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kukli\Desktop\"/>
    </mc:Choice>
  </mc:AlternateContent>
  <xr:revisionPtr revIDLastSave="0" documentId="13_ncr:1_{A8DFF881-1345-414E-B656-83A736965134}" xr6:coauthVersionLast="47" xr6:coauthVersionMax="47" xr10:uidLastSave="{00000000-0000-0000-0000-000000000000}"/>
  <bookViews>
    <workbookView xWindow="-108" yWindow="-108" windowWidth="23256" windowHeight="12456" firstSheet="14" activeTab="17" xr2:uid="{00000000-000D-0000-FFFF-FFFF00000000}"/>
  </bookViews>
  <sheets>
    <sheet name="Rekapitulácia stavby" sheetId="1" r:id="rId1"/>
    <sheet name="SO 01.S - SO.01 - románsk..." sheetId="2" r:id="rId2"/>
    <sheet name="SO 01.1 - Strešná membrána" sheetId="3" r:id="rId3"/>
    <sheet name="SO 01.OZV - Ozvučenie" sheetId="4" r:id="rId4"/>
    <sheet name="SO 01.SK - Štrukturovaná ..." sheetId="5" r:id="rId5"/>
    <sheet name="SO 01.EL - Elektromontáže " sheetId="6" r:id="rId6"/>
    <sheet name="SO 01.Sv - Svietidlá -mat..." sheetId="7" r:id="rId7"/>
    <sheet name="SO 01.Rv - Dodávky -Rozvá..." sheetId="8" r:id="rId8"/>
    <sheet name="SO 01.ZT - Zdravotechnika" sheetId="9" r:id="rId9"/>
    <sheet name="SO 02.S - Západné paláce ..." sheetId="10" r:id="rId10"/>
    <sheet name="SO 02.EL - Elektromontáže" sheetId="11" r:id="rId11"/>
    <sheet name="SO 02.Sv - Svietidlá -mat..." sheetId="12" r:id="rId12"/>
    <sheet name="SO 02.Rv - Dodávky - Rozv..." sheetId="13" r:id="rId13"/>
    <sheet name="SO 02.OZV - Ozvučenie" sheetId="14" r:id="rId14"/>
    <sheet name="SO 02.SK - Štrukturovaná ..." sheetId="15" r:id="rId15"/>
    <sheet name="SO 11 - Slaboprúdové rozvody" sheetId="16" r:id="rId16"/>
    <sheet name="SO 05a - Úpravy plôch nád..." sheetId="17" r:id="rId17"/>
    <sheet name="Zoznam figúr" sheetId="18" r:id="rId18"/>
  </sheets>
  <definedNames>
    <definedName name="_xlnm._FilterDatabase" localSheetId="2" hidden="1">'SO 01.1 - Strešná membrána'!$C$130:$K$200</definedName>
    <definedName name="_xlnm._FilterDatabase" localSheetId="5" hidden="1">'SO 01.EL - Elektromontáže '!$C$132:$K$297</definedName>
    <definedName name="_xlnm._FilterDatabase" localSheetId="3" hidden="1">'SO 01.OZV - Ozvučenie'!$C$123:$K$150</definedName>
    <definedName name="_xlnm._FilterDatabase" localSheetId="7" hidden="1">'SO 01.Rv - Dodávky -Rozvá...'!$C$123:$K$173</definedName>
    <definedName name="_xlnm._FilterDatabase" localSheetId="1" hidden="1">'SO 01.S - SO.01 - románsk...'!$C$138:$K$1334</definedName>
    <definedName name="_xlnm._FilterDatabase" localSheetId="4" hidden="1">'SO 01.SK - Štrukturovaná ...'!$C$125:$K$187</definedName>
    <definedName name="_xlnm._FilterDatabase" localSheetId="6" hidden="1">'SO 01.Sv - Svietidlá -mat...'!$C$120:$K$143</definedName>
    <definedName name="_xlnm._FilterDatabase" localSheetId="8" hidden="1">'SO 01.ZT - Zdravotechnika'!$C$124:$K$156</definedName>
    <definedName name="_xlnm._FilterDatabase" localSheetId="10" hidden="1">'SO 02.EL - Elektromontáže'!$C$132:$K$295</definedName>
    <definedName name="_xlnm._FilterDatabase" localSheetId="13" hidden="1">'SO 02.OZV - Ozvučenie'!$C$126:$K$180</definedName>
    <definedName name="_xlnm._FilterDatabase" localSheetId="12" hidden="1">'SO 02.Rv - Dodávky - Rozv...'!$C$125:$K$198</definedName>
    <definedName name="_xlnm._FilterDatabase" localSheetId="9" hidden="1">'SO 02.S - Západné paláce ...'!$C$144:$K$1961</definedName>
    <definedName name="_xlnm._FilterDatabase" localSheetId="14" hidden="1">'SO 02.SK - Štrukturovaná ...'!$C$132:$K$264</definedName>
    <definedName name="_xlnm._FilterDatabase" localSheetId="11" hidden="1">'SO 02.Sv - Svietidlá -mat...'!$C$120:$K$144</definedName>
    <definedName name="_xlnm._FilterDatabase" localSheetId="16" hidden="1">'SO 05a - Úpravy plôch nád...'!$C$126:$K$358</definedName>
    <definedName name="_xlnm._FilterDatabase" localSheetId="15" hidden="1">'SO 11 - Slaboprúdové rozvody'!$C$125:$K$180</definedName>
    <definedName name="_xlnm.Print_Titles" localSheetId="0">'Rekapitulácia stavby'!$92:$92</definedName>
    <definedName name="_xlnm.Print_Titles" localSheetId="2">'SO 01.1 - Strešná membrána'!$130:$130</definedName>
    <definedName name="_xlnm.Print_Titles" localSheetId="5">'SO 01.EL - Elektromontáže '!$132:$132</definedName>
    <definedName name="_xlnm.Print_Titles" localSheetId="3">'SO 01.OZV - Ozvučenie'!$123:$123</definedName>
    <definedName name="_xlnm.Print_Titles" localSheetId="7">'SO 01.Rv - Dodávky -Rozvá...'!$123:$123</definedName>
    <definedName name="_xlnm.Print_Titles" localSheetId="1">'SO 01.S - SO.01 - románsk...'!$138:$138</definedName>
    <definedName name="_xlnm.Print_Titles" localSheetId="4">'SO 01.SK - Štrukturovaná ...'!$125:$125</definedName>
    <definedName name="_xlnm.Print_Titles" localSheetId="6">'SO 01.Sv - Svietidlá -mat...'!$120:$120</definedName>
    <definedName name="_xlnm.Print_Titles" localSheetId="8">'SO 01.ZT - Zdravotechnika'!$124:$124</definedName>
    <definedName name="_xlnm.Print_Titles" localSheetId="10">'SO 02.EL - Elektromontáže'!$132:$132</definedName>
    <definedName name="_xlnm.Print_Titles" localSheetId="13">'SO 02.OZV - Ozvučenie'!$126:$126</definedName>
    <definedName name="_xlnm.Print_Titles" localSheetId="12">'SO 02.Rv - Dodávky - Rozv...'!$125:$125</definedName>
    <definedName name="_xlnm.Print_Titles" localSheetId="9">'SO 02.S - Západné paláce ...'!$144:$144</definedName>
    <definedName name="_xlnm.Print_Titles" localSheetId="14">'SO 02.SK - Štrukturovaná ...'!$132:$132</definedName>
    <definedName name="_xlnm.Print_Titles" localSheetId="11">'SO 02.Sv - Svietidlá -mat...'!$120:$120</definedName>
    <definedName name="_xlnm.Print_Titles" localSheetId="16">'SO 05a - Úpravy plôch nád...'!$126:$126</definedName>
    <definedName name="_xlnm.Print_Titles" localSheetId="15">'SO 11 - Slaboprúdové rozvody'!$125:$125</definedName>
    <definedName name="_xlnm.Print_Titles" localSheetId="17">'Zoznam figúr'!$9:$9</definedName>
    <definedName name="_xlnm.Print_Area" localSheetId="0">'Rekapitulácia stavby'!$D$4:$AO$76,'Rekapitulácia stavby'!$C$82:$AQ$113</definedName>
    <definedName name="_xlnm.Print_Area" localSheetId="2">'SO 01.1 - Strešná membrána'!$C$4:$J$76,'SO 01.1 - Strešná membrána'!$C$82:$J$110,'SO 01.1 - Strešná membrána'!$C$116:$J$200</definedName>
    <definedName name="_xlnm.Print_Area" localSheetId="5">'SO 01.EL - Elektromontáže '!$C$4:$J$76,'SO 01.EL - Elektromontáže '!$C$82:$J$112,'SO 01.EL - Elektromontáže '!$C$118:$J$297</definedName>
    <definedName name="_xlnm.Print_Area" localSheetId="3">'SO 01.OZV - Ozvučenie'!$C$4:$J$76,'SO 01.OZV - Ozvučenie'!$C$82:$J$103,'SO 01.OZV - Ozvučenie'!$C$109:$J$150</definedName>
    <definedName name="_xlnm.Print_Area" localSheetId="7">'SO 01.Rv - Dodávky -Rozvá...'!$C$4:$J$76,'SO 01.Rv - Dodávky -Rozvá...'!$C$82:$J$103,'SO 01.Rv - Dodávky -Rozvá...'!$C$109:$J$173</definedName>
    <definedName name="_xlnm.Print_Area" localSheetId="1">'SO 01.S - SO.01 - románsk...'!$C$4:$J$76,'SO 01.S - SO.01 - románsk...'!$C$82:$J$118,'SO 01.S - SO.01 - románsk...'!$C$124:$J$1334</definedName>
    <definedName name="_xlnm.Print_Area" localSheetId="4">'SO 01.SK - Štrukturovaná ...'!$C$4:$J$76,'SO 01.SK - Štrukturovaná ...'!$C$82:$J$105,'SO 01.SK - Štrukturovaná ...'!$C$111:$J$187</definedName>
    <definedName name="_xlnm.Print_Area" localSheetId="6">'SO 01.Sv - Svietidlá -mat...'!$C$4:$J$76,'SO 01.Sv - Svietidlá -mat...'!$C$82:$J$100,'SO 01.Sv - Svietidlá -mat...'!$C$106:$J$143</definedName>
    <definedName name="_xlnm.Print_Area" localSheetId="8">'SO 01.ZT - Zdravotechnika'!$C$4:$J$76,'SO 01.ZT - Zdravotechnika'!$C$82:$J$104,'SO 01.ZT - Zdravotechnika'!$C$110:$J$156</definedName>
    <definedName name="_xlnm.Print_Area" localSheetId="10">'SO 02.EL - Elektromontáže'!$C$4:$J$76,'SO 02.EL - Elektromontáže'!$C$82:$J$112,'SO 02.EL - Elektromontáže'!$C$118:$J$295</definedName>
    <definedName name="_xlnm.Print_Area" localSheetId="13">'SO 02.OZV - Ozvučenie'!$C$4:$J$76,'SO 02.OZV - Ozvučenie'!$C$82:$J$106,'SO 02.OZV - Ozvučenie'!$C$112:$J$180</definedName>
    <definedName name="_xlnm.Print_Area" localSheetId="12">'SO 02.Rv - Dodávky - Rozv...'!$C$4:$J$76,'SO 02.Rv - Dodávky - Rozv...'!$C$82:$J$105,'SO 02.Rv - Dodávky - Rozv...'!$C$111:$J$198</definedName>
    <definedName name="_xlnm.Print_Area" localSheetId="9">'SO 02.S - Západné paláce ...'!$C$4:$J$76,'SO 02.S - Západné paláce ...'!$C$82:$J$124,'SO 02.S - Západné paláce ...'!$C$130:$J$1961</definedName>
    <definedName name="_xlnm.Print_Area" localSheetId="14">'SO 02.SK - Štrukturovaná ...'!$C$4:$J$76,'SO 02.SK - Štrukturovaná ...'!$C$82:$J$112,'SO 02.SK - Štrukturovaná ...'!$C$118:$J$264</definedName>
    <definedName name="_xlnm.Print_Area" localSheetId="11">'SO 02.Sv - Svietidlá -mat...'!$C$4:$J$76,'SO 02.Sv - Svietidlá -mat...'!$C$82:$J$100,'SO 02.Sv - Svietidlá -mat...'!$C$106:$J$144</definedName>
    <definedName name="_xlnm.Print_Area" localSheetId="16">'SO 05a - Úpravy plôch nád...'!$C$4:$J$76,'SO 05a - Úpravy plôch nád...'!$C$82:$J$108,'SO 05a - Úpravy plôch nád...'!$C$114:$J$358</definedName>
    <definedName name="_xlnm.Print_Area" localSheetId="15">'SO 11 - Slaboprúdové rozvody'!$C$4:$J$76,'SO 11 - Slaboprúdové rozvody'!$C$82:$J$107,'SO 11 - Slaboprúdové rozvody'!$C$113:$J$180</definedName>
    <definedName name="_xlnm.Print_Area" localSheetId="17">'Zoznam figúr'!$C$4:$G$11</definedName>
  </definedNames>
  <calcPr calcId="191029"/>
</workbook>
</file>

<file path=xl/calcChain.xml><?xml version="1.0" encoding="utf-8"?>
<calcChain xmlns="http://schemas.openxmlformats.org/spreadsheetml/2006/main">
  <c r="D7" i="18" l="1"/>
  <c r="J37" i="17"/>
  <c r="J36" i="17"/>
  <c r="AY112" i="1" s="1"/>
  <c r="J35" i="17"/>
  <c r="AX112" i="1" s="1"/>
  <c r="BI358" i="17"/>
  <c r="BH358" i="17"/>
  <c r="BG358" i="17"/>
  <c r="BE358" i="17"/>
  <c r="T358" i="17"/>
  <c r="R358" i="17"/>
  <c r="P358" i="17"/>
  <c r="BI351" i="17"/>
  <c r="BH351" i="17"/>
  <c r="BG351" i="17"/>
  <c r="BE351" i="17"/>
  <c r="T351" i="17"/>
  <c r="R351" i="17"/>
  <c r="P351" i="17"/>
  <c r="BI344" i="17"/>
  <c r="BH344" i="17"/>
  <c r="BG344" i="17"/>
  <c r="BE344" i="17"/>
  <c r="T344" i="17"/>
  <c r="R344" i="17"/>
  <c r="P344" i="17"/>
  <c r="BI343" i="17"/>
  <c r="BH343" i="17"/>
  <c r="BG343" i="17"/>
  <c r="BE343" i="17"/>
  <c r="T343" i="17"/>
  <c r="R343" i="17"/>
  <c r="P343" i="17"/>
  <c r="BI342" i="17"/>
  <c r="BH342" i="17"/>
  <c r="BG342" i="17"/>
  <c r="BE342" i="17"/>
  <c r="T342" i="17"/>
  <c r="R342" i="17"/>
  <c r="P342" i="17"/>
  <c r="BI335" i="17"/>
  <c r="BH335" i="17"/>
  <c r="BG335" i="17"/>
  <c r="BE335" i="17"/>
  <c r="T335" i="17"/>
  <c r="R335" i="17"/>
  <c r="P335" i="17"/>
  <c r="BI334" i="17"/>
  <c r="BH334" i="17"/>
  <c r="BG334" i="17"/>
  <c r="BE334" i="17"/>
  <c r="T334" i="17"/>
  <c r="R334" i="17"/>
  <c r="P334" i="17"/>
  <c r="BI333" i="17"/>
  <c r="BH333" i="17"/>
  <c r="BG333" i="17"/>
  <c r="BE333" i="17"/>
  <c r="T333" i="17"/>
  <c r="R333" i="17"/>
  <c r="P333" i="17"/>
  <c r="BI332" i="17"/>
  <c r="BH332" i="17"/>
  <c r="BG332" i="17"/>
  <c r="BE332" i="17"/>
  <c r="T332" i="17"/>
  <c r="R332" i="17"/>
  <c r="P332" i="17"/>
  <c r="BI329" i="17"/>
  <c r="BH329" i="17"/>
  <c r="BG329" i="17"/>
  <c r="BE329" i="17"/>
  <c r="T329" i="17"/>
  <c r="R329" i="17"/>
  <c r="P329" i="17"/>
  <c r="BI326" i="17"/>
  <c r="BH326" i="17"/>
  <c r="BG326" i="17"/>
  <c r="BE326" i="17"/>
  <c r="T326" i="17"/>
  <c r="R326" i="17"/>
  <c r="P326" i="17"/>
  <c r="BI324" i="17"/>
  <c r="BH324" i="17"/>
  <c r="BG324" i="17"/>
  <c r="BE324" i="17"/>
  <c r="T324" i="17"/>
  <c r="R324" i="17"/>
  <c r="P324" i="17"/>
  <c r="BI321" i="17"/>
  <c r="BH321" i="17"/>
  <c r="BG321" i="17"/>
  <c r="BE321" i="17"/>
  <c r="T321" i="17"/>
  <c r="R321" i="17"/>
  <c r="P321" i="17"/>
  <c r="BI318" i="17"/>
  <c r="BH318" i="17"/>
  <c r="BG318" i="17"/>
  <c r="BE318" i="17"/>
  <c r="T318" i="17"/>
  <c r="R318" i="17"/>
  <c r="P318" i="17"/>
  <c r="BI313" i="17"/>
  <c r="BH313" i="17"/>
  <c r="BG313" i="17"/>
  <c r="BE313" i="17"/>
  <c r="T313" i="17"/>
  <c r="R313" i="17"/>
  <c r="P313" i="17"/>
  <c r="BI310" i="17"/>
  <c r="BH310" i="17"/>
  <c r="BG310" i="17"/>
  <c r="BE310" i="17"/>
  <c r="T310" i="17"/>
  <c r="R310" i="17"/>
  <c r="P310" i="17"/>
  <c r="BI308" i="17"/>
  <c r="BH308" i="17"/>
  <c r="BG308" i="17"/>
  <c r="BE308" i="17"/>
  <c r="T308" i="17"/>
  <c r="R308" i="17"/>
  <c r="P308" i="17"/>
  <c r="BI307" i="17"/>
  <c r="BH307" i="17"/>
  <c r="BG307" i="17"/>
  <c r="BE307" i="17"/>
  <c r="T307" i="17"/>
  <c r="R307" i="17"/>
  <c r="P307" i="17"/>
  <c r="BI304" i="17"/>
  <c r="BH304" i="17"/>
  <c r="BG304" i="17"/>
  <c r="BE304" i="17"/>
  <c r="T304" i="17"/>
  <c r="R304" i="17"/>
  <c r="P304" i="17"/>
  <c r="BI303" i="17"/>
  <c r="BH303" i="17"/>
  <c r="BG303" i="17"/>
  <c r="BE303" i="17"/>
  <c r="T303" i="17"/>
  <c r="R303" i="17"/>
  <c r="P303" i="17"/>
  <c r="BI300" i="17"/>
  <c r="BH300" i="17"/>
  <c r="BG300" i="17"/>
  <c r="BE300" i="17"/>
  <c r="T300" i="17"/>
  <c r="R300" i="17"/>
  <c r="P300" i="17"/>
  <c r="BI297" i="17"/>
  <c r="BH297" i="17"/>
  <c r="BG297" i="17"/>
  <c r="BE297" i="17"/>
  <c r="T297" i="17"/>
  <c r="R297" i="17"/>
  <c r="P297" i="17"/>
  <c r="BI291" i="17"/>
  <c r="BH291" i="17"/>
  <c r="BG291" i="17"/>
  <c r="BE291" i="17"/>
  <c r="T291" i="17"/>
  <c r="R291" i="17"/>
  <c r="P291" i="17"/>
  <c r="BI287" i="17"/>
  <c r="BH287" i="17"/>
  <c r="BG287" i="17"/>
  <c r="BE287" i="17"/>
  <c r="T287" i="17"/>
  <c r="R287" i="17"/>
  <c r="P287" i="17"/>
  <c r="BI284" i="17"/>
  <c r="BH284" i="17"/>
  <c r="BG284" i="17"/>
  <c r="BE284" i="17"/>
  <c r="T284" i="17"/>
  <c r="R284" i="17"/>
  <c r="P284" i="17"/>
  <c r="BI281" i="17"/>
  <c r="BH281" i="17"/>
  <c r="BG281" i="17"/>
  <c r="BE281" i="17"/>
  <c r="T281" i="17"/>
  <c r="R281" i="17"/>
  <c r="P281" i="17"/>
  <c r="BI278" i="17"/>
  <c r="BH278" i="17"/>
  <c r="BG278" i="17"/>
  <c r="BE278" i="17"/>
  <c r="T278" i="17"/>
  <c r="R278" i="17"/>
  <c r="P278" i="17"/>
  <c r="BI275" i="17"/>
  <c r="BH275" i="17"/>
  <c r="BG275" i="17"/>
  <c r="BE275" i="17"/>
  <c r="T275" i="17"/>
  <c r="R275" i="17"/>
  <c r="P275" i="17"/>
  <c r="BI272" i="17"/>
  <c r="BH272" i="17"/>
  <c r="BG272" i="17"/>
  <c r="BE272" i="17"/>
  <c r="T272" i="17"/>
  <c r="R272" i="17"/>
  <c r="P272" i="17"/>
  <c r="BI268" i="17"/>
  <c r="BH268" i="17"/>
  <c r="BG268" i="17"/>
  <c r="BE268" i="17"/>
  <c r="T268" i="17"/>
  <c r="R268" i="17"/>
  <c r="P268" i="17"/>
  <c r="BI267" i="17"/>
  <c r="BH267" i="17"/>
  <c r="BG267" i="17"/>
  <c r="BE267" i="17"/>
  <c r="T267" i="17"/>
  <c r="R267" i="17"/>
  <c r="P267" i="17"/>
  <c r="BI264" i="17"/>
  <c r="BH264" i="17"/>
  <c r="BG264" i="17"/>
  <c r="BE264" i="17"/>
  <c r="T264" i="17"/>
  <c r="R264" i="17"/>
  <c r="P264" i="17"/>
  <c r="BI259" i="17"/>
  <c r="BH259" i="17"/>
  <c r="BG259" i="17"/>
  <c r="BE259" i="17"/>
  <c r="T259" i="17"/>
  <c r="R259" i="17"/>
  <c r="P259" i="17"/>
  <c r="BI250" i="17"/>
  <c r="BH250" i="17"/>
  <c r="BG250" i="17"/>
  <c r="BE250" i="17"/>
  <c r="T250" i="17"/>
  <c r="R250" i="17"/>
  <c r="P250" i="17"/>
  <c r="BI241" i="17"/>
  <c r="BH241" i="17"/>
  <c r="BG241" i="17"/>
  <c r="BE241" i="17"/>
  <c r="T241" i="17"/>
  <c r="R241" i="17"/>
  <c r="P241" i="17"/>
  <c r="BI237" i="17"/>
  <c r="BH237" i="17"/>
  <c r="BG237" i="17"/>
  <c r="BE237" i="17"/>
  <c r="T237" i="17"/>
  <c r="R237" i="17"/>
  <c r="P237" i="17"/>
  <c r="BI233" i="17"/>
  <c r="BH233" i="17"/>
  <c r="BG233" i="17"/>
  <c r="BE233" i="17"/>
  <c r="T233" i="17"/>
  <c r="R233" i="17"/>
  <c r="P233" i="17"/>
  <c r="BI230" i="17"/>
  <c r="BH230" i="17"/>
  <c r="BG230" i="17"/>
  <c r="BE230" i="17"/>
  <c r="T230" i="17"/>
  <c r="R230" i="17"/>
  <c r="P230" i="17"/>
  <c r="BI227" i="17"/>
  <c r="BH227" i="17"/>
  <c r="BG227" i="17"/>
  <c r="BE227" i="17"/>
  <c r="T227" i="17"/>
  <c r="R227" i="17"/>
  <c r="P227" i="17"/>
  <c r="BI226" i="17"/>
  <c r="BH226" i="17"/>
  <c r="BG226" i="17"/>
  <c r="BE226" i="17"/>
  <c r="T226" i="17"/>
  <c r="R226" i="17"/>
  <c r="P226" i="17"/>
  <c r="BI221" i="17"/>
  <c r="BH221" i="17"/>
  <c r="BG221" i="17"/>
  <c r="BE221" i="17"/>
  <c r="T221" i="17"/>
  <c r="R221" i="17"/>
  <c r="P221" i="17"/>
  <c r="BI218" i="17"/>
  <c r="BH218" i="17"/>
  <c r="BG218" i="17"/>
  <c r="BE218" i="17"/>
  <c r="T218" i="17"/>
  <c r="R218" i="17"/>
  <c r="P218" i="17"/>
  <c r="BI212" i="17"/>
  <c r="BH212" i="17"/>
  <c r="BG212" i="17"/>
  <c r="BE212" i="17"/>
  <c r="T212" i="17"/>
  <c r="R212" i="17"/>
  <c r="P212" i="17"/>
  <c r="BI209" i="17"/>
  <c r="BH209" i="17"/>
  <c r="BG209" i="17"/>
  <c r="BE209" i="17"/>
  <c r="T209" i="17"/>
  <c r="R209" i="17"/>
  <c r="P209" i="17"/>
  <c r="BI205" i="17"/>
  <c r="BH205" i="17"/>
  <c r="BG205" i="17"/>
  <c r="BE205" i="17"/>
  <c r="T205" i="17"/>
  <c r="R205" i="17"/>
  <c r="P205" i="17"/>
  <c r="BI200" i="17"/>
  <c r="BH200" i="17"/>
  <c r="BG200" i="17"/>
  <c r="BE200" i="17"/>
  <c r="T200" i="17"/>
  <c r="R200" i="17"/>
  <c r="P200" i="17"/>
  <c r="BI193" i="17"/>
  <c r="BH193" i="17"/>
  <c r="BG193" i="17"/>
  <c r="BE193" i="17"/>
  <c r="T193" i="17"/>
  <c r="R193" i="17"/>
  <c r="P193" i="17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64" i="17"/>
  <c r="BH164" i="17"/>
  <c r="BG164" i="17"/>
  <c r="BE164" i="17"/>
  <c r="T164" i="17"/>
  <c r="R164" i="17"/>
  <c r="P164" i="17"/>
  <c r="BI161" i="17"/>
  <c r="BH161" i="17"/>
  <c r="BG161" i="17"/>
  <c r="BE161" i="17"/>
  <c r="T161" i="17"/>
  <c r="R161" i="17"/>
  <c r="P161" i="17"/>
  <c r="BI150" i="17"/>
  <c r="BH150" i="17"/>
  <c r="BG150" i="17"/>
  <c r="BE150" i="17"/>
  <c r="T150" i="17"/>
  <c r="R150" i="17"/>
  <c r="P150" i="17"/>
  <c r="BI141" i="17"/>
  <c r="BH141" i="17"/>
  <c r="BG141" i="17"/>
  <c r="BE141" i="17"/>
  <c r="T141" i="17"/>
  <c r="R141" i="17"/>
  <c r="P141" i="17"/>
  <c r="BI136" i="17"/>
  <c r="BH136" i="17"/>
  <c r="BG136" i="17"/>
  <c r="BE136" i="17"/>
  <c r="T136" i="17"/>
  <c r="R136" i="17"/>
  <c r="P136" i="17"/>
  <c r="BI130" i="17"/>
  <c r="BH130" i="17"/>
  <c r="BG130" i="17"/>
  <c r="BE130" i="17"/>
  <c r="T130" i="17"/>
  <c r="R130" i="17"/>
  <c r="P130" i="17"/>
  <c r="J124" i="17"/>
  <c r="J123" i="17"/>
  <c r="F123" i="17"/>
  <c r="F121" i="17"/>
  <c r="E119" i="17"/>
  <c r="J92" i="17"/>
  <c r="J91" i="17"/>
  <c r="F91" i="17"/>
  <c r="F89" i="17"/>
  <c r="E87" i="17"/>
  <c r="J18" i="17"/>
  <c r="E18" i="17"/>
  <c r="F124" i="17" s="1"/>
  <c r="J17" i="17"/>
  <c r="J12" i="17"/>
  <c r="J89" i="17" s="1"/>
  <c r="E7" i="17"/>
  <c r="E117" i="17" s="1"/>
  <c r="J37" i="16"/>
  <c r="J36" i="16"/>
  <c r="AY111" i="1"/>
  <c r="J35" i="16"/>
  <c r="AX111" i="1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6" i="16"/>
  <c r="BH146" i="16"/>
  <c r="BG146" i="16"/>
  <c r="BE146" i="16"/>
  <c r="T146" i="16"/>
  <c r="T145" i="16" s="1"/>
  <c r="R146" i="16"/>
  <c r="R145" i="16" s="1"/>
  <c r="P146" i="16"/>
  <c r="P145" i="16" s="1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J123" i="16"/>
  <c r="J122" i="16"/>
  <c r="F122" i="16"/>
  <c r="F120" i="16"/>
  <c r="E118" i="16"/>
  <c r="J92" i="16"/>
  <c r="J91" i="16"/>
  <c r="F91" i="16"/>
  <c r="F89" i="16"/>
  <c r="E87" i="16"/>
  <c r="J18" i="16"/>
  <c r="E18" i="16"/>
  <c r="F123" i="16" s="1"/>
  <c r="J17" i="16"/>
  <c r="J12" i="16"/>
  <c r="J89" i="16" s="1"/>
  <c r="E7" i="16"/>
  <c r="E85" i="16"/>
  <c r="J39" i="15"/>
  <c r="J38" i="15"/>
  <c r="AY110" i="1" s="1"/>
  <c r="J37" i="15"/>
  <c r="AX110" i="1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8" i="15"/>
  <c r="BH258" i="15"/>
  <c r="BG258" i="15"/>
  <c r="BE258" i="15"/>
  <c r="T258" i="15"/>
  <c r="R258" i="15"/>
  <c r="P258" i="15"/>
  <c r="BI257" i="15"/>
  <c r="BH257" i="15"/>
  <c r="BG257" i="15"/>
  <c r="BE257" i="15"/>
  <c r="T257" i="15"/>
  <c r="R257" i="15"/>
  <c r="P257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4" i="15"/>
  <c r="BH244" i="15"/>
  <c r="BG244" i="15"/>
  <c r="BE244" i="15"/>
  <c r="T244" i="15"/>
  <c r="R244" i="15"/>
  <c r="P244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3" i="15"/>
  <c r="BH233" i="15"/>
  <c r="BG233" i="15"/>
  <c r="BE233" i="15"/>
  <c r="T233" i="15"/>
  <c r="R233" i="15"/>
  <c r="P233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J130" i="15"/>
  <c r="J129" i="15"/>
  <c r="F129" i="15"/>
  <c r="F127" i="15"/>
  <c r="E125" i="15"/>
  <c r="J94" i="15"/>
  <c r="J93" i="15"/>
  <c r="F93" i="15"/>
  <c r="F91" i="15"/>
  <c r="E89" i="15"/>
  <c r="J20" i="15"/>
  <c r="E20" i="15"/>
  <c r="F130" i="15" s="1"/>
  <c r="J19" i="15"/>
  <c r="J14" i="15"/>
  <c r="J91" i="15" s="1"/>
  <c r="E7" i="15"/>
  <c r="E85" i="15"/>
  <c r="J39" i="14"/>
  <c r="J38" i="14"/>
  <c r="AY109" i="1" s="1"/>
  <c r="J37" i="14"/>
  <c r="AX109" i="1" s="1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T178" i="14" s="1"/>
  <c r="R179" i="14"/>
  <c r="P179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J124" i="14"/>
  <c r="J123" i="14"/>
  <c r="F123" i="14"/>
  <c r="F121" i="14"/>
  <c r="E119" i="14"/>
  <c r="J94" i="14"/>
  <c r="J93" i="14"/>
  <c r="F93" i="14"/>
  <c r="F91" i="14"/>
  <c r="E89" i="14"/>
  <c r="J20" i="14"/>
  <c r="E20" i="14"/>
  <c r="F94" i="14" s="1"/>
  <c r="J19" i="14"/>
  <c r="J14" i="14"/>
  <c r="J91" i="14"/>
  <c r="E7" i="14"/>
  <c r="E85" i="14" s="1"/>
  <c r="J39" i="13"/>
  <c r="J38" i="13"/>
  <c r="AY108" i="1" s="1"/>
  <c r="J37" i="13"/>
  <c r="AX108" i="1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J123" i="13"/>
  <c r="J122" i="13"/>
  <c r="F122" i="13"/>
  <c r="F120" i="13"/>
  <c r="E118" i="13"/>
  <c r="J94" i="13"/>
  <c r="J93" i="13"/>
  <c r="F93" i="13"/>
  <c r="F91" i="13"/>
  <c r="E89" i="13"/>
  <c r="J20" i="13"/>
  <c r="E20" i="13"/>
  <c r="F94" i="13" s="1"/>
  <c r="J19" i="13"/>
  <c r="J14" i="13"/>
  <c r="J91" i="13" s="1"/>
  <c r="E7" i="13"/>
  <c r="E85" i="13"/>
  <c r="J39" i="12"/>
  <c r="J38" i="12"/>
  <c r="AY107" i="1" s="1"/>
  <c r="J37" i="12"/>
  <c r="AX107" i="1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3" i="12"/>
  <c r="BH123" i="12"/>
  <c r="BG123" i="12"/>
  <c r="BE123" i="12"/>
  <c r="T123" i="12"/>
  <c r="R123" i="12"/>
  <c r="P123" i="12"/>
  <c r="J118" i="12"/>
  <c r="J117" i="12"/>
  <c r="F117" i="12"/>
  <c r="F115" i="12"/>
  <c r="E113" i="12"/>
  <c r="J94" i="12"/>
  <c r="J93" i="12"/>
  <c r="F93" i="12"/>
  <c r="F91" i="12"/>
  <c r="E89" i="12"/>
  <c r="J20" i="12"/>
  <c r="E20" i="12"/>
  <c r="F118" i="12" s="1"/>
  <c r="J19" i="12"/>
  <c r="J14" i="12"/>
  <c r="J115" i="12" s="1"/>
  <c r="E7" i="12"/>
  <c r="E109" i="12" s="1"/>
  <c r="J135" i="11"/>
  <c r="J39" i="11"/>
  <c r="J38" i="11"/>
  <c r="AY106" i="1" s="1"/>
  <c r="J37" i="11"/>
  <c r="AX106" i="1" s="1"/>
  <c r="BI295" i="11"/>
  <c r="BH295" i="11"/>
  <c r="BG295" i="11"/>
  <c r="BE295" i="11"/>
  <c r="T295" i="11"/>
  <c r="R295" i="11"/>
  <c r="P295" i="11"/>
  <c r="BI294" i="11"/>
  <c r="BH294" i="11"/>
  <c r="BG294" i="11"/>
  <c r="BE294" i="11"/>
  <c r="T294" i="11"/>
  <c r="R294" i="11"/>
  <c r="P294" i="11"/>
  <c r="BI292" i="11"/>
  <c r="BH292" i="11"/>
  <c r="BG292" i="11"/>
  <c r="BE292" i="11"/>
  <c r="T292" i="11"/>
  <c r="R292" i="11"/>
  <c r="P292" i="11"/>
  <c r="BI291" i="11"/>
  <c r="BH291" i="11"/>
  <c r="BG291" i="11"/>
  <c r="BE291" i="11"/>
  <c r="T291" i="11"/>
  <c r="R291" i="11"/>
  <c r="P291" i="11"/>
  <c r="BI290" i="11"/>
  <c r="BH290" i="11"/>
  <c r="BG290" i="11"/>
  <c r="BE290" i="11"/>
  <c r="T290" i="11"/>
  <c r="R290" i="11"/>
  <c r="P290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7" i="11"/>
  <c r="BH287" i="11"/>
  <c r="BG287" i="11"/>
  <c r="BE287" i="11"/>
  <c r="T287" i="11"/>
  <c r="R287" i="11"/>
  <c r="P287" i="11"/>
  <c r="BI286" i="11"/>
  <c r="BH286" i="11"/>
  <c r="BG286" i="11"/>
  <c r="BE286" i="11"/>
  <c r="T286" i="11"/>
  <c r="R286" i="11"/>
  <c r="P286" i="11"/>
  <c r="BI284" i="11"/>
  <c r="BH284" i="11"/>
  <c r="BG284" i="11"/>
  <c r="BE284" i="11"/>
  <c r="T284" i="11"/>
  <c r="R284" i="11"/>
  <c r="P284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2" i="11"/>
  <c r="BH262" i="11"/>
  <c r="BG262" i="11"/>
  <c r="BE262" i="11"/>
  <c r="T262" i="11"/>
  <c r="R262" i="11"/>
  <c r="P262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5" i="11"/>
  <c r="BH255" i="11"/>
  <c r="BG255" i="11"/>
  <c r="BE255" i="11"/>
  <c r="T255" i="11"/>
  <c r="R255" i="11"/>
  <c r="P255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J100" i="11"/>
  <c r="J130" i="11"/>
  <c r="J129" i="11"/>
  <c r="F129" i="11"/>
  <c r="F127" i="11"/>
  <c r="E125" i="11"/>
  <c r="J94" i="11"/>
  <c r="J93" i="11"/>
  <c r="F93" i="11"/>
  <c r="F91" i="11"/>
  <c r="E89" i="11"/>
  <c r="J20" i="11"/>
  <c r="E20" i="11"/>
  <c r="F94" i="11" s="1"/>
  <c r="J19" i="11"/>
  <c r="J14" i="11"/>
  <c r="J91" i="11" s="1"/>
  <c r="E7" i="11"/>
  <c r="E121" i="11" s="1"/>
  <c r="J39" i="10"/>
  <c r="J38" i="10"/>
  <c r="AY105" i="1" s="1"/>
  <c r="J37" i="10"/>
  <c r="AX105" i="1" s="1"/>
  <c r="BI1961" i="10"/>
  <c r="BH1961" i="10"/>
  <c r="BG1961" i="10"/>
  <c r="BE1961" i="10"/>
  <c r="T1961" i="10"/>
  <c r="R1961" i="10"/>
  <c r="P1961" i="10"/>
  <c r="BI1960" i="10"/>
  <c r="BH1960" i="10"/>
  <c r="BG1960" i="10"/>
  <c r="BE1960" i="10"/>
  <c r="T1960" i="10"/>
  <c r="R1960" i="10"/>
  <c r="P1960" i="10"/>
  <c r="BI1958" i="10"/>
  <c r="BH1958" i="10"/>
  <c r="BG1958" i="10"/>
  <c r="BE1958" i="10"/>
  <c r="T1958" i="10"/>
  <c r="R1958" i="10"/>
  <c r="P1958" i="10"/>
  <c r="BI1956" i="10"/>
  <c r="BH1956" i="10"/>
  <c r="BG1956" i="10"/>
  <c r="BE1956" i="10"/>
  <c r="T1956" i="10"/>
  <c r="R1956" i="10"/>
  <c r="P1956" i="10"/>
  <c r="BI1954" i="10"/>
  <c r="BH1954" i="10"/>
  <c r="BG1954" i="10"/>
  <c r="BE1954" i="10"/>
  <c r="T1954" i="10"/>
  <c r="R1954" i="10"/>
  <c r="P1954" i="10"/>
  <c r="BI1923" i="10"/>
  <c r="BH1923" i="10"/>
  <c r="BG1923" i="10"/>
  <c r="BE1923" i="10"/>
  <c r="T1923" i="10"/>
  <c r="R1923" i="10"/>
  <c r="P1923" i="10"/>
  <c r="BI1921" i="10"/>
  <c r="BH1921" i="10"/>
  <c r="BG1921" i="10"/>
  <c r="BE1921" i="10"/>
  <c r="T1921" i="10"/>
  <c r="R1921" i="10"/>
  <c r="P1921" i="10"/>
  <c r="BI1919" i="10"/>
  <c r="BH1919" i="10"/>
  <c r="BG1919" i="10"/>
  <c r="BE1919" i="10"/>
  <c r="T1919" i="10"/>
  <c r="R1919" i="10"/>
  <c r="P1919" i="10"/>
  <c r="BI1917" i="10"/>
  <c r="BH1917" i="10"/>
  <c r="BG1917" i="10"/>
  <c r="BE1917" i="10"/>
  <c r="T1917" i="10"/>
  <c r="R1917" i="10"/>
  <c r="P1917" i="10"/>
  <c r="BI1905" i="10"/>
  <c r="BH1905" i="10"/>
  <c r="BG1905" i="10"/>
  <c r="BE1905" i="10"/>
  <c r="T1905" i="10"/>
  <c r="R1905" i="10"/>
  <c r="P1905" i="10"/>
  <c r="BI1901" i="10"/>
  <c r="BH1901" i="10"/>
  <c r="BG1901" i="10"/>
  <c r="BE1901" i="10"/>
  <c r="T1901" i="10"/>
  <c r="R1901" i="10"/>
  <c r="P1901" i="10"/>
  <c r="BI1897" i="10"/>
  <c r="BH1897" i="10"/>
  <c r="BG1897" i="10"/>
  <c r="BE1897" i="10"/>
  <c r="T1897" i="10"/>
  <c r="R1897" i="10"/>
  <c r="P1897" i="10"/>
  <c r="BI1893" i="10"/>
  <c r="BH1893" i="10"/>
  <c r="BG1893" i="10"/>
  <c r="BE1893" i="10"/>
  <c r="T1893" i="10"/>
  <c r="R1893" i="10"/>
  <c r="P1893" i="10"/>
  <c r="BI1889" i="10"/>
  <c r="BH1889" i="10"/>
  <c r="BG1889" i="10"/>
  <c r="BE1889" i="10"/>
  <c r="T1889" i="10"/>
  <c r="R1889" i="10"/>
  <c r="P1889" i="10"/>
  <c r="BI1885" i="10"/>
  <c r="BH1885" i="10"/>
  <c r="BG1885" i="10"/>
  <c r="BE1885" i="10"/>
  <c r="T1885" i="10"/>
  <c r="R1885" i="10"/>
  <c r="P1885" i="10"/>
  <c r="BI1881" i="10"/>
  <c r="BH1881" i="10"/>
  <c r="BG1881" i="10"/>
  <c r="BE1881" i="10"/>
  <c r="T1881" i="10"/>
  <c r="R1881" i="10"/>
  <c r="P1881" i="10"/>
  <c r="BI1874" i="10"/>
  <c r="BH1874" i="10"/>
  <c r="BG1874" i="10"/>
  <c r="BE1874" i="10"/>
  <c r="T1874" i="10"/>
  <c r="R1874" i="10"/>
  <c r="P1874" i="10"/>
  <c r="BI1867" i="10"/>
  <c r="BH1867" i="10"/>
  <c r="BG1867" i="10"/>
  <c r="BE1867" i="10"/>
  <c r="T1867" i="10"/>
  <c r="R1867" i="10"/>
  <c r="P1867" i="10"/>
  <c r="BI1860" i="10"/>
  <c r="BH1860" i="10"/>
  <c r="BG1860" i="10"/>
  <c r="BE1860" i="10"/>
  <c r="T1860" i="10"/>
  <c r="R1860" i="10"/>
  <c r="P1860" i="10"/>
  <c r="BI1853" i="10"/>
  <c r="BH1853" i="10"/>
  <c r="BG1853" i="10"/>
  <c r="BE1853" i="10"/>
  <c r="T1853" i="10"/>
  <c r="R1853" i="10"/>
  <c r="P1853" i="10"/>
  <c r="BI1846" i="10"/>
  <c r="BH1846" i="10"/>
  <c r="BG1846" i="10"/>
  <c r="BE1846" i="10"/>
  <c r="T1846" i="10"/>
  <c r="R1846" i="10"/>
  <c r="P1846" i="10"/>
  <c r="BI1839" i="10"/>
  <c r="BH1839" i="10"/>
  <c r="BG1839" i="10"/>
  <c r="BE1839" i="10"/>
  <c r="T1839" i="10"/>
  <c r="R1839" i="10"/>
  <c r="P1839" i="10"/>
  <c r="BI1832" i="10"/>
  <c r="BH1832" i="10"/>
  <c r="BG1832" i="10"/>
  <c r="BE1832" i="10"/>
  <c r="T1832" i="10"/>
  <c r="R1832" i="10"/>
  <c r="P1832" i="10"/>
  <c r="BI1822" i="10"/>
  <c r="BH1822" i="10"/>
  <c r="BG1822" i="10"/>
  <c r="BE1822" i="10"/>
  <c r="T1822" i="10"/>
  <c r="R1822" i="10"/>
  <c r="P1822" i="10"/>
  <c r="BI1812" i="10"/>
  <c r="BH1812" i="10"/>
  <c r="BG1812" i="10"/>
  <c r="BE1812" i="10"/>
  <c r="T1812" i="10"/>
  <c r="R1812" i="10"/>
  <c r="P1812" i="10"/>
  <c r="BI1802" i="10"/>
  <c r="BH1802" i="10"/>
  <c r="BG1802" i="10"/>
  <c r="BE1802" i="10"/>
  <c r="T1802" i="10"/>
  <c r="R1802" i="10"/>
  <c r="P1802" i="10"/>
  <c r="BI1792" i="10"/>
  <c r="BH1792" i="10"/>
  <c r="BG1792" i="10"/>
  <c r="BE1792" i="10"/>
  <c r="T1792" i="10"/>
  <c r="R1792" i="10"/>
  <c r="P1792" i="10"/>
  <c r="BI1787" i="10"/>
  <c r="BH1787" i="10"/>
  <c r="BG1787" i="10"/>
  <c r="BE1787" i="10"/>
  <c r="T1787" i="10"/>
  <c r="R1787" i="10"/>
  <c r="P1787" i="10"/>
  <c r="BI1782" i="10"/>
  <c r="BH1782" i="10"/>
  <c r="BG1782" i="10"/>
  <c r="BE1782" i="10"/>
  <c r="T1782" i="10"/>
  <c r="R1782" i="10"/>
  <c r="P1782" i="10"/>
  <c r="BI1777" i="10"/>
  <c r="BH1777" i="10"/>
  <c r="BG1777" i="10"/>
  <c r="BE1777" i="10"/>
  <c r="T1777" i="10"/>
  <c r="R1777" i="10"/>
  <c r="P1777" i="10"/>
  <c r="BI1772" i="10"/>
  <c r="BH1772" i="10"/>
  <c r="BG1772" i="10"/>
  <c r="BE1772" i="10"/>
  <c r="T1772" i="10"/>
  <c r="R1772" i="10"/>
  <c r="P1772" i="10"/>
  <c r="BI1766" i="10"/>
  <c r="BH1766" i="10"/>
  <c r="BG1766" i="10"/>
  <c r="BE1766" i="10"/>
  <c r="T1766" i="10"/>
  <c r="R1766" i="10"/>
  <c r="P1766" i="10"/>
  <c r="BI1760" i="10"/>
  <c r="BH1760" i="10"/>
  <c r="BG1760" i="10"/>
  <c r="BE1760" i="10"/>
  <c r="T1760" i="10"/>
  <c r="R1760" i="10"/>
  <c r="P1760" i="10"/>
  <c r="BI1754" i="10"/>
  <c r="BH1754" i="10"/>
  <c r="BG1754" i="10"/>
  <c r="BE1754" i="10"/>
  <c r="T1754" i="10"/>
  <c r="R1754" i="10"/>
  <c r="P1754" i="10"/>
  <c r="BI1748" i="10"/>
  <c r="BH1748" i="10"/>
  <c r="BG1748" i="10"/>
  <c r="BE1748" i="10"/>
  <c r="T1748" i="10"/>
  <c r="R1748" i="10"/>
  <c r="P1748" i="10"/>
  <c r="BI1744" i="10"/>
  <c r="BH1744" i="10"/>
  <c r="BG1744" i="10"/>
  <c r="BE1744" i="10"/>
  <c r="T1744" i="10"/>
  <c r="R1744" i="10"/>
  <c r="P1744" i="10"/>
  <c r="BI1740" i="10"/>
  <c r="BH1740" i="10"/>
  <c r="BG1740" i="10"/>
  <c r="BE1740" i="10"/>
  <c r="T1740" i="10"/>
  <c r="R1740" i="10"/>
  <c r="P1740" i="10"/>
  <c r="BI1736" i="10"/>
  <c r="BH1736" i="10"/>
  <c r="BG1736" i="10"/>
  <c r="BE1736" i="10"/>
  <c r="T1736" i="10"/>
  <c r="R1736" i="10"/>
  <c r="P1736" i="10"/>
  <c r="BI1732" i="10"/>
  <c r="BH1732" i="10"/>
  <c r="BG1732" i="10"/>
  <c r="BE1732" i="10"/>
  <c r="T1732" i="10"/>
  <c r="R1732" i="10"/>
  <c r="P1732" i="10"/>
  <c r="BI1729" i="10"/>
  <c r="BH1729" i="10"/>
  <c r="BG1729" i="10"/>
  <c r="BE1729" i="10"/>
  <c r="T1729" i="10"/>
  <c r="R1729" i="10"/>
  <c r="P1729" i="10"/>
  <c r="BI1726" i="10"/>
  <c r="BH1726" i="10"/>
  <c r="BG1726" i="10"/>
  <c r="BE1726" i="10"/>
  <c r="T1726" i="10"/>
  <c r="R1726" i="10"/>
  <c r="P1726" i="10"/>
  <c r="BI1723" i="10"/>
  <c r="BH1723" i="10"/>
  <c r="BG1723" i="10"/>
  <c r="BE1723" i="10"/>
  <c r="T1723" i="10"/>
  <c r="R1723" i="10"/>
  <c r="P1723" i="10"/>
  <c r="BI1720" i="10"/>
  <c r="BH1720" i="10"/>
  <c r="BG1720" i="10"/>
  <c r="BE1720" i="10"/>
  <c r="T1720" i="10"/>
  <c r="R1720" i="10"/>
  <c r="P1720" i="10"/>
  <c r="BI1717" i="10"/>
  <c r="BH1717" i="10"/>
  <c r="BG1717" i="10"/>
  <c r="BE1717" i="10"/>
  <c r="T1717" i="10"/>
  <c r="R1717" i="10"/>
  <c r="P1717" i="10"/>
  <c r="BI1714" i="10"/>
  <c r="BH1714" i="10"/>
  <c r="BG1714" i="10"/>
  <c r="BE1714" i="10"/>
  <c r="T1714" i="10"/>
  <c r="R1714" i="10"/>
  <c r="P1714" i="10"/>
  <c r="BI1711" i="10"/>
  <c r="BH1711" i="10"/>
  <c r="BG1711" i="10"/>
  <c r="BE1711" i="10"/>
  <c r="T1711" i="10"/>
  <c r="R1711" i="10"/>
  <c r="P1711" i="10"/>
  <c r="BI1708" i="10"/>
  <c r="BH1708" i="10"/>
  <c r="BG1708" i="10"/>
  <c r="BE1708" i="10"/>
  <c r="T1708" i="10"/>
  <c r="R1708" i="10"/>
  <c r="P1708" i="10"/>
  <c r="BI1704" i="10"/>
  <c r="BH1704" i="10"/>
  <c r="BG1704" i="10"/>
  <c r="BE1704" i="10"/>
  <c r="T1704" i="10"/>
  <c r="R1704" i="10"/>
  <c r="P1704" i="10"/>
  <c r="BI1700" i="10"/>
  <c r="BH1700" i="10"/>
  <c r="BG1700" i="10"/>
  <c r="BE1700" i="10"/>
  <c r="T1700" i="10"/>
  <c r="R1700" i="10"/>
  <c r="P1700" i="10"/>
  <c r="BI1696" i="10"/>
  <c r="BH1696" i="10"/>
  <c r="BG1696" i="10"/>
  <c r="BE1696" i="10"/>
  <c r="T1696" i="10"/>
  <c r="R1696" i="10"/>
  <c r="P1696" i="10"/>
  <c r="BI1692" i="10"/>
  <c r="BH1692" i="10"/>
  <c r="BG1692" i="10"/>
  <c r="BE1692" i="10"/>
  <c r="T1692" i="10"/>
  <c r="R1692" i="10"/>
  <c r="P1692" i="10"/>
  <c r="BI1689" i="10"/>
  <c r="BH1689" i="10"/>
  <c r="BG1689" i="10"/>
  <c r="BE1689" i="10"/>
  <c r="T1689" i="10"/>
  <c r="R1689" i="10"/>
  <c r="P1689" i="10"/>
  <c r="BI1686" i="10"/>
  <c r="BH1686" i="10"/>
  <c r="BG1686" i="10"/>
  <c r="BE1686" i="10"/>
  <c r="T1686" i="10"/>
  <c r="R1686" i="10"/>
  <c r="P1686" i="10"/>
  <c r="BI1683" i="10"/>
  <c r="BH1683" i="10"/>
  <c r="BG1683" i="10"/>
  <c r="BE1683" i="10"/>
  <c r="T1683" i="10"/>
  <c r="R1683" i="10"/>
  <c r="P1683" i="10"/>
  <c r="BI1680" i="10"/>
  <c r="BH1680" i="10"/>
  <c r="BG1680" i="10"/>
  <c r="BE1680" i="10"/>
  <c r="T1680" i="10"/>
  <c r="R1680" i="10"/>
  <c r="P1680" i="10"/>
  <c r="BI1676" i="10"/>
  <c r="BH1676" i="10"/>
  <c r="BG1676" i="10"/>
  <c r="BE1676" i="10"/>
  <c r="T1676" i="10"/>
  <c r="R1676" i="10"/>
  <c r="P1676" i="10"/>
  <c r="BI1672" i="10"/>
  <c r="BH1672" i="10"/>
  <c r="BG1672" i="10"/>
  <c r="BE1672" i="10"/>
  <c r="T1672" i="10"/>
  <c r="R1672" i="10"/>
  <c r="P1672" i="10"/>
  <c r="BI1668" i="10"/>
  <c r="BH1668" i="10"/>
  <c r="BG1668" i="10"/>
  <c r="BE1668" i="10"/>
  <c r="T1668" i="10"/>
  <c r="R1668" i="10"/>
  <c r="P1668" i="10"/>
  <c r="BI1664" i="10"/>
  <c r="BH1664" i="10"/>
  <c r="BG1664" i="10"/>
  <c r="BE1664" i="10"/>
  <c r="T1664" i="10"/>
  <c r="R1664" i="10"/>
  <c r="P1664" i="10"/>
  <c r="BI1661" i="10"/>
  <c r="BH1661" i="10"/>
  <c r="BG1661" i="10"/>
  <c r="BE1661" i="10"/>
  <c r="T1661" i="10"/>
  <c r="R1661" i="10"/>
  <c r="P1661" i="10"/>
  <c r="BI1658" i="10"/>
  <c r="BH1658" i="10"/>
  <c r="BG1658" i="10"/>
  <c r="BE1658" i="10"/>
  <c r="T1658" i="10"/>
  <c r="R1658" i="10"/>
  <c r="P1658" i="10"/>
  <c r="BI1655" i="10"/>
  <c r="BH1655" i="10"/>
  <c r="BG1655" i="10"/>
  <c r="BE1655" i="10"/>
  <c r="T1655" i="10"/>
  <c r="R1655" i="10"/>
  <c r="P1655" i="10"/>
  <c r="BI1652" i="10"/>
  <c r="BH1652" i="10"/>
  <c r="BG1652" i="10"/>
  <c r="BE1652" i="10"/>
  <c r="T1652" i="10"/>
  <c r="R1652" i="10"/>
  <c r="P1652" i="10"/>
  <c r="BI1648" i="10"/>
  <c r="BH1648" i="10"/>
  <c r="BG1648" i="10"/>
  <c r="BE1648" i="10"/>
  <c r="T1648" i="10"/>
  <c r="R1648" i="10"/>
  <c r="P1648" i="10"/>
  <c r="BI1644" i="10"/>
  <c r="BH1644" i="10"/>
  <c r="BG1644" i="10"/>
  <c r="BE1644" i="10"/>
  <c r="T1644" i="10"/>
  <c r="R1644" i="10"/>
  <c r="P1644" i="10"/>
  <c r="BI1640" i="10"/>
  <c r="BH1640" i="10"/>
  <c r="BG1640" i="10"/>
  <c r="BE1640" i="10"/>
  <c r="T1640" i="10"/>
  <c r="R1640" i="10"/>
  <c r="P1640" i="10"/>
  <c r="BI1636" i="10"/>
  <c r="BH1636" i="10"/>
  <c r="BG1636" i="10"/>
  <c r="BE1636" i="10"/>
  <c r="T1636" i="10"/>
  <c r="R1636" i="10"/>
  <c r="P1636" i="10"/>
  <c r="BI1632" i="10"/>
  <c r="BH1632" i="10"/>
  <c r="BG1632" i="10"/>
  <c r="BE1632" i="10"/>
  <c r="T1632" i="10"/>
  <c r="R1632" i="10"/>
  <c r="P1632" i="10"/>
  <c r="BI1628" i="10"/>
  <c r="BH1628" i="10"/>
  <c r="BG1628" i="10"/>
  <c r="BE1628" i="10"/>
  <c r="T1628" i="10"/>
  <c r="R1628" i="10"/>
  <c r="P1628" i="10"/>
  <c r="BI1624" i="10"/>
  <c r="BH1624" i="10"/>
  <c r="BG1624" i="10"/>
  <c r="BE1624" i="10"/>
  <c r="T1624" i="10"/>
  <c r="R1624" i="10"/>
  <c r="P1624" i="10"/>
  <c r="BI1620" i="10"/>
  <c r="BH1620" i="10"/>
  <c r="BG1620" i="10"/>
  <c r="BE1620" i="10"/>
  <c r="T1620" i="10"/>
  <c r="R1620" i="10"/>
  <c r="P1620" i="10"/>
  <c r="BI1617" i="10"/>
  <c r="BH1617" i="10"/>
  <c r="BG1617" i="10"/>
  <c r="BE1617" i="10"/>
  <c r="T1617" i="10"/>
  <c r="R1617" i="10"/>
  <c r="P1617" i="10"/>
  <c r="BI1614" i="10"/>
  <c r="BH1614" i="10"/>
  <c r="BG1614" i="10"/>
  <c r="BE1614" i="10"/>
  <c r="T1614" i="10"/>
  <c r="R1614" i="10"/>
  <c r="P1614" i="10"/>
  <c r="BI1611" i="10"/>
  <c r="BH1611" i="10"/>
  <c r="BG1611" i="10"/>
  <c r="BE1611" i="10"/>
  <c r="T1611" i="10"/>
  <c r="R1611" i="10"/>
  <c r="P1611" i="10"/>
  <c r="BI1608" i="10"/>
  <c r="BH1608" i="10"/>
  <c r="BG1608" i="10"/>
  <c r="BE1608" i="10"/>
  <c r="T1608" i="10"/>
  <c r="R1608" i="10"/>
  <c r="P1608" i="10"/>
  <c r="BI1605" i="10"/>
  <c r="BH1605" i="10"/>
  <c r="BG1605" i="10"/>
  <c r="BE1605" i="10"/>
  <c r="T1605" i="10"/>
  <c r="R1605" i="10"/>
  <c r="P1605" i="10"/>
  <c r="BI1602" i="10"/>
  <c r="BH1602" i="10"/>
  <c r="BG1602" i="10"/>
  <c r="BE1602" i="10"/>
  <c r="T1602" i="10"/>
  <c r="R1602" i="10"/>
  <c r="P1602" i="10"/>
  <c r="BI1599" i="10"/>
  <c r="BH1599" i="10"/>
  <c r="BG1599" i="10"/>
  <c r="BE1599" i="10"/>
  <c r="T1599" i="10"/>
  <c r="R1599" i="10"/>
  <c r="P1599" i="10"/>
  <c r="BI1596" i="10"/>
  <c r="BH1596" i="10"/>
  <c r="BG1596" i="10"/>
  <c r="BE1596" i="10"/>
  <c r="T1596" i="10"/>
  <c r="R1596" i="10"/>
  <c r="P1596" i="10"/>
  <c r="BI1593" i="10"/>
  <c r="BH1593" i="10"/>
  <c r="BG1593" i="10"/>
  <c r="BE1593" i="10"/>
  <c r="T1593" i="10"/>
  <c r="R1593" i="10"/>
  <c r="P1593" i="10"/>
  <c r="BI1590" i="10"/>
  <c r="BH1590" i="10"/>
  <c r="BG1590" i="10"/>
  <c r="BE1590" i="10"/>
  <c r="T1590" i="10"/>
  <c r="R1590" i="10"/>
  <c r="P1590" i="10"/>
  <c r="BI1587" i="10"/>
  <c r="BH1587" i="10"/>
  <c r="BG1587" i="10"/>
  <c r="BE1587" i="10"/>
  <c r="T1587" i="10"/>
  <c r="R1587" i="10"/>
  <c r="P1587" i="10"/>
  <c r="BI1584" i="10"/>
  <c r="BH1584" i="10"/>
  <c r="BG1584" i="10"/>
  <c r="BE1584" i="10"/>
  <c r="T1584" i="10"/>
  <c r="R1584" i="10"/>
  <c r="P1584" i="10"/>
  <c r="BI1581" i="10"/>
  <c r="BH1581" i="10"/>
  <c r="BG1581" i="10"/>
  <c r="BE1581" i="10"/>
  <c r="T1581" i="10"/>
  <c r="R1581" i="10"/>
  <c r="P1581" i="10"/>
  <c r="BI1578" i="10"/>
  <c r="BH1578" i="10"/>
  <c r="BG1578" i="10"/>
  <c r="BE1578" i="10"/>
  <c r="T1578" i="10"/>
  <c r="R1578" i="10"/>
  <c r="P1578" i="10"/>
  <c r="BI1575" i="10"/>
  <c r="BH1575" i="10"/>
  <c r="BG1575" i="10"/>
  <c r="BE1575" i="10"/>
  <c r="T1575" i="10"/>
  <c r="R1575" i="10"/>
  <c r="P1575" i="10"/>
  <c r="BI1572" i="10"/>
  <c r="BH1572" i="10"/>
  <c r="BG1572" i="10"/>
  <c r="BE1572" i="10"/>
  <c r="T1572" i="10"/>
  <c r="R1572" i="10"/>
  <c r="P1572" i="10"/>
  <c r="BI1569" i="10"/>
  <c r="BH1569" i="10"/>
  <c r="BG1569" i="10"/>
  <c r="BE1569" i="10"/>
  <c r="T1569" i="10"/>
  <c r="R1569" i="10"/>
  <c r="P1569" i="10"/>
  <c r="BI1566" i="10"/>
  <c r="BH1566" i="10"/>
  <c r="BG1566" i="10"/>
  <c r="BE1566" i="10"/>
  <c r="T1566" i="10"/>
  <c r="R1566" i="10"/>
  <c r="P1566" i="10"/>
  <c r="BI1563" i="10"/>
  <c r="BH1563" i="10"/>
  <c r="BG1563" i="10"/>
  <c r="BE1563" i="10"/>
  <c r="T1563" i="10"/>
  <c r="R1563" i="10"/>
  <c r="P1563" i="10"/>
  <c r="BI1560" i="10"/>
  <c r="BH1560" i="10"/>
  <c r="BG1560" i="10"/>
  <c r="BE1560" i="10"/>
  <c r="T1560" i="10"/>
  <c r="R1560" i="10"/>
  <c r="P1560" i="10"/>
  <c r="BI1556" i="10"/>
  <c r="BH1556" i="10"/>
  <c r="BG1556" i="10"/>
  <c r="BE1556" i="10"/>
  <c r="T1556" i="10"/>
  <c r="R1556" i="10"/>
  <c r="P1556" i="10"/>
  <c r="BI1552" i="10"/>
  <c r="BH1552" i="10"/>
  <c r="BG1552" i="10"/>
  <c r="BE1552" i="10"/>
  <c r="T1552" i="10"/>
  <c r="R1552" i="10"/>
  <c r="P1552" i="10"/>
  <c r="BI1548" i="10"/>
  <c r="BH1548" i="10"/>
  <c r="BG1548" i="10"/>
  <c r="BE1548" i="10"/>
  <c r="T1548" i="10"/>
  <c r="R1548" i="10"/>
  <c r="P1548" i="10"/>
  <c r="BI1544" i="10"/>
  <c r="BH1544" i="10"/>
  <c r="BG1544" i="10"/>
  <c r="BE1544" i="10"/>
  <c r="T1544" i="10"/>
  <c r="R1544" i="10"/>
  <c r="P1544" i="10"/>
  <c r="BI1540" i="10"/>
  <c r="BH1540" i="10"/>
  <c r="BG1540" i="10"/>
  <c r="BE1540" i="10"/>
  <c r="T1540" i="10"/>
  <c r="R1540" i="10"/>
  <c r="P1540" i="10"/>
  <c r="BI1536" i="10"/>
  <c r="BH1536" i="10"/>
  <c r="BG1536" i="10"/>
  <c r="BE1536" i="10"/>
  <c r="T1536" i="10"/>
  <c r="R1536" i="10"/>
  <c r="P1536" i="10"/>
  <c r="BI1532" i="10"/>
  <c r="BH1532" i="10"/>
  <c r="BG1532" i="10"/>
  <c r="BE1532" i="10"/>
  <c r="T1532" i="10"/>
  <c r="R1532" i="10"/>
  <c r="P1532" i="10"/>
  <c r="BI1528" i="10"/>
  <c r="BH1528" i="10"/>
  <c r="BG1528" i="10"/>
  <c r="BE1528" i="10"/>
  <c r="T1528" i="10"/>
  <c r="R1528" i="10"/>
  <c r="P1528" i="10"/>
  <c r="BI1524" i="10"/>
  <c r="BH1524" i="10"/>
  <c r="BG1524" i="10"/>
  <c r="BE1524" i="10"/>
  <c r="T1524" i="10"/>
  <c r="R1524" i="10"/>
  <c r="P1524" i="10"/>
  <c r="BI1520" i="10"/>
  <c r="BH1520" i="10"/>
  <c r="BG1520" i="10"/>
  <c r="BE1520" i="10"/>
  <c r="T1520" i="10"/>
  <c r="R1520" i="10"/>
  <c r="P1520" i="10"/>
  <c r="BI1516" i="10"/>
  <c r="BH1516" i="10"/>
  <c r="BG1516" i="10"/>
  <c r="BE1516" i="10"/>
  <c r="T1516" i="10"/>
  <c r="R1516" i="10"/>
  <c r="P1516" i="10"/>
  <c r="BI1512" i="10"/>
  <c r="BH1512" i="10"/>
  <c r="BG1512" i="10"/>
  <c r="BE1512" i="10"/>
  <c r="T1512" i="10"/>
  <c r="R1512" i="10"/>
  <c r="P1512" i="10"/>
  <c r="BI1508" i="10"/>
  <c r="BH1508" i="10"/>
  <c r="BG1508" i="10"/>
  <c r="BE1508" i="10"/>
  <c r="T1508" i="10"/>
  <c r="R1508" i="10"/>
  <c r="P1508" i="10"/>
  <c r="BI1504" i="10"/>
  <c r="BH1504" i="10"/>
  <c r="BG1504" i="10"/>
  <c r="BE1504" i="10"/>
  <c r="T1504" i="10"/>
  <c r="R1504" i="10"/>
  <c r="P1504" i="10"/>
  <c r="BI1500" i="10"/>
  <c r="BH1500" i="10"/>
  <c r="BG1500" i="10"/>
  <c r="BE1500" i="10"/>
  <c r="T1500" i="10"/>
  <c r="R1500" i="10"/>
  <c r="P1500" i="10"/>
  <c r="BI1496" i="10"/>
  <c r="BH1496" i="10"/>
  <c r="BG1496" i="10"/>
  <c r="BE1496" i="10"/>
  <c r="T1496" i="10"/>
  <c r="R1496" i="10"/>
  <c r="P1496" i="10"/>
  <c r="BI1492" i="10"/>
  <c r="BH1492" i="10"/>
  <c r="BG1492" i="10"/>
  <c r="BE1492" i="10"/>
  <c r="T1492" i="10"/>
  <c r="R1492" i="10"/>
  <c r="P1492" i="10"/>
  <c r="BI1488" i="10"/>
  <c r="BH1488" i="10"/>
  <c r="BG1488" i="10"/>
  <c r="BE1488" i="10"/>
  <c r="T1488" i="10"/>
  <c r="R1488" i="10"/>
  <c r="P1488" i="10"/>
  <c r="BI1484" i="10"/>
  <c r="BH1484" i="10"/>
  <c r="BG1484" i="10"/>
  <c r="BE1484" i="10"/>
  <c r="T1484" i="10"/>
  <c r="R1484" i="10"/>
  <c r="P1484" i="10"/>
  <c r="BI1480" i="10"/>
  <c r="BH1480" i="10"/>
  <c r="BG1480" i="10"/>
  <c r="BE1480" i="10"/>
  <c r="T1480" i="10"/>
  <c r="R1480" i="10"/>
  <c r="P1480" i="10"/>
  <c r="BI1476" i="10"/>
  <c r="BH1476" i="10"/>
  <c r="BG1476" i="10"/>
  <c r="BE1476" i="10"/>
  <c r="T1476" i="10"/>
  <c r="R1476" i="10"/>
  <c r="P1476" i="10"/>
  <c r="BI1472" i="10"/>
  <c r="BH1472" i="10"/>
  <c r="BG1472" i="10"/>
  <c r="BE1472" i="10"/>
  <c r="T1472" i="10"/>
  <c r="R1472" i="10"/>
  <c r="P1472" i="10"/>
  <c r="BI1468" i="10"/>
  <c r="BH1468" i="10"/>
  <c r="BG1468" i="10"/>
  <c r="BE1468" i="10"/>
  <c r="T1468" i="10"/>
  <c r="R1468" i="10"/>
  <c r="P1468" i="10"/>
  <c r="BI1464" i="10"/>
  <c r="BH1464" i="10"/>
  <c r="BG1464" i="10"/>
  <c r="BE1464" i="10"/>
  <c r="T1464" i="10"/>
  <c r="R1464" i="10"/>
  <c r="P1464" i="10"/>
  <c r="BI1460" i="10"/>
  <c r="BH1460" i="10"/>
  <c r="BG1460" i="10"/>
  <c r="BE1460" i="10"/>
  <c r="T1460" i="10"/>
  <c r="R1460" i="10"/>
  <c r="P1460" i="10"/>
  <c r="BI1456" i="10"/>
  <c r="BH1456" i="10"/>
  <c r="BG1456" i="10"/>
  <c r="BE1456" i="10"/>
  <c r="T1456" i="10"/>
  <c r="R1456" i="10"/>
  <c r="P1456" i="10"/>
  <c r="BI1452" i="10"/>
  <c r="BH1452" i="10"/>
  <c r="BG1452" i="10"/>
  <c r="BE1452" i="10"/>
  <c r="T1452" i="10"/>
  <c r="R1452" i="10"/>
  <c r="P1452" i="10"/>
  <c r="BI1448" i="10"/>
  <c r="BH1448" i="10"/>
  <c r="BG1448" i="10"/>
  <c r="BE1448" i="10"/>
  <c r="T1448" i="10"/>
  <c r="R1448" i="10"/>
  <c r="P1448" i="10"/>
  <c r="BI1445" i="10"/>
  <c r="BH1445" i="10"/>
  <c r="BG1445" i="10"/>
  <c r="BE1445" i="10"/>
  <c r="T1445" i="10"/>
  <c r="R1445" i="10"/>
  <c r="P1445" i="10"/>
  <c r="BI1442" i="10"/>
  <c r="BH1442" i="10"/>
  <c r="BG1442" i="10"/>
  <c r="BE1442" i="10"/>
  <c r="T1442" i="10"/>
  <c r="R1442" i="10"/>
  <c r="P1442" i="10"/>
  <c r="BI1439" i="10"/>
  <c r="BH1439" i="10"/>
  <c r="BG1439" i="10"/>
  <c r="BE1439" i="10"/>
  <c r="T1439" i="10"/>
  <c r="R1439" i="10"/>
  <c r="P1439" i="10"/>
  <c r="BI1436" i="10"/>
  <c r="BH1436" i="10"/>
  <c r="BG1436" i="10"/>
  <c r="BE1436" i="10"/>
  <c r="T1436" i="10"/>
  <c r="R1436" i="10"/>
  <c r="P1436" i="10"/>
  <c r="BI1433" i="10"/>
  <c r="BH1433" i="10"/>
  <c r="BG1433" i="10"/>
  <c r="BE1433" i="10"/>
  <c r="T1433" i="10"/>
  <c r="R1433" i="10"/>
  <c r="P1433" i="10"/>
  <c r="BI1430" i="10"/>
  <c r="BH1430" i="10"/>
  <c r="BG1430" i="10"/>
  <c r="BE1430" i="10"/>
  <c r="T1430" i="10"/>
  <c r="R1430" i="10"/>
  <c r="P1430" i="10"/>
  <c r="BI1427" i="10"/>
  <c r="BH1427" i="10"/>
  <c r="BG1427" i="10"/>
  <c r="BE1427" i="10"/>
  <c r="T1427" i="10"/>
  <c r="R1427" i="10"/>
  <c r="P1427" i="10"/>
  <c r="BI1424" i="10"/>
  <c r="BH1424" i="10"/>
  <c r="BG1424" i="10"/>
  <c r="BE1424" i="10"/>
  <c r="T1424" i="10"/>
  <c r="R1424" i="10"/>
  <c r="P1424" i="10"/>
  <c r="BI1421" i="10"/>
  <c r="BH1421" i="10"/>
  <c r="BG1421" i="10"/>
  <c r="BE1421" i="10"/>
  <c r="T1421" i="10"/>
  <c r="R1421" i="10"/>
  <c r="P1421" i="10"/>
  <c r="BI1418" i="10"/>
  <c r="BH1418" i="10"/>
  <c r="BG1418" i="10"/>
  <c r="BE1418" i="10"/>
  <c r="T1418" i="10"/>
  <c r="R1418" i="10"/>
  <c r="P1418" i="10"/>
  <c r="BI1415" i="10"/>
  <c r="BH1415" i="10"/>
  <c r="BG1415" i="10"/>
  <c r="BE1415" i="10"/>
  <c r="T1415" i="10"/>
  <c r="R1415" i="10"/>
  <c r="P1415" i="10"/>
  <c r="BI1412" i="10"/>
  <c r="BH1412" i="10"/>
  <c r="BG1412" i="10"/>
  <c r="BE1412" i="10"/>
  <c r="T1412" i="10"/>
  <c r="R1412" i="10"/>
  <c r="P1412" i="10"/>
  <c r="BI1407" i="10"/>
  <c r="BH1407" i="10"/>
  <c r="BG1407" i="10"/>
  <c r="BE1407" i="10"/>
  <c r="T1407" i="10"/>
  <c r="R1407" i="10"/>
  <c r="P1407" i="10"/>
  <c r="BI1402" i="10"/>
  <c r="BH1402" i="10"/>
  <c r="BG1402" i="10"/>
  <c r="BE1402" i="10"/>
  <c r="T1402" i="10"/>
  <c r="R1402" i="10"/>
  <c r="P1402" i="10"/>
  <c r="BI1397" i="10"/>
  <c r="BH1397" i="10"/>
  <c r="BG1397" i="10"/>
  <c r="BE1397" i="10"/>
  <c r="T1397" i="10"/>
  <c r="R1397" i="10"/>
  <c r="P1397" i="10"/>
  <c r="BI1392" i="10"/>
  <c r="BH1392" i="10"/>
  <c r="BG1392" i="10"/>
  <c r="BE1392" i="10"/>
  <c r="T1392" i="10"/>
  <c r="R1392" i="10"/>
  <c r="P1392" i="10"/>
  <c r="BI1388" i="10"/>
  <c r="BH1388" i="10"/>
  <c r="BG1388" i="10"/>
  <c r="BE1388" i="10"/>
  <c r="T1388" i="10"/>
  <c r="R1388" i="10"/>
  <c r="P1388" i="10"/>
  <c r="BI1384" i="10"/>
  <c r="BH1384" i="10"/>
  <c r="BG1384" i="10"/>
  <c r="BE1384" i="10"/>
  <c r="T1384" i="10"/>
  <c r="R1384" i="10"/>
  <c r="P1384" i="10"/>
  <c r="BI1380" i="10"/>
  <c r="BH1380" i="10"/>
  <c r="BG1380" i="10"/>
  <c r="BE1380" i="10"/>
  <c r="T1380" i="10"/>
  <c r="R1380" i="10"/>
  <c r="P1380" i="10"/>
  <c r="BI1376" i="10"/>
  <c r="BH1376" i="10"/>
  <c r="BG1376" i="10"/>
  <c r="BE1376" i="10"/>
  <c r="T1376" i="10"/>
  <c r="R1376" i="10"/>
  <c r="P1376" i="10"/>
  <c r="BI1372" i="10"/>
  <c r="BH1372" i="10"/>
  <c r="BG1372" i="10"/>
  <c r="BE1372" i="10"/>
  <c r="T1372" i="10"/>
  <c r="R1372" i="10"/>
  <c r="P1372" i="10"/>
  <c r="BI1368" i="10"/>
  <c r="BH1368" i="10"/>
  <c r="BG1368" i="10"/>
  <c r="BE1368" i="10"/>
  <c r="T1368" i="10"/>
  <c r="R1368" i="10"/>
  <c r="P1368" i="10"/>
  <c r="BI1364" i="10"/>
  <c r="BH1364" i="10"/>
  <c r="BG1364" i="10"/>
  <c r="BE1364" i="10"/>
  <c r="T1364" i="10"/>
  <c r="R1364" i="10"/>
  <c r="P1364" i="10"/>
  <c r="BI1360" i="10"/>
  <c r="BH1360" i="10"/>
  <c r="BG1360" i="10"/>
  <c r="BE1360" i="10"/>
  <c r="T1360" i="10"/>
  <c r="R1360" i="10"/>
  <c r="P1360" i="10"/>
  <c r="BI1356" i="10"/>
  <c r="BH1356" i="10"/>
  <c r="BG1356" i="10"/>
  <c r="BE1356" i="10"/>
  <c r="T1356" i="10"/>
  <c r="R1356" i="10"/>
  <c r="P1356" i="10"/>
  <c r="BI1352" i="10"/>
  <c r="BH1352" i="10"/>
  <c r="BG1352" i="10"/>
  <c r="BE1352" i="10"/>
  <c r="T1352" i="10"/>
  <c r="R1352" i="10"/>
  <c r="P1352" i="10"/>
  <c r="BI1348" i="10"/>
  <c r="BH1348" i="10"/>
  <c r="BG1348" i="10"/>
  <c r="BE1348" i="10"/>
  <c r="T1348" i="10"/>
  <c r="R1348" i="10"/>
  <c r="P1348" i="10"/>
  <c r="BI1344" i="10"/>
  <c r="BH1344" i="10"/>
  <c r="BG1344" i="10"/>
  <c r="BE1344" i="10"/>
  <c r="T1344" i="10"/>
  <c r="R1344" i="10"/>
  <c r="P1344" i="10"/>
  <c r="BI1340" i="10"/>
  <c r="BH1340" i="10"/>
  <c r="BG1340" i="10"/>
  <c r="BE1340" i="10"/>
  <c r="T1340" i="10"/>
  <c r="R1340" i="10"/>
  <c r="P1340" i="10"/>
  <c r="BI1336" i="10"/>
  <c r="BH1336" i="10"/>
  <c r="BG1336" i="10"/>
  <c r="BE1336" i="10"/>
  <c r="T1336" i="10"/>
  <c r="R1336" i="10"/>
  <c r="P1336" i="10"/>
  <c r="BI1332" i="10"/>
  <c r="BH1332" i="10"/>
  <c r="BG1332" i="10"/>
  <c r="BE1332" i="10"/>
  <c r="T1332" i="10"/>
  <c r="R1332" i="10"/>
  <c r="P1332" i="10"/>
  <c r="BI1328" i="10"/>
  <c r="BH1328" i="10"/>
  <c r="BG1328" i="10"/>
  <c r="BE1328" i="10"/>
  <c r="T1328" i="10"/>
  <c r="R1328" i="10"/>
  <c r="P1328" i="10"/>
  <c r="BI1324" i="10"/>
  <c r="BH1324" i="10"/>
  <c r="BG1324" i="10"/>
  <c r="BE1324" i="10"/>
  <c r="T1324" i="10"/>
  <c r="R1324" i="10"/>
  <c r="P1324" i="10"/>
  <c r="BI1320" i="10"/>
  <c r="BH1320" i="10"/>
  <c r="BG1320" i="10"/>
  <c r="BE1320" i="10"/>
  <c r="T1320" i="10"/>
  <c r="R1320" i="10"/>
  <c r="P1320" i="10"/>
  <c r="BI1316" i="10"/>
  <c r="BH1316" i="10"/>
  <c r="BG1316" i="10"/>
  <c r="BE1316" i="10"/>
  <c r="T1316" i="10"/>
  <c r="R1316" i="10"/>
  <c r="P1316" i="10"/>
  <c r="BI1312" i="10"/>
  <c r="BH1312" i="10"/>
  <c r="BG1312" i="10"/>
  <c r="BE1312" i="10"/>
  <c r="T1312" i="10"/>
  <c r="R1312" i="10"/>
  <c r="P1312" i="10"/>
  <c r="BI1308" i="10"/>
  <c r="BH1308" i="10"/>
  <c r="BG1308" i="10"/>
  <c r="BE1308" i="10"/>
  <c r="T1308" i="10"/>
  <c r="R1308" i="10"/>
  <c r="P1308" i="10"/>
  <c r="BI1304" i="10"/>
  <c r="BH1304" i="10"/>
  <c r="BG1304" i="10"/>
  <c r="BE1304" i="10"/>
  <c r="T1304" i="10"/>
  <c r="R1304" i="10"/>
  <c r="P1304" i="10"/>
  <c r="BI1300" i="10"/>
  <c r="BH1300" i="10"/>
  <c r="BG1300" i="10"/>
  <c r="BE1300" i="10"/>
  <c r="T1300" i="10"/>
  <c r="R1300" i="10"/>
  <c r="P1300" i="10"/>
  <c r="BI1296" i="10"/>
  <c r="BH1296" i="10"/>
  <c r="BG1296" i="10"/>
  <c r="BE1296" i="10"/>
  <c r="T1296" i="10"/>
  <c r="R1296" i="10"/>
  <c r="P1296" i="10"/>
  <c r="BI1291" i="10"/>
  <c r="BH1291" i="10"/>
  <c r="BG1291" i="10"/>
  <c r="BE1291" i="10"/>
  <c r="T1291" i="10"/>
  <c r="R1291" i="10"/>
  <c r="P1291" i="10"/>
  <c r="BI1286" i="10"/>
  <c r="BH1286" i="10"/>
  <c r="BG1286" i="10"/>
  <c r="BE1286" i="10"/>
  <c r="T1286" i="10"/>
  <c r="R1286" i="10"/>
  <c r="P1286" i="10"/>
  <c r="BI1281" i="10"/>
  <c r="BH1281" i="10"/>
  <c r="BG1281" i="10"/>
  <c r="BE1281" i="10"/>
  <c r="T1281" i="10"/>
  <c r="R1281" i="10"/>
  <c r="P1281" i="10"/>
  <c r="BI1276" i="10"/>
  <c r="BH1276" i="10"/>
  <c r="BG1276" i="10"/>
  <c r="BE1276" i="10"/>
  <c r="T1276" i="10"/>
  <c r="R1276" i="10"/>
  <c r="P1276" i="10"/>
  <c r="BI1272" i="10"/>
  <c r="BH1272" i="10"/>
  <c r="BG1272" i="10"/>
  <c r="BE1272" i="10"/>
  <c r="T1272" i="10"/>
  <c r="R1272" i="10"/>
  <c r="P1272" i="10"/>
  <c r="BI1267" i="10"/>
  <c r="BH1267" i="10"/>
  <c r="BG1267" i="10"/>
  <c r="BE1267" i="10"/>
  <c r="T1267" i="10"/>
  <c r="R1267" i="10"/>
  <c r="P1267" i="10"/>
  <c r="BI1263" i="10"/>
  <c r="BH1263" i="10"/>
  <c r="BG1263" i="10"/>
  <c r="BE1263" i="10"/>
  <c r="T1263" i="10"/>
  <c r="T1262" i="10"/>
  <c r="R1263" i="10"/>
  <c r="R1262" i="10"/>
  <c r="P1263" i="10"/>
  <c r="P1262" i="10"/>
  <c r="BI1259" i="10"/>
  <c r="BH1259" i="10"/>
  <c r="BG1259" i="10"/>
  <c r="BE1259" i="10"/>
  <c r="T1259" i="10"/>
  <c r="R1259" i="10"/>
  <c r="P1259" i="10"/>
  <c r="BI1258" i="10"/>
  <c r="BH1258" i="10"/>
  <c r="BG1258" i="10"/>
  <c r="BE1258" i="10"/>
  <c r="T1258" i="10"/>
  <c r="R1258" i="10"/>
  <c r="P1258" i="10"/>
  <c r="BI1254" i="10"/>
  <c r="BH1254" i="10"/>
  <c r="BG1254" i="10"/>
  <c r="BE1254" i="10"/>
  <c r="T1254" i="10"/>
  <c r="R1254" i="10"/>
  <c r="P1254" i="10"/>
  <c r="BI1250" i="10"/>
  <c r="BH1250" i="10"/>
  <c r="BG1250" i="10"/>
  <c r="BE1250" i="10"/>
  <c r="T1250" i="10"/>
  <c r="R1250" i="10"/>
  <c r="P1250" i="10"/>
  <c r="BI1247" i="10"/>
  <c r="BH1247" i="10"/>
  <c r="BG1247" i="10"/>
  <c r="BE1247" i="10"/>
  <c r="T1247" i="10"/>
  <c r="R1247" i="10"/>
  <c r="P1247" i="10"/>
  <c r="BI1245" i="10"/>
  <c r="BH1245" i="10"/>
  <c r="BG1245" i="10"/>
  <c r="BE1245" i="10"/>
  <c r="T1245" i="10"/>
  <c r="R1245" i="10"/>
  <c r="P1245" i="10"/>
  <c r="BI1242" i="10"/>
  <c r="BH1242" i="10"/>
  <c r="BG1242" i="10"/>
  <c r="BE1242" i="10"/>
  <c r="T1242" i="10"/>
  <c r="R1242" i="10"/>
  <c r="P1242" i="10"/>
  <c r="BI1239" i="10"/>
  <c r="BH1239" i="10"/>
  <c r="BG1239" i="10"/>
  <c r="BE1239" i="10"/>
  <c r="T1239" i="10"/>
  <c r="R1239" i="10"/>
  <c r="P1239" i="10"/>
  <c r="BI1237" i="10"/>
  <c r="BH1237" i="10"/>
  <c r="BG1237" i="10"/>
  <c r="BE1237" i="10"/>
  <c r="T1237" i="10"/>
  <c r="R1237" i="10"/>
  <c r="P1237" i="10"/>
  <c r="BI1232" i="10"/>
  <c r="BH1232" i="10"/>
  <c r="BG1232" i="10"/>
  <c r="BE1232" i="10"/>
  <c r="T1232" i="10"/>
  <c r="R1232" i="10"/>
  <c r="P1232" i="10"/>
  <c r="BI1230" i="10"/>
  <c r="BH1230" i="10"/>
  <c r="BG1230" i="10"/>
  <c r="BE1230" i="10"/>
  <c r="T1230" i="10"/>
  <c r="R1230" i="10"/>
  <c r="P1230" i="10"/>
  <c r="BI1222" i="10"/>
  <c r="BH1222" i="10"/>
  <c r="BG1222" i="10"/>
  <c r="BE1222" i="10"/>
  <c r="T1222" i="10"/>
  <c r="R1222" i="10"/>
  <c r="P1222" i="10"/>
  <c r="BI1212" i="10"/>
  <c r="BH1212" i="10"/>
  <c r="BG1212" i="10"/>
  <c r="BE1212" i="10"/>
  <c r="T1212" i="10"/>
  <c r="R1212" i="10"/>
  <c r="P1212" i="10"/>
  <c r="BI1204" i="10"/>
  <c r="BH1204" i="10"/>
  <c r="BG1204" i="10"/>
  <c r="BE1204" i="10"/>
  <c r="T1204" i="10"/>
  <c r="R1204" i="10"/>
  <c r="P1204" i="10"/>
  <c r="BI1202" i="10"/>
  <c r="BH1202" i="10"/>
  <c r="BG1202" i="10"/>
  <c r="BE1202" i="10"/>
  <c r="T1202" i="10"/>
  <c r="R1202" i="10"/>
  <c r="P1202" i="10"/>
  <c r="BI1200" i="10"/>
  <c r="BH1200" i="10"/>
  <c r="BG1200" i="10"/>
  <c r="BE1200" i="10"/>
  <c r="T1200" i="10"/>
  <c r="R1200" i="10"/>
  <c r="P1200" i="10"/>
  <c r="BI1198" i="10"/>
  <c r="BH1198" i="10"/>
  <c r="BG1198" i="10"/>
  <c r="BE1198" i="10"/>
  <c r="T1198" i="10"/>
  <c r="R1198" i="10"/>
  <c r="P1198" i="10"/>
  <c r="BI1196" i="10"/>
  <c r="BH1196" i="10"/>
  <c r="BG1196" i="10"/>
  <c r="BE1196" i="10"/>
  <c r="T1196" i="10"/>
  <c r="R1196" i="10"/>
  <c r="P1196" i="10"/>
  <c r="BI1195" i="10"/>
  <c r="BH1195" i="10"/>
  <c r="BG1195" i="10"/>
  <c r="BE1195" i="10"/>
  <c r="T1195" i="10"/>
  <c r="R1195" i="10"/>
  <c r="P1195" i="10"/>
  <c r="BI1189" i="10"/>
  <c r="BH1189" i="10"/>
  <c r="BG1189" i="10"/>
  <c r="BE1189" i="10"/>
  <c r="T1189" i="10"/>
  <c r="R1189" i="10"/>
  <c r="P1189" i="10"/>
  <c r="BI1182" i="10"/>
  <c r="BH1182" i="10"/>
  <c r="BG1182" i="10"/>
  <c r="BE1182" i="10"/>
  <c r="T1182" i="10"/>
  <c r="R1182" i="10"/>
  <c r="P1182" i="10"/>
  <c r="BI1174" i="10"/>
  <c r="BH1174" i="10"/>
  <c r="BG1174" i="10"/>
  <c r="BE1174" i="10"/>
  <c r="T1174" i="10"/>
  <c r="R1174" i="10"/>
  <c r="P1174" i="10"/>
  <c r="BI1173" i="10"/>
  <c r="BH1173" i="10"/>
  <c r="BG1173" i="10"/>
  <c r="BE1173" i="10"/>
  <c r="T1173" i="10"/>
  <c r="R1173" i="10"/>
  <c r="P1173" i="10"/>
  <c r="BI1130" i="10"/>
  <c r="BH1130" i="10"/>
  <c r="BG1130" i="10"/>
  <c r="BE1130" i="10"/>
  <c r="T1130" i="10"/>
  <c r="R1130" i="10"/>
  <c r="P1130" i="10"/>
  <c r="BI1120" i="10"/>
  <c r="BH1120" i="10"/>
  <c r="BG1120" i="10"/>
  <c r="BE1120" i="10"/>
  <c r="T1120" i="10"/>
  <c r="R1120" i="10"/>
  <c r="P1120" i="10"/>
  <c r="BI1119" i="10"/>
  <c r="BH1119" i="10"/>
  <c r="BG1119" i="10"/>
  <c r="BE1119" i="10"/>
  <c r="T1119" i="10"/>
  <c r="R1119" i="10"/>
  <c r="P1119" i="10"/>
  <c r="BI1118" i="10"/>
  <c r="BH1118" i="10"/>
  <c r="BG1118" i="10"/>
  <c r="BE1118" i="10"/>
  <c r="T1118" i="10"/>
  <c r="R1118" i="10"/>
  <c r="P1118" i="10"/>
  <c r="BI1117" i="10"/>
  <c r="BH1117" i="10"/>
  <c r="BG1117" i="10"/>
  <c r="BE1117" i="10"/>
  <c r="T1117" i="10"/>
  <c r="R1117" i="10"/>
  <c r="P1117" i="10"/>
  <c r="BI1114" i="10"/>
  <c r="BH1114" i="10"/>
  <c r="BG1114" i="10"/>
  <c r="BE1114" i="10"/>
  <c r="T1114" i="10"/>
  <c r="R1114" i="10"/>
  <c r="P1114" i="10"/>
  <c r="BI1108" i="10"/>
  <c r="BH1108" i="10"/>
  <c r="BG1108" i="10"/>
  <c r="BE1108" i="10"/>
  <c r="T1108" i="10"/>
  <c r="R1108" i="10"/>
  <c r="P1108" i="10"/>
  <c r="BI1105" i="10"/>
  <c r="BH1105" i="10"/>
  <c r="BG1105" i="10"/>
  <c r="BE1105" i="10"/>
  <c r="T1105" i="10"/>
  <c r="R1105" i="10"/>
  <c r="P1105" i="10"/>
  <c r="BI1102" i="10"/>
  <c r="BH1102" i="10"/>
  <c r="BG1102" i="10"/>
  <c r="BE1102" i="10"/>
  <c r="T1102" i="10"/>
  <c r="R1102" i="10"/>
  <c r="P1102" i="10"/>
  <c r="BI1099" i="10"/>
  <c r="BH1099" i="10"/>
  <c r="BG1099" i="10"/>
  <c r="BE1099" i="10"/>
  <c r="T1099" i="10"/>
  <c r="R1099" i="10"/>
  <c r="P1099" i="10"/>
  <c r="BI1096" i="10"/>
  <c r="BH1096" i="10"/>
  <c r="BG1096" i="10"/>
  <c r="BE1096" i="10"/>
  <c r="T1096" i="10"/>
  <c r="R1096" i="10"/>
  <c r="P1096" i="10"/>
  <c r="BI1092" i="10"/>
  <c r="BH1092" i="10"/>
  <c r="BG1092" i="10"/>
  <c r="BE1092" i="10"/>
  <c r="T1092" i="10"/>
  <c r="R1092" i="10"/>
  <c r="P1092" i="10"/>
  <c r="BI1083" i="10"/>
  <c r="BH1083" i="10"/>
  <c r="BG1083" i="10"/>
  <c r="BE1083" i="10"/>
  <c r="T1083" i="10"/>
  <c r="R1083" i="10"/>
  <c r="P1083" i="10"/>
  <c r="BI1076" i="10"/>
  <c r="BH1076" i="10"/>
  <c r="BG1076" i="10"/>
  <c r="BE1076" i="10"/>
  <c r="T1076" i="10"/>
  <c r="R1076" i="10"/>
  <c r="P1076" i="10"/>
  <c r="BI1073" i="10"/>
  <c r="BH1073" i="10"/>
  <c r="BG1073" i="10"/>
  <c r="BE1073" i="10"/>
  <c r="T1073" i="10"/>
  <c r="R1073" i="10"/>
  <c r="P1073" i="10"/>
  <c r="BI1068" i="10"/>
  <c r="BH1068" i="10"/>
  <c r="BG1068" i="10"/>
  <c r="BE1068" i="10"/>
  <c r="T1068" i="10"/>
  <c r="R1068" i="10"/>
  <c r="P1068" i="10"/>
  <c r="BI1063" i="10"/>
  <c r="BH1063" i="10"/>
  <c r="BG1063" i="10"/>
  <c r="BE1063" i="10"/>
  <c r="T1063" i="10"/>
  <c r="R1063" i="10"/>
  <c r="P1063" i="10"/>
  <c r="BI1060" i="10"/>
  <c r="BH1060" i="10"/>
  <c r="BG1060" i="10"/>
  <c r="BE1060" i="10"/>
  <c r="T1060" i="10"/>
  <c r="R1060" i="10"/>
  <c r="P1060" i="10"/>
  <c r="BI1057" i="10"/>
  <c r="BH1057" i="10"/>
  <c r="BG1057" i="10"/>
  <c r="BE1057" i="10"/>
  <c r="T1057" i="10"/>
  <c r="R1057" i="10"/>
  <c r="P1057" i="10"/>
  <c r="BI1052" i="10"/>
  <c r="BH1052" i="10"/>
  <c r="BG1052" i="10"/>
  <c r="BE1052" i="10"/>
  <c r="T1052" i="10"/>
  <c r="R1052" i="10"/>
  <c r="P1052" i="10"/>
  <c r="BI1046" i="10"/>
  <c r="BH1046" i="10"/>
  <c r="BG1046" i="10"/>
  <c r="BE1046" i="10"/>
  <c r="T1046" i="10"/>
  <c r="R1046" i="10"/>
  <c r="P1046" i="10"/>
  <c r="BI1043" i="10"/>
  <c r="BH1043" i="10"/>
  <c r="BG1043" i="10"/>
  <c r="BE1043" i="10"/>
  <c r="T1043" i="10"/>
  <c r="R1043" i="10"/>
  <c r="P1043" i="10"/>
  <c r="BI1040" i="10"/>
  <c r="BH1040" i="10"/>
  <c r="BG1040" i="10"/>
  <c r="BE1040" i="10"/>
  <c r="T1040" i="10"/>
  <c r="R1040" i="10"/>
  <c r="P1040" i="10"/>
  <c r="BI1035" i="10"/>
  <c r="BH1035" i="10"/>
  <c r="BG1035" i="10"/>
  <c r="BE1035" i="10"/>
  <c r="T1035" i="10"/>
  <c r="R1035" i="10"/>
  <c r="P1035" i="10"/>
  <c r="BI1032" i="10"/>
  <c r="BH1032" i="10"/>
  <c r="BG1032" i="10"/>
  <c r="BE1032" i="10"/>
  <c r="T1032" i="10"/>
  <c r="R1032" i="10"/>
  <c r="P1032" i="10"/>
  <c r="BI1028" i="10"/>
  <c r="BH1028" i="10"/>
  <c r="BG1028" i="10"/>
  <c r="BE1028" i="10"/>
  <c r="T1028" i="10"/>
  <c r="R1028" i="10"/>
  <c r="P1028" i="10"/>
  <c r="BI1024" i="10"/>
  <c r="BH1024" i="10"/>
  <c r="BG1024" i="10"/>
  <c r="BE1024" i="10"/>
  <c r="T1024" i="10"/>
  <c r="R1024" i="10"/>
  <c r="P1024" i="10"/>
  <c r="BI1021" i="10"/>
  <c r="BH1021" i="10"/>
  <c r="BG1021" i="10"/>
  <c r="BE1021" i="10"/>
  <c r="T1021" i="10"/>
  <c r="R1021" i="10"/>
  <c r="P1021" i="10"/>
  <c r="BI1018" i="10"/>
  <c r="BH1018" i="10"/>
  <c r="BG1018" i="10"/>
  <c r="BE1018" i="10"/>
  <c r="T1018" i="10"/>
  <c r="R1018" i="10"/>
  <c r="P1018" i="10"/>
  <c r="BI1015" i="10"/>
  <c r="BH1015" i="10"/>
  <c r="BG1015" i="10"/>
  <c r="BE1015" i="10"/>
  <c r="T1015" i="10"/>
  <c r="R1015" i="10"/>
  <c r="P1015" i="10"/>
  <c r="BI1012" i="10"/>
  <c r="BH1012" i="10"/>
  <c r="BG1012" i="10"/>
  <c r="BE1012" i="10"/>
  <c r="T1012" i="10"/>
  <c r="R1012" i="10"/>
  <c r="P1012" i="10"/>
  <c r="BI1009" i="10"/>
  <c r="BH1009" i="10"/>
  <c r="BG1009" i="10"/>
  <c r="BE1009" i="10"/>
  <c r="T1009" i="10"/>
  <c r="R1009" i="10"/>
  <c r="P1009" i="10"/>
  <c r="BI1006" i="10"/>
  <c r="BH1006" i="10"/>
  <c r="BG1006" i="10"/>
  <c r="BE1006" i="10"/>
  <c r="T1006" i="10"/>
  <c r="R1006" i="10"/>
  <c r="P1006" i="10"/>
  <c r="BI1003" i="10"/>
  <c r="BH1003" i="10"/>
  <c r="BG1003" i="10"/>
  <c r="BE1003" i="10"/>
  <c r="T1003" i="10"/>
  <c r="R1003" i="10"/>
  <c r="P1003" i="10"/>
  <c r="BI1000" i="10"/>
  <c r="BH1000" i="10"/>
  <c r="BG1000" i="10"/>
  <c r="BE1000" i="10"/>
  <c r="T1000" i="10"/>
  <c r="R1000" i="10"/>
  <c r="P1000" i="10"/>
  <c r="BI997" i="10"/>
  <c r="BH997" i="10"/>
  <c r="BG997" i="10"/>
  <c r="BE997" i="10"/>
  <c r="T997" i="10"/>
  <c r="R997" i="10"/>
  <c r="P997" i="10"/>
  <c r="BI994" i="10"/>
  <c r="BH994" i="10"/>
  <c r="BG994" i="10"/>
  <c r="BE994" i="10"/>
  <c r="T994" i="10"/>
  <c r="R994" i="10"/>
  <c r="P994" i="10"/>
  <c r="BI991" i="10"/>
  <c r="BH991" i="10"/>
  <c r="BG991" i="10"/>
  <c r="BE991" i="10"/>
  <c r="T991" i="10"/>
  <c r="R991" i="10"/>
  <c r="P991" i="10"/>
  <c r="BI988" i="10"/>
  <c r="BH988" i="10"/>
  <c r="BG988" i="10"/>
  <c r="BE988" i="10"/>
  <c r="T988" i="10"/>
  <c r="R988" i="10"/>
  <c r="P988" i="10"/>
  <c r="BI985" i="10"/>
  <c r="BH985" i="10"/>
  <c r="BG985" i="10"/>
  <c r="BE985" i="10"/>
  <c r="T985" i="10"/>
  <c r="R985" i="10"/>
  <c r="P985" i="10"/>
  <c r="BI982" i="10"/>
  <c r="BH982" i="10"/>
  <c r="BG982" i="10"/>
  <c r="BE982" i="10"/>
  <c r="T982" i="10"/>
  <c r="R982" i="10"/>
  <c r="P982" i="10"/>
  <c r="BI979" i="10"/>
  <c r="BH979" i="10"/>
  <c r="BG979" i="10"/>
  <c r="BE979" i="10"/>
  <c r="T979" i="10"/>
  <c r="R979" i="10"/>
  <c r="P979" i="10"/>
  <c r="BI976" i="10"/>
  <c r="BH976" i="10"/>
  <c r="BG976" i="10"/>
  <c r="BE976" i="10"/>
  <c r="T976" i="10"/>
  <c r="R976" i="10"/>
  <c r="P976" i="10"/>
  <c r="BI972" i="10"/>
  <c r="BH972" i="10"/>
  <c r="BG972" i="10"/>
  <c r="BE972" i="10"/>
  <c r="T972" i="10"/>
  <c r="R972" i="10"/>
  <c r="P972" i="10"/>
  <c r="BI969" i="10"/>
  <c r="BH969" i="10"/>
  <c r="BG969" i="10"/>
  <c r="BE969" i="10"/>
  <c r="T969" i="10"/>
  <c r="R969" i="10"/>
  <c r="P969" i="10"/>
  <c r="BI966" i="10"/>
  <c r="BH966" i="10"/>
  <c r="BG966" i="10"/>
  <c r="BE966" i="10"/>
  <c r="T966" i="10"/>
  <c r="R966" i="10"/>
  <c r="P966" i="10"/>
  <c r="BI963" i="10"/>
  <c r="BH963" i="10"/>
  <c r="BG963" i="10"/>
  <c r="BE963" i="10"/>
  <c r="T963" i="10"/>
  <c r="R963" i="10"/>
  <c r="P963" i="10"/>
  <c r="BI961" i="10"/>
  <c r="BH961" i="10"/>
  <c r="BG961" i="10"/>
  <c r="BE961" i="10"/>
  <c r="T961" i="10"/>
  <c r="R961" i="10"/>
  <c r="P961" i="10"/>
  <c r="BI959" i="10"/>
  <c r="BH959" i="10"/>
  <c r="BG959" i="10"/>
  <c r="BE959" i="10"/>
  <c r="T959" i="10"/>
  <c r="R959" i="10"/>
  <c r="P959" i="10"/>
  <c r="BI954" i="10"/>
  <c r="BH954" i="10"/>
  <c r="BG954" i="10"/>
  <c r="BE954" i="10"/>
  <c r="T954" i="10"/>
  <c r="R954" i="10"/>
  <c r="P954" i="10"/>
  <c r="BI950" i="10"/>
  <c r="BH950" i="10"/>
  <c r="BG950" i="10"/>
  <c r="BE950" i="10"/>
  <c r="T950" i="10"/>
  <c r="R950" i="10"/>
  <c r="P950" i="10"/>
  <c r="BI946" i="10"/>
  <c r="BH946" i="10"/>
  <c r="BG946" i="10"/>
  <c r="BE946" i="10"/>
  <c r="T946" i="10"/>
  <c r="R946" i="10"/>
  <c r="P946" i="10"/>
  <c r="BI942" i="10"/>
  <c r="BH942" i="10"/>
  <c r="BG942" i="10"/>
  <c r="BE942" i="10"/>
  <c r="T942" i="10"/>
  <c r="R942" i="10"/>
  <c r="P942" i="10"/>
  <c r="BI939" i="10"/>
  <c r="BH939" i="10"/>
  <c r="BG939" i="10"/>
  <c r="BE939" i="10"/>
  <c r="T939" i="10"/>
  <c r="R939" i="10"/>
  <c r="P939" i="10"/>
  <c r="BI936" i="10"/>
  <c r="BH936" i="10"/>
  <c r="BG936" i="10"/>
  <c r="BE936" i="10"/>
  <c r="T936" i="10"/>
  <c r="R936" i="10"/>
  <c r="P936" i="10"/>
  <c r="BI933" i="10"/>
  <c r="BH933" i="10"/>
  <c r="BG933" i="10"/>
  <c r="BE933" i="10"/>
  <c r="T933" i="10"/>
  <c r="R933" i="10"/>
  <c r="P933" i="10"/>
  <c r="BI929" i="10"/>
  <c r="BH929" i="10"/>
  <c r="BG929" i="10"/>
  <c r="BE929" i="10"/>
  <c r="T929" i="10"/>
  <c r="R929" i="10"/>
  <c r="P929" i="10"/>
  <c r="BI927" i="10"/>
  <c r="BH927" i="10"/>
  <c r="BG927" i="10"/>
  <c r="BE927" i="10"/>
  <c r="T927" i="10"/>
  <c r="R927" i="10"/>
  <c r="P927" i="10"/>
  <c r="BI924" i="10"/>
  <c r="BH924" i="10"/>
  <c r="BG924" i="10"/>
  <c r="BE924" i="10"/>
  <c r="T924" i="10"/>
  <c r="R924" i="10"/>
  <c r="P924" i="10"/>
  <c r="BI919" i="10"/>
  <c r="BH919" i="10"/>
  <c r="BG919" i="10"/>
  <c r="BE919" i="10"/>
  <c r="T919" i="10"/>
  <c r="R919" i="10"/>
  <c r="P919" i="10"/>
  <c r="BI916" i="10"/>
  <c r="BH916" i="10"/>
  <c r="BG916" i="10"/>
  <c r="BE916" i="10"/>
  <c r="T916" i="10"/>
  <c r="R916" i="10"/>
  <c r="P916" i="10"/>
  <c r="BI913" i="10"/>
  <c r="BH913" i="10"/>
  <c r="BG913" i="10"/>
  <c r="BE913" i="10"/>
  <c r="T913" i="10"/>
  <c r="R913" i="10"/>
  <c r="P913" i="10"/>
  <c r="BI910" i="10"/>
  <c r="BH910" i="10"/>
  <c r="BG910" i="10"/>
  <c r="BE910" i="10"/>
  <c r="T910" i="10"/>
  <c r="R910" i="10"/>
  <c r="P910" i="10"/>
  <c r="BI907" i="10"/>
  <c r="BH907" i="10"/>
  <c r="BG907" i="10"/>
  <c r="BE907" i="10"/>
  <c r="T907" i="10"/>
  <c r="R907" i="10"/>
  <c r="P907" i="10"/>
  <c r="BI904" i="10"/>
  <c r="BH904" i="10"/>
  <c r="BG904" i="10"/>
  <c r="BE904" i="10"/>
  <c r="T904" i="10"/>
  <c r="R904" i="10"/>
  <c r="P904" i="10"/>
  <c r="BI900" i="10"/>
  <c r="BH900" i="10"/>
  <c r="BG900" i="10"/>
  <c r="BE900" i="10"/>
  <c r="T900" i="10"/>
  <c r="R900" i="10"/>
  <c r="P900" i="10"/>
  <c r="BI897" i="10"/>
  <c r="BH897" i="10"/>
  <c r="BG897" i="10"/>
  <c r="BE897" i="10"/>
  <c r="T897" i="10"/>
  <c r="R897" i="10"/>
  <c r="P897" i="10"/>
  <c r="BI890" i="10"/>
  <c r="BH890" i="10"/>
  <c r="BG890" i="10"/>
  <c r="BE890" i="10"/>
  <c r="T890" i="10"/>
  <c r="R890" i="10"/>
  <c r="P890" i="10"/>
  <c r="BI884" i="10"/>
  <c r="BH884" i="10"/>
  <c r="BG884" i="10"/>
  <c r="BE884" i="10"/>
  <c r="T884" i="10"/>
  <c r="R884" i="10"/>
  <c r="P884" i="10"/>
  <c r="BI881" i="10"/>
  <c r="BH881" i="10"/>
  <c r="BG881" i="10"/>
  <c r="BE881" i="10"/>
  <c r="T881" i="10"/>
  <c r="R881" i="10"/>
  <c r="P881" i="10"/>
  <c r="BI878" i="10"/>
  <c r="BH878" i="10"/>
  <c r="BG878" i="10"/>
  <c r="BE878" i="10"/>
  <c r="T878" i="10"/>
  <c r="R878" i="10"/>
  <c r="P878" i="10"/>
  <c r="BI875" i="10"/>
  <c r="BH875" i="10"/>
  <c r="BG875" i="10"/>
  <c r="BE875" i="10"/>
  <c r="T875" i="10"/>
  <c r="R875" i="10"/>
  <c r="P875" i="10"/>
  <c r="BI868" i="10"/>
  <c r="BH868" i="10"/>
  <c r="BG868" i="10"/>
  <c r="BE868" i="10"/>
  <c r="T868" i="10"/>
  <c r="R868" i="10"/>
  <c r="P868" i="10"/>
  <c r="BI865" i="10"/>
  <c r="BH865" i="10"/>
  <c r="BG865" i="10"/>
  <c r="BE865" i="10"/>
  <c r="T865" i="10"/>
  <c r="R865" i="10"/>
  <c r="P865" i="10"/>
  <c r="BI862" i="10"/>
  <c r="BH862" i="10"/>
  <c r="BG862" i="10"/>
  <c r="BE862" i="10"/>
  <c r="T862" i="10"/>
  <c r="R862" i="10"/>
  <c r="P862" i="10"/>
  <c r="BI859" i="10"/>
  <c r="BH859" i="10"/>
  <c r="BG859" i="10"/>
  <c r="BE859" i="10"/>
  <c r="T859" i="10"/>
  <c r="R859" i="10"/>
  <c r="P859" i="10"/>
  <c r="BI857" i="10"/>
  <c r="BH857" i="10"/>
  <c r="BG857" i="10"/>
  <c r="BE857" i="10"/>
  <c r="T857" i="10"/>
  <c r="R857" i="10"/>
  <c r="P857" i="10"/>
  <c r="BI854" i="10"/>
  <c r="BH854" i="10"/>
  <c r="BG854" i="10"/>
  <c r="BE854" i="10"/>
  <c r="T854" i="10"/>
  <c r="R854" i="10"/>
  <c r="P854" i="10"/>
  <c r="BI851" i="10"/>
  <c r="BH851" i="10"/>
  <c r="BG851" i="10"/>
  <c r="BE851" i="10"/>
  <c r="T851" i="10"/>
  <c r="R851" i="10"/>
  <c r="P851" i="10"/>
  <c r="BI849" i="10"/>
  <c r="BH849" i="10"/>
  <c r="BG849" i="10"/>
  <c r="BE849" i="10"/>
  <c r="T849" i="10"/>
  <c r="R849" i="10"/>
  <c r="P849" i="10"/>
  <c r="BI845" i="10"/>
  <c r="BH845" i="10"/>
  <c r="BG845" i="10"/>
  <c r="BE845" i="10"/>
  <c r="T845" i="10"/>
  <c r="R845" i="10"/>
  <c r="P845" i="10"/>
  <c r="BI840" i="10"/>
  <c r="BH840" i="10"/>
  <c r="BG840" i="10"/>
  <c r="BE840" i="10"/>
  <c r="T840" i="10"/>
  <c r="R840" i="10"/>
  <c r="P840" i="10"/>
  <c r="BI830" i="10"/>
  <c r="BH830" i="10"/>
  <c r="BG830" i="10"/>
  <c r="BE830" i="10"/>
  <c r="T830" i="10"/>
  <c r="R830" i="10"/>
  <c r="P830" i="10"/>
  <c r="BI815" i="10"/>
  <c r="BH815" i="10"/>
  <c r="BG815" i="10"/>
  <c r="BE815" i="10"/>
  <c r="T815" i="10"/>
  <c r="R815" i="10"/>
  <c r="P815" i="10"/>
  <c r="BI813" i="10"/>
  <c r="BH813" i="10"/>
  <c r="BG813" i="10"/>
  <c r="BE813" i="10"/>
  <c r="T813" i="10"/>
  <c r="R813" i="10"/>
  <c r="P813" i="10"/>
  <c r="BI811" i="10"/>
  <c r="BH811" i="10"/>
  <c r="BG811" i="10"/>
  <c r="BE811" i="10"/>
  <c r="T811" i="10"/>
  <c r="R811" i="10"/>
  <c r="P811" i="10"/>
  <c r="BI802" i="10"/>
  <c r="BH802" i="10"/>
  <c r="BG802" i="10"/>
  <c r="BE802" i="10"/>
  <c r="T802" i="10"/>
  <c r="R802" i="10"/>
  <c r="P802" i="10"/>
  <c r="BI800" i="10"/>
  <c r="BH800" i="10"/>
  <c r="BG800" i="10"/>
  <c r="BE800" i="10"/>
  <c r="T800" i="10"/>
  <c r="R800" i="10"/>
  <c r="P800" i="10"/>
  <c r="BI799" i="10"/>
  <c r="BH799" i="10"/>
  <c r="BG799" i="10"/>
  <c r="BE799" i="10"/>
  <c r="T799" i="10"/>
  <c r="R799" i="10"/>
  <c r="P799" i="10"/>
  <c r="BI796" i="10"/>
  <c r="BH796" i="10"/>
  <c r="BG796" i="10"/>
  <c r="BE796" i="10"/>
  <c r="T796" i="10"/>
  <c r="R796" i="10"/>
  <c r="P796" i="10"/>
  <c r="BI793" i="10"/>
  <c r="BH793" i="10"/>
  <c r="BG793" i="10"/>
  <c r="BE793" i="10"/>
  <c r="T793" i="10"/>
  <c r="R793" i="10"/>
  <c r="P793" i="10"/>
  <c r="BI792" i="10"/>
  <c r="BH792" i="10"/>
  <c r="BG792" i="10"/>
  <c r="BE792" i="10"/>
  <c r="T792" i="10"/>
  <c r="R792" i="10"/>
  <c r="P792" i="10"/>
  <c r="BI791" i="10"/>
  <c r="BH791" i="10"/>
  <c r="BG791" i="10"/>
  <c r="BE791" i="10"/>
  <c r="T791" i="10"/>
  <c r="R791" i="10"/>
  <c r="P791" i="10"/>
  <c r="BI790" i="10"/>
  <c r="BH790" i="10"/>
  <c r="BG790" i="10"/>
  <c r="BE790" i="10"/>
  <c r="T790" i="10"/>
  <c r="R790" i="10"/>
  <c r="P790" i="10"/>
  <c r="BI789" i="10"/>
  <c r="BH789" i="10"/>
  <c r="BG789" i="10"/>
  <c r="BE789" i="10"/>
  <c r="T789" i="10"/>
  <c r="R789" i="10"/>
  <c r="P789" i="10"/>
  <c r="BI786" i="10"/>
  <c r="BH786" i="10"/>
  <c r="BG786" i="10"/>
  <c r="BE786" i="10"/>
  <c r="T786" i="10"/>
  <c r="R786" i="10"/>
  <c r="P786" i="10"/>
  <c r="BI778" i="10"/>
  <c r="BH778" i="10"/>
  <c r="BG778" i="10"/>
  <c r="BE778" i="10"/>
  <c r="T778" i="10"/>
  <c r="R778" i="10"/>
  <c r="P778" i="10"/>
  <c r="BI777" i="10"/>
  <c r="BH777" i="10"/>
  <c r="BG777" i="10"/>
  <c r="BE777" i="10"/>
  <c r="T777" i="10"/>
  <c r="R777" i="10"/>
  <c r="P777" i="10"/>
  <c r="BI771" i="10"/>
  <c r="BH771" i="10"/>
  <c r="BG771" i="10"/>
  <c r="BE771" i="10"/>
  <c r="T771" i="10"/>
  <c r="R771" i="10"/>
  <c r="P771" i="10"/>
  <c r="BI765" i="10"/>
  <c r="BH765" i="10"/>
  <c r="BG765" i="10"/>
  <c r="BE765" i="10"/>
  <c r="T765" i="10"/>
  <c r="R765" i="10"/>
  <c r="P765" i="10"/>
  <c r="BI758" i="10"/>
  <c r="BH758" i="10"/>
  <c r="BG758" i="10"/>
  <c r="BE758" i="10"/>
  <c r="T758" i="10"/>
  <c r="R758" i="10"/>
  <c r="P758" i="10"/>
  <c r="BI751" i="10"/>
  <c r="BH751" i="10"/>
  <c r="BG751" i="10"/>
  <c r="BE751" i="10"/>
  <c r="T751" i="10"/>
  <c r="R751" i="10"/>
  <c r="P751" i="10"/>
  <c r="BI748" i="10"/>
  <c r="BH748" i="10"/>
  <c r="BG748" i="10"/>
  <c r="BE748" i="10"/>
  <c r="T748" i="10"/>
  <c r="R748" i="10"/>
  <c r="P748" i="10"/>
  <c r="BI745" i="10"/>
  <c r="BH745" i="10"/>
  <c r="BG745" i="10"/>
  <c r="BE745" i="10"/>
  <c r="T745" i="10"/>
  <c r="R745" i="10"/>
  <c r="P745" i="10"/>
  <c r="BI742" i="10"/>
  <c r="BH742" i="10"/>
  <c r="BG742" i="10"/>
  <c r="BE742" i="10"/>
  <c r="T742" i="10"/>
  <c r="R742" i="10"/>
  <c r="P742" i="10"/>
  <c r="BI720" i="10"/>
  <c r="BH720" i="10"/>
  <c r="BG720" i="10"/>
  <c r="BE720" i="10"/>
  <c r="T720" i="10"/>
  <c r="R720" i="10"/>
  <c r="P720" i="10"/>
  <c r="BI715" i="10"/>
  <c r="BH715" i="10"/>
  <c r="BG715" i="10"/>
  <c r="BE715" i="10"/>
  <c r="T715" i="10"/>
  <c r="R715" i="10"/>
  <c r="P715" i="10"/>
  <c r="BI714" i="10"/>
  <c r="BH714" i="10"/>
  <c r="BG714" i="10"/>
  <c r="BE714" i="10"/>
  <c r="T714" i="10"/>
  <c r="R714" i="10"/>
  <c r="P714" i="10"/>
  <c r="BI710" i="10"/>
  <c r="BH710" i="10"/>
  <c r="BG710" i="10"/>
  <c r="BE710" i="10"/>
  <c r="T710" i="10"/>
  <c r="R710" i="10"/>
  <c r="P710" i="10"/>
  <c r="BI707" i="10"/>
  <c r="BH707" i="10"/>
  <c r="BG707" i="10"/>
  <c r="BE707" i="10"/>
  <c r="T707" i="10"/>
  <c r="R707" i="10"/>
  <c r="P707" i="10"/>
  <c r="BI706" i="10"/>
  <c r="BH706" i="10"/>
  <c r="BG706" i="10"/>
  <c r="BE706" i="10"/>
  <c r="T706" i="10"/>
  <c r="R706" i="10"/>
  <c r="P706" i="10"/>
  <c r="BI703" i="10"/>
  <c r="BH703" i="10"/>
  <c r="BG703" i="10"/>
  <c r="BE703" i="10"/>
  <c r="T703" i="10"/>
  <c r="R703" i="10"/>
  <c r="P703" i="10"/>
  <c r="BI702" i="10"/>
  <c r="BH702" i="10"/>
  <c r="BG702" i="10"/>
  <c r="BE702" i="10"/>
  <c r="T702" i="10"/>
  <c r="R702" i="10"/>
  <c r="P702" i="10"/>
  <c r="BI699" i="10"/>
  <c r="BH699" i="10"/>
  <c r="BG699" i="10"/>
  <c r="BE699" i="10"/>
  <c r="T699" i="10"/>
  <c r="R699" i="10"/>
  <c r="P699" i="10"/>
  <c r="BI698" i="10"/>
  <c r="BH698" i="10"/>
  <c r="BG698" i="10"/>
  <c r="BE698" i="10"/>
  <c r="T698" i="10"/>
  <c r="R698" i="10"/>
  <c r="P698" i="10"/>
  <c r="BI697" i="10"/>
  <c r="BH697" i="10"/>
  <c r="BG697" i="10"/>
  <c r="BE697" i="10"/>
  <c r="T697" i="10"/>
  <c r="R697" i="10"/>
  <c r="P697" i="10"/>
  <c r="BI695" i="10"/>
  <c r="BH695" i="10"/>
  <c r="BG695" i="10"/>
  <c r="BE695" i="10"/>
  <c r="T695" i="10"/>
  <c r="R695" i="10"/>
  <c r="P695" i="10"/>
  <c r="BI681" i="10"/>
  <c r="BH681" i="10"/>
  <c r="BG681" i="10"/>
  <c r="BE681" i="10"/>
  <c r="T681" i="10"/>
  <c r="R681" i="10"/>
  <c r="P681" i="10"/>
  <c r="BI667" i="10"/>
  <c r="BH667" i="10"/>
  <c r="BG667" i="10"/>
  <c r="BE667" i="10"/>
  <c r="T667" i="10"/>
  <c r="R667" i="10"/>
  <c r="P667" i="10"/>
  <c r="BI660" i="10"/>
  <c r="BH660" i="10"/>
  <c r="BG660" i="10"/>
  <c r="BE660" i="10"/>
  <c r="T660" i="10"/>
  <c r="R660" i="10"/>
  <c r="P660" i="10"/>
  <c r="BI654" i="10"/>
  <c r="BH654" i="10"/>
  <c r="BG654" i="10"/>
  <c r="BE654" i="10"/>
  <c r="T654" i="10"/>
  <c r="R654" i="10"/>
  <c r="P654" i="10"/>
  <c r="BI646" i="10"/>
  <c r="BH646" i="10"/>
  <c r="BG646" i="10"/>
  <c r="BE646" i="10"/>
  <c r="T646" i="10"/>
  <c r="R646" i="10"/>
  <c r="P646" i="10"/>
  <c r="BI642" i="10"/>
  <c r="BH642" i="10"/>
  <c r="BG642" i="10"/>
  <c r="BE642" i="10"/>
  <c r="T642" i="10"/>
  <c r="R642" i="10"/>
  <c r="P642" i="10"/>
  <c r="BI639" i="10"/>
  <c r="BH639" i="10"/>
  <c r="BG639" i="10"/>
  <c r="BE639" i="10"/>
  <c r="T639" i="10"/>
  <c r="R639" i="10"/>
  <c r="P639" i="10"/>
  <c r="BI634" i="10"/>
  <c r="BH634" i="10"/>
  <c r="BG634" i="10"/>
  <c r="BE634" i="10"/>
  <c r="T634" i="10"/>
  <c r="R634" i="10"/>
  <c r="P634" i="10"/>
  <c r="BI629" i="10"/>
  <c r="BH629" i="10"/>
  <c r="BG629" i="10"/>
  <c r="BE629" i="10"/>
  <c r="T629" i="10"/>
  <c r="R629" i="10"/>
  <c r="P629" i="10"/>
  <c r="BI626" i="10"/>
  <c r="BH626" i="10"/>
  <c r="BG626" i="10"/>
  <c r="BE626" i="10"/>
  <c r="T626" i="10"/>
  <c r="R626" i="10"/>
  <c r="P626" i="10"/>
  <c r="BI614" i="10"/>
  <c r="BH614" i="10"/>
  <c r="BG614" i="10"/>
  <c r="BE614" i="10"/>
  <c r="T614" i="10"/>
  <c r="R614" i="10"/>
  <c r="P614" i="10"/>
  <c r="BI611" i="10"/>
  <c r="BH611" i="10"/>
  <c r="BG611" i="10"/>
  <c r="BE611" i="10"/>
  <c r="T611" i="10"/>
  <c r="R611" i="10"/>
  <c r="P611" i="10"/>
  <c r="BI600" i="10"/>
  <c r="BH600" i="10"/>
  <c r="BG600" i="10"/>
  <c r="BE600" i="10"/>
  <c r="T600" i="10"/>
  <c r="R600" i="10"/>
  <c r="P600" i="10"/>
  <c r="BI593" i="10"/>
  <c r="BH593" i="10"/>
  <c r="BG593" i="10"/>
  <c r="BE593" i="10"/>
  <c r="T593" i="10"/>
  <c r="R593" i="10"/>
  <c r="P593" i="10"/>
  <c r="BI587" i="10"/>
  <c r="BH587" i="10"/>
  <c r="BG587" i="10"/>
  <c r="BE587" i="10"/>
  <c r="T587" i="10"/>
  <c r="R587" i="10"/>
  <c r="P587" i="10"/>
  <c r="BI568" i="10"/>
  <c r="BH568" i="10"/>
  <c r="BG568" i="10"/>
  <c r="BE568" i="10"/>
  <c r="T568" i="10"/>
  <c r="R568" i="10"/>
  <c r="P568" i="10"/>
  <c r="BI562" i="10"/>
  <c r="BH562" i="10"/>
  <c r="BG562" i="10"/>
  <c r="BE562" i="10"/>
  <c r="T562" i="10"/>
  <c r="R562" i="10"/>
  <c r="P562" i="10"/>
  <c r="BI548" i="10"/>
  <c r="BH548" i="10"/>
  <c r="BG548" i="10"/>
  <c r="BE548" i="10"/>
  <c r="T548" i="10"/>
  <c r="R548" i="10"/>
  <c r="P548" i="10"/>
  <c r="BI544" i="10"/>
  <c r="BH544" i="10"/>
  <c r="BG544" i="10"/>
  <c r="BE544" i="10"/>
  <c r="T544" i="10"/>
  <c r="R544" i="10"/>
  <c r="P544" i="10"/>
  <c r="BI537" i="10"/>
  <c r="BH537" i="10"/>
  <c r="BG537" i="10"/>
  <c r="BE537" i="10"/>
  <c r="T537" i="10"/>
  <c r="R537" i="10"/>
  <c r="P537" i="10"/>
  <c r="BI526" i="10"/>
  <c r="BH526" i="10"/>
  <c r="BG526" i="10"/>
  <c r="BE526" i="10"/>
  <c r="T526" i="10"/>
  <c r="R526" i="10"/>
  <c r="P526" i="10"/>
  <c r="BI523" i="10"/>
  <c r="BH523" i="10"/>
  <c r="BG523" i="10"/>
  <c r="BE523" i="10"/>
  <c r="T523" i="10"/>
  <c r="R523" i="10"/>
  <c r="P523" i="10"/>
  <c r="BI522" i="10"/>
  <c r="BH522" i="10"/>
  <c r="BG522" i="10"/>
  <c r="BE522" i="10"/>
  <c r="T522" i="10"/>
  <c r="R522" i="10"/>
  <c r="P522" i="10"/>
  <c r="BI521" i="10"/>
  <c r="BH521" i="10"/>
  <c r="BG521" i="10"/>
  <c r="BE521" i="10"/>
  <c r="T521" i="10"/>
  <c r="R521" i="10"/>
  <c r="P521" i="10"/>
  <c r="BI520" i="10"/>
  <c r="BH520" i="10"/>
  <c r="BG520" i="10"/>
  <c r="BE520" i="10"/>
  <c r="T520" i="10"/>
  <c r="R520" i="10"/>
  <c r="P520" i="10"/>
  <c r="BI519" i="10"/>
  <c r="BH519" i="10"/>
  <c r="BG519" i="10"/>
  <c r="BE519" i="10"/>
  <c r="T519" i="10"/>
  <c r="R519" i="10"/>
  <c r="P519" i="10"/>
  <c r="BI516" i="10"/>
  <c r="BH516" i="10"/>
  <c r="BG516" i="10"/>
  <c r="BE516" i="10"/>
  <c r="T516" i="10"/>
  <c r="R516" i="10"/>
  <c r="P516" i="10"/>
  <c r="BI513" i="10"/>
  <c r="BH513" i="10"/>
  <c r="BG513" i="10"/>
  <c r="BE513" i="10"/>
  <c r="T513" i="10"/>
  <c r="R513" i="10"/>
  <c r="P513" i="10"/>
  <c r="BI511" i="10"/>
  <c r="BH511" i="10"/>
  <c r="BG511" i="10"/>
  <c r="BE511" i="10"/>
  <c r="T511" i="10"/>
  <c r="R511" i="10"/>
  <c r="P511" i="10"/>
  <c r="BI509" i="10"/>
  <c r="BH509" i="10"/>
  <c r="BG509" i="10"/>
  <c r="BE509" i="10"/>
  <c r="T509" i="10"/>
  <c r="R509" i="10"/>
  <c r="P509" i="10"/>
  <c r="BI508" i="10"/>
  <c r="BH508" i="10"/>
  <c r="BG508" i="10"/>
  <c r="BE508" i="10"/>
  <c r="T508" i="10"/>
  <c r="R508" i="10"/>
  <c r="P508" i="10"/>
  <c r="BI503" i="10"/>
  <c r="BH503" i="10"/>
  <c r="BG503" i="10"/>
  <c r="BE503" i="10"/>
  <c r="T503" i="10"/>
  <c r="R503" i="10"/>
  <c r="P503" i="10"/>
  <c r="BI502" i="10"/>
  <c r="BH502" i="10"/>
  <c r="BG502" i="10"/>
  <c r="BE502" i="10"/>
  <c r="T502" i="10"/>
  <c r="R502" i="10"/>
  <c r="P502" i="10"/>
  <c r="BI494" i="10"/>
  <c r="BH494" i="10"/>
  <c r="BG494" i="10"/>
  <c r="BE494" i="10"/>
  <c r="T494" i="10"/>
  <c r="R494" i="10"/>
  <c r="P494" i="10"/>
  <c r="BI493" i="10"/>
  <c r="BH493" i="10"/>
  <c r="BG493" i="10"/>
  <c r="BE493" i="10"/>
  <c r="T493" i="10"/>
  <c r="R493" i="10"/>
  <c r="P493" i="10"/>
  <c r="BI489" i="10"/>
  <c r="BH489" i="10"/>
  <c r="BG489" i="10"/>
  <c r="BE489" i="10"/>
  <c r="T489" i="10"/>
  <c r="R489" i="10"/>
  <c r="P489" i="10"/>
  <c r="BI488" i="10"/>
  <c r="BH488" i="10"/>
  <c r="BG488" i="10"/>
  <c r="BE488" i="10"/>
  <c r="T488" i="10"/>
  <c r="R488" i="10"/>
  <c r="P488" i="10"/>
  <c r="BI486" i="10"/>
  <c r="BH486" i="10"/>
  <c r="BG486" i="10"/>
  <c r="BE486" i="10"/>
  <c r="T486" i="10"/>
  <c r="R486" i="10"/>
  <c r="P486" i="10"/>
  <c r="BI485" i="10"/>
  <c r="BH485" i="10"/>
  <c r="BG485" i="10"/>
  <c r="BE485" i="10"/>
  <c r="T485" i="10"/>
  <c r="R485" i="10"/>
  <c r="P485" i="10"/>
  <c r="BI484" i="10"/>
  <c r="BH484" i="10"/>
  <c r="BG484" i="10"/>
  <c r="BE484" i="10"/>
  <c r="T484" i="10"/>
  <c r="R484" i="10"/>
  <c r="P484" i="10"/>
  <c r="BI478" i="10"/>
  <c r="BH478" i="10"/>
  <c r="BG478" i="10"/>
  <c r="BE478" i="10"/>
  <c r="T478" i="10"/>
  <c r="R478" i="10"/>
  <c r="P478" i="10"/>
  <c r="BI473" i="10"/>
  <c r="BH473" i="10"/>
  <c r="BG473" i="10"/>
  <c r="BE473" i="10"/>
  <c r="T473" i="10"/>
  <c r="R473" i="10"/>
  <c r="P473" i="10"/>
  <c r="BI469" i="10"/>
  <c r="BH469" i="10"/>
  <c r="BG469" i="10"/>
  <c r="BE469" i="10"/>
  <c r="T469" i="10"/>
  <c r="T468" i="10" s="1"/>
  <c r="R469" i="10"/>
  <c r="R468" i="10" s="1"/>
  <c r="P469" i="10"/>
  <c r="P468" i="10" s="1"/>
  <c r="BI462" i="10"/>
  <c r="BH462" i="10"/>
  <c r="BG462" i="10"/>
  <c r="BE462" i="10"/>
  <c r="T462" i="10"/>
  <c r="R462" i="10"/>
  <c r="P462" i="10"/>
  <c r="BI454" i="10"/>
  <c r="BH454" i="10"/>
  <c r="BG454" i="10"/>
  <c r="BE454" i="10"/>
  <c r="T454" i="10"/>
  <c r="R454" i="10"/>
  <c r="P454" i="10"/>
  <c r="BI448" i="10"/>
  <c r="BH448" i="10"/>
  <c r="BG448" i="10"/>
  <c r="BE448" i="10"/>
  <c r="T448" i="10"/>
  <c r="R448" i="10"/>
  <c r="P448" i="10"/>
  <c r="BI444" i="10"/>
  <c r="BH444" i="10"/>
  <c r="BG444" i="10"/>
  <c r="BE444" i="10"/>
  <c r="T444" i="10"/>
  <c r="R444" i="10"/>
  <c r="P444" i="10"/>
  <c r="BI440" i="10"/>
  <c r="BH440" i="10"/>
  <c r="BG440" i="10"/>
  <c r="BE440" i="10"/>
  <c r="T440" i="10"/>
  <c r="R440" i="10"/>
  <c r="P440" i="10"/>
  <c r="BI431" i="10"/>
  <c r="BH431" i="10"/>
  <c r="BG431" i="10"/>
  <c r="BE431" i="10"/>
  <c r="T431" i="10"/>
  <c r="R431" i="10"/>
  <c r="P431" i="10"/>
  <c r="BI422" i="10"/>
  <c r="BH422" i="10"/>
  <c r="BG422" i="10"/>
  <c r="BE422" i="10"/>
  <c r="T422" i="10"/>
  <c r="R422" i="10"/>
  <c r="P422" i="10"/>
  <c r="BI421" i="10"/>
  <c r="BH421" i="10"/>
  <c r="BG421" i="10"/>
  <c r="BE421" i="10"/>
  <c r="T421" i="10"/>
  <c r="R421" i="10"/>
  <c r="P421" i="10"/>
  <c r="BI409" i="10"/>
  <c r="BH409" i="10"/>
  <c r="BG409" i="10"/>
  <c r="BE409" i="10"/>
  <c r="T409" i="10"/>
  <c r="R409" i="10"/>
  <c r="P409" i="10"/>
  <c r="BI400" i="10"/>
  <c r="BH400" i="10"/>
  <c r="BG400" i="10"/>
  <c r="BE400" i="10"/>
  <c r="T400" i="10"/>
  <c r="R400" i="10"/>
  <c r="P400" i="10"/>
  <c r="BI391" i="10"/>
  <c r="BH391" i="10"/>
  <c r="BG391" i="10"/>
  <c r="BE391" i="10"/>
  <c r="T391" i="10"/>
  <c r="R391" i="10"/>
  <c r="P391" i="10"/>
  <c r="BI385" i="10"/>
  <c r="BH385" i="10"/>
  <c r="BG385" i="10"/>
  <c r="BE385" i="10"/>
  <c r="T385" i="10"/>
  <c r="R385" i="10"/>
  <c r="P385" i="10"/>
  <c r="BI371" i="10"/>
  <c r="BH371" i="10"/>
  <c r="BG371" i="10"/>
  <c r="BE371" i="10"/>
  <c r="T371" i="10"/>
  <c r="R371" i="10"/>
  <c r="P371" i="10"/>
  <c r="BI367" i="10"/>
  <c r="BH367" i="10"/>
  <c r="BG367" i="10"/>
  <c r="BE367" i="10"/>
  <c r="T367" i="10"/>
  <c r="R367" i="10"/>
  <c r="P367" i="10"/>
  <c r="BI363" i="10"/>
  <c r="BH363" i="10"/>
  <c r="BG363" i="10"/>
  <c r="BE363" i="10"/>
  <c r="T363" i="10"/>
  <c r="R363" i="10"/>
  <c r="P363" i="10"/>
  <c r="BI359" i="10"/>
  <c r="BH359" i="10"/>
  <c r="BG359" i="10"/>
  <c r="BE359" i="10"/>
  <c r="T359" i="10"/>
  <c r="T358" i="10"/>
  <c r="R359" i="10"/>
  <c r="R358" i="10" s="1"/>
  <c r="P359" i="10"/>
  <c r="P358" i="10" s="1"/>
  <c r="BI353" i="10"/>
  <c r="BH353" i="10"/>
  <c r="BG353" i="10"/>
  <c r="BE353" i="10"/>
  <c r="T353" i="10"/>
  <c r="R353" i="10"/>
  <c r="P353" i="10"/>
  <c r="BI339" i="10"/>
  <c r="BH339" i="10"/>
  <c r="BG339" i="10"/>
  <c r="BE339" i="10"/>
  <c r="T339" i="10"/>
  <c r="R339" i="10"/>
  <c r="P339" i="10"/>
  <c r="BI323" i="10"/>
  <c r="BH323" i="10"/>
  <c r="BG323" i="10"/>
  <c r="BE323" i="10"/>
  <c r="T323" i="10"/>
  <c r="R323" i="10"/>
  <c r="P323" i="10"/>
  <c r="BI320" i="10"/>
  <c r="BH320" i="10"/>
  <c r="BG320" i="10"/>
  <c r="BE320" i="10"/>
  <c r="T320" i="10"/>
  <c r="R320" i="10"/>
  <c r="P320" i="10"/>
  <c r="BI319" i="10"/>
  <c r="BH319" i="10"/>
  <c r="BG319" i="10"/>
  <c r="BE319" i="10"/>
  <c r="T319" i="10"/>
  <c r="R319" i="10"/>
  <c r="P319" i="10"/>
  <c r="BI309" i="10"/>
  <c r="BH309" i="10"/>
  <c r="BG309" i="10"/>
  <c r="BE309" i="10"/>
  <c r="T309" i="10"/>
  <c r="R309" i="10"/>
  <c r="P309" i="10"/>
  <c r="BI299" i="10"/>
  <c r="BH299" i="10"/>
  <c r="BG299" i="10"/>
  <c r="BE299" i="10"/>
  <c r="T299" i="10"/>
  <c r="R299" i="10"/>
  <c r="P299" i="10"/>
  <c r="BI288" i="10"/>
  <c r="BH288" i="10"/>
  <c r="BG288" i="10"/>
  <c r="BE288" i="10"/>
  <c r="T288" i="10"/>
  <c r="R288" i="10"/>
  <c r="P288" i="10"/>
  <c r="BI282" i="10"/>
  <c r="BH282" i="10"/>
  <c r="BG282" i="10"/>
  <c r="BE282" i="10"/>
  <c r="T282" i="10"/>
  <c r="R282" i="10"/>
  <c r="P282" i="10"/>
  <c r="BI280" i="10"/>
  <c r="BH280" i="10"/>
  <c r="BG280" i="10"/>
  <c r="BE280" i="10"/>
  <c r="T280" i="10"/>
  <c r="R280" i="10"/>
  <c r="P280" i="10"/>
  <c r="BI277" i="10"/>
  <c r="BH277" i="10"/>
  <c r="BG277" i="10"/>
  <c r="BE277" i="10"/>
  <c r="T277" i="10"/>
  <c r="R277" i="10"/>
  <c r="P277" i="10"/>
  <c r="BI274" i="10"/>
  <c r="BH274" i="10"/>
  <c r="BG274" i="10"/>
  <c r="BE274" i="10"/>
  <c r="T274" i="10"/>
  <c r="R274" i="10"/>
  <c r="P274" i="10"/>
  <c r="BI268" i="10"/>
  <c r="BH268" i="10"/>
  <c r="BG268" i="10"/>
  <c r="BE268" i="10"/>
  <c r="T268" i="10"/>
  <c r="R268" i="10"/>
  <c r="P268" i="10"/>
  <c r="BI253" i="10"/>
  <c r="BH253" i="10"/>
  <c r="BG253" i="10"/>
  <c r="BE253" i="10"/>
  <c r="T253" i="10"/>
  <c r="R253" i="10"/>
  <c r="P253" i="10"/>
  <c r="BI243" i="10"/>
  <c r="BH243" i="10"/>
  <c r="BG243" i="10"/>
  <c r="BE243" i="10"/>
  <c r="T243" i="10"/>
  <c r="R243" i="10"/>
  <c r="P243" i="10"/>
  <c r="BI229" i="10"/>
  <c r="BH229" i="10"/>
  <c r="BG229" i="10"/>
  <c r="BE229" i="10"/>
  <c r="T229" i="10"/>
  <c r="R229" i="10"/>
  <c r="P229" i="10"/>
  <c r="BI221" i="10"/>
  <c r="BH221" i="10"/>
  <c r="BG221" i="10"/>
  <c r="BE221" i="10"/>
  <c r="T221" i="10"/>
  <c r="R221" i="10"/>
  <c r="P221" i="10"/>
  <c r="BI214" i="10"/>
  <c r="BH214" i="10"/>
  <c r="BG214" i="10"/>
  <c r="BE214" i="10"/>
  <c r="T214" i="10"/>
  <c r="R214" i="10"/>
  <c r="P214" i="10"/>
  <c r="BI205" i="10"/>
  <c r="BH205" i="10"/>
  <c r="BG205" i="10"/>
  <c r="BE205" i="10"/>
  <c r="T205" i="10"/>
  <c r="R205" i="10"/>
  <c r="P205" i="10"/>
  <c r="BI202" i="10"/>
  <c r="BH202" i="10"/>
  <c r="BG202" i="10"/>
  <c r="BE202" i="10"/>
  <c r="T202" i="10"/>
  <c r="R202" i="10"/>
  <c r="P202" i="10"/>
  <c r="BI199" i="10"/>
  <c r="BH199" i="10"/>
  <c r="BG199" i="10"/>
  <c r="BE199" i="10"/>
  <c r="T199" i="10"/>
  <c r="R199" i="10"/>
  <c r="P199" i="10"/>
  <c r="BI196" i="10"/>
  <c r="BH196" i="10"/>
  <c r="BG196" i="10"/>
  <c r="BE196" i="10"/>
  <c r="T196" i="10"/>
  <c r="R196" i="10"/>
  <c r="P196" i="10"/>
  <c r="BI189" i="10"/>
  <c r="BH189" i="10"/>
  <c r="BG189" i="10"/>
  <c r="BE189" i="10"/>
  <c r="T189" i="10"/>
  <c r="R189" i="10"/>
  <c r="P189" i="10"/>
  <c r="BI186" i="10"/>
  <c r="BH186" i="10"/>
  <c r="BG186" i="10"/>
  <c r="BE186" i="10"/>
  <c r="T186" i="10"/>
  <c r="R186" i="10"/>
  <c r="P186" i="10"/>
  <c r="BI183" i="10"/>
  <c r="BH183" i="10"/>
  <c r="BG183" i="10"/>
  <c r="BE183" i="10"/>
  <c r="T183" i="10"/>
  <c r="R183" i="10"/>
  <c r="P183" i="10"/>
  <c r="BI180" i="10"/>
  <c r="BH180" i="10"/>
  <c r="BG180" i="10"/>
  <c r="BE180" i="10"/>
  <c r="T180" i="10"/>
  <c r="R180" i="10"/>
  <c r="P180" i="10"/>
  <c r="BI177" i="10"/>
  <c r="BH177" i="10"/>
  <c r="BG177" i="10"/>
  <c r="BE177" i="10"/>
  <c r="T177" i="10"/>
  <c r="R177" i="10"/>
  <c r="P177" i="10"/>
  <c r="BI174" i="10"/>
  <c r="BH174" i="10"/>
  <c r="BG174" i="10"/>
  <c r="BE174" i="10"/>
  <c r="T174" i="10"/>
  <c r="R174" i="10"/>
  <c r="P174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59" i="10"/>
  <c r="BH159" i="10"/>
  <c r="BG159" i="10"/>
  <c r="BE159" i="10"/>
  <c r="T159" i="10"/>
  <c r="R159" i="10"/>
  <c r="P159" i="10"/>
  <c r="BI148" i="10"/>
  <c r="BH148" i="10"/>
  <c r="BG148" i="10"/>
  <c r="BE148" i="10"/>
  <c r="T148" i="10"/>
  <c r="R148" i="10"/>
  <c r="P148" i="10"/>
  <c r="J142" i="10"/>
  <c r="J141" i="10"/>
  <c r="F141" i="10"/>
  <c r="F139" i="10"/>
  <c r="E137" i="10"/>
  <c r="J94" i="10"/>
  <c r="J93" i="10"/>
  <c r="F93" i="10"/>
  <c r="F91" i="10"/>
  <c r="E89" i="10"/>
  <c r="J20" i="10"/>
  <c r="E20" i="10"/>
  <c r="F142" i="10" s="1"/>
  <c r="J19" i="10"/>
  <c r="J14" i="10"/>
  <c r="J91" i="10" s="1"/>
  <c r="E7" i="10"/>
  <c r="E133" i="10" s="1"/>
  <c r="J39" i="9"/>
  <c r="J38" i="9"/>
  <c r="AY103" i="1"/>
  <c r="J37" i="9"/>
  <c r="AX103" i="1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1" i="9"/>
  <c r="BH151" i="9"/>
  <c r="BG151" i="9"/>
  <c r="BE151" i="9"/>
  <c r="T151" i="9"/>
  <c r="R151" i="9"/>
  <c r="P151" i="9"/>
  <c r="BI148" i="9"/>
  <c r="BH148" i="9"/>
  <c r="BG148" i="9"/>
  <c r="BE148" i="9"/>
  <c r="T148" i="9"/>
  <c r="R148" i="9"/>
  <c r="P148" i="9"/>
  <c r="BI145" i="9"/>
  <c r="BH145" i="9"/>
  <c r="BG145" i="9"/>
  <c r="BE145" i="9"/>
  <c r="T145" i="9"/>
  <c r="R145" i="9"/>
  <c r="P145" i="9"/>
  <c r="BI142" i="9"/>
  <c r="BH142" i="9"/>
  <c r="BG142" i="9"/>
  <c r="BE142" i="9"/>
  <c r="T142" i="9"/>
  <c r="T141" i="9" s="1"/>
  <c r="R142" i="9"/>
  <c r="P142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8" i="9"/>
  <c r="BH128" i="9"/>
  <c r="BG128" i="9"/>
  <c r="BE128" i="9"/>
  <c r="T128" i="9"/>
  <c r="T127" i="9" s="1"/>
  <c r="T126" i="9" s="1"/>
  <c r="R128" i="9"/>
  <c r="R127" i="9" s="1"/>
  <c r="R126" i="9" s="1"/>
  <c r="P128" i="9"/>
  <c r="P127" i="9" s="1"/>
  <c r="P126" i="9" s="1"/>
  <c r="J122" i="9"/>
  <c r="J121" i="9"/>
  <c r="F121" i="9"/>
  <c r="F119" i="9"/>
  <c r="E117" i="9"/>
  <c r="J94" i="9"/>
  <c r="J93" i="9"/>
  <c r="F93" i="9"/>
  <c r="F91" i="9"/>
  <c r="E89" i="9"/>
  <c r="J20" i="9"/>
  <c r="E20" i="9"/>
  <c r="F122" i="9" s="1"/>
  <c r="J19" i="9"/>
  <c r="J14" i="9"/>
  <c r="J119" i="9" s="1"/>
  <c r="E7" i="9"/>
  <c r="E85" i="9" s="1"/>
  <c r="J39" i="8"/>
  <c r="J38" i="8"/>
  <c r="AY102" i="1"/>
  <c r="J37" i="8"/>
  <c r="AX102" i="1" s="1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121" i="8"/>
  <c r="J120" i="8"/>
  <c r="F120" i="8"/>
  <c r="F118" i="8"/>
  <c r="E116" i="8"/>
  <c r="J94" i="8"/>
  <c r="J93" i="8"/>
  <c r="F93" i="8"/>
  <c r="F91" i="8"/>
  <c r="E89" i="8"/>
  <c r="J20" i="8"/>
  <c r="E20" i="8"/>
  <c r="F121" i="8" s="1"/>
  <c r="J19" i="8"/>
  <c r="J14" i="8"/>
  <c r="J91" i="8" s="1"/>
  <c r="E7" i="8"/>
  <c r="E85" i="8" s="1"/>
  <c r="J39" i="7"/>
  <c r="J38" i="7"/>
  <c r="AY101" i="1"/>
  <c r="J37" i="7"/>
  <c r="AX101" i="1" s="1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J118" i="7"/>
  <c r="J117" i="7"/>
  <c r="F117" i="7"/>
  <c r="F115" i="7"/>
  <c r="E113" i="7"/>
  <c r="J94" i="7"/>
  <c r="J93" i="7"/>
  <c r="F93" i="7"/>
  <c r="F91" i="7"/>
  <c r="E89" i="7"/>
  <c r="J20" i="7"/>
  <c r="E20" i="7"/>
  <c r="F94" i="7" s="1"/>
  <c r="J19" i="7"/>
  <c r="J14" i="7"/>
  <c r="J115" i="7"/>
  <c r="E7" i="7"/>
  <c r="E85" i="7" s="1"/>
  <c r="J39" i="6"/>
  <c r="J38" i="6"/>
  <c r="AY100" i="1"/>
  <c r="J37" i="6"/>
  <c r="AX100" i="1" s="1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30" i="6"/>
  <c r="J129" i="6"/>
  <c r="F129" i="6"/>
  <c r="F127" i="6"/>
  <c r="E125" i="6"/>
  <c r="J94" i="6"/>
  <c r="J93" i="6"/>
  <c r="F93" i="6"/>
  <c r="F91" i="6"/>
  <c r="E89" i="6"/>
  <c r="J20" i="6"/>
  <c r="E20" i="6"/>
  <c r="F94" i="6"/>
  <c r="J19" i="6"/>
  <c r="J14" i="6"/>
  <c r="J91" i="6" s="1"/>
  <c r="E7" i="6"/>
  <c r="E121" i="6" s="1"/>
  <c r="J39" i="5"/>
  <c r="J38" i="5"/>
  <c r="AY99" i="1"/>
  <c r="J37" i="5"/>
  <c r="AX99" i="1" s="1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3" i="5"/>
  <c r="J122" i="5"/>
  <c r="F122" i="5"/>
  <c r="F120" i="5"/>
  <c r="E118" i="5"/>
  <c r="J94" i="5"/>
  <c r="J93" i="5"/>
  <c r="F93" i="5"/>
  <c r="F91" i="5"/>
  <c r="E89" i="5"/>
  <c r="J20" i="5"/>
  <c r="E20" i="5"/>
  <c r="F94" i="5" s="1"/>
  <c r="J19" i="5"/>
  <c r="J14" i="5"/>
  <c r="J120" i="5" s="1"/>
  <c r="E7" i="5"/>
  <c r="E114" i="5" s="1"/>
  <c r="J39" i="4"/>
  <c r="J38" i="4"/>
  <c r="AY98" i="1"/>
  <c r="J37" i="4"/>
  <c r="AX98" i="1" s="1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J121" i="4"/>
  <c r="J120" i="4"/>
  <c r="F120" i="4"/>
  <c r="F118" i="4"/>
  <c r="E116" i="4"/>
  <c r="J94" i="4"/>
  <c r="J93" i="4"/>
  <c r="F93" i="4"/>
  <c r="F91" i="4"/>
  <c r="E89" i="4"/>
  <c r="J20" i="4"/>
  <c r="E20" i="4"/>
  <c r="F121" i="4" s="1"/>
  <c r="J19" i="4"/>
  <c r="J14" i="4"/>
  <c r="J118" i="4"/>
  <c r="E7" i="4"/>
  <c r="E85" i="4" s="1"/>
  <c r="J39" i="3"/>
  <c r="J38" i="3"/>
  <c r="AY97" i="1"/>
  <c r="J37" i="3"/>
  <c r="AX97" i="1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T162" i="3" s="1"/>
  <c r="R163" i="3"/>
  <c r="R162" i="3" s="1"/>
  <c r="P163" i="3"/>
  <c r="P162" i="3" s="1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J128" i="3"/>
  <c r="J127" i="3"/>
  <c r="F127" i="3"/>
  <c r="F125" i="3"/>
  <c r="E123" i="3"/>
  <c r="J94" i="3"/>
  <c r="J93" i="3"/>
  <c r="F93" i="3"/>
  <c r="F91" i="3"/>
  <c r="E89" i="3"/>
  <c r="J20" i="3"/>
  <c r="E20" i="3"/>
  <c r="F128" i="3"/>
  <c r="J19" i="3"/>
  <c r="J14" i="3"/>
  <c r="J125" i="3" s="1"/>
  <c r="E7" i="3"/>
  <c r="E119" i="3" s="1"/>
  <c r="AY96" i="1"/>
  <c r="J39" i="2"/>
  <c r="J38" i="2"/>
  <c r="J37" i="2"/>
  <c r="AX96" i="1"/>
  <c r="BI1334" i="2"/>
  <c r="BH1334" i="2"/>
  <c r="BG1334" i="2"/>
  <c r="BE1334" i="2"/>
  <c r="T1334" i="2"/>
  <c r="R1334" i="2"/>
  <c r="P1334" i="2"/>
  <c r="BI1333" i="2"/>
  <c r="BH1333" i="2"/>
  <c r="BG1333" i="2"/>
  <c r="BE1333" i="2"/>
  <c r="T1333" i="2"/>
  <c r="R1333" i="2"/>
  <c r="P1333" i="2"/>
  <c r="BI1329" i="2"/>
  <c r="BH1329" i="2"/>
  <c r="BG1329" i="2"/>
  <c r="BE1329" i="2"/>
  <c r="T1329" i="2"/>
  <c r="R1329" i="2"/>
  <c r="P1329" i="2"/>
  <c r="BI1325" i="2"/>
  <c r="BH1325" i="2"/>
  <c r="BG1325" i="2"/>
  <c r="BE1325" i="2"/>
  <c r="T1325" i="2"/>
  <c r="R1325" i="2"/>
  <c r="P1325" i="2"/>
  <c r="BI1321" i="2"/>
  <c r="BH1321" i="2"/>
  <c r="BG1321" i="2"/>
  <c r="BE1321" i="2"/>
  <c r="T1321" i="2"/>
  <c r="R1321" i="2"/>
  <c r="P1321" i="2"/>
  <c r="BI1317" i="2"/>
  <c r="BH1317" i="2"/>
  <c r="BG1317" i="2"/>
  <c r="BE1317" i="2"/>
  <c r="T1317" i="2"/>
  <c r="R1317" i="2"/>
  <c r="P1317" i="2"/>
  <c r="BI1313" i="2"/>
  <c r="BH1313" i="2"/>
  <c r="BG1313" i="2"/>
  <c r="BE1313" i="2"/>
  <c r="T1313" i="2"/>
  <c r="R1313" i="2"/>
  <c r="P1313" i="2"/>
  <c r="BI1309" i="2"/>
  <c r="BH1309" i="2"/>
  <c r="BG1309" i="2"/>
  <c r="BE1309" i="2"/>
  <c r="T1309" i="2"/>
  <c r="R1309" i="2"/>
  <c r="P1309" i="2"/>
  <c r="BI1305" i="2"/>
  <c r="BH1305" i="2"/>
  <c r="BG1305" i="2"/>
  <c r="BE1305" i="2"/>
  <c r="T1305" i="2"/>
  <c r="R1305" i="2"/>
  <c r="P1305" i="2"/>
  <c r="BI1301" i="2"/>
  <c r="BH1301" i="2"/>
  <c r="BG1301" i="2"/>
  <c r="BE1301" i="2"/>
  <c r="T1301" i="2"/>
  <c r="R1301" i="2"/>
  <c r="P1301" i="2"/>
  <c r="BI1297" i="2"/>
  <c r="BH1297" i="2"/>
  <c r="BG1297" i="2"/>
  <c r="BE1297" i="2"/>
  <c r="T1297" i="2"/>
  <c r="R1297" i="2"/>
  <c r="P1297" i="2"/>
  <c r="BI1293" i="2"/>
  <c r="BH1293" i="2"/>
  <c r="BG1293" i="2"/>
  <c r="BE1293" i="2"/>
  <c r="T1293" i="2"/>
  <c r="R1293" i="2"/>
  <c r="P1293" i="2"/>
  <c r="BI1289" i="2"/>
  <c r="BH1289" i="2"/>
  <c r="BG1289" i="2"/>
  <c r="BE1289" i="2"/>
  <c r="T1289" i="2"/>
  <c r="R1289" i="2"/>
  <c r="P1289" i="2"/>
  <c r="BI1285" i="2"/>
  <c r="BH1285" i="2"/>
  <c r="BG1285" i="2"/>
  <c r="BE1285" i="2"/>
  <c r="T1285" i="2"/>
  <c r="R1285" i="2"/>
  <c r="P1285" i="2"/>
  <c r="BI1281" i="2"/>
  <c r="BH1281" i="2"/>
  <c r="BG1281" i="2"/>
  <c r="BE1281" i="2"/>
  <c r="T1281" i="2"/>
  <c r="R1281" i="2"/>
  <c r="P1281" i="2"/>
  <c r="BI1277" i="2"/>
  <c r="BH1277" i="2"/>
  <c r="BG1277" i="2"/>
  <c r="BE1277" i="2"/>
  <c r="T1277" i="2"/>
  <c r="R1277" i="2"/>
  <c r="P1277" i="2"/>
  <c r="BI1270" i="2"/>
  <c r="BH1270" i="2"/>
  <c r="BG1270" i="2"/>
  <c r="BE1270" i="2"/>
  <c r="T1270" i="2"/>
  <c r="R1270" i="2"/>
  <c r="P1270" i="2"/>
  <c r="BI1263" i="2"/>
  <c r="BH1263" i="2"/>
  <c r="BG1263" i="2"/>
  <c r="BE1263" i="2"/>
  <c r="T1263" i="2"/>
  <c r="R1263" i="2"/>
  <c r="P1263" i="2"/>
  <c r="BI1256" i="2"/>
  <c r="BH1256" i="2"/>
  <c r="BG1256" i="2"/>
  <c r="BE1256" i="2"/>
  <c r="T1256" i="2"/>
  <c r="R1256" i="2"/>
  <c r="P1256" i="2"/>
  <c r="BI1252" i="2"/>
  <c r="BH1252" i="2"/>
  <c r="BG1252" i="2"/>
  <c r="BE1252" i="2"/>
  <c r="T1252" i="2"/>
  <c r="R1252" i="2"/>
  <c r="P1252" i="2"/>
  <c r="BI1248" i="2"/>
  <c r="BH1248" i="2"/>
  <c r="BG1248" i="2"/>
  <c r="BE1248" i="2"/>
  <c r="T1248" i="2"/>
  <c r="R1248" i="2"/>
  <c r="P1248" i="2"/>
  <c r="BI1244" i="2"/>
  <c r="BH1244" i="2"/>
  <c r="BG1244" i="2"/>
  <c r="BE1244" i="2"/>
  <c r="T1244" i="2"/>
  <c r="R1244" i="2"/>
  <c r="P1244" i="2"/>
  <c r="BI1240" i="2"/>
  <c r="BH1240" i="2"/>
  <c r="BG1240" i="2"/>
  <c r="BE1240" i="2"/>
  <c r="T1240" i="2"/>
  <c r="R1240" i="2"/>
  <c r="P1240" i="2"/>
  <c r="BI1236" i="2"/>
  <c r="BH1236" i="2"/>
  <c r="BG1236" i="2"/>
  <c r="BE1236" i="2"/>
  <c r="T1236" i="2"/>
  <c r="R1236" i="2"/>
  <c r="P1236" i="2"/>
  <c r="BI1232" i="2"/>
  <c r="BH1232" i="2"/>
  <c r="BG1232" i="2"/>
  <c r="BE1232" i="2"/>
  <c r="T1232" i="2"/>
  <c r="R1232" i="2"/>
  <c r="P1232" i="2"/>
  <c r="BI1228" i="2"/>
  <c r="BH1228" i="2"/>
  <c r="BG1228" i="2"/>
  <c r="BE1228" i="2"/>
  <c r="T1228" i="2"/>
  <c r="R1228" i="2"/>
  <c r="P1228" i="2"/>
  <c r="BI1224" i="2"/>
  <c r="BH1224" i="2"/>
  <c r="BG1224" i="2"/>
  <c r="BE1224" i="2"/>
  <c r="T1224" i="2"/>
  <c r="R1224" i="2"/>
  <c r="P1224" i="2"/>
  <c r="BI1220" i="2"/>
  <c r="BH1220" i="2"/>
  <c r="BG1220" i="2"/>
  <c r="BE1220" i="2"/>
  <c r="T1220" i="2"/>
  <c r="R1220" i="2"/>
  <c r="P1220" i="2"/>
  <c r="BI1216" i="2"/>
  <c r="BH1216" i="2"/>
  <c r="BG1216" i="2"/>
  <c r="BE1216" i="2"/>
  <c r="T1216" i="2"/>
  <c r="R1216" i="2"/>
  <c r="P1216" i="2"/>
  <c r="BI1212" i="2"/>
  <c r="BH1212" i="2"/>
  <c r="BG1212" i="2"/>
  <c r="BE1212" i="2"/>
  <c r="T1212" i="2"/>
  <c r="R1212" i="2"/>
  <c r="P1212" i="2"/>
  <c r="BI1208" i="2"/>
  <c r="BH1208" i="2"/>
  <c r="BG1208" i="2"/>
  <c r="BE1208" i="2"/>
  <c r="T1208" i="2"/>
  <c r="R1208" i="2"/>
  <c r="P1208" i="2"/>
  <c r="BI1204" i="2"/>
  <c r="BH1204" i="2"/>
  <c r="BG1204" i="2"/>
  <c r="BE1204" i="2"/>
  <c r="T1204" i="2"/>
  <c r="R1204" i="2"/>
  <c r="P1204" i="2"/>
  <c r="BI1200" i="2"/>
  <c r="BH1200" i="2"/>
  <c r="BG1200" i="2"/>
  <c r="BE1200" i="2"/>
  <c r="T1200" i="2"/>
  <c r="R1200" i="2"/>
  <c r="P1200" i="2"/>
  <c r="BI1196" i="2"/>
  <c r="BH1196" i="2"/>
  <c r="BG1196" i="2"/>
  <c r="BE1196" i="2"/>
  <c r="T1196" i="2"/>
  <c r="R1196" i="2"/>
  <c r="P1196" i="2"/>
  <c r="BI1192" i="2"/>
  <c r="BH1192" i="2"/>
  <c r="BG1192" i="2"/>
  <c r="BE1192" i="2"/>
  <c r="T1192" i="2"/>
  <c r="R1192" i="2"/>
  <c r="P1192" i="2"/>
  <c r="BI1188" i="2"/>
  <c r="BH1188" i="2"/>
  <c r="BG1188" i="2"/>
  <c r="BE1188" i="2"/>
  <c r="T1188" i="2"/>
  <c r="R1188" i="2"/>
  <c r="P1188" i="2"/>
  <c r="BI1184" i="2"/>
  <c r="BH1184" i="2"/>
  <c r="BG1184" i="2"/>
  <c r="BE1184" i="2"/>
  <c r="T1184" i="2"/>
  <c r="R1184" i="2"/>
  <c r="P1184" i="2"/>
  <c r="BI1180" i="2"/>
  <c r="BH1180" i="2"/>
  <c r="BG1180" i="2"/>
  <c r="BE1180" i="2"/>
  <c r="T1180" i="2"/>
  <c r="R1180" i="2"/>
  <c r="P1180" i="2"/>
  <c r="BI1176" i="2"/>
  <c r="BH1176" i="2"/>
  <c r="BG1176" i="2"/>
  <c r="BE1176" i="2"/>
  <c r="T1176" i="2"/>
  <c r="R1176" i="2"/>
  <c r="P1176" i="2"/>
  <c r="BI1172" i="2"/>
  <c r="BH1172" i="2"/>
  <c r="BG1172" i="2"/>
  <c r="BE1172" i="2"/>
  <c r="T1172" i="2"/>
  <c r="R1172" i="2"/>
  <c r="P1172" i="2"/>
  <c r="BI1168" i="2"/>
  <c r="BH1168" i="2"/>
  <c r="BG1168" i="2"/>
  <c r="BE1168" i="2"/>
  <c r="T1168" i="2"/>
  <c r="R1168" i="2"/>
  <c r="P1168" i="2"/>
  <c r="BI1164" i="2"/>
  <c r="BH1164" i="2"/>
  <c r="BG1164" i="2"/>
  <c r="BE1164" i="2"/>
  <c r="T1164" i="2"/>
  <c r="R1164" i="2"/>
  <c r="P1164" i="2"/>
  <c r="BI1160" i="2"/>
  <c r="BH1160" i="2"/>
  <c r="BG1160" i="2"/>
  <c r="BE1160" i="2"/>
  <c r="T1160" i="2"/>
  <c r="R1160" i="2"/>
  <c r="P1160" i="2"/>
  <c r="BI1156" i="2"/>
  <c r="BH1156" i="2"/>
  <c r="BG1156" i="2"/>
  <c r="BE1156" i="2"/>
  <c r="T1156" i="2"/>
  <c r="R1156" i="2"/>
  <c r="P1156" i="2"/>
  <c r="BI1152" i="2"/>
  <c r="BH1152" i="2"/>
  <c r="BG1152" i="2"/>
  <c r="BE1152" i="2"/>
  <c r="T1152" i="2"/>
  <c r="R1152" i="2"/>
  <c r="P1152" i="2"/>
  <c r="BI1148" i="2"/>
  <c r="BH1148" i="2"/>
  <c r="BG1148" i="2"/>
  <c r="BE1148" i="2"/>
  <c r="T1148" i="2"/>
  <c r="R1148" i="2"/>
  <c r="P1148" i="2"/>
  <c r="BI1143" i="2"/>
  <c r="BH1143" i="2"/>
  <c r="BG1143" i="2"/>
  <c r="BE1143" i="2"/>
  <c r="T1143" i="2"/>
  <c r="R1143" i="2"/>
  <c r="P1143" i="2"/>
  <c r="BI1137" i="2"/>
  <c r="BH1137" i="2"/>
  <c r="BG1137" i="2"/>
  <c r="BE1137" i="2"/>
  <c r="T1137" i="2"/>
  <c r="R1137" i="2"/>
  <c r="P1137" i="2"/>
  <c r="BI1131" i="2"/>
  <c r="BH1131" i="2"/>
  <c r="BG1131" i="2"/>
  <c r="BE1131" i="2"/>
  <c r="T1131" i="2"/>
  <c r="R1131" i="2"/>
  <c r="P1131" i="2"/>
  <c r="BI1125" i="2"/>
  <c r="BH1125" i="2"/>
  <c r="BG1125" i="2"/>
  <c r="BE1125" i="2"/>
  <c r="T1125" i="2"/>
  <c r="R1125" i="2"/>
  <c r="P1125" i="2"/>
  <c r="BI1120" i="2"/>
  <c r="BH1120" i="2"/>
  <c r="BG1120" i="2"/>
  <c r="BE1120" i="2"/>
  <c r="T1120" i="2"/>
  <c r="R1120" i="2"/>
  <c r="P1120" i="2"/>
  <c r="BI1115" i="2"/>
  <c r="BH1115" i="2"/>
  <c r="BG1115" i="2"/>
  <c r="BE1115" i="2"/>
  <c r="T1115" i="2"/>
  <c r="R1115" i="2"/>
  <c r="P1115" i="2"/>
  <c r="BI1110" i="2"/>
  <c r="BH1110" i="2"/>
  <c r="BG1110" i="2"/>
  <c r="BE1110" i="2"/>
  <c r="T1110" i="2"/>
  <c r="R1110" i="2"/>
  <c r="P1110" i="2"/>
  <c r="BI1105" i="2"/>
  <c r="BH1105" i="2"/>
  <c r="BG1105" i="2"/>
  <c r="BE1105" i="2"/>
  <c r="T1105" i="2"/>
  <c r="R1105" i="2"/>
  <c r="P1105" i="2"/>
  <c r="BI1100" i="2"/>
  <c r="BH1100" i="2"/>
  <c r="BG1100" i="2"/>
  <c r="BE1100" i="2"/>
  <c r="T1100" i="2"/>
  <c r="R1100" i="2"/>
  <c r="P1100" i="2"/>
  <c r="BI1095" i="2"/>
  <c r="BH1095" i="2"/>
  <c r="BG1095" i="2"/>
  <c r="BE1095" i="2"/>
  <c r="T1095" i="2"/>
  <c r="R1095" i="2"/>
  <c r="P1095" i="2"/>
  <c r="BI1088" i="2"/>
  <c r="BH1088" i="2"/>
  <c r="BG1088" i="2"/>
  <c r="BE1088" i="2"/>
  <c r="T1088" i="2"/>
  <c r="R1088" i="2"/>
  <c r="P1088" i="2"/>
  <c r="BI1081" i="2"/>
  <c r="BH1081" i="2"/>
  <c r="BG1081" i="2"/>
  <c r="BE1081" i="2"/>
  <c r="T1081" i="2"/>
  <c r="R1081" i="2"/>
  <c r="P1081" i="2"/>
  <c r="BI1074" i="2"/>
  <c r="BH1074" i="2"/>
  <c r="BG1074" i="2"/>
  <c r="BE1074" i="2"/>
  <c r="T1074" i="2"/>
  <c r="R1074" i="2"/>
  <c r="P1074" i="2"/>
  <c r="BI1067" i="2"/>
  <c r="BH1067" i="2"/>
  <c r="BG1067" i="2"/>
  <c r="BE1067" i="2"/>
  <c r="T1067" i="2"/>
  <c r="R1067" i="2"/>
  <c r="P1067" i="2"/>
  <c r="BI1062" i="2"/>
  <c r="BH1062" i="2"/>
  <c r="BG1062" i="2"/>
  <c r="BE1062" i="2"/>
  <c r="T1062" i="2"/>
  <c r="R1062" i="2"/>
  <c r="P1062" i="2"/>
  <c r="BI1057" i="2"/>
  <c r="BH1057" i="2"/>
  <c r="BG1057" i="2"/>
  <c r="BE1057" i="2"/>
  <c r="T1057" i="2"/>
  <c r="R1057" i="2"/>
  <c r="P1057" i="2"/>
  <c r="BI1052" i="2"/>
  <c r="BH1052" i="2"/>
  <c r="BG1052" i="2"/>
  <c r="BE1052" i="2"/>
  <c r="T1052" i="2"/>
  <c r="R1052" i="2"/>
  <c r="P1052" i="2"/>
  <c r="BI1047" i="2"/>
  <c r="BH1047" i="2"/>
  <c r="BG1047" i="2"/>
  <c r="BE1047" i="2"/>
  <c r="T1047" i="2"/>
  <c r="R1047" i="2"/>
  <c r="P1047" i="2"/>
  <c r="BI1042" i="2"/>
  <c r="BH1042" i="2"/>
  <c r="BG1042" i="2"/>
  <c r="BE1042" i="2"/>
  <c r="T1042" i="2"/>
  <c r="R1042" i="2"/>
  <c r="P1042" i="2"/>
  <c r="BI1037" i="2"/>
  <c r="BH1037" i="2"/>
  <c r="BG1037" i="2"/>
  <c r="BE1037" i="2"/>
  <c r="T1037" i="2"/>
  <c r="R1037" i="2"/>
  <c r="P1037" i="2"/>
  <c r="BI1032" i="2"/>
  <c r="BH1032" i="2"/>
  <c r="BG1032" i="2"/>
  <c r="BE1032" i="2"/>
  <c r="T1032" i="2"/>
  <c r="R1032" i="2"/>
  <c r="P1032" i="2"/>
  <c r="BI1027" i="2"/>
  <c r="BH1027" i="2"/>
  <c r="BG1027" i="2"/>
  <c r="BE1027" i="2"/>
  <c r="T1027" i="2"/>
  <c r="R1027" i="2"/>
  <c r="P1027" i="2"/>
  <c r="BI1021" i="2"/>
  <c r="BH1021" i="2"/>
  <c r="BG1021" i="2"/>
  <c r="BE1021" i="2"/>
  <c r="T1021" i="2"/>
  <c r="R1021" i="2"/>
  <c r="P1021" i="2"/>
  <c r="BI1015" i="2"/>
  <c r="BH1015" i="2"/>
  <c r="BG1015" i="2"/>
  <c r="BE1015" i="2"/>
  <c r="T1015" i="2"/>
  <c r="R1015" i="2"/>
  <c r="P1015" i="2"/>
  <c r="BI1009" i="2"/>
  <c r="BH1009" i="2"/>
  <c r="BG1009" i="2"/>
  <c r="BE1009" i="2"/>
  <c r="T1009" i="2"/>
  <c r="R1009" i="2"/>
  <c r="P1009" i="2"/>
  <c r="BI1003" i="2"/>
  <c r="BH1003" i="2"/>
  <c r="BG1003" i="2"/>
  <c r="BE1003" i="2"/>
  <c r="T1003" i="2"/>
  <c r="R1003" i="2"/>
  <c r="P1003" i="2"/>
  <c r="BI998" i="2"/>
  <c r="BH998" i="2"/>
  <c r="BG998" i="2"/>
  <c r="BE998" i="2"/>
  <c r="T998" i="2"/>
  <c r="R998" i="2"/>
  <c r="P998" i="2"/>
  <c r="BI993" i="2"/>
  <c r="BH993" i="2"/>
  <c r="BG993" i="2"/>
  <c r="BE993" i="2"/>
  <c r="T993" i="2"/>
  <c r="R993" i="2"/>
  <c r="P993" i="2"/>
  <c r="BI988" i="2"/>
  <c r="BH988" i="2"/>
  <c r="BG988" i="2"/>
  <c r="BE988" i="2"/>
  <c r="T988" i="2"/>
  <c r="R988" i="2"/>
  <c r="P988" i="2"/>
  <c r="BI983" i="2"/>
  <c r="BH983" i="2"/>
  <c r="BG983" i="2"/>
  <c r="BE983" i="2"/>
  <c r="T983" i="2"/>
  <c r="R983" i="2"/>
  <c r="P983" i="2"/>
  <c r="BI978" i="2"/>
  <c r="BH978" i="2"/>
  <c r="BG978" i="2"/>
  <c r="BE978" i="2"/>
  <c r="T978" i="2"/>
  <c r="R978" i="2"/>
  <c r="P978" i="2"/>
  <c r="BI973" i="2"/>
  <c r="BH973" i="2"/>
  <c r="BG973" i="2"/>
  <c r="BE973" i="2"/>
  <c r="T973" i="2"/>
  <c r="R973" i="2"/>
  <c r="P973" i="2"/>
  <c r="BI968" i="2"/>
  <c r="BH968" i="2"/>
  <c r="BG968" i="2"/>
  <c r="BE968" i="2"/>
  <c r="T968" i="2"/>
  <c r="R968" i="2"/>
  <c r="P968" i="2"/>
  <c r="BI963" i="2"/>
  <c r="BH963" i="2"/>
  <c r="BG963" i="2"/>
  <c r="BE963" i="2"/>
  <c r="T963" i="2"/>
  <c r="R963" i="2"/>
  <c r="P963" i="2"/>
  <c r="BI958" i="2"/>
  <c r="BH958" i="2"/>
  <c r="BG958" i="2"/>
  <c r="BE958" i="2"/>
  <c r="T958" i="2"/>
  <c r="R958" i="2"/>
  <c r="P958" i="2"/>
  <c r="BI953" i="2"/>
  <c r="BH953" i="2"/>
  <c r="BG953" i="2"/>
  <c r="BE953" i="2"/>
  <c r="T953" i="2"/>
  <c r="R953" i="2"/>
  <c r="P953" i="2"/>
  <c r="BI948" i="2"/>
  <c r="BH948" i="2"/>
  <c r="BG948" i="2"/>
  <c r="BE948" i="2"/>
  <c r="T948" i="2"/>
  <c r="R948" i="2"/>
  <c r="P948" i="2"/>
  <c r="BI943" i="2"/>
  <c r="BH943" i="2"/>
  <c r="BG943" i="2"/>
  <c r="BE943" i="2"/>
  <c r="T943" i="2"/>
  <c r="R943" i="2"/>
  <c r="P943" i="2"/>
  <c r="BI938" i="2"/>
  <c r="BH938" i="2"/>
  <c r="BG938" i="2"/>
  <c r="BE938" i="2"/>
  <c r="T938" i="2"/>
  <c r="R938" i="2"/>
  <c r="P938" i="2"/>
  <c r="BI933" i="2"/>
  <c r="BH933" i="2"/>
  <c r="BG933" i="2"/>
  <c r="BE933" i="2"/>
  <c r="T933" i="2"/>
  <c r="R933" i="2"/>
  <c r="P933" i="2"/>
  <c r="BI928" i="2"/>
  <c r="BH928" i="2"/>
  <c r="BG928" i="2"/>
  <c r="BE928" i="2"/>
  <c r="T928" i="2"/>
  <c r="R928" i="2"/>
  <c r="P928" i="2"/>
  <c r="BI923" i="2"/>
  <c r="BH923" i="2"/>
  <c r="BG923" i="2"/>
  <c r="BE923" i="2"/>
  <c r="T923" i="2"/>
  <c r="R923" i="2"/>
  <c r="P923" i="2"/>
  <c r="BI920" i="2"/>
  <c r="BH920" i="2"/>
  <c r="BG920" i="2"/>
  <c r="BE920" i="2"/>
  <c r="T920" i="2"/>
  <c r="R920" i="2"/>
  <c r="P920" i="2"/>
  <c r="BI917" i="2"/>
  <c r="BH917" i="2"/>
  <c r="BG917" i="2"/>
  <c r="BE917" i="2"/>
  <c r="T917" i="2"/>
  <c r="R917" i="2"/>
  <c r="P917" i="2"/>
  <c r="BI914" i="2"/>
  <c r="BH914" i="2"/>
  <c r="BG914" i="2"/>
  <c r="BE914" i="2"/>
  <c r="T914" i="2"/>
  <c r="R914" i="2"/>
  <c r="P914" i="2"/>
  <c r="BI911" i="2"/>
  <c r="BH911" i="2"/>
  <c r="BG911" i="2"/>
  <c r="BE911" i="2"/>
  <c r="T911" i="2"/>
  <c r="R911" i="2"/>
  <c r="P911" i="2"/>
  <c r="BI907" i="2"/>
  <c r="BH907" i="2"/>
  <c r="BG907" i="2"/>
  <c r="BE907" i="2"/>
  <c r="T907" i="2"/>
  <c r="R907" i="2"/>
  <c r="P907" i="2"/>
  <c r="BI903" i="2"/>
  <c r="BH903" i="2"/>
  <c r="BG903" i="2"/>
  <c r="BE903" i="2"/>
  <c r="T903" i="2"/>
  <c r="R903" i="2"/>
  <c r="P903" i="2"/>
  <c r="BI899" i="2"/>
  <c r="BH899" i="2"/>
  <c r="BG899" i="2"/>
  <c r="BE899" i="2"/>
  <c r="T899" i="2"/>
  <c r="R899" i="2"/>
  <c r="P899" i="2"/>
  <c r="BI895" i="2"/>
  <c r="BH895" i="2"/>
  <c r="BG895" i="2"/>
  <c r="BE895" i="2"/>
  <c r="T895" i="2"/>
  <c r="R895" i="2"/>
  <c r="P895" i="2"/>
  <c r="BI891" i="2"/>
  <c r="BH891" i="2"/>
  <c r="BG891" i="2"/>
  <c r="BE891" i="2"/>
  <c r="T891" i="2"/>
  <c r="R891" i="2"/>
  <c r="P891" i="2"/>
  <c r="BI887" i="2"/>
  <c r="BH887" i="2"/>
  <c r="BG887" i="2"/>
  <c r="BE887" i="2"/>
  <c r="T887" i="2"/>
  <c r="R887" i="2"/>
  <c r="P887" i="2"/>
  <c r="BI883" i="2"/>
  <c r="BH883" i="2"/>
  <c r="BG883" i="2"/>
  <c r="BE883" i="2"/>
  <c r="T883" i="2"/>
  <c r="R883" i="2"/>
  <c r="P883" i="2"/>
  <c r="BI879" i="2"/>
  <c r="BH879" i="2"/>
  <c r="BG879" i="2"/>
  <c r="BE879" i="2"/>
  <c r="T879" i="2"/>
  <c r="R879" i="2"/>
  <c r="P879" i="2"/>
  <c r="BI875" i="2"/>
  <c r="BH875" i="2"/>
  <c r="BG875" i="2"/>
  <c r="BE875" i="2"/>
  <c r="T875" i="2"/>
  <c r="R875" i="2"/>
  <c r="P875" i="2"/>
  <c r="BI871" i="2"/>
  <c r="BH871" i="2"/>
  <c r="BG871" i="2"/>
  <c r="BE871" i="2"/>
  <c r="T871" i="2"/>
  <c r="R871" i="2"/>
  <c r="P871" i="2"/>
  <c r="BI867" i="2"/>
  <c r="BH867" i="2"/>
  <c r="BG867" i="2"/>
  <c r="BE867" i="2"/>
  <c r="T867" i="2"/>
  <c r="R867" i="2"/>
  <c r="P867" i="2"/>
  <c r="BI863" i="2"/>
  <c r="BH863" i="2"/>
  <c r="BG863" i="2"/>
  <c r="BE863" i="2"/>
  <c r="T863" i="2"/>
  <c r="R863" i="2"/>
  <c r="P863" i="2"/>
  <c r="BI859" i="2"/>
  <c r="BH859" i="2"/>
  <c r="BG859" i="2"/>
  <c r="BE859" i="2"/>
  <c r="T859" i="2"/>
  <c r="R859" i="2"/>
  <c r="P859" i="2"/>
  <c r="BI855" i="2"/>
  <c r="BH855" i="2"/>
  <c r="BG855" i="2"/>
  <c r="BE855" i="2"/>
  <c r="T855" i="2"/>
  <c r="R855" i="2"/>
  <c r="P855" i="2"/>
  <c r="BI851" i="2"/>
  <c r="BH851" i="2"/>
  <c r="BG851" i="2"/>
  <c r="BE851" i="2"/>
  <c r="T851" i="2"/>
  <c r="R851" i="2"/>
  <c r="P851" i="2"/>
  <c r="BI847" i="2"/>
  <c r="BH847" i="2"/>
  <c r="BG847" i="2"/>
  <c r="BE847" i="2"/>
  <c r="T847" i="2"/>
  <c r="R847" i="2"/>
  <c r="P847" i="2"/>
  <c r="BI843" i="2"/>
  <c r="BH843" i="2"/>
  <c r="BG843" i="2"/>
  <c r="BE843" i="2"/>
  <c r="T843" i="2"/>
  <c r="R843" i="2"/>
  <c r="P843" i="2"/>
  <c r="BI839" i="2"/>
  <c r="BH839" i="2"/>
  <c r="BG839" i="2"/>
  <c r="BE839" i="2"/>
  <c r="T839" i="2"/>
  <c r="R839" i="2"/>
  <c r="P839" i="2"/>
  <c r="BI835" i="2"/>
  <c r="BH835" i="2"/>
  <c r="BG835" i="2"/>
  <c r="BE835" i="2"/>
  <c r="T835" i="2"/>
  <c r="R835" i="2"/>
  <c r="P835" i="2"/>
  <c r="BI831" i="2"/>
  <c r="BH831" i="2"/>
  <c r="BG831" i="2"/>
  <c r="BE831" i="2"/>
  <c r="T831" i="2"/>
  <c r="R831" i="2"/>
  <c r="P831" i="2"/>
  <c r="BI827" i="2"/>
  <c r="BH827" i="2"/>
  <c r="BG827" i="2"/>
  <c r="BE827" i="2"/>
  <c r="T827" i="2"/>
  <c r="R827" i="2"/>
  <c r="P827" i="2"/>
  <c r="BI822" i="2"/>
  <c r="BH822" i="2"/>
  <c r="BG822" i="2"/>
  <c r="BE822" i="2"/>
  <c r="T822" i="2"/>
  <c r="R822" i="2"/>
  <c r="P822" i="2"/>
  <c r="BI817" i="2"/>
  <c r="BH817" i="2"/>
  <c r="BG817" i="2"/>
  <c r="BE817" i="2"/>
  <c r="T817" i="2"/>
  <c r="R817" i="2"/>
  <c r="P817" i="2"/>
  <c r="BI812" i="2"/>
  <c r="BH812" i="2"/>
  <c r="BG812" i="2"/>
  <c r="BE812" i="2"/>
  <c r="T812" i="2"/>
  <c r="R812" i="2"/>
  <c r="P812" i="2"/>
  <c r="BI807" i="2"/>
  <c r="BH807" i="2"/>
  <c r="BG807" i="2"/>
  <c r="BE807" i="2"/>
  <c r="T807" i="2"/>
  <c r="R807" i="2"/>
  <c r="P807" i="2"/>
  <c r="BI802" i="2"/>
  <c r="BH802" i="2"/>
  <c r="BG802" i="2"/>
  <c r="BE802" i="2"/>
  <c r="T802" i="2"/>
  <c r="R802" i="2"/>
  <c r="P802" i="2"/>
  <c r="BI797" i="2"/>
  <c r="BH797" i="2"/>
  <c r="BG797" i="2"/>
  <c r="BE797" i="2"/>
  <c r="T797" i="2"/>
  <c r="R797" i="2"/>
  <c r="P797" i="2"/>
  <c r="BI792" i="2"/>
  <c r="BH792" i="2"/>
  <c r="BG792" i="2"/>
  <c r="BE792" i="2"/>
  <c r="T792" i="2"/>
  <c r="R792" i="2"/>
  <c r="P792" i="2"/>
  <c r="BI787" i="2"/>
  <c r="BH787" i="2"/>
  <c r="BG787" i="2"/>
  <c r="BE787" i="2"/>
  <c r="T787" i="2"/>
  <c r="R787" i="2"/>
  <c r="P787" i="2"/>
  <c r="BI782" i="2"/>
  <c r="BH782" i="2"/>
  <c r="BG782" i="2"/>
  <c r="BE782" i="2"/>
  <c r="T782" i="2"/>
  <c r="R782" i="2"/>
  <c r="P782" i="2"/>
  <c r="BI777" i="2"/>
  <c r="BH777" i="2"/>
  <c r="BG777" i="2"/>
  <c r="BE777" i="2"/>
  <c r="T777" i="2"/>
  <c r="R777" i="2"/>
  <c r="P777" i="2"/>
  <c r="BI772" i="2"/>
  <c r="BH772" i="2"/>
  <c r="BG772" i="2"/>
  <c r="BE772" i="2"/>
  <c r="T772" i="2"/>
  <c r="R772" i="2"/>
  <c r="P772" i="2"/>
  <c r="BI767" i="2"/>
  <c r="BH767" i="2"/>
  <c r="BG767" i="2"/>
  <c r="BE767" i="2"/>
  <c r="T767" i="2"/>
  <c r="R767" i="2"/>
  <c r="P767" i="2"/>
  <c r="BI762" i="2"/>
  <c r="BH762" i="2"/>
  <c r="BG762" i="2"/>
  <c r="BE762" i="2"/>
  <c r="T762" i="2"/>
  <c r="R762" i="2"/>
  <c r="P762" i="2"/>
  <c r="BI757" i="2"/>
  <c r="BH757" i="2"/>
  <c r="BG757" i="2"/>
  <c r="BE757" i="2"/>
  <c r="T757" i="2"/>
  <c r="R757" i="2"/>
  <c r="P757" i="2"/>
  <c r="BI752" i="2"/>
  <c r="BH752" i="2"/>
  <c r="BG752" i="2"/>
  <c r="BE752" i="2"/>
  <c r="T752" i="2"/>
  <c r="R752" i="2"/>
  <c r="P752" i="2"/>
  <c r="BI747" i="2"/>
  <c r="BH747" i="2"/>
  <c r="BG747" i="2"/>
  <c r="BE747" i="2"/>
  <c r="T747" i="2"/>
  <c r="R747" i="2"/>
  <c r="P747" i="2"/>
  <c r="BI742" i="2"/>
  <c r="BH742" i="2"/>
  <c r="BG742" i="2"/>
  <c r="BE742" i="2"/>
  <c r="T742" i="2"/>
  <c r="R742" i="2"/>
  <c r="P742" i="2"/>
  <c r="BI737" i="2"/>
  <c r="BH737" i="2"/>
  <c r="BG737" i="2"/>
  <c r="BE737" i="2"/>
  <c r="T737" i="2"/>
  <c r="R737" i="2"/>
  <c r="P737" i="2"/>
  <c r="BI732" i="2"/>
  <c r="BH732" i="2"/>
  <c r="BG732" i="2"/>
  <c r="BE732" i="2"/>
  <c r="T732" i="2"/>
  <c r="R732" i="2"/>
  <c r="P732" i="2"/>
  <c r="BI727" i="2"/>
  <c r="BH727" i="2"/>
  <c r="BG727" i="2"/>
  <c r="BE727" i="2"/>
  <c r="T727" i="2"/>
  <c r="R727" i="2"/>
  <c r="P727" i="2"/>
  <c r="BI722" i="2"/>
  <c r="BH722" i="2"/>
  <c r="BG722" i="2"/>
  <c r="BE722" i="2"/>
  <c r="T722" i="2"/>
  <c r="R722" i="2"/>
  <c r="P722" i="2"/>
  <c r="BI717" i="2"/>
  <c r="BH717" i="2"/>
  <c r="BG717" i="2"/>
  <c r="BE717" i="2"/>
  <c r="T717" i="2"/>
  <c r="R717" i="2"/>
  <c r="P717" i="2"/>
  <c r="BI712" i="2"/>
  <c r="BH712" i="2"/>
  <c r="BG712" i="2"/>
  <c r="BE712" i="2"/>
  <c r="T712" i="2"/>
  <c r="R712" i="2"/>
  <c r="P712" i="2"/>
  <c r="BI707" i="2"/>
  <c r="BH707" i="2"/>
  <c r="BG707" i="2"/>
  <c r="BE707" i="2"/>
  <c r="T707" i="2"/>
  <c r="R707" i="2"/>
  <c r="P707" i="2"/>
  <c r="BI702" i="2"/>
  <c r="BH702" i="2"/>
  <c r="BG702" i="2"/>
  <c r="BE702" i="2"/>
  <c r="T702" i="2"/>
  <c r="R702" i="2"/>
  <c r="P702" i="2"/>
  <c r="BI697" i="2"/>
  <c r="BH697" i="2"/>
  <c r="BG697" i="2"/>
  <c r="BE697" i="2"/>
  <c r="T697" i="2"/>
  <c r="R697" i="2"/>
  <c r="P697" i="2"/>
  <c r="BI692" i="2"/>
  <c r="BH692" i="2"/>
  <c r="BG692" i="2"/>
  <c r="BE692" i="2"/>
  <c r="T692" i="2"/>
  <c r="R692" i="2"/>
  <c r="P692" i="2"/>
  <c r="BI687" i="2"/>
  <c r="BH687" i="2"/>
  <c r="BG687" i="2"/>
  <c r="BE687" i="2"/>
  <c r="T687" i="2"/>
  <c r="R687" i="2"/>
  <c r="P687" i="2"/>
  <c r="BI682" i="2"/>
  <c r="BH682" i="2"/>
  <c r="BG682" i="2"/>
  <c r="BE682" i="2"/>
  <c r="T682" i="2"/>
  <c r="R682" i="2"/>
  <c r="P682" i="2"/>
  <c r="BI677" i="2"/>
  <c r="BH677" i="2"/>
  <c r="BG677" i="2"/>
  <c r="BE677" i="2"/>
  <c r="T677" i="2"/>
  <c r="R677" i="2"/>
  <c r="P677" i="2"/>
  <c r="BI672" i="2"/>
  <c r="BH672" i="2"/>
  <c r="BG672" i="2"/>
  <c r="BE672" i="2"/>
  <c r="T672" i="2"/>
  <c r="R672" i="2"/>
  <c r="P672" i="2"/>
  <c r="BI667" i="2"/>
  <c r="BH667" i="2"/>
  <c r="BG667" i="2"/>
  <c r="BE667" i="2"/>
  <c r="T667" i="2"/>
  <c r="R667" i="2"/>
  <c r="P667" i="2"/>
  <c r="BI663" i="2"/>
  <c r="BH663" i="2"/>
  <c r="BG663" i="2"/>
  <c r="BE663" i="2"/>
  <c r="T663" i="2"/>
  <c r="R663" i="2"/>
  <c r="P663" i="2"/>
  <c r="BI659" i="2"/>
  <c r="BH659" i="2"/>
  <c r="BG659" i="2"/>
  <c r="BE659" i="2"/>
  <c r="T659" i="2"/>
  <c r="R659" i="2"/>
  <c r="P659" i="2"/>
  <c r="BI655" i="2"/>
  <c r="BH655" i="2"/>
  <c r="BG655" i="2"/>
  <c r="BE655" i="2"/>
  <c r="T655" i="2"/>
  <c r="R655" i="2"/>
  <c r="P655" i="2"/>
  <c r="BI651" i="2"/>
  <c r="BH651" i="2"/>
  <c r="BG651" i="2"/>
  <c r="BE651" i="2"/>
  <c r="T651" i="2"/>
  <c r="R651" i="2"/>
  <c r="P651" i="2"/>
  <c r="BI647" i="2"/>
  <c r="BH647" i="2"/>
  <c r="BG647" i="2"/>
  <c r="BE647" i="2"/>
  <c r="T647" i="2"/>
  <c r="R647" i="2"/>
  <c r="P647" i="2"/>
  <c r="BI634" i="2"/>
  <c r="BH634" i="2"/>
  <c r="BG634" i="2"/>
  <c r="BE634" i="2"/>
  <c r="T634" i="2"/>
  <c r="T633" i="2"/>
  <c r="R634" i="2"/>
  <c r="R633" i="2"/>
  <c r="P634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28" i="2"/>
  <c r="BH628" i="2"/>
  <c r="BG628" i="2"/>
  <c r="BE628" i="2"/>
  <c r="T628" i="2"/>
  <c r="R628" i="2"/>
  <c r="P628" i="2"/>
  <c r="BI623" i="2"/>
  <c r="BH623" i="2"/>
  <c r="BG623" i="2"/>
  <c r="BE623" i="2"/>
  <c r="T623" i="2"/>
  <c r="R623" i="2"/>
  <c r="P623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4" i="2"/>
  <c r="BH614" i="2"/>
  <c r="BG614" i="2"/>
  <c r="BE614" i="2"/>
  <c r="T614" i="2"/>
  <c r="R614" i="2"/>
  <c r="P614" i="2"/>
  <c r="BI609" i="2"/>
  <c r="BH609" i="2"/>
  <c r="BG609" i="2"/>
  <c r="BE609" i="2"/>
  <c r="T609" i="2"/>
  <c r="R609" i="2"/>
  <c r="P609" i="2"/>
  <c r="BI606" i="2"/>
  <c r="BH606" i="2"/>
  <c r="BG606" i="2"/>
  <c r="BE606" i="2"/>
  <c r="T606" i="2"/>
  <c r="R606" i="2"/>
  <c r="P606" i="2"/>
  <c r="BI603" i="2"/>
  <c r="BH603" i="2"/>
  <c r="BG603" i="2"/>
  <c r="BE603" i="2"/>
  <c r="T603" i="2"/>
  <c r="R603" i="2"/>
  <c r="P603" i="2"/>
  <c r="BI600" i="2"/>
  <c r="BH600" i="2"/>
  <c r="BG600" i="2"/>
  <c r="BE600" i="2"/>
  <c r="T600" i="2"/>
  <c r="R600" i="2"/>
  <c r="P600" i="2"/>
  <c r="BI597" i="2"/>
  <c r="BH597" i="2"/>
  <c r="BG597" i="2"/>
  <c r="BE597" i="2"/>
  <c r="T597" i="2"/>
  <c r="R597" i="2"/>
  <c r="P597" i="2"/>
  <c r="BI594" i="2"/>
  <c r="BH594" i="2"/>
  <c r="BG594" i="2"/>
  <c r="BE594" i="2"/>
  <c r="T594" i="2"/>
  <c r="R594" i="2"/>
  <c r="P594" i="2"/>
  <c r="BI591" i="2"/>
  <c r="BH591" i="2"/>
  <c r="BG591" i="2"/>
  <c r="BE591" i="2"/>
  <c r="T591" i="2"/>
  <c r="R591" i="2"/>
  <c r="P591" i="2"/>
  <c r="BI588" i="2"/>
  <c r="BH588" i="2"/>
  <c r="BG588" i="2"/>
  <c r="BE588" i="2"/>
  <c r="T588" i="2"/>
  <c r="R588" i="2"/>
  <c r="P588" i="2"/>
  <c r="BI585" i="2"/>
  <c r="BH585" i="2"/>
  <c r="BG585" i="2"/>
  <c r="BE585" i="2"/>
  <c r="T585" i="2"/>
  <c r="R585" i="2"/>
  <c r="P585" i="2"/>
  <c r="BI582" i="2"/>
  <c r="BH582" i="2"/>
  <c r="BG582" i="2"/>
  <c r="BE582" i="2"/>
  <c r="T582" i="2"/>
  <c r="R582" i="2"/>
  <c r="P582" i="2"/>
  <c r="BI579" i="2"/>
  <c r="BH579" i="2"/>
  <c r="BG579" i="2"/>
  <c r="BE579" i="2"/>
  <c r="T579" i="2"/>
  <c r="R579" i="2"/>
  <c r="P579" i="2"/>
  <c r="BI576" i="2"/>
  <c r="BH576" i="2"/>
  <c r="BG576" i="2"/>
  <c r="BE576" i="2"/>
  <c r="T576" i="2"/>
  <c r="R576" i="2"/>
  <c r="P576" i="2"/>
  <c r="BI573" i="2"/>
  <c r="BH573" i="2"/>
  <c r="BG573" i="2"/>
  <c r="BE573" i="2"/>
  <c r="T573" i="2"/>
  <c r="R573" i="2"/>
  <c r="P573" i="2"/>
  <c r="BI568" i="2"/>
  <c r="BH568" i="2"/>
  <c r="BG568" i="2"/>
  <c r="BE568" i="2"/>
  <c r="T568" i="2"/>
  <c r="R568" i="2"/>
  <c r="P568" i="2"/>
  <c r="BI565" i="2"/>
  <c r="BH565" i="2"/>
  <c r="BG565" i="2"/>
  <c r="BE565" i="2"/>
  <c r="T565" i="2"/>
  <c r="R565" i="2"/>
  <c r="P565" i="2"/>
  <c r="BI562" i="2"/>
  <c r="BH562" i="2"/>
  <c r="BG562" i="2"/>
  <c r="BE562" i="2"/>
  <c r="T562" i="2"/>
  <c r="R562" i="2"/>
  <c r="P562" i="2"/>
  <c r="BI559" i="2"/>
  <c r="BH559" i="2"/>
  <c r="BG559" i="2"/>
  <c r="BE559" i="2"/>
  <c r="T559" i="2"/>
  <c r="R559" i="2"/>
  <c r="P559" i="2"/>
  <c r="BI551" i="2"/>
  <c r="BH551" i="2"/>
  <c r="BG551" i="2"/>
  <c r="BE551" i="2"/>
  <c r="T551" i="2"/>
  <c r="R551" i="2"/>
  <c r="P551" i="2"/>
  <c r="BI547" i="2"/>
  <c r="BH547" i="2"/>
  <c r="BG547" i="2"/>
  <c r="BE547" i="2"/>
  <c r="T547" i="2"/>
  <c r="R547" i="2"/>
  <c r="P547" i="2"/>
  <c r="BI544" i="2"/>
  <c r="BH544" i="2"/>
  <c r="BG544" i="2"/>
  <c r="BE544" i="2"/>
  <c r="T544" i="2"/>
  <c r="R544" i="2"/>
  <c r="P544" i="2"/>
  <c r="BI540" i="2"/>
  <c r="BH540" i="2"/>
  <c r="BG540" i="2"/>
  <c r="BE540" i="2"/>
  <c r="T540" i="2"/>
  <c r="R540" i="2"/>
  <c r="P540" i="2"/>
  <c r="BI537" i="2"/>
  <c r="BH537" i="2"/>
  <c r="BG537" i="2"/>
  <c r="BE537" i="2"/>
  <c r="T537" i="2"/>
  <c r="R537" i="2"/>
  <c r="P537" i="2"/>
  <c r="BI534" i="2"/>
  <c r="BH534" i="2"/>
  <c r="BG534" i="2"/>
  <c r="BE534" i="2"/>
  <c r="T534" i="2"/>
  <c r="R534" i="2"/>
  <c r="P534" i="2"/>
  <c r="BI531" i="2"/>
  <c r="BH531" i="2"/>
  <c r="BG531" i="2"/>
  <c r="BE531" i="2"/>
  <c r="T531" i="2"/>
  <c r="R531" i="2"/>
  <c r="P531" i="2"/>
  <c r="BI528" i="2"/>
  <c r="BH528" i="2"/>
  <c r="BG528" i="2"/>
  <c r="BE528" i="2"/>
  <c r="T528" i="2"/>
  <c r="R528" i="2"/>
  <c r="P528" i="2"/>
  <c r="BI525" i="2"/>
  <c r="BH525" i="2"/>
  <c r="BG525" i="2"/>
  <c r="BE525" i="2"/>
  <c r="T525" i="2"/>
  <c r="R525" i="2"/>
  <c r="P525" i="2"/>
  <c r="BI522" i="2"/>
  <c r="BH522" i="2"/>
  <c r="BG522" i="2"/>
  <c r="BE522" i="2"/>
  <c r="T522" i="2"/>
  <c r="R522" i="2"/>
  <c r="P522" i="2"/>
  <c r="BI519" i="2"/>
  <c r="BH519" i="2"/>
  <c r="BG519" i="2"/>
  <c r="BE519" i="2"/>
  <c r="T519" i="2"/>
  <c r="R519" i="2"/>
  <c r="P519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3" i="2"/>
  <c r="BH513" i="2"/>
  <c r="BG513" i="2"/>
  <c r="BE513" i="2"/>
  <c r="T513" i="2"/>
  <c r="R513" i="2"/>
  <c r="P513" i="2"/>
  <c r="BI510" i="2"/>
  <c r="BH510" i="2"/>
  <c r="BG510" i="2"/>
  <c r="BE510" i="2"/>
  <c r="T510" i="2"/>
  <c r="R510" i="2"/>
  <c r="P510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4" i="2"/>
  <c r="BH504" i="2"/>
  <c r="BG504" i="2"/>
  <c r="BE504" i="2"/>
  <c r="T504" i="2"/>
  <c r="R504" i="2"/>
  <c r="P504" i="2"/>
  <c r="BI502" i="2"/>
  <c r="BH502" i="2"/>
  <c r="BG502" i="2"/>
  <c r="BE502" i="2"/>
  <c r="T502" i="2"/>
  <c r="R502" i="2"/>
  <c r="P502" i="2"/>
  <c r="BI499" i="2"/>
  <c r="BH499" i="2"/>
  <c r="BG499" i="2"/>
  <c r="BE499" i="2"/>
  <c r="T499" i="2"/>
  <c r="R499" i="2"/>
  <c r="P499" i="2"/>
  <c r="BI494" i="2"/>
  <c r="BH494" i="2"/>
  <c r="BG494" i="2"/>
  <c r="BE494" i="2"/>
  <c r="T494" i="2"/>
  <c r="R494" i="2"/>
  <c r="P494" i="2"/>
  <c r="BI491" i="2"/>
  <c r="BH491" i="2"/>
  <c r="BG491" i="2"/>
  <c r="BE491" i="2"/>
  <c r="T491" i="2"/>
  <c r="R491" i="2"/>
  <c r="P491" i="2"/>
  <c r="BI488" i="2"/>
  <c r="BH488" i="2"/>
  <c r="BG488" i="2"/>
  <c r="BE488" i="2"/>
  <c r="T488" i="2"/>
  <c r="R488" i="2"/>
  <c r="P488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70" i="2"/>
  <c r="BH470" i="2"/>
  <c r="BG470" i="2"/>
  <c r="BE470" i="2"/>
  <c r="T470" i="2"/>
  <c r="R470" i="2"/>
  <c r="P470" i="2"/>
  <c r="BI467" i="2"/>
  <c r="BH467" i="2"/>
  <c r="BG467" i="2"/>
  <c r="BE467" i="2"/>
  <c r="T467" i="2"/>
  <c r="R467" i="2"/>
  <c r="P467" i="2"/>
  <c r="BI464" i="2"/>
  <c r="BH464" i="2"/>
  <c r="BG464" i="2"/>
  <c r="BE464" i="2"/>
  <c r="T464" i="2"/>
  <c r="R464" i="2"/>
  <c r="P464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4" i="2"/>
  <c r="BH454" i="2"/>
  <c r="BG454" i="2"/>
  <c r="BE454" i="2"/>
  <c r="T454" i="2"/>
  <c r="R454" i="2"/>
  <c r="P454" i="2"/>
  <c r="BI450" i="2"/>
  <c r="BH450" i="2"/>
  <c r="BG450" i="2"/>
  <c r="BE450" i="2"/>
  <c r="T450" i="2"/>
  <c r="T449" i="2"/>
  <c r="R450" i="2"/>
  <c r="R449" i="2" s="1"/>
  <c r="P450" i="2"/>
  <c r="P449" i="2" s="1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40" i="2"/>
  <c r="BH440" i="2"/>
  <c r="BG440" i="2"/>
  <c r="BE440" i="2"/>
  <c r="T440" i="2"/>
  <c r="R440" i="2"/>
  <c r="P440" i="2"/>
  <c r="BI437" i="2"/>
  <c r="BH437" i="2"/>
  <c r="BG437" i="2"/>
  <c r="BE437" i="2"/>
  <c r="T437" i="2"/>
  <c r="R437" i="2"/>
  <c r="P437" i="2"/>
  <c r="BI434" i="2"/>
  <c r="BH434" i="2"/>
  <c r="BG434" i="2"/>
  <c r="BE434" i="2"/>
  <c r="T434" i="2"/>
  <c r="R434" i="2"/>
  <c r="P434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18" i="2"/>
  <c r="BH418" i="2"/>
  <c r="BG418" i="2"/>
  <c r="BE418" i="2"/>
  <c r="T418" i="2"/>
  <c r="R418" i="2"/>
  <c r="P418" i="2"/>
  <c r="BI413" i="2"/>
  <c r="BH413" i="2"/>
  <c r="BG413" i="2"/>
  <c r="BE413" i="2"/>
  <c r="T413" i="2"/>
  <c r="R413" i="2"/>
  <c r="P413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3" i="2"/>
  <c r="BH403" i="2"/>
  <c r="BG403" i="2"/>
  <c r="BE403" i="2"/>
  <c r="T403" i="2"/>
  <c r="R403" i="2"/>
  <c r="P403" i="2"/>
  <c r="BI400" i="2"/>
  <c r="BH400" i="2"/>
  <c r="BG400" i="2"/>
  <c r="BE400" i="2"/>
  <c r="T400" i="2"/>
  <c r="R400" i="2"/>
  <c r="P400" i="2"/>
  <c r="BI396" i="2"/>
  <c r="BH396" i="2"/>
  <c r="BG396" i="2"/>
  <c r="BE396" i="2"/>
  <c r="T396" i="2"/>
  <c r="R396" i="2"/>
  <c r="P396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88" i="2"/>
  <c r="BH388" i="2"/>
  <c r="BG388" i="2"/>
  <c r="BE388" i="2"/>
  <c r="T388" i="2"/>
  <c r="R388" i="2"/>
  <c r="P388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76" i="2"/>
  <c r="BH376" i="2"/>
  <c r="BG376" i="2"/>
  <c r="BE376" i="2"/>
  <c r="T376" i="2"/>
  <c r="R376" i="2"/>
  <c r="P376" i="2"/>
  <c r="BI373" i="2"/>
  <c r="BH373" i="2"/>
  <c r="BG373" i="2"/>
  <c r="BE373" i="2"/>
  <c r="T373" i="2"/>
  <c r="R373" i="2"/>
  <c r="P373" i="2"/>
  <c r="BI370" i="2"/>
  <c r="BH370" i="2"/>
  <c r="BG370" i="2"/>
  <c r="BE370" i="2"/>
  <c r="T370" i="2"/>
  <c r="R370" i="2"/>
  <c r="P370" i="2"/>
  <c r="BI366" i="2"/>
  <c r="BH366" i="2"/>
  <c r="BG366" i="2"/>
  <c r="BE366" i="2"/>
  <c r="T366" i="2"/>
  <c r="R366" i="2"/>
  <c r="P366" i="2"/>
  <c r="BI361" i="2"/>
  <c r="BH361" i="2"/>
  <c r="BG361" i="2"/>
  <c r="BE361" i="2"/>
  <c r="T361" i="2"/>
  <c r="R361" i="2"/>
  <c r="P361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4" i="2"/>
  <c r="BH344" i="2"/>
  <c r="BG344" i="2"/>
  <c r="BE344" i="2"/>
  <c r="T344" i="2"/>
  <c r="R344" i="2"/>
  <c r="P344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8" i="2"/>
  <c r="BH328" i="2"/>
  <c r="BG328" i="2"/>
  <c r="BE328" i="2"/>
  <c r="T328" i="2"/>
  <c r="R328" i="2"/>
  <c r="P328" i="2"/>
  <c r="BI325" i="2"/>
  <c r="BH325" i="2"/>
  <c r="BG325" i="2"/>
  <c r="BE325" i="2"/>
  <c r="T325" i="2"/>
  <c r="R325" i="2"/>
  <c r="P325" i="2"/>
  <c r="BI322" i="2"/>
  <c r="BH322" i="2"/>
  <c r="BG322" i="2"/>
  <c r="BE322" i="2"/>
  <c r="T322" i="2"/>
  <c r="R322" i="2"/>
  <c r="P322" i="2"/>
  <c r="BI319" i="2"/>
  <c r="BH319" i="2"/>
  <c r="BG319" i="2"/>
  <c r="BE319" i="2"/>
  <c r="T319" i="2"/>
  <c r="R319" i="2"/>
  <c r="P319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R291" i="2"/>
  <c r="P291" i="2"/>
  <c r="BI287" i="2"/>
  <c r="BH287" i="2"/>
  <c r="BG287" i="2"/>
  <c r="BE287" i="2"/>
  <c r="T287" i="2"/>
  <c r="R287" i="2"/>
  <c r="P287" i="2"/>
  <c r="BI274" i="2"/>
  <c r="BH274" i="2"/>
  <c r="BG274" i="2"/>
  <c r="BE274" i="2"/>
  <c r="T274" i="2"/>
  <c r="R274" i="2"/>
  <c r="P274" i="2"/>
  <c r="BI270" i="2"/>
  <c r="BH270" i="2"/>
  <c r="BG270" i="2"/>
  <c r="BE270" i="2"/>
  <c r="T270" i="2"/>
  <c r="R270" i="2"/>
  <c r="P270" i="2"/>
  <c r="BI267" i="2"/>
  <c r="BH267" i="2"/>
  <c r="BG267" i="2"/>
  <c r="BE267" i="2"/>
  <c r="T267" i="2"/>
  <c r="R267" i="2"/>
  <c r="P267" i="2"/>
  <c r="BI264" i="2"/>
  <c r="BH264" i="2"/>
  <c r="BG264" i="2"/>
  <c r="BE264" i="2"/>
  <c r="T264" i="2"/>
  <c r="R264" i="2"/>
  <c r="P264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4" i="2"/>
  <c r="BH254" i="2"/>
  <c r="BG254" i="2"/>
  <c r="BE254" i="2"/>
  <c r="T254" i="2"/>
  <c r="R254" i="2"/>
  <c r="P254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28" i="2"/>
  <c r="BH228" i="2"/>
  <c r="BG228" i="2"/>
  <c r="BE228" i="2"/>
  <c r="T228" i="2"/>
  <c r="R228" i="2"/>
  <c r="P228" i="2"/>
  <c r="BI207" i="2"/>
  <c r="BH207" i="2"/>
  <c r="BG207" i="2"/>
  <c r="BE207" i="2"/>
  <c r="T207" i="2"/>
  <c r="R207" i="2"/>
  <c r="P20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R186" i="2"/>
  <c r="P186" i="2"/>
  <c r="BI181" i="2"/>
  <c r="BH181" i="2"/>
  <c r="BG181" i="2"/>
  <c r="BE181" i="2"/>
  <c r="T181" i="2"/>
  <c r="R181" i="2"/>
  <c r="P181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58" i="2"/>
  <c r="BH158" i="2"/>
  <c r="BG158" i="2"/>
  <c r="BE158" i="2"/>
  <c r="T158" i="2"/>
  <c r="R158" i="2"/>
  <c r="P158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F35" i="2" s="1"/>
  <c r="T145" i="2"/>
  <c r="R145" i="2"/>
  <c r="P145" i="2"/>
  <c r="BI142" i="2"/>
  <c r="BH142" i="2"/>
  <c r="BG142" i="2"/>
  <c r="BE142" i="2"/>
  <c r="T142" i="2"/>
  <c r="R142" i="2"/>
  <c r="P142" i="2"/>
  <c r="J136" i="2"/>
  <c r="J135" i="2"/>
  <c r="F135" i="2"/>
  <c r="F133" i="2"/>
  <c r="E131" i="2"/>
  <c r="J94" i="2"/>
  <c r="J93" i="2"/>
  <c r="F93" i="2"/>
  <c r="F91" i="2"/>
  <c r="E89" i="2"/>
  <c r="J20" i="2"/>
  <c r="E20" i="2"/>
  <c r="F136" i="2" s="1"/>
  <c r="J19" i="2"/>
  <c r="J14" i="2"/>
  <c r="J91" i="2" s="1"/>
  <c r="E7" i="2"/>
  <c r="E127" i="2" s="1"/>
  <c r="L90" i="1"/>
  <c r="AM90" i="1"/>
  <c r="AM89" i="1"/>
  <c r="L89" i="1"/>
  <c r="AM87" i="1"/>
  <c r="L87" i="1"/>
  <c r="L85" i="1"/>
  <c r="L84" i="1"/>
  <c r="BK1293" i="2"/>
  <c r="J1232" i="2"/>
  <c r="J1212" i="2"/>
  <c r="J1176" i="2"/>
  <c r="BK1125" i="2"/>
  <c r="BK1074" i="2"/>
  <c r="BK1009" i="2"/>
  <c r="BK920" i="2"/>
  <c r="BK847" i="2"/>
  <c r="BK757" i="2"/>
  <c r="BK655" i="2"/>
  <c r="BK585" i="2"/>
  <c r="BK540" i="2"/>
  <c r="BK473" i="2"/>
  <c r="BK366" i="2"/>
  <c r="J1248" i="2"/>
  <c r="J1105" i="2"/>
  <c r="BK875" i="2"/>
  <c r="J787" i="2"/>
  <c r="BK594" i="2"/>
  <c r="BK440" i="2"/>
  <c r="BK319" i="2"/>
  <c r="J195" i="2"/>
  <c r="J1220" i="2"/>
  <c r="J968" i="2"/>
  <c r="BK767" i="2"/>
  <c r="BK494" i="2"/>
  <c r="J207" i="2"/>
  <c r="J1009" i="2"/>
  <c r="J875" i="2"/>
  <c r="J576" i="2"/>
  <c r="BK427" i="2"/>
  <c r="J328" i="2"/>
  <c r="BK236" i="2"/>
  <c r="J1301" i="2"/>
  <c r="BK1021" i="2"/>
  <c r="BK752" i="2"/>
  <c r="BK531" i="2"/>
  <c r="J396" i="2"/>
  <c r="J147" i="2"/>
  <c r="J1120" i="2"/>
  <c r="BK863" i="2"/>
  <c r="J594" i="2"/>
  <c r="BK464" i="2"/>
  <c r="J1047" i="2"/>
  <c r="BK507" i="2"/>
  <c r="BK341" i="2"/>
  <c r="J192" i="2"/>
  <c r="BK1321" i="2"/>
  <c r="BK1062" i="2"/>
  <c r="BK802" i="2"/>
  <c r="J528" i="2"/>
  <c r="J473" i="2"/>
  <c r="BK403" i="2"/>
  <c r="J174" i="2"/>
  <c r="J1305" i="2"/>
  <c r="J1204" i="2"/>
  <c r="BK963" i="2"/>
  <c r="J827" i="2"/>
  <c r="BK659" i="2"/>
  <c r="BK525" i="2"/>
  <c r="BK338" i="2"/>
  <c r="J175" i="3"/>
  <c r="J159" i="3"/>
  <c r="J193" i="3"/>
  <c r="J139" i="3"/>
  <c r="BK154" i="3"/>
  <c r="J141" i="3"/>
  <c r="BK173" i="3"/>
  <c r="BK161" i="3"/>
  <c r="BK196" i="3"/>
  <c r="BK194" i="3"/>
  <c r="J149" i="4"/>
  <c r="J136" i="4"/>
  <c r="BK140" i="4"/>
  <c r="J133" i="4"/>
  <c r="J128" i="4"/>
  <c r="J186" i="5"/>
  <c r="J167" i="5"/>
  <c r="BK184" i="5"/>
  <c r="BK136" i="5"/>
  <c r="J174" i="5"/>
  <c r="J159" i="5"/>
  <c r="BK142" i="5"/>
  <c r="J151" i="5"/>
  <c r="BK149" i="5"/>
  <c r="J245" i="6"/>
  <c r="BK273" i="6"/>
  <c r="J199" i="6"/>
  <c r="J292" i="6"/>
  <c r="BK260" i="6"/>
  <c r="BK254" i="6"/>
  <c r="BK201" i="6"/>
  <c r="BK146" i="6"/>
  <c r="J267" i="6"/>
  <c r="J221" i="6"/>
  <c r="BK149" i="6"/>
  <c r="BK215" i="6"/>
  <c r="BK154" i="6"/>
  <c r="J268" i="6"/>
  <c r="J138" i="6"/>
  <c r="J238" i="6"/>
  <c r="J175" i="6"/>
  <c r="BK186" i="6"/>
  <c r="J254" i="6"/>
  <c r="BK205" i="6"/>
  <c r="BK148" i="6"/>
  <c r="BK179" i="6"/>
  <c r="BK265" i="6"/>
  <c r="J813" i="10"/>
  <c r="J593" i="10"/>
  <c r="J299" i="10"/>
  <c r="BK1018" i="10"/>
  <c r="BK813" i="10"/>
  <c r="BK520" i="10"/>
  <c r="BK1032" i="10"/>
  <c r="J857" i="10"/>
  <c r="BK593" i="10"/>
  <c r="BK180" i="10"/>
  <c r="J1102" i="10"/>
  <c r="J910" i="10"/>
  <c r="BK502" i="10"/>
  <c r="BK1198" i="10"/>
  <c r="BK1195" i="10"/>
  <c r="BK777" i="10"/>
  <c r="BK509" i="10"/>
  <c r="BK1917" i="10"/>
  <c r="BK1668" i="10"/>
  <c r="J1956" i="10"/>
  <c r="BK1689" i="10"/>
  <c r="BK1336" i="10"/>
  <c r="J997" i="10"/>
  <c r="BK703" i="10"/>
  <c r="BK473" i="10"/>
  <c r="BK1956" i="10"/>
  <c r="J1732" i="10"/>
  <c r="BK1528" i="10"/>
  <c r="BK1245" i="10"/>
  <c r="J963" i="10"/>
  <c r="J363" i="10"/>
  <c r="J1782" i="10"/>
  <c r="J1548" i="10"/>
  <c r="BK1430" i="10"/>
  <c r="J1174" i="10"/>
  <c r="BK849" i="10"/>
  <c r="J253" i="10"/>
  <c r="J1581" i="10"/>
  <c r="J1324" i="10"/>
  <c r="J786" i="10"/>
  <c r="BK422" i="10"/>
  <c r="J274" i="10"/>
  <c r="BK1723" i="10"/>
  <c r="J1560" i="10"/>
  <c r="BK1380" i="10"/>
  <c r="J976" i="10"/>
  <c r="J1680" i="10"/>
  <c r="BK1556" i="10"/>
  <c r="J1452" i="10"/>
  <c r="BK942" i="10"/>
  <c r="BK319" i="10"/>
  <c r="J282" i="11"/>
  <c r="J159" i="11"/>
  <c r="J223" i="11"/>
  <c r="BK294" i="11"/>
  <c r="J290" i="11"/>
  <c r="J227" i="11"/>
  <c r="BK272" i="11"/>
  <c r="BK190" i="11"/>
  <c r="J248" i="11"/>
  <c r="BK146" i="11"/>
  <c r="BK246" i="11"/>
  <c r="J177" i="11"/>
  <c r="BK234" i="11"/>
  <c r="BK150" i="11"/>
  <c r="J166" i="11"/>
  <c r="BK263" i="11"/>
  <c r="J272" i="11"/>
  <c r="BK156" i="11"/>
  <c r="BK137" i="11"/>
  <c r="J233" i="11"/>
  <c r="J167" i="11"/>
  <c r="BK189" i="11"/>
  <c r="J195" i="11"/>
  <c r="J142" i="12"/>
  <c r="BK128" i="12"/>
  <c r="BK131" i="12"/>
  <c r="J193" i="13"/>
  <c r="BK185" i="13"/>
  <c r="J166" i="13"/>
  <c r="J173" i="13"/>
  <c r="BK172" i="13"/>
  <c r="J176" i="13"/>
  <c r="J188" i="13"/>
  <c r="J185" i="13"/>
  <c r="J130" i="13"/>
  <c r="BK144" i="13"/>
  <c r="J134" i="13"/>
  <c r="J145" i="14"/>
  <c r="BK172" i="14"/>
  <c r="J134" i="14"/>
  <c r="BK160" i="14"/>
  <c r="J157" i="14"/>
  <c r="J257" i="15"/>
  <c r="BK201" i="15"/>
  <c r="BK244" i="15"/>
  <c r="J148" i="15"/>
  <c r="BK228" i="15"/>
  <c r="BK146" i="15"/>
  <c r="J247" i="15"/>
  <c r="BK212" i="15"/>
  <c r="J146" i="15"/>
  <c r="BK188" i="15"/>
  <c r="BK192" i="15"/>
  <c r="BK240" i="15"/>
  <c r="BK178" i="15"/>
  <c r="BK138" i="15"/>
  <c r="BK175" i="16"/>
  <c r="BK165" i="16"/>
  <c r="BK177" i="16"/>
  <c r="BK146" i="16"/>
  <c r="J170" i="16"/>
  <c r="J167" i="16"/>
  <c r="J142" i="16"/>
  <c r="J155" i="16"/>
  <c r="BK184" i="17"/>
  <c r="BK318" i="17"/>
  <c r="BK188" i="17"/>
  <c r="BK343" i="17"/>
  <c r="J313" i="17"/>
  <c r="BK278" i="17"/>
  <c r="J281" i="17"/>
  <c r="BK304" i="17"/>
  <c r="BK205" i="17"/>
  <c r="BK186" i="3"/>
  <c r="BK169" i="3"/>
  <c r="BK179" i="3"/>
  <c r="J150" i="3"/>
  <c r="J138" i="3"/>
  <c r="BK150" i="4"/>
  <c r="BK141" i="4"/>
  <c r="BK139" i="4"/>
  <c r="J182" i="5"/>
  <c r="BK187" i="5"/>
  <c r="BK229" i="6"/>
  <c r="BK171" i="6"/>
  <c r="BK263" i="6"/>
  <c r="J213" i="6"/>
  <c r="J290" i="6"/>
  <c r="BK209" i="6"/>
  <c r="J155" i="6"/>
  <c r="J236" i="6"/>
  <c r="BK196" i="6"/>
  <c r="BK168" i="6"/>
  <c r="BK129" i="7"/>
  <c r="J129" i="7"/>
  <c r="J126" i="7"/>
  <c r="BK130" i="7"/>
  <c r="BK142" i="7"/>
  <c r="J135" i="7"/>
  <c r="J138" i="7"/>
  <c r="BK125" i="7"/>
  <c r="BK127" i="8"/>
  <c r="BK145" i="8"/>
  <c r="BK163" i="8"/>
  <c r="J131" i="8"/>
  <c r="J158" i="8"/>
  <c r="BK166" i="8"/>
  <c r="J163" i="8"/>
  <c r="BK169" i="8"/>
  <c r="BK143" i="8"/>
  <c r="J167" i="8"/>
  <c r="J141" i="8"/>
  <c r="BK132" i="8"/>
  <c r="BK161" i="8"/>
  <c r="J137" i="8"/>
  <c r="J154" i="8"/>
  <c r="BK155" i="8"/>
  <c r="BK140" i="8"/>
  <c r="J154" i="9"/>
  <c r="BK148" i="9"/>
  <c r="J148" i="9"/>
  <c r="J138" i="9"/>
  <c r="BK136" i="9"/>
  <c r="BK128" i="9"/>
  <c r="BK1120" i="10"/>
  <c r="J942" i="10"/>
  <c r="J1232" i="10"/>
  <c r="BK1006" i="10"/>
  <c r="BK854" i="10"/>
  <c r="J1384" i="10"/>
  <c r="J1099" i="10"/>
  <c r="BK913" i="10"/>
  <c r="J840" i="10"/>
  <c r="BK522" i="10"/>
  <c r="J1628" i="10"/>
  <c r="BK1468" i="10"/>
  <c r="J1196" i="10"/>
  <c r="J703" i="10"/>
  <c r="BK493" i="10"/>
  <c r="J1917" i="10"/>
  <c r="J1696" i="10"/>
  <c r="J1504" i="10"/>
  <c r="J1380" i="10"/>
  <c r="J1092" i="10"/>
  <c r="J845" i="10"/>
  <c r="BK431" i="10"/>
  <c r="BK205" i="10"/>
  <c r="BK1772" i="10"/>
  <c r="BK1460" i="10"/>
  <c r="BK1196" i="10"/>
  <c r="BK745" i="10"/>
  <c r="J171" i="10"/>
  <c r="J1648" i="10"/>
  <c r="BK1340" i="10"/>
  <c r="J1198" i="10"/>
  <c r="BK1676" i="10"/>
  <c r="BK1560" i="10"/>
  <c r="J1442" i="10"/>
  <c r="BK1076" i="10"/>
  <c r="BK811" i="10"/>
  <c r="J295" i="11"/>
  <c r="BK262" i="11"/>
  <c r="J287" i="11"/>
  <c r="BK209" i="11"/>
  <c r="BK288" i="11"/>
  <c r="BK281" i="11"/>
  <c r="BK217" i="11"/>
  <c r="J253" i="11"/>
  <c r="BK149" i="11"/>
  <c r="J259" i="11"/>
  <c r="J185" i="11"/>
  <c r="BK277" i="11"/>
  <c r="J241" i="11"/>
  <c r="J224" i="11"/>
  <c r="BK154" i="11"/>
  <c r="J208" i="11"/>
  <c r="BK273" i="11"/>
  <c r="BK200" i="11"/>
  <c r="J171" i="11"/>
  <c r="BK157" i="11"/>
  <c r="J135" i="12"/>
  <c r="J138" i="12"/>
  <c r="BK137" i="12"/>
  <c r="J128" i="13"/>
  <c r="BK177" i="13"/>
  <c r="BK154" i="13"/>
  <c r="BK174" i="13"/>
  <c r="J133" i="13"/>
  <c r="BK141" i="13"/>
  <c r="BK198" i="13"/>
  <c r="J195" i="13"/>
  <c r="BK190" i="13"/>
  <c r="BK166" i="13"/>
  <c r="J146" i="14"/>
  <c r="BK144" i="14"/>
  <c r="BK133" i="14"/>
  <c r="BK148" i="14"/>
  <c r="J174" i="14"/>
  <c r="J166" i="14"/>
  <c r="J153" i="14"/>
  <c r="J260" i="15"/>
  <c r="J216" i="15"/>
  <c r="BK264" i="15"/>
  <c r="BK190" i="15"/>
  <c r="BK245" i="15"/>
  <c r="J251" i="15"/>
  <c r="J178" i="15"/>
  <c r="BK186" i="15"/>
  <c r="BK191" i="15"/>
  <c r="J242" i="15"/>
  <c r="BK183" i="15"/>
  <c r="J207" i="15"/>
  <c r="J222" i="15"/>
  <c r="J139" i="15"/>
  <c r="J141" i="15"/>
  <c r="BK203" i="15"/>
  <c r="BK225" i="15"/>
  <c r="BK160" i="15"/>
  <c r="BK148" i="16"/>
  <c r="BK150" i="16"/>
  <c r="BK351" i="17"/>
  <c r="BK175" i="17"/>
  <c r="J307" i="17"/>
  <c r="J136" i="17"/>
  <c r="J318" i="17"/>
  <c r="BK237" i="17"/>
  <c r="BK267" i="17"/>
  <c r="J226" i="17"/>
  <c r="BK241" i="17"/>
  <c r="J287" i="17"/>
  <c r="J164" i="17"/>
  <c r="BK344" i="2"/>
  <c r="BK899" i="2"/>
  <c r="J732" i="2"/>
  <c r="BK600" i="2"/>
  <c r="BK396" i="2"/>
  <c r="BK186" i="2"/>
  <c r="BK1216" i="2"/>
  <c r="BK883" i="2"/>
  <c r="BK782" i="2"/>
  <c r="BK510" i="2"/>
  <c r="BK274" i="2"/>
  <c r="J186" i="2"/>
  <c r="BK993" i="2"/>
  <c r="BK871" i="2"/>
  <c r="J579" i="2"/>
  <c r="BK423" i="2"/>
  <c r="BK291" i="2"/>
  <c r="BK1333" i="2"/>
  <c r="BK1208" i="2"/>
  <c r="J1067" i="2"/>
  <c r="BK732" i="2"/>
  <c r="J462" i="2"/>
  <c r="J344" i="2"/>
  <c r="J1236" i="2"/>
  <c r="BK1105" i="2"/>
  <c r="BK707" i="2"/>
  <c r="BK547" i="2"/>
  <c r="BK1325" i="2"/>
  <c r="J757" i="2"/>
  <c r="J488" i="2"/>
  <c r="J403" i="2"/>
  <c r="BK331" i="2"/>
  <c r="J167" i="2"/>
  <c r="BK1110" i="2"/>
  <c r="J1057" i="2"/>
  <c r="BK879" i="2"/>
  <c r="BK697" i="2"/>
  <c r="BK517" i="2"/>
  <c r="BK454" i="2"/>
  <c r="J249" i="2"/>
  <c r="BK1309" i="2"/>
  <c r="BK1281" i="2"/>
  <c r="J1062" i="2"/>
  <c r="BK907" i="2"/>
  <c r="J717" i="2"/>
  <c r="BK565" i="2"/>
  <c r="J440" i="2"/>
  <c r="J267" i="2"/>
  <c r="BK152" i="3"/>
  <c r="J157" i="3"/>
  <c r="BK138" i="3"/>
  <c r="BK155" i="3"/>
  <c r="BK172" i="3"/>
  <c r="J199" i="3"/>
  <c r="BK175" i="3"/>
  <c r="J182" i="3"/>
  <c r="J135" i="3"/>
  <c r="J180" i="3"/>
  <c r="BK147" i="5"/>
  <c r="J155" i="5"/>
  <c r="BK169" i="5"/>
  <c r="J153" i="5"/>
  <c r="J140" i="5"/>
  <c r="BK140" i="5"/>
  <c r="BK144" i="5"/>
  <c r="BK203" i="6"/>
  <c r="J263" i="6"/>
  <c r="BK184" i="6"/>
  <c r="J141" i="6"/>
  <c r="J158" i="6"/>
  <c r="J251" i="6"/>
  <c r="J202" i="6"/>
  <c r="J288" i="6"/>
  <c r="J275" i="6"/>
  <c r="J212" i="6"/>
  <c r="BK138" i="6"/>
  <c r="J185" i="6"/>
  <c r="J136" i="6"/>
  <c r="BK212" i="6"/>
  <c r="BK139" i="6"/>
  <c r="J240" i="6"/>
  <c r="J176" i="6"/>
  <c r="BK226" i="6"/>
  <c r="BK256" i="6"/>
  <c r="BK210" i="6"/>
  <c r="J186" i="6"/>
  <c r="J140" i="6"/>
  <c r="BK190" i="6"/>
  <c r="J279" i="6"/>
  <c r="BK793" i="10"/>
  <c r="BK626" i="10"/>
  <c r="J214" i="10"/>
  <c r="BK972" i="10"/>
  <c r="J698" i="10"/>
  <c r="J1272" i="10"/>
  <c r="J959" i="10"/>
  <c r="BK907" i="10"/>
  <c r="J639" i="10"/>
  <c r="J183" i="10"/>
  <c r="J1760" i="10"/>
  <c r="BK1628" i="10"/>
  <c r="J1923" i="10"/>
  <c r="J1919" i="10"/>
  <c r="J1644" i="10"/>
  <c r="J1480" i="10"/>
  <c r="BK1320" i="10"/>
  <c r="BK715" i="10"/>
  <c r="BK1958" i="10"/>
  <c r="J1689" i="10"/>
  <c r="BK1508" i="10"/>
  <c r="BK1397" i="10"/>
  <c r="BK997" i="10"/>
  <c r="BK748" i="10"/>
  <c r="BK503" i="10"/>
  <c r="J180" i="10"/>
  <c r="BK1624" i="10"/>
  <c r="BK1520" i="10"/>
  <c r="BK1376" i="10"/>
  <c r="BK1173" i="10"/>
  <c r="J748" i="10"/>
  <c r="BK488" i="10"/>
  <c r="J1720" i="10"/>
  <c r="J1445" i="10"/>
  <c r="J454" i="10"/>
  <c r="J275" i="11"/>
  <c r="J199" i="11"/>
  <c r="BK143" i="11"/>
  <c r="J212" i="11"/>
  <c r="BK291" i="11"/>
  <c r="J235" i="11"/>
  <c r="J254" i="11"/>
  <c r="BK167" i="11"/>
  <c r="J278" i="11"/>
  <c r="BK220" i="11"/>
  <c r="J151" i="11"/>
  <c r="BK249" i="11"/>
  <c r="BK225" i="11"/>
  <c r="J169" i="11"/>
  <c r="J246" i="11"/>
  <c r="BK176" i="11"/>
  <c r="J222" i="11"/>
  <c r="BK160" i="11"/>
  <c r="BK192" i="11"/>
  <c r="BK139" i="11"/>
  <c r="J144" i="12"/>
  <c r="J127" i="12"/>
  <c r="J133" i="12"/>
  <c r="J178" i="13"/>
  <c r="BK156" i="13"/>
  <c r="J184" i="13"/>
  <c r="J163" i="13"/>
  <c r="J179" i="13"/>
  <c r="BK171" i="13"/>
  <c r="J190" i="13"/>
  <c r="J165" i="13"/>
  <c r="BK178" i="13"/>
  <c r="J181" i="13"/>
  <c r="BK177" i="14"/>
  <c r="J171" i="14"/>
  <c r="BK147" i="14"/>
  <c r="BK153" i="14"/>
  <c r="J172" i="14"/>
  <c r="J162" i="14"/>
  <c r="BK174" i="14"/>
  <c r="J161" i="14"/>
  <c r="BK162" i="14"/>
  <c r="J210" i="15"/>
  <c r="BK165" i="15"/>
  <c r="BK229" i="15"/>
  <c r="BK177" i="15"/>
  <c r="BK170" i="15"/>
  <c r="BK257" i="15"/>
  <c r="J233" i="15"/>
  <c r="J147" i="15"/>
  <c r="J167" i="15"/>
  <c r="J197" i="15"/>
  <c r="J230" i="15"/>
  <c r="J187" i="15"/>
  <c r="BK181" i="15"/>
  <c r="BK241" i="15"/>
  <c r="J231" i="15"/>
  <c r="BK155" i="15"/>
  <c r="BK194" i="15"/>
  <c r="J173" i="16"/>
  <c r="J150" i="16"/>
  <c r="J129" i="16"/>
  <c r="BK159" i="16"/>
  <c r="J153" i="16"/>
  <c r="BK155" i="16"/>
  <c r="BK139" i="16"/>
  <c r="BK161" i="16"/>
  <c r="J358" i="17"/>
  <c r="J200" i="17"/>
  <c r="BK313" i="17"/>
  <c r="J324" i="17"/>
  <c r="BK321" i="17"/>
  <c r="BK226" i="17"/>
  <c r="J278" i="17"/>
  <c r="BK272" i="17"/>
  <c r="J212" i="17"/>
  <c r="BK161" i="17"/>
  <c r="J180" i="6"/>
  <c r="BK264" i="6"/>
  <c r="J203" i="6"/>
  <c r="J264" i="6"/>
  <c r="BK1258" i="10"/>
  <c r="BK936" i="10"/>
  <c r="BK660" i="10"/>
  <c r="BK489" i="10"/>
  <c r="BK1360" i="10"/>
  <c r="BK1015" i="10"/>
  <c r="J884" i="10"/>
  <c r="J548" i="10"/>
  <c r="J421" i="10"/>
  <c r="J1024" i="10"/>
  <c r="J811" i="10"/>
  <c r="J359" i="10"/>
  <c r="J1344" i="10"/>
  <c r="BK939" i="10"/>
  <c r="BK707" i="10"/>
  <c r="BK1324" i="10"/>
  <c r="J1076" i="10"/>
  <c r="BK796" i="10"/>
  <c r="BK904" i="10"/>
  <c r="BK494" i="10"/>
  <c r="J148" i="10"/>
  <c r="J1822" i="10"/>
  <c r="BK1732" i="10"/>
  <c r="BK1611" i="10"/>
  <c r="BK1839" i="10"/>
  <c r="J1516" i="10"/>
  <c r="J1368" i="10"/>
  <c r="BK1272" i="10"/>
  <c r="J929" i="10"/>
  <c r="J646" i="10"/>
  <c r="J462" i="10"/>
  <c r="BK1961" i="10"/>
  <c r="J1692" i="10"/>
  <c r="J1263" i="10"/>
  <c r="BK988" i="10"/>
  <c r="BK454" i="10"/>
  <c r="BK1867" i="10"/>
  <c r="BK1587" i="10"/>
  <c r="J1402" i="10"/>
  <c r="BK1130" i="10"/>
  <c r="BK681" i="10"/>
  <c r="J229" i="10"/>
  <c r="BK1787" i="10"/>
  <c r="J1578" i="10"/>
  <c r="BK1452" i="10"/>
  <c r="J1182" i="10"/>
  <c r="BK758" i="10"/>
  <c r="J367" i="10"/>
  <c r="BK1812" i="10"/>
  <c r="BK1584" i="10"/>
  <c r="BK1421" i="10"/>
  <c r="J1114" i="10"/>
  <c r="J854" i="10"/>
  <c r="J516" i="10"/>
  <c r="BK1720" i="10"/>
  <c r="BK1496" i="10"/>
  <c r="BK1092" i="10"/>
  <c r="BK511" i="10"/>
  <c r="J353" i="10"/>
  <c r="J1889" i="10"/>
  <c r="BK966" i="10"/>
  <c r="J614" i="10"/>
  <c r="BK292" i="11"/>
  <c r="BK182" i="11"/>
  <c r="BK284" i="11"/>
  <c r="J292" i="11"/>
  <c r="J286" i="11"/>
  <c r="BK184" i="11"/>
  <c r="J252" i="11"/>
  <c r="BK254" i="11"/>
  <c r="J256" i="11"/>
  <c r="J157" i="11"/>
  <c r="BK248" i="11"/>
  <c r="BK185" i="11"/>
  <c r="BK278" i="11"/>
  <c r="BK177" i="11"/>
  <c r="BK212" i="11"/>
  <c r="BK265" i="11"/>
  <c r="BK211" i="11"/>
  <c r="BK155" i="11"/>
  <c r="J196" i="11"/>
  <c r="BK252" i="11"/>
  <c r="BK188" i="11"/>
  <c r="J218" i="11"/>
  <c r="BK255" i="11"/>
  <c r="J191" i="11"/>
  <c r="J130" i="12"/>
  <c r="BK140" i="12"/>
  <c r="J132" i="12"/>
  <c r="J196" i="13"/>
  <c r="J140" i="13"/>
  <c r="BK163" i="13"/>
  <c r="BK159" i="13"/>
  <c r="J183" i="13"/>
  <c r="J137" i="13"/>
  <c r="J198" i="13"/>
  <c r="J194" i="13"/>
  <c r="BK196" i="13"/>
  <c r="BK131" i="13"/>
  <c r="BK169" i="13"/>
  <c r="J172" i="13"/>
  <c r="BK136" i="14"/>
  <c r="J136" i="14"/>
  <c r="J164" i="14"/>
  <c r="BK173" i="14"/>
  <c r="BK131" i="14"/>
  <c r="J151" i="14"/>
  <c r="J140" i="14"/>
  <c r="BK156" i="14"/>
  <c r="J249" i="15"/>
  <c r="BK198" i="15"/>
  <c r="J145" i="15"/>
  <c r="J213" i="15"/>
  <c r="J176" i="15"/>
  <c r="J186" i="15"/>
  <c r="J245" i="15"/>
  <c r="BK179" i="15"/>
  <c r="J191" i="15"/>
  <c r="J204" i="15"/>
  <c r="BK175" i="15"/>
  <c r="BK220" i="15"/>
  <c r="J179" i="15"/>
  <c r="J171" i="15"/>
  <c r="J189" i="15"/>
  <c r="BK236" i="15"/>
  <c r="J165" i="15"/>
  <c r="BK154" i="15"/>
  <c r="J201" i="15"/>
  <c r="J179" i="16"/>
  <c r="BK170" i="16"/>
  <c r="J344" i="17"/>
  <c r="J343" i="17"/>
  <c r="J173" i="17"/>
  <c r="BK180" i="17"/>
  <c r="BK185" i="17"/>
  <c r="J227" i="17"/>
  <c r="BK268" i="17"/>
  <c r="J184" i="17"/>
  <c r="BK827" i="2"/>
  <c r="BK609" i="2"/>
  <c r="BK406" i="2"/>
  <c r="J305" i="2"/>
  <c r="J153" i="2"/>
  <c r="BK1057" i="2"/>
  <c r="BK787" i="2"/>
  <c r="J562" i="2"/>
  <c r="J244" i="2"/>
  <c r="J1256" i="2"/>
  <c r="J907" i="2"/>
  <c r="J628" i="2"/>
  <c r="BK477" i="2"/>
  <c r="BK370" i="2"/>
  <c r="J240" i="2"/>
  <c r="BK1313" i="2"/>
  <c r="J1168" i="2"/>
  <c r="BK1081" i="2"/>
  <c r="J707" i="2"/>
  <c r="J491" i="2"/>
  <c r="BK350" i="2"/>
  <c r="BK151" i="2"/>
  <c r="BK1143" i="2"/>
  <c r="J843" i="2"/>
  <c r="BK597" i="2"/>
  <c r="J1003" i="2"/>
  <c r="BK727" i="2"/>
  <c r="BK508" i="2"/>
  <c r="J446" i="2"/>
  <c r="BK1289" i="2"/>
  <c r="BK978" i="2"/>
  <c r="J895" i="2"/>
  <c r="BK667" i="2"/>
  <c r="BK551" i="2"/>
  <c r="BK434" i="2"/>
  <c r="J173" i="3"/>
  <c r="BK135" i="3"/>
  <c r="BK141" i="3"/>
  <c r="BK193" i="3"/>
  <c r="BK199" i="3"/>
  <c r="J137" i="4"/>
  <c r="BK129" i="4"/>
  <c r="BK178" i="5"/>
  <c r="BK148" i="5"/>
  <c r="J165" i="5"/>
  <c r="BK177" i="5"/>
  <c r="BK151" i="5"/>
  <c r="J142" i="5"/>
  <c r="BK138" i="5"/>
  <c r="J158" i="5"/>
  <c r="J296" i="6"/>
  <c r="J205" i="6"/>
  <c r="BK145" i="6"/>
  <c r="BK163" i="6"/>
  <c r="BK271" i="6"/>
  <c r="J190" i="6"/>
  <c r="J287" i="6"/>
  <c r="BK231" i="6"/>
  <c r="J171" i="6"/>
  <c r="BK140" i="6"/>
  <c r="J214" i="6"/>
  <c r="J187" i="6"/>
  <c r="BK242" i="6"/>
  <c r="J167" i="6"/>
  <c r="BK778" i="10"/>
  <c r="BK1000" i="10"/>
  <c r="BK1296" i="10"/>
  <c r="J969" i="10"/>
  <c r="J859" i="10"/>
  <c r="BK440" i="10"/>
  <c r="J1905" i="10"/>
  <c r="J1556" i="10"/>
  <c r="BK1696" i="10"/>
  <c r="J1468" i="10"/>
  <c r="BK927" i="10"/>
  <c r="BK485" i="10"/>
  <c r="BK174" i="10"/>
  <c r="J1602" i="10"/>
  <c r="J1407" i="10"/>
  <c r="BK1099" i="10"/>
  <c r="BK614" i="10"/>
  <c r="J277" i="10"/>
  <c r="BK1822" i="10"/>
  <c r="J1500" i="10"/>
  <c r="J1328" i="10"/>
  <c r="J900" i="10"/>
  <c r="J444" i="10"/>
  <c r="BK1885" i="10"/>
  <c r="J1711" i="10"/>
  <c r="J1563" i="10"/>
  <c r="BK1182" i="10"/>
  <c r="BK742" i="10"/>
  <c r="J1874" i="10"/>
  <c r="BK1644" i="10"/>
  <c r="BK1427" i="10"/>
  <c r="J985" i="10"/>
  <c r="J508" i="10"/>
  <c r="BK277" i="10"/>
  <c r="J1754" i="10"/>
  <c r="BK1602" i="10"/>
  <c r="BK1407" i="10"/>
  <c r="J1200" i="10"/>
  <c r="J1777" i="10"/>
  <c r="J1611" i="10"/>
  <c r="J1421" i="10"/>
  <c r="J288" i="11"/>
  <c r="BK226" i="11"/>
  <c r="J152" i="11"/>
  <c r="BK168" i="11"/>
  <c r="BK205" i="11"/>
  <c r="BK186" i="11"/>
  <c r="BK271" i="11"/>
  <c r="BK237" i="11"/>
  <c r="J281" i="11"/>
  <c r="J173" i="11"/>
  <c r="J180" i="11"/>
  <c r="BK163" i="11"/>
  <c r="J194" i="11"/>
  <c r="BK123" i="12"/>
  <c r="BK139" i="12"/>
  <c r="BK138" i="12"/>
  <c r="J128" i="12"/>
  <c r="J157" i="13"/>
  <c r="J197" i="13"/>
  <c r="BK150" i="13"/>
  <c r="BK193" i="13"/>
  <c r="BK162" i="13"/>
  <c r="J151" i="13"/>
  <c r="BK189" i="13"/>
  <c r="J155" i="13"/>
  <c r="J159" i="13"/>
  <c r="BK145" i="13"/>
  <c r="J135" i="14"/>
  <c r="J252" i="15"/>
  <c r="J199" i="15"/>
  <c r="BK139" i="15"/>
  <c r="BK185" i="15"/>
  <c r="BK258" i="15"/>
  <c r="J211" i="15"/>
  <c r="BK224" i="15"/>
  <c r="J177" i="15"/>
  <c r="BK149" i="15"/>
  <c r="BK167" i="15"/>
  <c r="BK152" i="15"/>
  <c r="BK210" i="15"/>
  <c r="J226" i="15"/>
  <c r="BK137" i="15"/>
  <c r="BK162" i="16"/>
  <c r="J131" i="16"/>
  <c r="J321" i="17"/>
  <c r="BK335" i="17"/>
  <c r="J230" i="17"/>
  <c r="J351" i="17"/>
  <c r="BK136" i="17"/>
  <c r="BK281" i="17"/>
  <c r="J205" i="17"/>
  <c r="J237" i="17"/>
  <c r="BK300" i="17"/>
  <c r="BK189" i="17"/>
  <c r="BK142" i="2"/>
  <c r="J1110" i="2"/>
  <c r="J618" i="2"/>
  <c r="J591" i="2"/>
  <c r="J434" i="2"/>
  <c r="J891" i="2"/>
  <c r="J537" i="2"/>
  <c r="J407" i="2"/>
  <c r="BK259" i="2"/>
  <c r="BK174" i="2"/>
  <c r="BK1047" i="2"/>
  <c r="BK807" i="2"/>
  <c r="BK573" i="2"/>
  <c r="J479" i="2"/>
  <c r="BK443" i="2"/>
  <c r="BK207" i="2"/>
  <c r="BK145" i="2"/>
  <c r="BK1301" i="2"/>
  <c r="J1228" i="2"/>
  <c r="BK1137" i="2"/>
  <c r="J943" i="2"/>
  <c r="J835" i="2"/>
  <c r="J692" i="2"/>
  <c r="BK647" i="2"/>
  <c r="BK528" i="2"/>
  <c r="J437" i="2"/>
  <c r="BK305" i="2"/>
  <c r="J151" i="3"/>
  <c r="BK195" i="3"/>
  <c r="BK148" i="3"/>
  <c r="BK171" i="3"/>
  <c r="BK159" i="3"/>
  <c r="J198" i="3"/>
  <c r="BK160" i="3"/>
  <c r="J194" i="3"/>
  <c r="BK198" i="3"/>
  <c r="J167" i="3"/>
  <c r="BK178" i="3"/>
  <c r="J136" i="3"/>
  <c r="J185" i="3"/>
  <c r="BK191" i="3"/>
  <c r="J153" i="3"/>
  <c r="BK149" i="4"/>
  <c r="BK146" i="4"/>
  <c r="BK127" i="4"/>
  <c r="J139" i="4"/>
  <c r="J166" i="5"/>
  <c r="J172" i="5"/>
  <c r="J152" i="5"/>
  <c r="BK173" i="5"/>
  <c r="BK134" i="5"/>
  <c r="BK170" i="5"/>
  <c r="J156" i="5"/>
  <c r="J143" i="5"/>
  <c r="J149" i="5"/>
  <c r="BK130" i="5"/>
  <c r="BK146" i="5"/>
  <c r="J204" i="6"/>
  <c r="BK272" i="6"/>
  <c r="BK219" i="6"/>
  <c r="J150" i="6"/>
  <c r="BK288" i="6"/>
  <c r="BK150" i="6"/>
  <c r="BK281" i="6"/>
  <c r="J237" i="6"/>
  <c r="J191" i="6"/>
  <c r="BK136" i="6"/>
  <c r="BK233" i="6"/>
  <c r="J197" i="6"/>
  <c r="J266" i="6"/>
  <c r="BK206" i="6"/>
  <c r="J172" i="6"/>
  <c r="J271" i="6"/>
  <c r="BK202" i="6"/>
  <c r="BK137" i="6"/>
  <c r="J219" i="6"/>
  <c r="J192" i="6"/>
  <c r="BK224" i="6"/>
  <c r="J257" i="6"/>
  <c r="BK249" i="6"/>
  <c r="BK198" i="6"/>
  <c r="J182" i="6"/>
  <c r="BK238" i="6"/>
  <c r="J178" i="6"/>
  <c r="J249" i="6"/>
  <c r="BK150" i="8"/>
  <c r="BK128" i="8"/>
  <c r="BK147" i="8"/>
  <c r="BK139" i="8"/>
  <c r="BK142" i="9"/>
  <c r="J151" i="9"/>
  <c r="J136" i="9"/>
  <c r="BK131" i="9"/>
  <c r="J128" i="9"/>
  <c r="J1117" i="10"/>
  <c r="BK862" i="10"/>
  <c r="BK1189" i="10"/>
  <c r="J913" i="10"/>
  <c r="BK654" i="10"/>
  <c r="BK359" i="10"/>
  <c r="BK1046" i="10"/>
  <c r="BK979" i="10"/>
  <c r="BK868" i="10"/>
  <c r="BK537" i="10"/>
  <c r="J409" i="10"/>
  <c r="J1028" i="10"/>
  <c r="BK859" i="10"/>
  <c r="J502" i="10"/>
  <c r="J1259" i="10"/>
  <c r="J988" i="10"/>
  <c r="J771" i="10"/>
  <c r="J1336" i="10"/>
  <c r="BK1102" i="10"/>
  <c r="BK959" i="10"/>
  <c r="BK646" i="10"/>
  <c r="BK253" i="10"/>
  <c r="BK1897" i="10"/>
  <c r="J1726" i="10"/>
  <c r="J1614" i="10"/>
  <c r="BK1655" i="10"/>
  <c r="BK1512" i="10"/>
  <c r="J1352" i="10"/>
  <c r="BK1237" i="10"/>
  <c r="BK890" i="10"/>
  <c r="BK587" i="10"/>
  <c r="BK1919" i="10"/>
  <c r="BK1581" i="10"/>
  <c r="J1300" i="10"/>
  <c r="BK1202" i="10"/>
  <c r="J720" i="10"/>
  <c r="BK159" i="10"/>
  <c r="BK1714" i="10"/>
  <c r="J1572" i="10"/>
  <c r="BK1415" i="10"/>
  <c r="BK1200" i="10"/>
  <c r="BK897" i="10"/>
  <c r="J562" i="10"/>
  <c r="J243" i="10"/>
  <c r="J1839" i="10"/>
  <c r="BK1552" i="10"/>
  <c r="BK1418" i="10"/>
  <c r="J1189" i="10"/>
  <c r="J1040" i="10"/>
  <c r="J802" i="10"/>
  <c r="J707" i="10"/>
  <c r="BK353" i="10"/>
  <c r="J1860" i="10"/>
  <c r="BK1593" i="10"/>
  <c r="BK1472" i="10"/>
  <c r="BK963" i="10"/>
  <c r="J520" i="10"/>
  <c r="BK1708" i="10"/>
  <c r="J1608" i="10"/>
  <c r="J1388" i="10"/>
  <c r="J1035" i="10"/>
  <c r="BK720" i="10"/>
  <c r="BK367" i="10"/>
  <c r="J177" i="10"/>
  <c r="J1846" i="10"/>
  <c r="J1624" i="10"/>
  <c r="J1436" i="10"/>
  <c r="J1304" i="10"/>
  <c r="BK1068" i="10"/>
  <c r="BK1717" i="10"/>
  <c r="BK1614" i="10"/>
  <c r="BK1544" i="10"/>
  <c r="J1222" i="10"/>
  <c r="BK1063" i="10"/>
  <c r="J626" i="10"/>
  <c r="J196" i="10"/>
  <c r="BK283" i="11"/>
  <c r="BK203" i="11"/>
  <c r="J165" i="11"/>
  <c r="BK276" i="11"/>
  <c r="BK174" i="11"/>
  <c r="J274" i="11"/>
  <c r="J268" i="11"/>
  <c r="J192" i="11"/>
  <c r="J172" i="11"/>
  <c r="BK224" i="11"/>
  <c r="J137" i="11"/>
  <c r="J149" i="11"/>
  <c r="J225" i="11"/>
  <c r="BK175" i="11"/>
  <c r="BK264" i="11"/>
  <c r="BK267" i="11"/>
  <c r="BK210" i="11"/>
  <c r="BK227" i="11"/>
  <c r="BK172" i="11"/>
  <c r="J249" i="11"/>
  <c r="J184" i="11"/>
  <c r="J140" i="12"/>
  <c r="BK143" i="12"/>
  <c r="BK141" i="12"/>
  <c r="J129" i="12"/>
  <c r="BK129" i="13"/>
  <c r="J136" i="13"/>
  <c r="J138" i="13"/>
  <c r="J148" i="13"/>
  <c r="BK138" i="13"/>
  <c r="BK187" i="13"/>
  <c r="J182" i="13"/>
  <c r="BK195" i="13"/>
  <c r="BK157" i="13"/>
  <c r="BK182" i="13"/>
  <c r="BK155" i="13"/>
  <c r="BK135" i="13"/>
  <c r="BK148" i="13"/>
  <c r="J156" i="14"/>
  <c r="BK149" i="14"/>
  <c r="BK158" i="14"/>
  <c r="BK138" i="14"/>
  <c r="BK145" i="14"/>
  <c r="J154" i="14"/>
  <c r="J167" i="14"/>
  <c r="BK155" i="14"/>
  <c r="J173" i="14"/>
  <c r="BK154" i="14"/>
  <c r="BK166" i="14"/>
  <c r="BK247" i="15"/>
  <c r="BK204" i="15"/>
  <c r="J157" i="15"/>
  <c r="J248" i="15"/>
  <c r="J193" i="15"/>
  <c r="J158" i="15"/>
  <c r="BK246" i="15"/>
  <c r="J169" i="15"/>
  <c r="BK263" i="15"/>
  <c r="BK249" i="15"/>
  <c r="J232" i="15"/>
  <c r="J149" i="15"/>
  <c r="BK206" i="15"/>
  <c r="J166" i="15"/>
  <c r="J200" i="15"/>
  <c r="J190" i="15"/>
  <c r="J221" i="15"/>
  <c r="BK211" i="15"/>
  <c r="BK235" i="15"/>
  <c r="J154" i="15"/>
  <c r="BK213" i="15"/>
  <c r="J136" i="15"/>
  <c r="BK169" i="15"/>
  <c r="J174" i="15"/>
  <c r="J152" i="15"/>
  <c r="BK163" i="16"/>
  <c r="BK153" i="16"/>
  <c r="J160" i="16"/>
  <c r="J130" i="16"/>
  <c r="BK149" i="16"/>
  <c r="J171" i="16"/>
  <c r="BK151" i="16"/>
  <c r="BK358" i="17"/>
  <c r="J272" i="17"/>
  <c r="BK173" i="17"/>
  <c r="BK308" i="17"/>
  <c r="BK326" i="17"/>
  <c r="J329" i="17"/>
  <c r="BK284" i="17"/>
  <c r="J268" i="17"/>
  <c r="BK181" i="17"/>
  <c r="J141" i="17"/>
  <c r="BK307" i="17"/>
  <c r="BK1277" i="2"/>
  <c r="BK1224" i="2"/>
  <c r="BK1172" i="2"/>
  <c r="BK1095" i="2"/>
  <c r="J958" i="2"/>
  <c r="J887" i="2"/>
  <c r="BK717" i="2"/>
  <c r="J606" i="2"/>
  <c r="J551" i="2"/>
  <c r="BK480" i="2"/>
  <c r="BK361" i="2"/>
  <c r="J1281" i="2"/>
  <c r="BK1131" i="2"/>
  <c r="J963" i="2"/>
  <c r="J812" i="2"/>
  <c r="BK484" i="2"/>
  <c r="J400" i="2"/>
  <c r="J274" i="2"/>
  <c r="BK170" i="2"/>
  <c r="J879" i="2"/>
  <c r="BK663" i="2"/>
  <c r="J331" i="2"/>
  <c r="BK194" i="2"/>
  <c r="BK1176" i="2"/>
  <c r="BK887" i="2"/>
  <c r="BK618" i="2"/>
  <c r="J484" i="2"/>
  <c r="BK340" i="2"/>
  <c r="J243" i="2"/>
  <c r="J1321" i="2"/>
  <c r="J1224" i="2"/>
  <c r="BK1037" i="2"/>
  <c r="BK672" i="2"/>
  <c r="J517" i="2"/>
  <c r="J376" i="2"/>
  <c r="BK1204" i="2"/>
  <c r="J883" i="2"/>
  <c r="J631" i="2"/>
  <c r="BK467" i="2"/>
  <c r="BK938" i="2"/>
  <c r="BK502" i="2"/>
  <c r="J381" i="2"/>
  <c r="BK244" i="2"/>
  <c r="AS104" i="1"/>
  <c r="J998" i="2"/>
  <c r="J797" i="2"/>
  <c r="J948" i="2"/>
  <c r="J772" i="2"/>
  <c r="J568" i="2"/>
  <c r="BK483" i="2"/>
  <c r="BK322" i="2"/>
  <c r="J242" i="2"/>
  <c r="BK158" i="3"/>
  <c r="J178" i="3"/>
  <c r="BK149" i="3"/>
  <c r="J148" i="3"/>
  <c r="J135" i="4"/>
  <c r="BK142" i="4"/>
  <c r="J143" i="4"/>
  <c r="BK136" i="4"/>
  <c r="BK132" i="4"/>
  <c r="J173" i="5"/>
  <c r="J177" i="5"/>
  <c r="BK163" i="5"/>
  <c r="J180" i="5"/>
  <c r="J135" i="5"/>
  <c r="J176" i="5"/>
  <c r="J163" i="5"/>
  <c r="BK143" i="5"/>
  <c r="BK139" i="5"/>
  <c r="J133" i="5"/>
  <c r="J137" i="5"/>
  <c r="J248" i="6"/>
  <c r="BK294" i="6"/>
  <c r="J241" i="6"/>
  <c r="BK157" i="6"/>
  <c r="J181" i="6"/>
  <c r="BK258" i="6"/>
  <c r="J258" i="6"/>
  <c r="J215" i="6"/>
  <c r="BK147" i="6"/>
  <c r="J276" i="6"/>
  <c r="J225" i="6"/>
  <c r="J183" i="6"/>
  <c r="J262" i="6"/>
  <c r="J174" i="6"/>
  <c r="J137" i="6"/>
  <c r="J273" i="6"/>
  <c r="J227" i="6"/>
  <c r="BK152" i="6"/>
  <c r="BK251" i="6"/>
  <c r="BK200" i="6"/>
  <c r="J142" i="6"/>
  <c r="BK177" i="6"/>
  <c r="J253" i="6"/>
  <c r="J209" i="6"/>
  <c r="BK176" i="6"/>
  <c r="J239" i="6"/>
  <c r="J222" i="6"/>
  <c r="J144" i="6"/>
  <c r="J168" i="8"/>
  <c r="J164" i="8"/>
  <c r="BK133" i="8"/>
  <c r="J150" i="8"/>
  <c r="BK145" i="9"/>
  <c r="J155" i="9"/>
  <c r="J137" i="9"/>
  <c r="J132" i="9"/>
  <c r="BK1222" i="10"/>
  <c r="J865" i="10"/>
  <c r="BK1003" i="10"/>
  <c r="J790" i="10"/>
  <c r="BK634" i="10"/>
  <c r="BK309" i="10"/>
  <c r="BK1040" i="10"/>
  <c r="BK910" i="10"/>
  <c r="J745" i="10"/>
  <c r="J478" i="10"/>
  <c r="BK171" i="10"/>
  <c r="BK875" i="10"/>
  <c r="BK421" i="10"/>
  <c r="BK1281" i="10"/>
  <c r="BK924" i="10"/>
  <c r="J654" i="10"/>
  <c r="BK1304" i="10"/>
  <c r="J1003" i="10"/>
  <c r="J924" i="10"/>
  <c r="BK698" i="10"/>
  <c r="BK409" i="10"/>
  <c r="J1954" i="10"/>
  <c r="J1921" i="10"/>
  <c r="J1668" i="10"/>
  <c r="J1496" i="10"/>
  <c r="BK1118" i="10"/>
  <c r="J796" i="10"/>
  <c r="J469" i="10"/>
  <c r="J189" i="10"/>
  <c r="BK1424" i="10"/>
  <c r="J936" i="10"/>
  <c r="BK548" i="10"/>
  <c r="BK1923" i="10"/>
  <c r="BK1692" i="10"/>
  <c r="J1524" i="10"/>
  <c r="BK1402" i="10"/>
  <c r="BK1043" i="10"/>
  <c r="BK792" i="10"/>
  <c r="J484" i="10"/>
  <c r="BK299" i="10"/>
  <c r="BK1620" i="10"/>
  <c r="J1508" i="10"/>
  <c r="J1258" i="10"/>
  <c r="J972" i="10"/>
  <c r="J706" i="10"/>
  <c r="BK484" i="10"/>
  <c r="J1704" i="10"/>
  <c r="BK1536" i="10"/>
  <c r="J1267" i="10"/>
  <c r="J789" i="10"/>
  <c r="BK363" i="10"/>
  <c r="BK1860" i="10"/>
  <c r="J1636" i="10"/>
  <c r="J1418" i="10"/>
  <c r="BK1239" i="10"/>
  <c r="J1655" i="10"/>
  <c r="J1520" i="10"/>
  <c r="J1120" i="10"/>
  <c r="BK961" i="10"/>
  <c r="J600" i="10"/>
  <c r="J291" i="11"/>
  <c r="J204" i="11"/>
  <c r="J155" i="11"/>
  <c r="J193" i="11"/>
  <c r="BK295" i="11"/>
  <c r="J232" i="11"/>
  <c r="J211" i="11"/>
  <c r="J145" i="11"/>
  <c r="J170" i="11"/>
  <c r="J213" i="11"/>
  <c r="J197" i="11"/>
  <c r="BK138" i="11"/>
  <c r="BK240" i="11"/>
  <c r="J168" i="11"/>
  <c r="J219" i="11"/>
  <c r="J161" i="11"/>
  <c r="BK213" i="11"/>
  <c r="J143" i="11"/>
  <c r="BK127" i="12"/>
  <c r="BK142" i="12"/>
  <c r="BK164" i="13"/>
  <c r="BK137" i="13"/>
  <c r="J192" i="13"/>
  <c r="BK197" i="13"/>
  <c r="BK152" i="13"/>
  <c r="J164" i="13"/>
  <c r="BK153" i="13"/>
  <c r="J169" i="13"/>
  <c r="J167" i="13"/>
  <c r="J168" i="13"/>
  <c r="BK143" i="13"/>
  <c r="J144" i="14"/>
  <c r="BK142" i="14"/>
  <c r="BK165" i="14"/>
  <c r="BK169" i="14"/>
  <c r="J177" i="14"/>
  <c r="BK152" i="14"/>
  <c r="BK130" i="14"/>
  <c r="J176" i="14"/>
  <c r="BK171" i="14"/>
  <c r="J255" i="15"/>
  <c r="J209" i="15"/>
  <c r="BK251" i="15"/>
  <c r="BK159" i="15"/>
  <c r="J229" i="15"/>
  <c r="BK260" i="15"/>
  <c r="J244" i="15"/>
  <c r="J181" i="15"/>
  <c r="BK239" i="15"/>
  <c r="J162" i="15"/>
  <c r="J196" i="15"/>
  <c r="J217" i="15"/>
  <c r="BK216" i="15"/>
  <c r="BK167" i="16"/>
  <c r="BK131" i="16"/>
  <c r="BK160" i="16"/>
  <c r="BK142" i="16"/>
  <c r="BK137" i="16"/>
  <c r="J132" i="16"/>
  <c r="BK138" i="16"/>
  <c r="BK275" i="17"/>
  <c r="J181" i="17"/>
  <c r="BK259" i="17"/>
  <c r="BK342" i="17"/>
  <c r="BK141" i="17"/>
  <c r="J310" i="17"/>
  <c r="J218" i="17"/>
  <c r="BK233" i="17"/>
  <c r="J209" i="17"/>
  <c r="BK193" i="17"/>
  <c r="BK1285" i="2"/>
  <c r="BK1270" i="2"/>
  <c r="J1216" i="2"/>
  <c r="J1196" i="2"/>
  <c r="J1160" i="2"/>
  <c r="BK1115" i="2"/>
  <c r="J1081" i="2"/>
  <c r="BK998" i="2"/>
  <c r="BK948" i="2"/>
  <c r="J851" i="2"/>
  <c r="BK797" i="2"/>
  <c r="BK687" i="2"/>
  <c r="J617" i="2"/>
  <c r="J565" i="2"/>
  <c r="BK534" i="2"/>
  <c r="BK462" i="2"/>
  <c r="BK391" i="2"/>
  <c r="J373" i="2"/>
  <c r="BK270" i="2"/>
  <c r="J1052" i="2"/>
  <c r="BK914" i="2"/>
  <c r="J807" i="2"/>
  <c r="J547" i="2"/>
  <c r="BK437" i="2"/>
  <c r="J349" i="2"/>
  <c r="BK167" i="2"/>
  <c r="J1309" i="2"/>
  <c r="J1156" i="2"/>
  <c r="BK1120" i="2"/>
  <c r="J871" i="2"/>
  <c r="BK634" i="2"/>
  <c r="J443" i="2"/>
  <c r="J366" i="2"/>
  <c r="J232" i="2"/>
  <c r="BK1192" i="2"/>
  <c r="J1032" i="2"/>
  <c r="J687" i="2"/>
  <c r="J477" i="2"/>
  <c r="BK407" i="2"/>
  <c r="BK928" i="2"/>
  <c r="J467" i="2"/>
  <c r="BK353" i="2"/>
  <c r="BK243" i="2"/>
  <c r="BK1317" i="2"/>
  <c r="J914" i="2"/>
  <c r="J712" i="2"/>
  <c r="J513" i="2"/>
  <c r="J423" i="2"/>
  <c r="BK173" i="2"/>
  <c r="J1285" i="2"/>
  <c r="BK1168" i="2"/>
  <c r="BK958" i="2"/>
  <c r="BK742" i="2"/>
  <c r="BK651" i="2"/>
  <c r="BK537" i="2"/>
  <c r="BK388" i="2"/>
  <c r="J270" i="2"/>
  <c r="BK167" i="3"/>
  <c r="BK168" i="3"/>
  <c r="J154" i="3"/>
  <c r="BK153" i="3"/>
  <c r="BK146" i="3"/>
  <c r="BK157" i="3"/>
  <c r="BK147" i="3"/>
  <c r="BK163" i="3"/>
  <c r="BK190" i="3"/>
  <c r="J176" i="3"/>
  <c r="J181" i="3"/>
  <c r="J132" i="4"/>
  <c r="BK135" i="4"/>
  <c r="J147" i="4"/>
  <c r="BK134" i="4"/>
  <c r="BK162" i="5"/>
  <c r="J170" i="5"/>
  <c r="BK159" i="5"/>
  <c r="J178" i="5"/>
  <c r="BK186" i="5"/>
  <c r="BK172" i="5"/>
  <c r="BK158" i="5"/>
  <c r="J141" i="5"/>
  <c r="BK137" i="5"/>
  <c r="J130" i="5"/>
  <c r="J218" i="6"/>
  <c r="J162" i="6"/>
  <c r="BK285" i="6"/>
  <c r="BK262" i="6"/>
  <c r="J223" i="6"/>
  <c r="BK155" i="6"/>
  <c r="J143" i="6"/>
  <c r="J244" i="6"/>
  <c r="BK188" i="6"/>
  <c r="J269" i="6"/>
  <c r="J193" i="6"/>
  <c r="BK244" i="6"/>
  <c r="J742" i="10"/>
  <c r="J523" i="10"/>
  <c r="BK1254" i="10"/>
  <c r="J1012" i="10"/>
  <c r="J875" i="10"/>
  <c r="BK544" i="10"/>
  <c r="J288" i="10"/>
  <c r="J991" i="10"/>
  <c r="BK714" i="10"/>
  <c r="J1360" i="10"/>
  <c r="J916" i="10"/>
  <c r="BK516" i="10"/>
  <c r="BK1263" i="10"/>
  <c r="J954" i="10"/>
  <c r="BK642" i="10"/>
  <c r="J489" i="10"/>
  <c r="J1961" i="10"/>
  <c r="J1736" i="10"/>
  <c r="BK1661" i="10"/>
  <c r="BK1480" i="10"/>
  <c r="J1658" i="10"/>
  <c r="BK1954" i="10"/>
  <c r="BK1569" i="10"/>
  <c r="J1312" i="10"/>
  <c r="J927" i="10"/>
  <c r="BK639" i="10"/>
  <c r="J485" i="10"/>
  <c r="BK1760" i="10"/>
  <c r="BK1683" i="10"/>
  <c r="BK1484" i="10"/>
  <c r="BK1119" i="10"/>
  <c r="J1484" i="10"/>
  <c r="BK1105" i="10"/>
  <c r="J751" i="10"/>
  <c r="J385" i="10"/>
  <c r="J280" i="10"/>
  <c r="BK1711" i="10"/>
  <c r="J1590" i="10"/>
  <c r="BK1412" i="10"/>
  <c r="BK1259" i="10"/>
  <c r="BK1754" i="10"/>
  <c r="BK1599" i="10"/>
  <c r="BK1492" i="10"/>
  <c r="J1096" i="10"/>
  <c r="BK840" i="10"/>
  <c r="J309" i="10"/>
  <c r="J280" i="11"/>
  <c r="J181" i="11"/>
  <c r="J289" i="11"/>
  <c r="J142" i="11"/>
  <c r="J294" i="11"/>
  <c r="J200" i="11"/>
  <c r="BK251" i="11"/>
  <c r="J238" i="11"/>
  <c r="J247" i="11"/>
  <c r="BK164" i="11"/>
  <c r="BK242" i="11"/>
  <c r="J188" i="11"/>
  <c r="J203" i="11"/>
  <c r="J138" i="11"/>
  <c r="BK152" i="11"/>
  <c r="J176" i="11"/>
  <c r="J139" i="11"/>
  <c r="BK253" i="11"/>
  <c r="J147" i="11"/>
  <c r="J162" i="11"/>
  <c r="J237" i="11"/>
  <c r="J142" i="13"/>
  <c r="BK149" i="13"/>
  <c r="J165" i="14"/>
  <c r="BK132" i="14"/>
  <c r="J131" i="14"/>
  <c r="BK140" i="14"/>
  <c r="J263" i="15"/>
  <c r="BK255" i="15"/>
  <c r="J159" i="15"/>
  <c r="BK252" i="15"/>
  <c r="J188" i="15"/>
  <c r="BK199" i="15"/>
  <c r="J224" i="15"/>
  <c r="BK157" i="15"/>
  <c r="BK231" i="15"/>
  <c r="BK189" i="15"/>
  <c r="J219" i="15"/>
  <c r="J227" i="15"/>
  <c r="J238" i="15"/>
  <c r="BK166" i="15"/>
  <c r="J150" i="15"/>
  <c r="J162" i="16"/>
  <c r="J166" i="16"/>
  <c r="BK176" i="16"/>
  <c r="J161" i="16"/>
  <c r="BK173" i="16"/>
  <c r="J180" i="16"/>
  <c r="J150" i="17"/>
  <c r="J370" i="2"/>
  <c r="J1240" i="2"/>
  <c r="BK1067" i="2"/>
  <c r="J920" i="2"/>
  <c r="J817" i="2"/>
  <c r="J634" i="2"/>
  <c r="J485" i="2"/>
  <c r="J335" i="2"/>
  <c r="BK287" i="2"/>
  <c r="BK248" i="2"/>
  <c r="BK1240" i="2"/>
  <c r="J1095" i="2"/>
  <c r="BK831" i="2"/>
  <c r="J597" i="2"/>
  <c r="J339" i="2"/>
  <c r="J228" i="2"/>
  <c r="J1192" i="2"/>
  <c r="BK923" i="2"/>
  <c r="J831" i="2"/>
  <c r="J582" i="2"/>
  <c r="J478" i="2"/>
  <c r="BK392" i="2"/>
  <c r="BK254" i="2"/>
  <c r="BK153" i="2"/>
  <c r="J1325" i="2"/>
  <c r="BK1248" i="2"/>
  <c r="J1125" i="2"/>
  <c r="BK772" i="2"/>
  <c r="J651" i="2"/>
  <c r="BK476" i="2"/>
  <c r="BK424" i="2"/>
  <c r="BK249" i="2"/>
  <c r="BK1232" i="2"/>
  <c r="BK1052" i="2"/>
  <c r="J747" i="2"/>
  <c r="J603" i="2"/>
  <c r="J483" i="2"/>
  <c r="J1333" i="2"/>
  <c r="BK631" i="2"/>
  <c r="BK485" i="2"/>
  <c r="J350" i="2"/>
  <c r="J164" i="2"/>
  <c r="J1088" i="2"/>
  <c r="J988" i="2"/>
  <c r="J782" i="2"/>
  <c r="J667" i="2"/>
  <c r="J507" i="2"/>
  <c r="BK413" i="2"/>
  <c r="J170" i="2"/>
  <c r="J1293" i="2"/>
  <c r="J1164" i="2"/>
  <c r="J953" i="2"/>
  <c r="J822" i="2"/>
  <c r="J702" i="2"/>
  <c r="J531" i="2"/>
  <c r="BK358" i="2"/>
  <c r="BK260" i="2"/>
  <c r="BK183" i="3"/>
  <c r="J161" i="3"/>
  <c r="J140" i="3"/>
  <c r="J195" i="3"/>
  <c r="BK139" i="3"/>
  <c r="J163" i="3"/>
  <c r="J155" i="3"/>
  <c r="J189" i="3"/>
  <c r="BK189" i="3"/>
  <c r="J186" i="3"/>
  <c r="BK133" i="4"/>
  <c r="BK143" i="4"/>
  <c r="J127" i="4"/>
  <c r="BK138" i="4"/>
  <c r="J171" i="5"/>
  <c r="BK171" i="5"/>
  <c r="J294" i="6"/>
  <c r="BK266" i="6"/>
  <c r="J164" i="6"/>
  <c r="BK297" i="6"/>
  <c r="J189" i="6"/>
  <c r="BK287" i="6"/>
  <c r="BK169" i="6"/>
  <c r="J270" i="6"/>
  <c r="J211" i="6"/>
  <c r="J281" i="6"/>
  <c r="BK141" i="6"/>
  <c r="BK216" i="6"/>
  <c r="BK181" i="6"/>
  <c r="BK166" i="6"/>
  <c r="J160" i="6"/>
  <c r="BK153" i="6"/>
  <c r="J233" i="6"/>
  <c r="BK182" i="6"/>
  <c r="BK133" i="7"/>
  <c r="J127" i="7"/>
  <c r="BK124" i="7"/>
  <c r="J143" i="7"/>
  <c r="J141" i="7"/>
  <c r="BK134" i="7"/>
  <c r="J140" i="7"/>
  <c r="J128" i="7"/>
  <c r="J123" i="7"/>
  <c r="J144" i="8"/>
  <c r="J162" i="8"/>
  <c r="J166" i="8"/>
  <c r="BK135" i="8"/>
  <c r="BK170" i="8"/>
  <c r="J147" i="8"/>
  <c r="J157" i="8"/>
  <c r="BK173" i="8"/>
  <c r="BK157" i="8"/>
  <c r="J173" i="8"/>
  <c r="J169" i="8"/>
  <c r="BK148" i="8"/>
  <c r="BK131" i="8"/>
  <c r="BK156" i="8"/>
  <c r="BK138" i="8"/>
  <c r="J129" i="8"/>
  <c r="J151" i="8"/>
  <c r="BK155" i="9"/>
  <c r="J139" i="9"/>
  <c r="J142" i="9"/>
  <c r="BK139" i="9"/>
  <c r="J140" i="9"/>
  <c r="BK1286" i="10"/>
  <c r="BK991" i="10"/>
  <c r="BK933" i="10"/>
  <c r="J667" i="10"/>
  <c r="BK513" i="10"/>
  <c r="J1043" i="10"/>
  <c r="J907" i="10"/>
  <c r="J1867" i="10"/>
  <c r="BK1590" i="10"/>
  <c r="BK1308" i="10"/>
  <c r="J778" i="10"/>
  <c r="J526" i="10"/>
  <c r="J186" i="10"/>
  <c r="J1536" i="10"/>
  <c r="BK1083" i="10"/>
  <c r="J714" i="10"/>
  <c r="J199" i="10"/>
  <c r="J1723" i="10"/>
  <c r="BK1500" i="10"/>
  <c r="J1320" i="10"/>
  <c r="J1118" i="10"/>
  <c r="J791" i="10"/>
  <c r="J611" i="10"/>
  <c r="BK282" i="10"/>
  <c r="BK1881" i="10"/>
  <c r="J1676" i="10"/>
  <c r="BK1433" i="10"/>
  <c r="J1108" i="10"/>
  <c r="BK790" i="10"/>
  <c r="BK478" i="10"/>
  <c r="J1787" i="10"/>
  <c r="J1700" i="10"/>
  <c r="BK1516" i="10"/>
  <c r="BK1174" i="10"/>
  <c r="J881" i="10"/>
  <c r="BK526" i="10"/>
  <c r="BK486" i="10"/>
  <c r="J1893" i="10"/>
  <c r="J1632" i="10"/>
  <c r="J1332" i="10"/>
  <c r="J1057" i="10"/>
  <c r="BK562" i="10"/>
  <c r="BK444" i="10"/>
  <c r="BK320" i="10"/>
  <c r="J1853" i="10"/>
  <c r="J1640" i="10"/>
  <c r="BK1488" i="10"/>
  <c r="BK1332" i="10"/>
  <c r="J1119" i="10"/>
  <c r="BK1729" i="10"/>
  <c r="J1596" i="10"/>
  <c r="J1415" i="10"/>
  <c r="J1073" i="10"/>
  <c r="J660" i="10"/>
  <c r="BK199" i="10"/>
  <c r="BK286" i="11"/>
  <c r="J261" i="11"/>
  <c r="BK173" i="11"/>
  <c r="BK233" i="11"/>
  <c r="J186" i="11"/>
  <c r="J283" i="11"/>
  <c r="BK218" i="11"/>
  <c r="BK158" i="11"/>
  <c r="BK179" i="11"/>
  <c r="J210" i="11"/>
  <c r="J231" i="11"/>
  <c r="BK169" i="11"/>
  <c r="BK280" i="11"/>
  <c r="J244" i="11"/>
  <c r="BK223" i="11"/>
  <c r="J146" i="11"/>
  <c r="J160" i="11"/>
  <c r="BK162" i="11"/>
  <c r="BK259" i="11"/>
  <c r="J179" i="11"/>
  <c r="BK201" i="11"/>
  <c r="J257" i="11"/>
  <c r="BK229" i="11"/>
  <c r="J266" i="11"/>
  <c r="BK144" i="11"/>
  <c r="J215" i="11"/>
  <c r="BK170" i="11"/>
  <c r="J134" i="12"/>
  <c r="BK129" i="12"/>
  <c r="J141" i="12"/>
  <c r="J154" i="13"/>
  <c r="BK173" i="13"/>
  <c r="BK186" i="13"/>
  <c r="J144" i="13"/>
  <c r="J177" i="13"/>
  <c r="J129" i="13"/>
  <c r="BK134" i="13"/>
  <c r="J1334" i="2"/>
  <c r="BK1256" i="2"/>
  <c r="BK1200" i="2"/>
  <c r="BK1156" i="2"/>
  <c r="J1100" i="2"/>
  <c r="BK1032" i="2"/>
  <c r="BK973" i="2"/>
  <c r="J917" i="2"/>
  <c r="BK792" i="2"/>
  <c r="J672" i="2"/>
  <c r="BK591" i="2"/>
  <c r="BK544" i="2"/>
  <c r="BK513" i="2"/>
  <c r="J458" i="2"/>
  <c r="BK381" i="2"/>
  <c r="J1252" i="2"/>
  <c r="BK1180" i="2"/>
  <c r="BK1015" i="2"/>
  <c r="BK851" i="2"/>
  <c r="BK737" i="2"/>
  <c r="BK617" i="2"/>
  <c r="BK461" i="2"/>
  <c r="J391" i="2"/>
  <c r="J311" i="2"/>
  <c r="J241" i="2"/>
  <c r="J1180" i="2"/>
  <c r="J1027" i="2"/>
  <c r="BK835" i="2"/>
  <c r="BK722" i="2"/>
  <c r="J508" i="2"/>
  <c r="J294" i="2"/>
  <c r="J189" i="2"/>
  <c r="BK1088" i="2"/>
  <c r="BK953" i="2"/>
  <c r="J863" i="2"/>
  <c r="BK588" i="2"/>
  <c r="J502" i="2"/>
  <c r="BK943" i="2"/>
  <c r="BK576" i="2"/>
  <c r="J464" i="2"/>
  <c r="BK382" i="2"/>
  <c r="BK158" i="2"/>
  <c r="BK1297" i="2"/>
  <c r="J1208" i="2"/>
  <c r="BK983" i="2"/>
  <c r="J933" i="2"/>
  <c r="BK817" i="2"/>
  <c r="BK582" i="2"/>
  <c r="J510" i="2"/>
  <c r="BK430" i="2"/>
  <c r="J188" i="3"/>
  <c r="BK166" i="3"/>
  <c r="BK184" i="3"/>
  <c r="BK166" i="5"/>
  <c r="BK183" i="5"/>
  <c r="BK165" i="5"/>
  <c r="J154" i="5"/>
  <c r="J138" i="5"/>
  <c r="BK131" i="5"/>
  <c r="BK135" i="5"/>
  <c r="BK195" i="6"/>
  <c r="J224" i="6"/>
  <c r="J284" i="6"/>
  <c r="BK283" i="6"/>
  <c r="BK221" i="6"/>
  <c r="BK187" i="6"/>
  <c r="J148" i="6"/>
  <c r="BK232" i="6"/>
  <c r="BK174" i="6"/>
  <c r="BK214" i="6"/>
  <c r="J153" i="6"/>
  <c r="J247" i="6"/>
  <c r="J170" i="6"/>
  <c r="BK246" i="6"/>
  <c r="BK178" i="6"/>
  <c r="BK222" i="6"/>
  <c r="J194" i="6"/>
  <c r="BK170" i="6"/>
  <c r="BK164" i="6"/>
  <c r="J154" i="6"/>
  <c r="BK235" i="6"/>
  <c r="J195" i="6"/>
  <c r="BK175" i="6"/>
  <c r="BK132" i="7"/>
  <c r="J137" i="7"/>
  <c r="J132" i="7"/>
  <c r="J134" i="7"/>
  <c r="BK123" i="7"/>
  <c r="BK141" i="7"/>
  <c r="BK140" i="7"/>
  <c r="J124" i="7"/>
  <c r="BK167" i="8"/>
  <c r="BK164" i="8"/>
  <c r="BK151" i="8"/>
  <c r="J134" i="8"/>
  <c r="J155" i="8"/>
  <c r="BK158" i="8"/>
  <c r="BK160" i="8"/>
  <c r="J160" i="8"/>
  <c r="BK137" i="8"/>
  <c r="J170" i="8"/>
  <c r="BK142" i="8"/>
  <c r="BK130" i="8"/>
  <c r="BK153" i="8"/>
  <c r="BK136" i="8"/>
  <c r="J127" i="8"/>
  <c r="BK134" i="9"/>
  <c r="J131" i="9"/>
  <c r="J134" i="9"/>
  <c r="BK135" i="9"/>
  <c r="BK133" i="9"/>
  <c r="J133" i="9"/>
  <c r="BK1230" i="10"/>
  <c r="BK1012" i="10"/>
  <c r="BK1316" i="10"/>
  <c r="J939" i="10"/>
  <c r="J758" i="10"/>
  <c r="J488" i="10"/>
  <c r="BK1024" i="10"/>
  <c r="J946" i="10"/>
  <c r="BK706" i="10"/>
  <c r="BK170" i="10"/>
  <c r="J897" i="10"/>
  <c r="J800" i="10"/>
  <c r="BK268" i="10"/>
  <c r="J1237" i="10"/>
  <c r="BK851" i="10"/>
  <c r="BK400" i="10"/>
  <c r="BK1652" i="10"/>
  <c r="BK1439" i="10"/>
  <c r="J1672" i="10"/>
  <c r="J1532" i="10"/>
  <c r="J1316" i="10"/>
  <c r="J982" i="10"/>
  <c r="J323" i="10"/>
  <c r="BK1782" i="10"/>
  <c r="BK1524" i="10"/>
  <c r="J1212" i="10"/>
  <c r="BK845" i="10"/>
  <c r="BK448" i="10"/>
  <c r="BK1736" i="10"/>
  <c r="BK1476" i="10"/>
  <c r="J1250" i="10"/>
  <c r="J702" i="10"/>
  <c r="J371" i="10"/>
  <c r="BK1905" i="10"/>
  <c r="J1661" i="10"/>
  <c r="BK1267" i="10"/>
  <c r="BK786" i="10"/>
  <c r="J174" i="10"/>
  <c r="BK1680" i="10"/>
  <c r="BK1384" i="10"/>
  <c r="BK800" i="10"/>
  <c r="J448" i="10"/>
  <c r="BK323" i="10"/>
  <c r="J1802" i="10"/>
  <c r="BK1448" i="10"/>
  <c r="J1308" i="10"/>
  <c r="J1063" i="10"/>
  <c r="BK1686" i="10"/>
  <c r="BK1504" i="10"/>
  <c r="BK260" i="11"/>
  <c r="BK147" i="11"/>
  <c r="J202" i="11"/>
  <c r="BK241" i="11"/>
  <c r="J148" i="11"/>
  <c r="J178" i="11"/>
  <c r="J243" i="11"/>
  <c r="BK261" i="11"/>
  <c r="BK232" i="11"/>
  <c r="J220" i="11"/>
  <c r="J264" i="11"/>
  <c r="BK214" i="11"/>
  <c r="J158" i="11"/>
  <c r="J137" i="12"/>
  <c r="J139" i="12"/>
  <c r="J145" i="13"/>
  <c r="BK184" i="13"/>
  <c r="BK130" i="13"/>
  <c r="J158" i="13"/>
  <c r="BK140" i="13"/>
  <c r="J186" i="13"/>
  <c r="J174" i="13"/>
  <c r="J162" i="13"/>
  <c r="J137" i="14"/>
  <c r="J133" i="14"/>
  <c r="BK157" i="14"/>
  <c r="BK180" i="14"/>
  <c r="J180" i="14"/>
  <c r="BK139" i="14"/>
  <c r="J168" i="14"/>
  <c r="BK248" i="15"/>
  <c r="BK200" i="15"/>
  <c r="J261" i="15"/>
  <c r="J164" i="15"/>
  <c r="J225" i="15"/>
  <c r="BK253" i="15"/>
  <c r="J235" i="15"/>
  <c r="BK238" i="15"/>
  <c r="BK233" i="15"/>
  <c r="BK176" i="15"/>
  <c r="BK215" i="15"/>
  <c r="J170" i="15"/>
  <c r="BK173" i="15"/>
  <c r="J153" i="15"/>
  <c r="BK209" i="15"/>
  <c r="BK217" i="15"/>
  <c r="BK205" i="15"/>
  <c r="BK145" i="15"/>
  <c r="BK140" i="16"/>
  <c r="J175" i="16"/>
  <c r="BK166" i="16"/>
  <c r="BK169" i="16"/>
  <c r="BK144" i="16"/>
  <c r="J165" i="16"/>
  <c r="BK156" i="16"/>
  <c r="BK227" i="17"/>
  <c r="J175" i="17"/>
  <c r="J264" i="17"/>
  <c r="J304" i="17"/>
  <c r="J267" i="17"/>
  <c r="J180" i="17"/>
  <c r="BK448" i="2"/>
  <c r="BK228" i="2"/>
  <c r="BK1188" i="2"/>
  <c r="BK1003" i="2"/>
  <c r="BK859" i="2"/>
  <c r="J762" i="2"/>
  <c r="J623" i="2"/>
  <c r="J499" i="2"/>
  <c r="J322" i="2"/>
  <c r="J260" i="2"/>
  <c r="BK148" i="2"/>
  <c r="J1172" i="2"/>
  <c r="J839" i="2"/>
  <c r="BK623" i="2"/>
  <c r="BK488" i="2"/>
  <c r="BK240" i="2"/>
  <c r="J1244" i="2"/>
  <c r="J983" i="2"/>
  <c r="BK822" i="2"/>
  <c r="J573" i="2"/>
  <c r="J457" i="2"/>
  <c r="BK376" i="2"/>
  <c r="J248" i="2"/>
  <c r="BK1334" i="2"/>
  <c r="BK1196" i="2"/>
  <c r="BK891" i="2"/>
  <c r="J655" i="2"/>
  <c r="J516" i="2"/>
  <c r="J353" i="2"/>
  <c r="J158" i="2"/>
  <c r="BK1148" i="2"/>
  <c r="J867" i="2"/>
  <c r="BK614" i="2"/>
  <c r="J559" i="2"/>
  <c r="J264" i="2"/>
  <c r="BK855" i="2"/>
  <c r="J540" i="2"/>
  <c r="J447" i="2"/>
  <c r="BK335" i="2"/>
  <c r="J173" i="2"/>
  <c r="J1115" i="2"/>
  <c r="J903" i="2"/>
  <c r="BK762" i="2"/>
  <c r="J609" i="2"/>
  <c r="J494" i="2"/>
  <c r="J418" i="2"/>
  <c r="BK176" i="3"/>
  <c r="J168" i="3"/>
  <c r="BK156" i="3"/>
  <c r="J172" i="3"/>
  <c r="J156" i="3"/>
  <c r="J187" i="3"/>
  <c r="BK143" i="3"/>
  <c r="BK150" i="3"/>
  <c r="J143" i="3"/>
  <c r="BK188" i="3"/>
  <c r="BK181" i="3"/>
  <c r="BK185" i="3"/>
  <c r="J150" i="4"/>
  <c r="J138" i="4"/>
  <c r="BK128" i="4"/>
  <c r="J140" i="4"/>
  <c r="BK179" i="5"/>
  <c r="J183" i="5"/>
  <c r="J169" i="5"/>
  <c r="J136" i="5"/>
  <c r="BK154" i="5"/>
  <c r="BK180" i="5"/>
  <c r="J160" i="5"/>
  <c r="J145" i="5"/>
  <c r="J132" i="5"/>
  <c r="BK152" i="5"/>
  <c r="BK296" i="6"/>
  <c r="J229" i="6"/>
  <c r="BK144" i="6"/>
  <c r="J283" i="6"/>
  <c r="BK261" i="6"/>
  <c r="BK243" i="6"/>
  <c r="J200" i="6"/>
  <c r="BK291" i="6"/>
  <c r="J256" i="6"/>
  <c r="J206" i="6"/>
  <c r="J179" i="6"/>
  <c r="J272" i="6"/>
  <c r="BK253" i="6"/>
  <c r="J161" i="6"/>
  <c r="BK225" i="6"/>
  <c r="BK223" i="6"/>
  <c r="BK994" i="10"/>
  <c r="J681" i="10"/>
  <c r="J503" i="10"/>
  <c r="J1245" i="10"/>
  <c r="BK950" i="10"/>
  <c r="J777" i="10"/>
  <c r="J522" i="10"/>
  <c r="BK148" i="10"/>
  <c r="BK982" i="10"/>
  <c r="J537" i="10"/>
  <c r="BK183" i="10"/>
  <c r="BK1242" i="10"/>
  <c r="J697" i="10"/>
  <c r="J1281" i="10"/>
  <c r="BK1057" i="10"/>
  <c r="BK1117" i="10"/>
  <c r="J493" i="10"/>
  <c r="BK177" i="10"/>
  <c r="BK1792" i="10"/>
  <c r="J1664" i="10"/>
  <c r="J1492" i="10"/>
  <c r="J1772" i="10"/>
  <c r="BK1605" i="10"/>
  <c r="BK1392" i="10"/>
  <c r="BK1108" i="10"/>
  <c r="J710" i="10"/>
  <c r="J221" i="10"/>
  <c r="BK1802" i="10"/>
  <c r="BK1578" i="10"/>
  <c r="BK1247" i="10"/>
  <c r="BK1021" i="10"/>
  <c r="BK462" i="10"/>
  <c r="BK1744" i="10"/>
  <c r="BK1532" i="10"/>
  <c r="J1460" i="10"/>
  <c r="J1364" i="10"/>
  <c r="BK1028" i="10"/>
  <c r="BK697" i="10"/>
  <c r="BK339" i="10"/>
  <c r="J1708" i="10"/>
  <c r="J1528" i="10"/>
  <c r="J1348" i="10"/>
  <c r="BK900" i="10"/>
  <c r="J513" i="10"/>
  <c r="J1832" i="10"/>
  <c r="J1587" i="10"/>
  <c r="J1476" i="10"/>
  <c r="J1291" i="10"/>
  <c r="BK799" i="10"/>
  <c r="BK1617" i="10"/>
  <c r="J1397" i="10"/>
  <c r="J890" i="10"/>
  <c r="J486" i="10"/>
  <c r="BK289" i="11"/>
  <c r="BK202" i="11"/>
  <c r="J144" i="11"/>
  <c r="J214" i="11"/>
  <c r="BK290" i="11"/>
  <c r="J271" i="11"/>
  <c r="J216" i="11"/>
  <c r="BK141" i="11"/>
  <c r="J277" i="11"/>
  <c r="BK140" i="11"/>
  <c r="BK196" i="11"/>
  <c r="J273" i="11"/>
  <c r="J262" i="11"/>
  <c r="BK238" i="11"/>
  <c r="BK258" i="11"/>
  <c r="J183" i="11"/>
  <c r="J229" i="11"/>
  <c r="J189" i="11"/>
  <c r="J143" i="12"/>
  <c r="BK135" i="12"/>
  <c r="BK130" i="12"/>
  <c r="BK139" i="13"/>
  <c r="BK165" i="13"/>
  <c r="J153" i="13"/>
  <c r="BK146" i="13"/>
  <c r="J143" i="13"/>
  <c r="J150" i="13"/>
  <c r="J187" i="13"/>
  <c r="BK181" i="13"/>
  <c r="BK192" i="13"/>
  <c r="BK176" i="13"/>
  <c r="BK132" i="13"/>
  <c r="BK170" i="14"/>
  <c r="J139" i="14"/>
  <c r="BK143" i="14"/>
  <c r="BK167" i="14"/>
  <c r="BK137" i="14"/>
  <c r="J147" i="14"/>
  <c r="BK164" i="14"/>
  <c r="BK161" i="14"/>
  <c r="J236" i="15"/>
  <c r="BK172" i="15"/>
  <c r="J264" i="15"/>
  <c r="BK144" i="15"/>
  <c r="J234" i="15"/>
  <c r="BK141" i="15"/>
  <c r="J185" i="15"/>
  <c r="J212" i="15"/>
  <c r="BK158" i="15"/>
  <c r="J143" i="15"/>
  <c r="J194" i="15"/>
  <c r="J168" i="15"/>
  <c r="J163" i="15"/>
  <c r="J172" i="15"/>
  <c r="J183" i="15"/>
  <c r="BK218" i="15"/>
  <c r="J240" i="15"/>
  <c r="BK168" i="15"/>
  <c r="BK171" i="15"/>
  <c r="BK150" i="15"/>
  <c r="J176" i="16"/>
  <c r="J174" i="16"/>
  <c r="J138" i="16"/>
  <c r="J148" i="16"/>
  <c r="J159" i="16"/>
  <c r="J144" i="16"/>
  <c r="BK133" i="16"/>
  <c r="BK143" i="16"/>
  <c r="J169" i="16"/>
  <c r="BK171" i="16"/>
  <c r="BK134" i="16"/>
  <c r="J335" i="17"/>
  <c r="BK230" i="17"/>
  <c r="BK329" i="17"/>
  <c r="J342" i="17"/>
  <c r="BK334" i="17"/>
  <c r="BK174" i="17"/>
  <c r="BK221" i="17"/>
  <c r="BK209" i="17"/>
  <c r="BK150" i="17"/>
  <c r="J221" i="17"/>
  <c r="BK310" i="17"/>
  <c r="BK200" i="17"/>
  <c r="J427" i="2"/>
  <c r="J340" i="2"/>
  <c r="BK1220" i="2"/>
  <c r="BK1100" i="2"/>
  <c r="J928" i="2"/>
  <c r="BK839" i="2"/>
  <c r="J722" i="2"/>
  <c r="BK562" i="2"/>
  <c r="J448" i="2"/>
  <c r="J338" i="2"/>
  <c r="J291" i="2"/>
  <c r="BK181" i="2"/>
  <c r="J682" i="2"/>
  <c r="J522" i="2"/>
  <c r="BK418" i="2"/>
  <c r="J325" i="2"/>
  <c r="BK195" i="2"/>
  <c r="BK1305" i="2"/>
  <c r="J1188" i="2"/>
  <c r="J1131" i="2"/>
  <c r="BK702" i="2"/>
  <c r="J504" i="2"/>
  <c r="J430" i="2"/>
  <c r="BK242" i="2"/>
  <c r="BK1212" i="2"/>
  <c r="J1015" i="2"/>
  <c r="J659" i="2"/>
  <c r="J470" i="2"/>
  <c r="J319" i="2"/>
  <c r="BK933" i="2"/>
  <c r="BK628" i="2"/>
  <c r="BK450" i="2"/>
  <c r="J361" i="2"/>
  <c r="J254" i="2"/>
  <c r="BK147" i="2"/>
  <c r="BK911" i="2"/>
  <c r="J614" i="2"/>
  <c r="J476" i="2"/>
  <c r="J358" i="2"/>
  <c r="J1313" i="2"/>
  <c r="J1277" i="2"/>
  <c r="J973" i="2"/>
  <c r="BK917" i="2"/>
  <c r="BK812" i="2"/>
  <c r="J600" i="2"/>
  <c r="BK499" i="2"/>
  <c r="BK311" i="2"/>
  <c r="J166" i="3"/>
  <c r="J134" i="3"/>
  <c r="BK144" i="3"/>
  <c r="J146" i="3"/>
  <c r="J200" i="3"/>
  <c r="BK200" i="3"/>
  <c r="J190" i="3"/>
  <c r="BK134" i="3"/>
  <c r="J160" i="3"/>
  <c r="BK145" i="3"/>
  <c r="J171" i="3"/>
  <c r="BK136" i="3"/>
  <c r="BK144" i="4"/>
  <c r="J129" i="4"/>
  <c r="J130" i="4"/>
  <c r="BK167" i="5"/>
  <c r="BK168" i="5"/>
  <c r="BK164" i="5"/>
  <c r="BK175" i="5"/>
  <c r="J148" i="5"/>
  <c r="BK153" i="5"/>
  <c r="J134" i="5"/>
  <c r="J129" i="5"/>
  <c r="BK293" i="6"/>
  <c r="BK247" i="6"/>
  <c r="BK160" i="6"/>
  <c r="BK286" i="6"/>
  <c r="J168" i="6"/>
  <c r="BK279" i="6"/>
  <c r="J216" i="6"/>
  <c r="J151" i="6"/>
  <c r="BK282" i="6"/>
  <c r="J243" i="6"/>
  <c r="J198" i="6"/>
  <c r="J261" i="6"/>
  <c r="J146" i="6"/>
  <c r="BK267" i="6"/>
  <c r="J201" i="6"/>
  <c r="J252" i="6"/>
  <c r="J177" i="6"/>
  <c r="BK191" i="6"/>
  <c r="J473" i="10"/>
  <c r="J1173" i="10"/>
  <c r="BK929" i="10"/>
  <c r="BK802" i="10"/>
  <c r="BK274" i="10"/>
  <c r="BK1250" i="10"/>
  <c r="BK985" i="10"/>
  <c r="J450" i="2"/>
  <c r="BK232" i="2"/>
  <c r="J1200" i="2"/>
  <c r="J1037" i="2"/>
  <c r="BK903" i="2"/>
  <c r="J802" i="2"/>
  <c r="BK712" i="2"/>
  <c r="BK568" i="2"/>
  <c r="J413" i="2"/>
  <c r="BK328" i="2"/>
  <c r="BK264" i="2"/>
  <c r="J151" i="2"/>
  <c r="J1074" i="2"/>
  <c r="BK867" i="2"/>
  <c r="BK747" i="2"/>
  <c r="BK603" i="2"/>
  <c r="BK491" i="2"/>
  <c r="BK241" i="2"/>
  <c r="AS95" i="1"/>
  <c r="J461" i="2"/>
  <c r="BK373" i="2"/>
  <c r="J287" i="2"/>
  <c r="J142" i="2"/>
  <c r="J1297" i="2"/>
  <c r="BK1152" i="2"/>
  <c r="J1042" i="2"/>
  <c r="J737" i="2"/>
  <c r="J534" i="2"/>
  <c r="J392" i="2"/>
  <c r="J236" i="2"/>
  <c r="BK1244" i="2"/>
  <c r="BK1027" i="2"/>
  <c r="J742" i="2"/>
  <c r="J588" i="2"/>
  <c r="J454" i="2"/>
  <c r="J1317" i="2"/>
  <c r="J677" i="2"/>
  <c r="J480" i="2"/>
  <c r="BK349" i="2"/>
  <c r="J245" i="2"/>
  <c r="J148" i="2"/>
  <c r="BK968" i="2"/>
  <c r="BK777" i="2"/>
  <c r="BK519" i="2"/>
  <c r="BK458" i="2"/>
  <c r="BK189" i="2"/>
  <c r="J1329" i="2"/>
  <c r="J1270" i="2"/>
  <c r="J1021" i="2"/>
  <c r="J911" i="2"/>
  <c r="J767" i="2"/>
  <c r="BK632" i="2"/>
  <c r="BK478" i="2"/>
  <c r="J308" i="2"/>
  <c r="BK182" i="3"/>
  <c r="J191" i="3"/>
  <c r="J145" i="3"/>
  <c r="J158" i="3"/>
  <c r="J152" i="3"/>
  <c r="J169" i="3"/>
  <c r="BK187" i="3"/>
  <c r="J196" i="3"/>
  <c r="BK140" i="3"/>
  <c r="J184" i="3"/>
  <c r="J144" i="3"/>
  <c r="J145" i="4"/>
  <c r="J134" i="4"/>
  <c r="BK145" i="4"/>
  <c r="BK137" i="4"/>
  <c r="BK176" i="5"/>
  <c r="BK182" i="5"/>
  <c r="BK160" i="5"/>
  <c r="J147" i="5"/>
  <c r="J168" i="5"/>
  <c r="J146" i="5"/>
  <c r="BK129" i="5"/>
  <c r="BK132" i="5"/>
  <c r="BK156" i="5"/>
  <c r="J196" i="6"/>
  <c r="BK240" i="6"/>
  <c r="J291" i="6"/>
  <c r="BK162" i="6"/>
  <c r="BK257" i="6"/>
  <c r="J210" i="6"/>
  <c r="J157" i="6"/>
  <c r="J277" i="6"/>
  <c r="BK239" i="6"/>
  <c r="J163" i="6"/>
  <c r="J260" i="6"/>
  <c r="BK173" i="6"/>
  <c r="BK275" i="6"/>
  <c r="BK220" i="6"/>
  <c r="BK270" i="6"/>
  <c r="BK204" i="6"/>
  <c r="J145" i="6"/>
  <c r="BK180" i="6"/>
  <c r="BK208" i="6"/>
  <c r="J159" i="6"/>
  <c r="J230" i="6"/>
  <c r="BK143" i="6"/>
  <c r="BK1344" i="10"/>
  <c r="J792" i="10"/>
  <c r="BK600" i="10"/>
  <c r="J320" i="10"/>
  <c r="J1130" i="10"/>
  <c r="J1006" i="10"/>
  <c r="BK881" i="10"/>
  <c r="J587" i="10"/>
  <c r="J282" i="10"/>
  <c r="BK878" i="10"/>
  <c r="J765" i="10"/>
  <c r="BK196" i="10"/>
  <c r="BK1096" i="10"/>
  <c r="J849" i="10"/>
  <c r="BK1328" i="10"/>
  <c r="J1195" i="10"/>
  <c r="J1000" i="10"/>
  <c r="BK954" i="10"/>
  <c r="BK1777" i="10"/>
  <c r="BK1566" i="10"/>
  <c r="J1439" i="10"/>
  <c r="BK1312" i="10"/>
  <c r="J830" i="10"/>
  <c r="BK568" i="10"/>
  <c r="BK214" i="10"/>
  <c r="BK1853" i="10"/>
  <c r="J1652" i="10"/>
  <c r="BK1372" i="10"/>
  <c r="BK1204" i="10"/>
  <c r="J799" i="10"/>
  <c r="J1960" i="10"/>
  <c r="J1617" i="10"/>
  <c r="J1448" i="10"/>
  <c r="J1202" i="10"/>
  <c r="J793" i="10"/>
  <c r="BK508" i="10"/>
  <c r="J170" i="10"/>
  <c r="J1748" i="10"/>
  <c r="J1540" i="10"/>
  <c r="J1427" i="10"/>
  <c r="J961" i="10"/>
  <c r="BK789" i="10"/>
  <c r="BK229" i="10"/>
  <c r="BK1540" i="10"/>
  <c r="J919" i="10"/>
  <c r="J440" i="10"/>
  <c r="BK1901" i="10"/>
  <c r="J1717" i="10"/>
  <c r="BK1596" i="10"/>
  <c r="BK1356" i="10"/>
  <c r="BK1846" i="10"/>
  <c r="BK1704" i="10"/>
  <c r="J1605" i="10"/>
  <c r="J1464" i="10"/>
  <c r="BK1060" i="10"/>
  <c r="BK611" i="10"/>
  <c r="BK219" i="11"/>
  <c r="J269" i="11"/>
  <c r="BK269" i="11"/>
  <c r="J182" i="11"/>
  <c r="BK195" i="11"/>
  <c r="BK266" i="11"/>
  <c r="BK216" i="11"/>
  <c r="BK142" i="11"/>
  <c r="J226" i="11"/>
  <c r="J154" i="11"/>
  <c r="BK191" i="11"/>
  <c r="BK235" i="11"/>
  <c r="J150" i="11"/>
  <c r="J230" i="11"/>
  <c r="BK275" i="11"/>
  <c r="J174" i="11"/>
  <c r="BK268" i="11"/>
  <c r="BK244" i="11"/>
  <c r="J175" i="11"/>
  <c r="BK215" i="11"/>
  <c r="J217" i="11"/>
  <c r="BK165" i="11"/>
  <c r="BK134" i="12"/>
  <c r="J123" i="12"/>
  <c r="J136" i="12"/>
  <c r="BK179" i="13"/>
  <c r="BK167" i="13"/>
  <c r="BK158" i="13"/>
  <c r="BK175" i="13"/>
  <c r="J141" i="13"/>
  <c r="BK142" i="13"/>
  <c r="BK136" i="13"/>
  <c r="J160" i="13"/>
  <c r="J155" i="15"/>
  <c r="BK207" i="15"/>
  <c r="BK261" i="15"/>
  <c r="J198" i="15"/>
  <c r="J258" i="15"/>
  <c r="J241" i="15"/>
  <c r="BK174" i="15"/>
  <c r="J173" i="15"/>
  <c r="J218" i="15"/>
  <c r="BK151" i="15"/>
  <c r="J175" i="15"/>
  <c r="BK136" i="15"/>
  <c r="J160" i="15"/>
  <c r="J144" i="15"/>
  <c r="J205" i="15"/>
  <c r="BK187" i="15"/>
  <c r="BK219" i="15"/>
  <c r="BK196" i="15"/>
  <c r="J137" i="15"/>
  <c r="J172" i="16"/>
  <c r="J151" i="16"/>
  <c r="BK129" i="16"/>
  <c r="BK180" i="16"/>
  <c r="J157" i="16"/>
  <c r="J163" i="16"/>
  <c r="J140" i="16"/>
  <c r="J149" i="16"/>
  <c r="J308" i="17"/>
  <c r="J185" i="17"/>
  <c r="BK324" i="17"/>
  <c r="J334" i="17"/>
  <c r="BK291" i="17"/>
  <c r="J233" i="17"/>
  <c r="J291" i="17"/>
  <c r="J189" i="17"/>
  <c r="J382" i="2"/>
  <c r="J1263" i="2"/>
  <c r="J1184" i="2"/>
  <c r="J993" i="2"/>
  <c r="J855" i="2"/>
  <c r="J777" i="2"/>
  <c r="BK677" i="2"/>
  <c r="BK504" i="2"/>
  <c r="BK446" i="2"/>
  <c r="J332" i="2"/>
  <c r="BK267" i="2"/>
  <c r="BK164" i="2"/>
  <c r="BK1236" i="2"/>
  <c r="J1148" i="2"/>
  <c r="J859" i="2"/>
  <c r="J727" i="2"/>
  <c r="J519" i="2"/>
  <c r="J259" i="2"/>
  <c r="BK192" i="2"/>
  <c r="BK1164" i="2"/>
  <c r="J899" i="2"/>
  <c r="J663" i="2"/>
  <c r="J525" i="2"/>
  <c r="J406" i="2"/>
  <c r="BK294" i="2"/>
  <c r="J145" i="2"/>
  <c r="BK1252" i="2"/>
  <c r="J1143" i="2"/>
  <c r="J847" i="2"/>
  <c r="J544" i="2"/>
  <c r="BK447" i="2"/>
  <c r="J388" i="2"/>
  <c r="J194" i="2"/>
  <c r="J1152" i="2"/>
  <c r="BK895" i="2"/>
  <c r="BK692" i="2"/>
  <c r="J585" i="2"/>
  <c r="BK308" i="2"/>
  <c r="J752" i="2"/>
  <c r="BK606" i="2"/>
  <c r="BK479" i="2"/>
  <c r="BK339" i="2"/>
  <c r="J181" i="2"/>
  <c r="BK1329" i="2"/>
  <c r="J978" i="2"/>
  <c r="BK682" i="2"/>
  <c r="BK522" i="2"/>
  <c r="BK470" i="2"/>
  <c r="BK332" i="2"/>
  <c r="BK151" i="3"/>
  <c r="J147" i="3"/>
  <c r="BK180" i="3"/>
  <c r="J144" i="4"/>
  <c r="J146" i="4"/>
  <c r="J141" i="4"/>
  <c r="J175" i="5"/>
  <c r="J179" i="5"/>
  <c r="BK161" i="5"/>
  <c r="BK174" i="5"/>
  <c r="J184" i="5"/>
  <c r="J162" i="5"/>
  <c r="BK155" i="5"/>
  <c r="BK141" i="5"/>
  <c r="J131" i="5"/>
  <c r="BK167" i="6"/>
  <c r="J286" i="6"/>
  <c r="J242" i="6"/>
  <c r="BK213" i="6"/>
  <c r="J152" i="6"/>
  <c r="J184" i="6"/>
  <c r="BK277" i="6"/>
  <c r="BK252" i="6"/>
  <c r="J173" i="6"/>
  <c r="J285" i="6"/>
  <c r="BK199" i="6"/>
  <c r="J282" i="6"/>
  <c r="J265" i="6"/>
  <c r="BK236" i="6"/>
  <c r="BK197" i="6"/>
  <c r="BK158" i="6"/>
  <c r="BK194" i="6"/>
  <c r="BK241" i="6"/>
  <c r="BK1073" i="10"/>
  <c r="J422" i="10"/>
  <c r="J1060" i="10"/>
  <c r="J868" i="10"/>
  <c r="BK385" i="10"/>
  <c r="J1239" i="10"/>
  <c r="BK919" i="10"/>
  <c r="J202" i="10"/>
  <c r="J1230" i="10"/>
  <c r="BK1035" i="10"/>
  <c r="BK699" i="10"/>
  <c r="J391" i="10"/>
  <c r="BK1921" i="10"/>
  <c r="BK1648" i="10"/>
  <c r="BK1436" i="10"/>
  <c r="BK1726" i="10"/>
  <c r="BK1575" i="10"/>
  <c r="BK1456" i="10"/>
  <c r="J1296" i="10"/>
  <c r="J642" i="10"/>
  <c r="J319" i="10"/>
  <c r="J1881" i="10"/>
  <c r="BK1658" i="10"/>
  <c r="J1254" i="10"/>
  <c r="J1032" i="10"/>
  <c r="J815" i="10"/>
  <c r="BK288" i="10"/>
  <c r="J1575" i="10"/>
  <c r="J1392" i="10"/>
  <c r="J979" i="10"/>
  <c r="J519" i="10"/>
  <c r="J1885" i="10"/>
  <c r="J1714" i="10"/>
  <c r="J1512" i="10"/>
  <c r="BK1368" i="10"/>
  <c r="J904" i="10"/>
  <c r="BK710" i="10"/>
  <c r="BK371" i="10"/>
  <c r="BK1874" i="10"/>
  <c r="BK1572" i="10"/>
  <c r="BK1445" i="10"/>
  <c r="J1204" i="10"/>
  <c r="BK969" i="10"/>
  <c r="J568" i="10"/>
  <c r="J511" i="10"/>
  <c r="J172" i="10"/>
  <c r="J1683" i="10"/>
  <c r="BK1291" i="10"/>
  <c r="J933" i="10"/>
  <c r="BK1548" i="10"/>
  <c r="J1372" i="10"/>
  <c r="BK946" i="10"/>
  <c r="BK186" i="10"/>
  <c r="BK274" i="11"/>
  <c r="BK183" i="11"/>
  <c r="J140" i="11"/>
  <c r="J198" i="11"/>
  <c r="J284" i="11"/>
  <c r="J260" i="11"/>
  <c r="J164" i="11"/>
  <c r="BK204" i="11"/>
  <c r="BK206" i="11"/>
  <c r="J205" i="11"/>
  <c r="J276" i="11"/>
  <c r="J234" i="11"/>
  <c r="J156" i="11"/>
  <c r="BK198" i="11"/>
  <c r="J255" i="11"/>
  <c r="BK183" i="13"/>
  <c r="J132" i="13"/>
  <c r="BK168" i="13"/>
  <c r="J146" i="13"/>
  <c r="BK128" i="13"/>
  <c r="J155" i="14"/>
  <c r="J138" i="14"/>
  <c r="J170" i="14"/>
  <c r="J152" i="14"/>
  <c r="J132" i="14"/>
  <c r="BK135" i="14"/>
  <c r="BK146" i="14"/>
  <c r="J254" i="15"/>
  <c r="BK180" i="15"/>
  <c r="BK234" i="15"/>
  <c r="BK242" i="15"/>
  <c r="BK147" i="15"/>
  <c r="BK182" i="15"/>
  <c r="BK226" i="15"/>
  <c r="BK153" i="15"/>
  <c r="J139" i="16"/>
  <c r="BK174" i="16"/>
  <c r="J146" i="16"/>
  <c r="BK130" i="16"/>
  <c r="BK157" i="16"/>
  <c r="J143" i="16"/>
  <c r="J156" i="16"/>
  <c r="BK154" i="16"/>
  <c r="BK141" i="16"/>
  <c r="J136" i="16"/>
  <c r="J332" i="17"/>
  <c r="BK250" i="17"/>
  <c r="J326" i="17"/>
  <c r="BK212" i="17"/>
  <c r="BK344" i="17"/>
  <c r="J259" i="17"/>
  <c r="BK287" i="17"/>
  <c r="J284" i="17"/>
  <c r="J193" i="17"/>
  <c r="J300" i="17"/>
  <c r="J275" i="17"/>
  <c r="BK164" i="17"/>
  <c r="J188" i="17"/>
  <c r="BK400" i="2"/>
  <c r="J149" i="3"/>
  <c r="J170" i="3"/>
  <c r="BK170" i="3"/>
  <c r="J179" i="3"/>
  <c r="J183" i="3"/>
  <c r="BK130" i="4"/>
  <c r="BK147" i="4"/>
  <c r="J142" i="4"/>
  <c r="J161" i="5"/>
  <c r="BK292" i="6"/>
  <c r="J235" i="6"/>
  <c r="J293" i="6"/>
  <c r="J165" i="6"/>
  <c r="BK268" i="6"/>
  <c r="J220" i="6"/>
  <c r="J166" i="6"/>
  <c r="J280" i="6"/>
  <c r="BK237" i="6"/>
  <c r="BK189" i="6"/>
  <c r="BK280" i="6"/>
  <c r="BK211" i="6"/>
  <c r="J139" i="6"/>
  <c r="BK276" i="6"/>
  <c r="J226" i="6"/>
  <c r="BK218" i="6"/>
  <c r="BK185" i="6"/>
  <c r="BK165" i="6"/>
  <c r="J156" i="6"/>
  <c r="BK142" i="6"/>
  <c r="BK227" i="6"/>
  <c r="BK192" i="6"/>
  <c r="BK137" i="7"/>
  <c r="J130" i="7"/>
  <c r="J125" i="7"/>
  <c r="BK138" i="7"/>
  <c r="BK131" i="7"/>
  <c r="BK143" i="7"/>
  <c r="BK127" i="7"/>
  <c r="BK136" i="7"/>
  <c r="BK126" i="7"/>
  <c r="J139" i="8"/>
  <c r="BK159" i="8"/>
  <c r="J138" i="8"/>
  <c r="J143" i="8"/>
  <c r="BK162" i="8"/>
  <c r="BK144" i="8"/>
  <c r="BK168" i="8"/>
  <c r="J172" i="8"/>
  <c r="J156" i="8"/>
  <c r="BK165" i="8"/>
  <c r="J161" i="8"/>
  <c r="J133" i="8"/>
  <c r="J128" i="8"/>
  <c r="BK134" i="8"/>
  <c r="J135" i="8"/>
  <c r="J153" i="8"/>
  <c r="J148" i="8"/>
  <c r="BK156" i="9"/>
  <c r="BK151" i="9"/>
  <c r="BK154" i="9"/>
  <c r="BK140" i="9"/>
  <c r="BK137" i="9"/>
  <c r="BK1352" i="10"/>
  <c r="J1083" i="10"/>
  <c r="BK830" i="10"/>
  <c r="J1105" i="10"/>
  <c r="BK791" i="10"/>
  <c r="BK1960" i="10"/>
  <c r="BK1748" i="10"/>
  <c r="J1620" i="10"/>
  <c r="J1958" i="10"/>
  <c r="BK1640" i="10"/>
  <c r="BK1464" i="10"/>
  <c r="J1247" i="10"/>
  <c r="BK884" i="10"/>
  <c r="BK521" i="10"/>
  <c r="J1766" i="10"/>
  <c r="J1340" i="10"/>
  <c r="J1015" i="10"/>
  <c r="BK469" i="10"/>
  <c r="BK1889" i="10"/>
  <c r="J1488" i="10"/>
  <c r="BK976" i="10"/>
  <c r="J699" i="10"/>
  <c r="BK221" i="10"/>
  <c r="J1686" i="10"/>
  <c r="J1472" i="10"/>
  <c r="J1276" i="10"/>
  <c r="BK865" i="10"/>
  <c r="BK667" i="10"/>
  <c r="BK280" i="10"/>
  <c r="BK1766" i="10"/>
  <c r="J1566" i="10"/>
  <c r="J1433" i="10"/>
  <c r="BK1009" i="10"/>
  <c r="BK751" i="10"/>
  <c r="BK202" i="10"/>
  <c r="BK1700" i="10"/>
  <c r="J1544" i="10"/>
  <c r="BK1276" i="10"/>
  <c r="J851" i="10"/>
  <c r="J509" i="10"/>
  <c r="J339" i="10"/>
  <c r="BK1893" i="10"/>
  <c r="J1740" i="10"/>
  <c r="J1593" i="10"/>
  <c r="BK1388" i="10"/>
  <c r="BK1212" i="10"/>
  <c r="BK1664" i="10"/>
  <c r="J1584" i="10"/>
  <c r="J1286" i="10"/>
  <c r="J1068" i="10"/>
  <c r="BK629" i="10"/>
  <c r="BK189" i="10"/>
  <c r="J279" i="11"/>
  <c r="BK161" i="11"/>
  <c r="BK247" i="11"/>
  <c r="BK187" i="11"/>
  <c r="BK287" i="11"/>
  <c r="BK282" i="11"/>
  <c r="BK193" i="11"/>
  <c r="BK208" i="11"/>
  <c r="J265" i="11"/>
  <c r="BK145" i="11"/>
  <c r="J240" i="11"/>
  <c r="BK166" i="11"/>
  <c r="J242" i="11"/>
  <c r="BK171" i="11"/>
  <c r="J258" i="11"/>
  <c r="J163" i="11"/>
  <c r="BK231" i="11"/>
  <c r="BK159" i="11"/>
  <c r="J263" i="11"/>
  <c r="J251" i="11"/>
  <c r="BK180" i="11"/>
  <c r="BK199" i="11"/>
  <c r="BK256" i="11"/>
  <c r="J201" i="11"/>
  <c r="J131" i="12"/>
  <c r="BK133" i="12"/>
  <c r="BK144" i="12"/>
  <c r="BK132" i="12"/>
  <c r="BK160" i="13"/>
  <c r="J135" i="13"/>
  <c r="J149" i="13"/>
  <c r="BK194" i="13"/>
  <c r="J152" i="13"/>
  <c r="J156" i="13"/>
  <c r="J171" i="13"/>
  <c r="J131" i="13"/>
  <c r="J139" i="13"/>
  <c r="J149" i="14"/>
  <c r="J158" i="14"/>
  <c r="J143" i="14"/>
  <c r="J179" i="14"/>
  <c r="J169" i="14"/>
  <c r="BK151" i="14"/>
  <c r="J130" i="14"/>
  <c r="BK134" i="14"/>
  <c r="BK221" i="15"/>
  <c r="J180" i="15"/>
  <c r="BK230" i="15"/>
  <c r="J253" i="15"/>
  <c r="BK163" i="15"/>
  <c r="J246" i="15"/>
  <c r="BK184" i="15"/>
  <c r="BK140" i="15"/>
  <c r="J184" i="15"/>
  <c r="BK222" i="15"/>
  <c r="BK197" i="15"/>
  <c r="J214" i="15"/>
  <c r="BK214" i="15"/>
  <c r="J138" i="15"/>
  <c r="BK148" i="15"/>
  <c r="J206" i="15"/>
  <c r="J228" i="15"/>
  <c r="BK164" i="15"/>
  <c r="J151" i="15"/>
  <c r="J182" i="15"/>
  <c r="BK142" i="15"/>
  <c r="J134" i="16"/>
  <c r="J154" i="16"/>
  <c r="J141" i="16"/>
  <c r="J177" i="16"/>
  <c r="BK179" i="16"/>
  <c r="BK132" i="16"/>
  <c r="BK172" i="16"/>
  <c r="BK136" i="16"/>
  <c r="J133" i="16"/>
  <c r="J333" i="17"/>
  <c r="BK264" i="17"/>
  <c r="BK332" i="17"/>
  <c r="J161" i="17"/>
  <c r="J297" i="17"/>
  <c r="J250" i="17"/>
  <c r="J130" i="17"/>
  <c r="J1289" i="2"/>
  <c r="BK1263" i="2"/>
  <c r="BK1184" i="2"/>
  <c r="J1137" i="2"/>
  <c r="BK1042" i="2"/>
  <c r="BK988" i="2"/>
  <c r="J938" i="2"/>
  <c r="BK843" i="2"/>
  <c r="J697" i="2"/>
  <c r="J632" i="2"/>
  <c r="BK579" i="2"/>
  <c r="BK559" i="2"/>
  <c r="BK516" i="2"/>
  <c r="J424" i="2"/>
  <c r="J341" i="2"/>
  <c r="BK1228" i="2"/>
  <c r="BK1160" i="2"/>
  <c r="J923" i="2"/>
  <c r="J792" i="2"/>
  <c r="J647" i="2"/>
  <c r="BK457" i="2"/>
  <c r="BK325" i="2"/>
  <c r="BK245" i="2"/>
  <c r="BK145" i="5"/>
  <c r="J187" i="5"/>
  <c r="J164" i="5"/>
  <c r="J139" i="5"/>
  <c r="BK133" i="5"/>
  <c r="J144" i="5"/>
  <c r="J297" i="6"/>
  <c r="J246" i="6"/>
  <c r="BK156" i="6"/>
  <c r="BK290" i="6"/>
  <c r="BK159" i="6"/>
  <c r="BK248" i="6"/>
  <c r="BK269" i="6"/>
  <c r="BK172" i="6"/>
  <c r="BK245" i="6"/>
  <c r="BK151" i="6"/>
  <c r="BK284" i="6"/>
  <c r="J232" i="6"/>
  <c r="BK183" i="6"/>
  <c r="J231" i="6"/>
  <c r="J208" i="6"/>
  <c r="J188" i="6"/>
  <c r="J169" i="6"/>
  <c r="BK161" i="6"/>
  <c r="J149" i="6"/>
  <c r="BK230" i="6"/>
  <c r="BK193" i="6"/>
  <c r="J147" i="6"/>
  <c r="BK128" i="7"/>
  <c r="J133" i="7"/>
  <c r="BK139" i="7"/>
  <c r="J142" i="7"/>
  <c r="J139" i="7"/>
  <c r="J131" i="7"/>
  <c r="J136" i="7"/>
  <c r="BK135" i="7"/>
  <c r="J146" i="8"/>
  <c r="J132" i="8"/>
  <c r="J145" i="8"/>
  <c r="J130" i="8"/>
  <c r="J159" i="8"/>
  <c r="BK141" i="8"/>
  <c r="BK154" i="8"/>
  <c r="BK149" i="8"/>
  <c r="BK172" i="8"/>
  <c r="J165" i="8"/>
  <c r="J140" i="8"/>
  <c r="BK129" i="8"/>
  <c r="J149" i="8"/>
  <c r="J136" i="8"/>
  <c r="BK146" i="8"/>
  <c r="J142" i="8"/>
  <c r="J156" i="9"/>
  <c r="J135" i="9"/>
  <c r="J145" i="9"/>
  <c r="BK132" i="9"/>
  <c r="BK138" i="9"/>
  <c r="BK1232" i="10"/>
  <c r="J1052" i="10"/>
  <c r="BK857" i="10"/>
  <c r="J1009" i="10"/>
  <c r="BK765" i="10"/>
  <c r="J629" i="10"/>
  <c r="J431" i="10"/>
  <c r="J205" i="10"/>
  <c r="J1021" i="10"/>
  <c r="J878" i="10"/>
  <c r="BK695" i="10"/>
  <c r="J400" i="10"/>
  <c r="J994" i="10"/>
  <c r="BK815" i="10"/>
  <c r="J494" i="10"/>
  <c r="BK1348" i="10"/>
  <c r="J966" i="10"/>
  <c r="J544" i="10"/>
  <c r="BK1300" i="10"/>
  <c r="J950" i="10"/>
  <c r="BK702" i="10"/>
  <c r="J634" i="10"/>
  <c r="J268" i="10"/>
  <c r="J1901" i="10"/>
  <c r="BK1672" i="10"/>
  <c r="J1424" i="10"/>
  <c r="BK1740" i="10"/>
  <c r="J1569" i="10"/>
  <c r="J1376" i="10"/>
  <c r="BK1114" i="10"/>
  <c r="J695" i="10"/>
  <c r="BK243" i="10"/>
  <c r="BK1832" i="10"/>
  <c r="BK1636" i="10"/>
  <c r="J1356" i="10"/>
  <c r="J862" i="10"/>
  <c r="BK523" i="10"/>
  <c r="J1744" i="10"/>
  <c r="BK1563" i="10"/>
  <c r="BK1364" i="10"/>
  <c r="BK916" i="10"/>
  <c r="J715" i="10"/>
  <c r="BK391" i="10"/>
  <c r="J1897" i="10"/>
  <c r="BK1608" i="10"/>
  <c r="BK1442" i="10"/>
  <c r="BK1052" i="10"/>
  <c r="BK771" i="10"/>
  <c r="BK519" i="10"/>
  <c r="J1792" i="10"/>
  <c r="J1552" i="10"/>
  <c r="J1412" i="10"/>
  <c r="J1018" i="10"/>
  <c r="J521" i="10"/>
  <c r="J159" i="10"/>
  <c r="J1729" i="10"/>
  <c r="J1599" i="10"/>
  <c r="J1430" i="10"/>
  <c r="J1242" i="10"/>
  <c r="J1812" i="10"/>
  <c r="BK1632" i="10"/>
  <c r="J1456" i="10"/>
  <c r="J1046" i="10"/>
  <c r="BK172" i="10"/>
  <c r="BK257" i="11"/>
  <c r="BK181" i="11"/>
  <c r="BK194" i="11"/>
  <c r="J267" i="11"/>
  <c r="J187" i="11"/>
  <c r="BK243" i="11"/>
  <c r="BK197" i="11"/>
  <c r="J206" i="11"/>
  <c r="BK151" i="11"/>
  <c r="J209" i="11"/>
  <c r="J141" i="11"/>
  <c r="BK279" i="11"/>
  <c r="J153" i="11"/>
  <c r="BK153" i="11"/>
  <c r="BK230" i="11"/>
  <c r="BK148" i="11"/>
  <c r="BK178" i="11"/>
  <c r="BK222" i="11"/>
  <c r="J190" i="11"/>
  <c r="BK136" i="12"/>
  <c r="BK188" i="13"/>
  <c r="BK133" i="13"/>
  <c r="J189" i="13"/>
  <c r="J175" i="13"/>
  <c r="BK151" i="13"/>
  <c r="BK159" i="14"/>
  <c r="J159" i="14"/>
  <c r="J148" i="14"/>
  <c r="BK176" i="14"/>
  <c r="BK168" i="14"/>
  <c r="BK179" i="14"/>
  <c r="J160" i="14"/>
  <c r="J142" i="14"/>
  <c r="J220" i="15"/>
  <c r="BK193" i="15"/>
  <c r="BK227" i="15"/>
  <c r="J140" i="15"/>
  <c r="BK156" i="15"/>
  <c r="BK254" i="15"/>
  <c r="J239" i="15"/>
  <c r="J192" i="15"/>
  <c r="J142" i="15"/>
  <c r="BK162" i="15"/>
  <c r="J215" i="15"/>
  <c r="BK232" i="15"/>
  <c r="J156" i="15"/>
  <c r="J203" i="15"/>
  <c r="BK143" i="15"/>
  <c r="J137" i="16"/>
  <c r="BK297" i="17"/>
  <c r="BK333" i="17"/>
  <c r="J241" i="17"/>
  <c r="J303" i="17"/>
  <c r="BK130" i="17"/>
  <c r="BK303" i="17"/>
  <c r="BK218" i="17"/>
  <c r="J174" i="17"/>
  <c r="F39" i="2" l="1"/>
  <c r="F37" i="2"/>
  <c r="F38" i="2"/>
  <c r="J35" i="2"/>
  <c r="AV96" i="1" s="1"/>
  <c r="BK152" i="2"/>
  <c r="J152" i="2"/>
  <c r="J101" i="2" s="1"/>
  <c r="BK193" i="2"/>
  <c r="J193" i="2"/>
  <c r="J102" i="2" s="1"/>
  <c r="BK231" i="2"/>
  <c r="J231" i="2"/>
  <c r="J103" i="2"/>
  <c r="BK263" i="2"/>
  <c r="J263" i="2" s="1"/>
  <c r="J104" i="2" s="1"/>
  <c r="BK273" i="2"/>
  <c r="J273" i="2"/>
  <c r="J105" i="2" s="1"/>
  <c r="BK399" i="2"/>
  <c r="J399" i="2" s="1"/>
  <c r="J106" i="2" s="1"/>
  <c r="BK417" i="2"/>
  <c r="BK453" i="2"/>
  <c r="J453" i="2"/>
  <c r="J110" i="2" s="1"/>
  <c r="T463" i="2"/>
  <c r="BK509" i="2"/>
  <c r="J509" i="2" s="1"/>
  <c r="J113" i="2" s="1"/>
  <c r="P518" i="2"/>
  <c r="BK133" i="3"/>
  <c r="J133" i="3"/>
  <c r="J100" i="3" s="1"/>
  <c r="T133" i="3"/>
  <c r="BK165" i="3"/>
  <c r="J165" i="3" s="1"/>
  <c r="J105" i="3" s="1"/>
  <c r="BK174" i="3"/>
  <c r="J174" i="3"/>
  <c r="J106" i="3"/>
  <c r="T192" i="3"/>
  <c r="BK131" i="4"/>
  <c r="J131" i="4"/>
  <c r="J101" i="4" s="1"/>
  <c r="T157" i="5"/>
  <c r="T185" i="5"/>
  <c r="BK207" i="6"/>
  <c r="J207" i="6" s="1"/>
  <c r="J101" i="6" s="1"/>
  <c r="P234" i="6"/>
  <c r="T259" i="6"/>
  <c r="BK289" i="6"/>
  <c r="J289" i="6" s="1"/>
  <c r="J110" i="6" s="1"/>
  <c r="R122" i="7"/>
  <c r="R121" i="7" s="1"/>
  <c r="BK126" i="8"/>
  <c r="J126" i="8"/>
  <c r="J100" i="8" s="1"/>
  <c r="R171" i="8"/>
  <c r="R221" i="11"/>
  <c r="P270" i="11"/>
  <c r="T161" i="13"/>
  <c r="P191" i="13"/>
  <c r="P161" i="15"/>
  <c r="T195" i="15"/>
  <c r="T202" i="15"/>
  <c r="BK243" i="15"/>
  <c r="J243" i="15" s="1"/>
  <c r="J107" i="15" s="1"/>
  <c r="T256" i="15"/>
  <c r="P262" i="15"/>
  <c r="R147" i="16"/>
  <c r="T152" i="16"/>
  <c r="R164" i="16"/>
  <c r="BK178" i="16"/>
  <c r="J178" i="16" s="1"/>
  <c r="J106" i="16" s="1"/>
  <c r="BK173" i="10"/>
  <c r="J173" i="10" s="1"/>
  <c r="J101" i="10" s="1"/>
  <c r="R267" i="10"/>
  <c r="R362" i="10"/>
  <c r="BK962" i="10"/>
  <c r="J962" i="10" s="1"/>
  <c r="J116" i="10" s="1"/>
  <c r="R1197" i="10"/>
  <c r="R1246" i="10"/>
  <c r="R136" i="11"/>
  <c r="R228" i="11"/>
  <c r="P250" i="11"/>
  <c r="BK293" i="11"/>
  <c r="J293" i="11"/>
  <c r="J111" i="11"/>
  <c r="BK191" i="13"/>
  <c r="J191" i="13" s="1"/>
  <c r="J104" i="13" s="1"/>
  <c r="T223" i="15"/>
  <c r="BK256" i="15"/>
  <c r="J256" i="15"/>
  <c r="J109" i="15" s="1"/>
  <c r="R259" i="15"/>
  <c r="BK152" i="16"/>
  <c r="J152" i="16" s="1"/>
  <c r="J102" i="16" s="1"/>
  <c r="T164" i="16"/>
  <c r="R472" i="10"/>
  <c r="BK713" i="10"/>
  <c r="J713" i="10" s="1"/>
  <c r="J108" i="10" s="1"/>
  <c r="T713" i="10"/>
  <c r="P801" i="10"/>
  <c r="T801" i="10"/>
  <c r="P858" i="10"/>
  <c r="R928" i="10"/>
  <c r="P1197" i="10"/>
  <c r="BK1238" i="10"/>
  <c r="J1238" i="10" s="1"/>
  <c r="J119" i="10" s="1"/>
  <c r="R1266" i="10"/>
  <c r="BK129" i="14"/>
  <c r="J129" i="14" s="1"/>
  <c r="J100" i="14" s="1"/>
  <c r="R129" i="14"/>
  <c r="BK141" i="14"/>
  <c r="J141" i="14"/>
  <c r="J101" i="14" s="1"/>
  <c r="T141" i="14"/>
  <c r="P150" i="14"/>
  <c r="T150" i="14"/>
  <c r="P163" i="14"/>
  <c r="T163" i="14"/>
  <c r="R175" i="14"/>
  <c r="T175" i="14"/>
  <c r="R178" i="14"/>
  <c r="BK195" i="15"/>
  <c r="J195" i="15" s="1"/>
  <c r="J102" i="15" s="1"/>
  <c r="T135" i="16"/>
  <c r="BK158" i="16"/>
  <c r="J158" i="16" s="1"/>
  <c r="J103" i="16" s="1"/>
  <c r="R178" i="16"/>
  <c r="R126" i="8"/>
  <c r="T171" i="8"/>
  <c r="T130" i="9"/>
  <c r="T129" i="9" s="1"/>
  <c r="T125" i="9" s="1"/>
  <c r="R173" i="10"/>
  <c r="T267" i="10"/>
  <c r="R281" i="10"/>
  <c r="P719" i="10"/>
  <c r="BK814" i="10"/>
  <c r="J814" i="10" s="1"/>
  <c r="J112" i="10" s="1"/>
  <c r="T858" i="10"/>
  <c r="T1203" i="10"/>
  <c r="P1266" i="10"/>
  <c r="P221" i="11"/>
  <c r="R239" i="11"/>
  <c r="P245" i="11"/>
  <c r="P285" i="11"/>
  <c r="BK161" i="13"/>
  <c r="J161" i="13" s="1"/>
  <c r="J101" i="13" s="1"/>
  <c r="BK180" i="13"/>
  <c r="J180" i="13"/>
  <c r="J103" i="13" s="1"/>
  <c r="T135" i="15"/>
  <c r="BK223" i="15"/>
  <c r="J223" i="15" s="1"/>
  <c r="J105" i="15" s="1"/>
  <c r="P250" i="15"/>
  <c r="BK262" i="15"/>
  <c r="J262" i="15" s="1"/>
  <c r="J111" i="15" s="1"/>
  <c r="BK147" i="16"/>
  <c r="J147" i="16" s="1"/>
  <c r="J101" i="16" s="1"/>
  <c r="P168" i="16"/>
  <c r="BK472" i="10"/>
  <c r="J472" i="10" s="1"/>
  <c r="J107" i="10" s="1"/>
  <c r="R962" i="10"/>
  <c r="BK1246" i="10"/>
  <c r="J1246" i="10"/>
  <c r="J120" i="10" s="1"/>
  <c r="BK147" i="10"/>
  <c r="J147" i="10" s="1"/>
  <c r="J100" i="10" s="1"/>
  <c r="T472" i="10"/>
  <c r="P713" i="10"/>
  <c r="R713" i="10"/>
  <c r="BK801" i="10"/>
  <c r="J801" i="10" s="1"/>
  <c r="J111" i="10" s="1"/>
  <c r="R801" i="10"/>
  <c r="BK858" i="10"/>
  <c r="J858" i="10" s="1"/>
  <c r="J114" i="10" s="1"/>
  <c r="P928" i="10"/>
  <c r="R1203" i="10"/>
  <c r="T1266" i="10"/>
  <c r="T207" i="11"/>
  <c r="R236" i="11"/>
  <c r="R250" i="11"/>
  <c r="P293" i="11"/>
  <c r="R122" i="12"/>
  <c r="R121" i="12" s="1"/>
  <c r="BK170" i="13"/>
  <c r="J170" i="13" s="1"/>
  <c r="J102" i="13" s="1"/>
  <c r="BK208" i="15"/>
  <c r="J208" i="15" s="1"/>
  <c r="J104" i="15" s="1"/>
  <c r="R243" i="15"/>
  <c r="P135" i="16"/>
  <c r="BK141" i="2"/>
  <c r="J141" i="2" s="1"/>
  <c r="J100" i="2" s="1"/>
  <c r="T141" i="2"/>
  <c r="T152" i="2"/>
  <c r="P193" i="2"/>
  <c r="T231" i="2"/>
  <c r="R263" i="2"/>
  <c r="P273" i="2"/>
  <c r="T399" i="2"/>
  <c r="T417" i="2"/>
  <c r="T453" i="2"/>
  <c r="R463" i="2"/>
  <c r="R503" i="2"/>
  <c r="R509" i="2"/>
  <c r="T518" i="2"/>
  <c r="BK142" i="3"/>
  <c r="J142" i="3" s="1"/>
  <c r="J102" i="3" s="1"/>
  <c r="T177" i="3"/>
  <c r="BK197" i="3"/>
  <c r="J197" i="3"/>
  <c r="J109" i="3" s="1"/>
  <c r="T126" i="4"/>
  <c r="T148" i="4"/>
  <c r="R157" i="5"/>
  <c r="P185" i="5"/>
  <c r="P207" i="6"/>
  <c r="BK228" i="6"/>
  <c r="J228" i="6" s="1"/>
  <c r="J103" i="6" s="1"/>
  <c r="P250" i="6"/>
  <c r="R255" i="6"/>
  <c r="R278" i="6"/>
  <c r="BK122" i="7"/>
  <c r="J122" i="7" s="1"/>
  <c r="J99" i="7" s="1"/>
  <c r="T126" i="8"/>
  <c r="BK141" i="9"/>
  <c r="J141" i="9" s="1"/>
  <c r="J103" i="9" s="1"/>
  <c r="R1275" i="10"/>
  <c r="P136" i="11"/>
  <c r="T228" i="11"/>
  <c r="BK270" i="11"/>
  <c r="J270" i="11"/>
  <c r="J109" i="11" s="1"/>
  <c r="P122" i="12"/>
  <c r="P121" i="12" s="1"/>
  <c r="AU107" i="1" s="1"/>
  <c r="P170" i="13"/>
  <c r="R135" i="15"/>
  <c r="R223" i="15"/>
  <c r="R250" i="15"/>
  <c r="P259" i="15"/>
  <c r="T147" i="16"/>
  <c r="T158" i="16"/>
  <c r="T147" i="10"/>
  <c r="BK281" i="10"/>
  <c r="J281" i="10" s="1"/>
  <c r="J103" i="10" s="1"/>
  <c r="BK362" i="10"/>
  <c r="J362" i="10" s="1"/>
  <c r="J105" i="10" s="1"/>
  <c r="P962" i="10"/>
  <c r="T1197" i="10"/>
  <c r="R1238" i="10"/>
  <c r="T221" i="11"/>
  <c r="P239" i="11"/>
  <c r="R245" i="11"/>
  <c r="R285" i="11"/>
  <c r="R161" i="13"/>
  <c r="R191" i="13"/>
  <c r="BK135" i="15"/>
  <c r="J135" i="15" s="1"/>
  <c r="J100" i="15" s="1"/>
  <c r="BK202" i="15"/>
  <c r="J202" i="15"/>
  <c r="J103" i="15" s="1"/>
  <c r="R237" i="15"/>
  <c r="BK135" i="16"/>
  <c r="J135" i="16"/>
  <c r="J99" i="16" s="1"/>
  <c r="T168" i="16"/>
  <c r="R646" i="2"/>
  <c r="R645" i="2"/>
  <c r="R142" i="3"/>
  <c r="T174" i="3"/>
  <c r="BK135" i="6"/>
  <c r="P217" i="6"/>
  <c r="R228" i="6"/>
  <c r="BK259" i="6"/>
  <c r="J259" i="6" s="1"/>
  <c r="J107" i="6" s="1"/>
  <c r="R274" i="6"/>
  <c r="R289" i="6"/>
  <c r="P122" i="7"/>
  <c r="P121" i="7" s="1"/>
  <c r="AU101" i="1" s="1"/>
  <c r="P171" i="8"/>
  <c r="P130" i="9"/>
  <c r="T173" i="10"/>
  <c r="BK267" i="10"/>
  <c r="J267" i="10" s="1"/>
  <c r="J102" i="10" s="1"/>
  <c r="T362" i="10"/>
  <c r="R719" i="10"/>
  <c r="R814" i="10"/>
  <c r="P850" i="10"/>
  <c r="T850" i="10"/>
  <c r="T928" i="10"/>
  <c r="BK1197" i="10"/>
  <c r="J1197" i="10"/>
  <c r="J117" i="10" s="1"/>
  <c r="P1246" i="10"/>
  <c r="BK147" i="13"/>
  <c r="J147" i="13" s="1"/>
  <c r="J100" i="13" s="1"/>
  <c r="P180" i="13"/>
  <c r="R195" i="15"/>
  <c r="BK237" i="15"/>
  <c r="J237" i="15" s="1"/>
  <c r="J106" i="15" s="1"/>
  <c r="R135" i="16"/>
  <c r="R158" i="16"/>
  <c r="P141" i="2"/>
  <c r="P152" i="2"/>
  <c r="R193" i="2"/>
  <c r="P231" i="2"/>
  <c r="T263" i="2"/>
  <c r="R273" i="2"/>
  <c r="P399" i="2"/>
  <c r="P417" i="2"/>
  <c r="P453" i="2"/>
  <c r="P463" i="2"/>
  <c r="P503" i="2"/>
  <c r="P509" i="2"/>
  <c r="R518" i="2"/>
  <c r="R133" i="3"/>
  <c r="T137" i="3"/>
  <c r="R165" i="3"/>
  <c r="P174" i="3"/>
  <c r="P192" i="3"/>
  <c r="R131" i="4"/>
  <c r="BK128" i="5"/>
  <c r="J128" i="5" s="1"/>
  <c r="J100" i="5" s="1"/>
  <c r="BK150" i="5"/>
  <c r="J150" i="5"/>
  <c r="J101" i="5"/>
  <c r="T150" i="5"/>
  <c r="R181" i="5"/>
  <c r="T135" i="6"/>
  <c r="BK234" i="6"/>
  <c r="J234" i="6" s="1"/>
  <c r="J104" i="6" s="1"/>
  <c r="T250" i="6"/>
  <c r="BK278" i="6"/>
  <c r="J278" i="6" s="1"/>
  <c r="J109" i="6" s="1"/>
  <c r="BK295" i="6"/>
  <c r="J295" i="6"/>
  <c r="J111" i="6"/>
  <c r="R152" i="8"/>
  <c r="R141" i="9"/>
  <c r="R147" i="10"/>
  <c r="P281" i="10"/>
  <c r="P362" i="10"/>
  <c r="T719" i="10"/>
  <c r="P814" i="10"/>
  <c r="R858" i="10"/>
  <c r="BK1203" i="10"/>
  <c r="J1203" i="10"/>
  <c r="J118" i="10"/>
  <c r="P1238" i="10"/>
  <c r="BK1266" i="10"/>
  <c r="J1266" i="10" s="1"/>
  <c r="J122" i="10" s="1"/>
  <c r="R207" i="11"/>
  <c r="P147" i="13"/>
  <c r="T191" i="13"/>
  <c r="T127" i="13" s="1"/>
  <c r="T126" i="13" s="1"/>
  <c r="P195" i="15"/>
  <c r="R202" i="15"/>
  <c r="T237" i="15"/>
  <c r="P256" i="15"/>
  <c r="R262" i="15"/>
  <c r="P128" i="16"/>
  <c r="BK168" i="16"/>
  <c r="J168" i="16" s="1"/>
  <c r="J105" i="16" s="1"/>
  <c r="T136" i="11"/>
  <c r="P236" i="11"/>
  <c r="T270" i="11"/>
  <c r="R170" i="13"/>
  <c r="T161" i="15"/>
  <c r="P202" i="15"/>
  <c r="P237" i="15"/>
  <c r="R256" i="15"/>
  <c r="P147" i="16"/>
  <c r="P158" i="16"/>
  <c r="T178" i="16"/>
  <c r="R141" i="2"/>
  <c r="R152" i="2"/>
  <c r="T193" i="2"/>
  <c r="R231" i="2"/>
  <c r="P263" i="2"/>
  <c r="T273" i="2"/>
  <c r="R399" i="2"/>
  <c r="R417" i="2"/>
  <c r="R453" i="2"/>
  <c r="BK463" i="2"/>
  <c r="J463" i="2" s="1"/>
  <c r="J111" i="2" s="1"/>
  <c r="BK503" i="2"/>
  <c r="J503" i="2" s="1"/>
  <c r="J112" i="2" s="1"/>
  <c r="T503" i="2"/>
  <c r="T509" i="2"/>
  <c r="BK518" i="2"/>
  <c r="J518" i="2" s="1"/>
  <c r="J114" i="2" s="1"/>
  <c r="P133" i="3"/>
  <c r="R137" i="3"/>
  <c r="T165" i="3"/>
  <c r="T164" i="3"/>
  <c r="BK192" i="3"/>
  <c r="J192" i="3" s="1"/>
  <c r="J108" i="3" s="1"/>
  <c r="P197" i="3"/>
  <c r="P131" i="4"/>
  <c r="R128" i="5"/>
  <c r="R127" i="5" s="1"/>
  <c r="R150" i="5"/>
  <c r="P181" i="5"/>
  <c r="BK217" i="6"/>
  <c r="J217" i="6" s="1"/>
  <c r="J102" i="6" s="1"/>
  <c r="R234" i="6"/>
  <c r="R259" i="6"/>
  <c r="P274" i="6"/>
  <c r="T289" i="6"/>
  <c r="P152" i="8"/>
  <c r="P173" i="10"/>
  <c r="P267" i="10"/>
  <c r="T281" i="10"/>
  <c r="T962" i="10"/>
  <c r="T1246" i="10"/>
  <c r="BK136" i="11"/>
  <c r="P228" i="11"/>
  <c r="T239" i="11"/>
  <c r="T245" i="11"/>
  <c r="T285" i="11"/>
  <c r="T170" i="13"/>
  <c r="BK161" i="15"/>
  <c r="BK134" i="15" s="1"/>
  <c r="BK133" i="15" s="1"/>
  <c r="J133" i="15" s="1"/>
  <c r="J32" i="15" s="1"/>
  <c r="BK128" i="16"/>
  <c r="J128" i="16"/>
  <c r="J98" i="16" s="1"/>
  <c r="R168" i="16"/>
  <c r="BK646" i="2"/>
  <c r="BK645" i="2" s="1"/>
  <c r="J645" i="2" s="1"/>
  <c r="J116" i="2" s="1"/>
  <c r="T142" i="3"/>
  <c r="P177" i="3"/>
  <c r="P164" i="3" s="1"/>
  <c r="P126" i="4"/>
  <c r="BK148" i="4"/>
  <c r="J148" i="4" s="1"/>
  <c r="J102" i="4" s="1"/>
  <c r="P128" i="5"/>
  <c r="P150" i="5"/>
  <c r="T181" i="5"/>
  <c r="T207" i="6"/>
  <c r="T228" i="6"/>
  <c r="P259" i="6"/>
  <c r="T274" i="6"/>
  <c r="R295" i="6"/>
  <c r="BK130" i="9"/>
  <c r="J130" i="9" s="1"/>
  <c r="J102" i="9" s="1"/>
  <c r="T1275" i="10"/>
  <c r="BK207" i="11"/>
  <c r="J207" i="11" s="1"/>
  <c r="J102" i="11" s="1"/>
  <c r="BK239" i="11"/>
  <c r="J239" i="11" s="1"/>
  <c r="J106" i="11" s="1"/>
  <c r="BK245" i="11"/>
  <c r="J245" i="11" s="1"/>
  <c r="J107" i="11" s="1"/>
  <c r="BK285" i="11"/>
  <c r="J285" i="11" s="1"/>
  <c r="J110" i="11" s="1"/>
  <c r="T122" i="12"/>
  <c r="T121" i="12" s="1"/>
  <c r="R147" i="13"/>
  <c r="T180" i="13"/>
  <c r="P135" i="15"/>
  <c r="T208" i="15"/>
  <c r="T250" i="15"/>
  <c r="T262" i="15"/>
  <c r="BK129" i="17"/>
  <c r="J129" i="17"/>
  <c r="J98" i="17" s="1"/>
  <c r="BK192" i="17"/>
  <c r="J192" i="17"/>
  <c r="J99" i="17" s="1"/>
  <c r="BK208" i="17"/>
  <c r="J208" i="17" s="1"/>
  <c r="J100" i="17" s="1"/>
  <c r="BK240" i="17"/>
  <c r="J240" i="17" s="1"/>
  <c r="J101" i="17" s="1"/>
  <c r="BK271" i="17"/>
  <c r="J271" i="17"/>
  <c r="J102" i="17" s="1"/>
  <c r="BK290" i="17"/>
  <c r="J290" i="17" s="1"/>
  <c r="J103" i="17" s="1"/>
  <c r="BK309" i="17"/>
  <c r="J309" i="17" s="1"/>
  <c r="J104" i="17" s="1"/>
  <c r="BK137" i="3"/>
  <c r="BK132" i="3" s="1"/>
  <c r="J132" i="3" s="1"/>
  <c r="J99" i="3" s="1"/>
  <c r="J137" i="3"/>
  <c r="J101" i="3" s="1"/>
  <c r="P165" i="3"/>
  <c r="R174" i="3"/>
  <c r="R192" i="3"/>
  <c r="BK126" i="4"/>
  <c r="BK125" i="4" s="1"/>
  <c r="P148" i="4"/>
  <c r="P157" i="5"/>
  <c r="BK185" i="5"/>
  <c r="J185" i="5" s="1"/>
  <c r="J104" i="5" s="1"/>
  <c r="R135" i="6"/>
  <c r="T217" i="6"/>
  <c r="BK250" i="6"/>
  <c r="J250" i="6" s="1"/>
  <c r="J105" i="6" s="1"/>
  <c r="P255" i="6"/>
  <c r="T278" i="6"/>
  <c r="T295" i="6"/>
  <c r="T122" i="7"/>
  <c r="T121" i="7" s="1"/>
  <c r="P126" i="8"/>
  <c r="P125" i="8" s="1"/>
  <c r="P124" i="8" s="1"/>
  <c r="AU102" i="1" s="1"/>
  <c r="BK171" i="8"/>
  <c r="J171" i="8" s="1"/>
  <c r="J102" i="8" s="1"/>
  <c r="P141" i="9"/>
  <c r="P1275" i="10"/>
  <c r="BK228" i="11"/>
  <c r="J228" i="11"/>
  <c r="J104" i="11" s="1"/>
  <c r="R270" i="11"/>
  <c r="R208" i="15"/>
  <c r="P243" i="15"/>
  <c r="BK259" i="15"/>
  <c r="J259" i="15"/>
  <c r="J110" i="15" s="1"/>
  <c r="R128" i="16"/>
  <c r="P152" i="16"/>
  <c r="BK164" i="16"/>
  <c r="J164" i="16"/>
  <c r="J104" i="16"/>
  <c r="P178" i="16"/>
  <c r="P129" i="17"/>
  <c r="P192" i="17"/>
  <c r="P208" i="17"/>
  <c r="P240" i="17"/>
  <c r="R271" i="17"/>
  <c r="P290" i="17"/>
  <c r="P309" i="17"/>
  <c r="BK325" i="17"/>
  <c r="J325" i="17"/>
  <c r="J107" i="17"/>
  <c r="P646" i="2"/>
  <c r="P645" i="2" s="1"/>
  <c r="P142" i="3"/>
  <c r="R177" i="3"/>
  <c r="R197" i="3"/>
  <c r="T131" i="4"/>
  <c r="T128" i="5"/>
  <c r="BK181" i="5"/>
  <c r="J181" i="5"/>
  <c r="J103" i="5"/>
  <c r="R207" i="6"/>
  <c r="T234" i="6"/>
  <c r="BK255" i="6"/>
  <c r="J255" i="6"/>
  <c r="J106" i="6" s="1"/>
  <c r="P278" i="6"/>
  <c r="P295" i="6"/>
  <c r="T152" i="8"/>
  <c r="P147" i="10"/>
  <c r="P472" i="10"/>
  <c r="BK719" i="10"/>
  <c r="J719" i="10"/>
  <c r="J110" i="10"/>
  <c r="T814" i="10"/>
  <c r="BK850" i="10"/>
  <c r="J850" i="10"/>
  <c r="J113" i="10" s="1"/>
  <c r="R850" i="10"/>
  <c r="BK928" i="10"/>
  <c r="P1203" i="10"/>
  <c r="T1238" i="10"/>
  <c r="BK221" i="11"/>
  <c r="J221" i="11" s="1"/>
  <c r="J103" i="11" s="1"/>
  <c r="T236" i="11"/>
  <c r="T250" i="11"/>
  <c r="T293" i="11"/>
  <c r="BK122" i="12"/>
  <c r="J122" i="12"/>
  <c r="J99" i="12" s="1"/>
  <c r="P161" i="13"/>
  <c r="R180" i="13"/>
  <c r="R161" i="15"/>
  <c r="P223" i="15"/>
  <c r="BK250" i="15"/>
  <c r="J250" i="15" s="1"/>
  <c r="J108" i="15" s="1"/>
  <c r="T128" i="16"/>
  <c r="T127" i="16" s="1"/>
  <c r="T126" i="16" s="1"/>
  <c r="R152" i="16"/>
  <c r="P164" i="16"/>
  <c r="T129" i="17"/>
  <c r="T192" i="17"/>
  <c r="T208" i="17"/>
  <c r="T240" i="17"/>
  <c r="T271" i="17"/>
  <c r="T290" i="17"/>
  <c r="R309" i="17"/>
  <c r="BK317" i="17"/>
  <c r="J317" i="17" s="1"/>
  <c r="J106" i="17" s="1"/>
  <c r="R317" i="17"/>
  <c r="R325" i="17"/>
  <c r="T646" i="2"/>
  <c r="T645" i="2" s="1"/>
  <c r="P137" i="3"/>
  <c r="BK177" i="3"/>
  <c r="J177" i="3"/>
  <c r="J107" i="3" s="1"/>
  <c r="T197" i="3"/>
  <c r="R126" i="4"/>
  <c r="R148" i="4"/>
  <c r="BK157" i="5"/>
  <c r="J157" i="5" s="1"/>
  <c r="J102" i="5" s="1"/>
  <c r="R185" i="5"/>
  <c r="P135" i="6"/>
  <c r="R217" i="6"/>
  <c r="P228" i="6"/>
  <c r="R250" i="6"/>
  <c r="T255" i="6"/>
  <c r="BK274" i="6"/>
  <c r="J274" i="6" s="1"/>
  <c r="J108" i="6" s="1"/>
  <c r="P289" i="6"/>
  <c r="BK152" i="8"/>
  <c r="J152" i="8"/>
  <c r="J101" i="8" s="1"/>
  <c r="R130" i="9"/>
  <c r="R129" i="9" s="1"/>
  <c r="R125" i="9" s="1"/>
  <c r="BK1275" i="10"/>
  <c r="J1275" i="10" s="1"/>
  <c r="J123" i="10" s="1"/>
  <c r="P207" i="11"/>
  <c r="BK236" i="11"/>
  <c r="J236" i="11" s="1"/>
  <c r="J105" i="11" s="1"/>
  <c r="BK250" i="11"/>
  <c r="J250" i="11"/>
  <c r="J108" i="11"/>
  <c r="R293" i="11"/>
  <c r="T147" i="13"/>
  <c r="P129" i="14"/>
  <c r="T129" i="14"/>
  <c r="P141" i="14"/>
  <c r="R141" i="14"/>
  <c r="BK150" i="14"/>
  <c r="J150" i="14" s="1"/>
  <c r="J102" i="14" s="1"/>
  <c r="R150" i="14"/>
  <c r="BK163" i="14"/>
  <c r="J163" i="14" s="1"/>
  <c r="J103" i="14" s="1"/>
  <c r="R163" i="14"/>
  <c r="BK175" i="14"/>
  <c r="J175" i="14" s="1"/>
  <c r="J104" i="14" s="1"/>
  <c r="P175" i="14"/>
  <c r="BK178" i="14"/>
  <c r="J178" i="14"/>
  <c r="J105" i="14" s="1"/>
  <c r="P178" i="14"/>
  <c r="P208" i="15"/>
  <c r="T243" i="15"/>
  <c r="T259" i="15"/>
  <c r="R129" i="17"/>
  <c r="R192" i="17"/>
  <c r="R208" i="17"/>
  <c r="R240" i="17"/>
  <c r="P271" i="17"/>
  <c r="R290" i="17"/>
  <c r="T309" i="17"/>
  <c r="P317" i="17"/>
  <c r="T317" i="17"/>
  <c r="P325" i="17"/>
  <c r="T325" i="17"/>
  <c r="BK449" i="2"/>
  <c r="J449" i="2" s="1"/>
  <c r="J109" i="2" s="1"/>
  <c r="BK358" i="10"/>
  <c r="J358" i="10" s="1"/>
  <c r="J104" i="10" s="1"/>
  <c r="BK468" i="10"/>
  <c r="J468" i="10" s="1"/>
  <c r="J106" i="10" s="1"/>
  <c r="BK633" i="2"/>
  <c r="J633" i="2" s="1"/>
  <c r="J115" i="2" s="1"/>
  <c r="BK162" i="3"/>
  <c r="J162" i="3" s="1"/>
  <c r="J103" i="3" s="1"/>
  <c r="BK145" i="16"/>
  <c r="J145" i="16" s="1"/>
  <c r="J100" i="16" s="1"/>
  <c r="BK127" i="9"/>
  <c r="J127" i="9" s="1"/>
  <c r="J100" i="9" s="1"/>
  <c r="BK1262" i="10"/>
  <c r="J1262" i="10" s="1"/>
  <c r="J121" i="10" s="1"/>
  <c r="BF136" i="17"/>
  <c r="BF173" i="17"/>
  <c r="E85" i="17"/>
  <c r="BF237" i="17"/>
  <c r="BF278" i="17"/>
  <c r="BF291" i="17"/>
  <c r="BF307" i="17"/>
  <c r="BF185" i="17"/>
  <c r="BF150" i="17"/>
  <c r="BF174" i="17"/>
  <c r="BF181" i="17"/>
  <c r="BF184" i="17"/>
  <c r="BF189" i="17"/>
  <c r="BF230" i="17"/>
  <c r="BF259" i="17"/>
  <c r="BF300" i="17"/>
  <c r="BF180" i="17"/>
  <c r="BF193" i="17"/>
  <c r="BF205" i="17"/>
  <c r="BF264" i="17"/>
  <c r="BF287" i="17"/>
  <c r="BF308" i="17"/>
  <c r="BF164" i="17"/>
  <c r="BF212" i="17"/>
  <c r="BF275" i="17"/>
  <c r="BF284" i="17"/>
  <c r="F92" i="17"/>
  <c r="BF161" i="17"/>
  <c r="BF209" i="17"/>
  <c r="BF233" i="17"/>
  <c r="BF281" i="17"/>
  <c r="BF297" i="17"/>
  <c r="BF303" i="17"/>
  <c r="BF188" i="17"/>
  <c r="BF221" i="17"/>
  <c r="BF227" i="17"/>
  <c r="J121" i="17"/>
  <c r="BF241" i="17"/>
  <c r="BF250" i="17"/>
  <c r="BF267" i="17"/>
  <c r="BF268" i="17"/>
  <c r="BF304" i="17"/>
  <c r="BF313" i="17"/>
  <c r="BF175" i="17"/>
  <c r="BF324" i="17"/>
  <c r="BF326" i="17"/>
  <c r="BF332" i="17"/>
  <c r="BF141" i="17"/>
  <c r="BF321" i="17"/>
  <c r="BF333" i="17"/>
  <c r="BF335" i="17"/>
  <c r="BF344" i="17"/>
  <c r="BF130" i="17"/>
  <c r="BF200" i="17"/>
  <c r="BF226" i="17"/>
  <c r="BF272" i="17"/>
  <c r="BF310" i="17"/>
  <c r="BF342" i="17"/>
  <c r="BF343" i="17"/>
  <c r="BF218" i="17"/>
  <c r="BF318" i="17"/>
  <c r="BF329" i="17"/>
  <c r="BF334" i="17"/>
  <c r="BF351" i="17"/>
  <c r="BF358" i="17"/>
  <c r="E116" i="16"/>
  <c r="BF132" i="16"/>
  <c r="BF142" i="16"/>
  <c r="BF144" i="16"/>
  <c r="BF150" i="16"/>
  <c r="J120" i="16"/>
  <c r="BF153" i="16"/>
  <c r="BF169" i="16"/>
  <c r="F92" i="16"/>
  <c r="BF163" i="16"/>
  <c r="BF149" i="16"/>
  <c r="BF154" i="16"/>
  <c r="BF173" i="16"/>
  <c r="BF131" i="16"/>
  <c r="BF133" i="16"/>
  <c r="BF138" i="16"/>
  <c r="BF159" i="16"/>
  <c r="BF166" i="16"/>
  <c r="BF170" i="16"/>
  <c r="BF171" i="16"/>
  <c r="BF146" i="16"/>
  <c r="BF156" i="16"/>
  <c r="BF165" i="16"/>
  <c r="BF172" i="16"/>
  <c r="BF134" i="16"/>
  <c r="BF140" i="16"/>
  <c r="BF160" i="16"/>
  <c r="BF137" i="16"/>
  <c r="BF174" i="16"/>
  <c r="BF180" i="16"/>
  <c r="BF139" i="16"/>
  <c r="BF151" i="16"/>
  <c r="BF162" i="16"/>
  <c r="BF175" i="16"/>
  <c r="BF130" i="16"/>
  <c r="BF161" i="16"/>
  <c r="BF157" i="16"/>
  <c r="BF148" i="16"/>
  <c r="BF129" i="16"/>
  <c r="BF141" i="16"/>
  <c r="BF143" i="16"/>
  <c r="BF155" i="16"/>
  <c r="BF176" i="16"/>
  <c r="BF179" i="16"/>
  <c r="BF136" i="16"/>
  <c r="BF177" i="16"/>
  <c r="BF167" i="16"/>
  <c r="BF155" i="15"/>
  <c r="BF165" i="15"/>
  <c r="BF176" i="15"/>
  <c r="BF197" i="15"/>
  <c r="BF211" i="15"/>
  <c r="BF145" i="15"/>
  <c r="BF160" i="15"/>
  <c r="BF167" i="15"/>
  <c r="BF181" i="15"/>
  <c r="BF187" i="15"/>
  <c r="BF191" i="15"/>
  <c r="BF196" i="15"/>
  <c r="BF198" i="15"/>
  <c r="BF206" i="15"/>
  <c r="F94" i="15"/>
  <c r="BF138" i="15"/>
  <c r="BF170" i="15"/>
  <c r="BF213" i="15"/>
  <c r="BF218" i="15"/>
  <c r="BF233" i="15"/>
  <c r="E121" i="15"/>
  <c r="BF148" i="15"/>
  <c r="BF158" i="15"/>
  <c r="BF178" i="15"/>
  <c r="BF188" i="15"/>
  <c r="BF193" i="15"/>
  <c r="BF219" i="15"/>
  <c r="J127" i="15"/>
  <c r="BF149" i="15"/>
  <c r="BF168" i="15"/>
  <c r="BF182" i="15"/>
  <c r="BF220" i="15"/>
  <c r="BF147" i="15"/>
  <c r="BF174" i="15"/>
  <c r="BF179" i="15"/>
  <c r="BF185" i="15"/>
  <c r="BF190" i="15"/>
  <c r="BF200" i="15"/>
  <c r="BF201" i="15"/>
  <c r="BF216" i="15"/>
  <c r="BF217" i="15"/>
  <c r="BF227" i="15"/>
  <c r="BF229" i="15"/>
  <c r="BF241" i="15"/>
  <c r="BF166" i="15"/>
  <c r="BF169" i="15"/>
  <c r="BF203" i="15"/>
  <c r="BF210" i="15"/>
  <c r="BF212" i="15"/>
  <c r="BF224" i="15"/>
  <c r="BF136" i="15"/>
  <c r="BF146" i="15"/>
  <c r="BF157" i="15"/>
  <c r="BF207" i="15"/>
  <c r="BF221" i="15"/>
  <c r="BF235" i="15"/>
  <c r="BF140" i="15"/>
  <c r="BF144" i="15"/>
  <c r="BF152" i="15"/>
  <c r="BF154" i="15"/>
  <c r="BF172" i="15"/>
  <c r="BF177" i="15"/>
  <c r="BF209" i="15"/>
  <c r="BF215" i="15"/>
  <c r="BF228" i="15"/>
  <c r="BF230" i="15"/>
  <c r="BF236" i="15"/>
  <c r="BF137" i="15"/>
  <c r="BF151" i="15"/>
  <c r="BF153" i="15"/>
  <c r="BF156" i="15"/>
  <c r="BF163" i="15"/>
  <c r="BF171" i="15"/>
  <c r="BF192" i="15"/>
  <c r="BF232" i="15"/>
  <c r="BF150" i="15"/>
  <c r="BF164" i="15"/>
  <c r="BF175" i="15"/>
  <c r="BF189" i="15"/>
  <c r="BF199" i="15"/>
  <c r="BF204" i="15"/>
  <c r="BF240" i="15"/>
  <c r="BF245" i="15"/>
  <c r="BF252" i="15"/>
  <c r="BF254" i="15"/>
  <c r="BF257" i="15"/>
  <c r="BF139" i="15"/>
  <c r="BF142" i="15"/>
  <c r="BF180" i="15"/>
  <c r="BF184" i="15"/>
  <c r="BF226" i="15"/>
  <c r="BF244" i="15"/>
  <c r="BF248" i="15"/>
  <c r="BF251" i="15"/>
  <c r="BF263" i="15"/>
  <c r="BF141" i="15"/>
  <c r="BF194" i="15"/>
  <c r="BF205" i="15"/>
  <c r="BF231" i="15"/>
  <c r="BF234" i="15"/>
  <c r="BF239" i="15"/>
  <c r="BF242" i="15"/>
  <c r="BF247" i="15"/>
  <c r="BF249" i="15"/>
  <c r="BF260" i="15"/>
  <c r="BF261" i="15"/>
  <c r="BF264" i="15"/>
  <c r="BF143" i="15"/>
  <c r="BF159" i="15"/>
  <c r="BF162" i="15"/>
  <c r="BF173" i="15"/>
  <c r="BF183" i="15"/>
  <c r="BF186" i="15"/>
  <c r="BF214" i="15"/>
  <c r="BF222" i="15"/>
  <c r="BF225" i="15"/>
  <c r="BF238" i="15"/>
  <c r="BF246" i="15"/>
  <c r="BF253" i="15"/>
  <c r="BF255" i="15"/>
  <c r="BF258" i="15"/>
  <c r="BF131" i="14"/>
  <c r="BF137" i="14"/>
  <c r="BF147" i="14"/>
  <c r="BF157" i="14"/>
  <c r="BF159" i="14"/>
  <c r="BF139" i="14"/>
  <c r="BF138" i="14"/>
  <c r="BF173" i="14"/>
  <c r="BF136" i="14"/>
  <c r="BF152" i="14"/>
  <c r="BF155" i="14"/>
  <c r="BF158" i="14"/>
  <c r="BF153" i="14"/>
  <c r="BF161" i="14"/>
  <c r="BF164" i="14"/>
  <c r="BF167" i="14"/>
  <c r="E115" i="14"/>
  <c r="BF135" i="14"/>
  <c r="BF171" i="14"/>
  <c r="BF177" i="14"/>
  <c r="BF142" i="14"/>
  <c r="BF144" i="14"/>
  <c r="BF170" i="14"/>
  <c r="J121" i="14"/>
  <c r="BF130" i="14"/>
  <c r="BF132" i="14"/>
  <c r="BF169" i="14"/>
  <c r="BF176" i="14"/>
  <c r="BF179" i="14"/>
  <c r="BF165" i="14"/>
  <c r="BF143" i="14"/>
  <c r="BF146" i="14"/>
  <c r="F124" i="14"/>
  <c r="BF134" i="14"/>
  <c r="BF151" i="14"/>
  <c r="BF156" i="14"/>
  <c r="BF162" i="14"/>
  <c r="BF172" i="14"/>
  <c r="BF145" i="14"/>
  <c r="BF148" i="14"/>
  <c r="BF149" i="14"/>
  <c r="BF154" i="14"/>
  <c r="BF133" i="14"/>
  <c r="BF140" i="14"/>
  <c r="BF160" i="14"/>
  <c r="BF166" i="14"/>
  <c r="BF168" i="14"/>
  <c r="BF174" i="14"/>
  <c r="BF180" i="14"/>
  <c r="BF178" i="13"/>
  <c r="BF132" i="13"/>
  <c r="BF135" i="13"/>
  <c r="BF152" i="13"/>
  <c r="BF168" i="13"/>
  <c r="BF129" i="13"/>
  <c r="BF131" i="13"/>
  <c r="BF145" i="13"/>
  <c r="BF148" i="13"/>
  <c r="BF163" i="13"/>
  <c r="BF186" i="13"/>
  <c r="BF142" i="13"/>
  <c r="BF155" i="13"/>
  <c r="BF164" i="13"/>
  <c r="BF175" i="13"/>
  <c r="BF133" i="13"/>
  <c r="BF150" i="13"/>
  <c r="BF172" i="13"/>
  <c r="E114" i="13"/>
  <c r="F123" i="13"/>
  <c r="BF136" i="13"/>
  <c r="BF137" i="13"/>
  <c r="BF192" i="13"/>
  <c r="BF187" i="13"/>
  <c r="BF197" i="13"/>
  <c r="BF198" i="13"/>
  <c r="BF154" i="13"/>
  <c r="BF171" i="13"/>
  <c r="BF162" i="13"/>
  <c r="BF195" i="13"/>
  <c r="BF144" i="13"/>
  <c r="BF156" i="13"/>
  <c r="BF181" i="13"/>
  <c r="BF189" i="13"/>
  <c r="BK121" i="12"/>
  <c r="J121" i="12"/>
  <c r="J32" i="12" s="1"/>
  <c r="BF130" i="13"/>
  <c r="BF138" i="13"/>
  <c r="BF139" i="13"/>
  <c r="BF158" i="13"/>
  <c r="BF166" i="13"/>
  <c r="BF176" i="13"/>
  <c r="BF194" i="13"/>
  <c r="J120" i="13"/>
  <c r="BF128" i="13"/>
  <c r="BF146" i="13"/>
  <c r="BF157" i="13"/>
  <c r="BF159" i="13"/>
  <c r="BF165" i="13"/>
  <c r="BF185" i="13"/>
  <c r="BF140" i="13"/>
  <c r="BF143" i="13"/>
  <c r="BF169" i="13"/>
  <c r="BF179" i="13"/>
  <c r="BF182" i="13"/>
  <c r="BF188" i="13"/>
  <c r="BF193" i="13"/>
  <c r="BF153" i="13"/>
  <c r="BF160" i="13"/>
  <c r="BF167" i="13"/>
  <c r="BF183" i="13"/>
  <c r="BF190" i="13"/>
  <c r="BF196" i="13"/>
  <c r="BF134" i="13"/>
  <c r="BF141" i="13"/>
  <c r="BF149" i="13"/>
  <c r="BF151" i="13"/>
  <c r="BF173" i="13"/>
  <c r="BF174" i="13"/>
  <c r="BF177" i="13"/>
  <c r="BF184" i="13"/>
  <c r="J91" i="12"/>
  <c r="J136" i="11"/>
  <c r="J101" i="11" s="1"/>
  <c r="BF137" i="12"/>
  <c r="BF133" i="12"/>
  <c r="BF140" i="12"/>
  <c r="BF127" i="12"/>
  <c r="BF132" i="12"/>
  <c r="BF136" i="12"/>
  <c r="E85" i="12"/>
  <c r="BF135" i="12"/>
  <c r="BF141" i="12"/>
  <c r="BF143" i="12"/>
  <c r="BF138" i="12"/>
  <c r="BF130" i="12"/>
  <c r="F94" i="12"/>
  <c r="BF131" i="12"/>
  <c r="BF139" i="12"/>
  <c r="BF123" i="12"/>
  <c r="BF134" i="12"/>
  <c r="BF144" i="12"/>
  <c r="BF128" i="12"/>
  <c r="BF129" i="12"/>
  <c r="BF142" i="12"/>
  <c r="BF137" i="11"/>
  <c r="BF145" i="11"/>
  <c r="BF161" i="11"/>
  <c r="BF203" i="11"/>
  <c r="BF225" i="11"/>
  <c r="BF230" i="11"/>
  <c r="BF242" i="11"/>
  <c r="BF257" i="11"/>
  <c r="BF259" i="11"/>
  <c r="BF262" i="11"/>
  <c r="BF156" i="11"/>
  <c r="BF165" i="11"/>
  <c r="BF184" i="11"/>
  <c r="BF186" i="11"/>
  <c r="BF196" i="11"/>
  <c r="BF224" i="11"/>
  <c r="BF260" i="11"/>
  <c r="BF144" i="11"/>
  <c r="BF164" i="11"/>
  <c r="BF170" i="11"/>
  <c r="BF181" i="11"/>
  <c r="BF194" i="11"/>
  <c r="BF204" i="11"/>
  <c r="BF234" i="11"/>
  <c r="BF263" i="11"/>
  <c r="BF151" i="11"/>
  <c r="BF154" i="11"/>
  <c r="BF173" i="11"/>
  <c r="BF179" i="11"/>
  <c r="BF189" i="11"/>
  <c r="BF191" i="11"/>
  <c r="BF192" i="11"/>
  <c r="BF193" i="11"/>
  <c r="BF199" i="11"/>
  <c r="BF220" i="11"/>
  <c r="BF241" i="11"/>
  <c r="BF248" i="11"/>
  <c r="BF253" i="11"/>
  <c r="BF142" i="11"/>
  <c r="BF157" i="11"/>
  <c r="BF159" i="11"/>
  <c r="BF160" i="11"/>
  <c r="BF176" i="11"/>
  <c r="BF182" i="11"/>
  <c r="BF200" i="11"/>
  <c r="BF202" i="11"/>
  <c r="BF267" i="11"/>
  <c r="BF180" i="11"/>
  <c r="BF183" i="11"/>
  <c r="BF190" i="11"/>
  <c r="BF197" i="11"/>
  <c r="BF201" i="11"/>
  <c r="BF209" i="11"/>
  <c r="BF215" i="11"/>
  <c r="BF217" i="11"/>
  <c r="BF227" i="11"/>
  <c r="BF235" i="11"/>
  <c r="BF255" i="11"/>
  <c r="BF271" i="11"/>
  <c r="BF279" i="11"/>
  <c r="E85" i="11"/>
  <c r="J127" i="11"/>
  <c r="BF187" i="11"/>
  <c r="BF152" i="11"/>
  <c r="BF169" i="11"/>
  <c r="BF172" i="11"/>
  <c r="BF185" i="11"/>
  <c r="BF213" i="11"/>
  <c r="BF238" i="11"/>
  <c r="BF148" i="11"/>
  <c r="BF168" i="11"/>
  <c r="BF216" i="11"/>
  <c r="BF219" i="11"/>
  <c r="BF231" i="11"/>
  <c r="BF254" i="11"/>
  <c r="BF256" i="11"/>
  <c r="BF269" i="11"/>
  <c r="BF139" i="11"/>
  <c r="BF149" i="11"/>
  <c r="BF158" i="11"/>
  <c r="BF162" i="11"/>
  <c r="BF175" i="11"/>
  <c r="BF178" i="11"/>
  <c r="BF206" i="11"/>
  <c r="BF212" i="11"/>
  <c r="BF214" i="11"/>
  <c r="BF223" i="11"/>
  <c r="BF232" i="11"/>
  <c r="BF240" i="11"/>
  <c r="BF249" i="11"/>
  <c r="BF252" i="11"/>
  <c r="BF274" i="11"/>
  <c r="F130" i="11"/>
  <c r="BF138" i="11"/>
  <c r="BF141" i="11"/>
  <c r="BF143" i="11"/>
  <c r="BF272" i="11"/>
  <c r="BF153" i="11"/>
  <c r="BF163" i="11"/>
  <c r="BF198" i="11"/>
  <c r="BF229" i="11"/>
  <c r="BF244" i="11"/>
  <c r="BF265" i="11"/>
  <c r="BF273" i="11"/>
  <c r="BF278" i="11"/>
  <c r="BF280" i="11"/>
  <c r="BF147" i="11"/>
  <c r="BF155" i="11"/>
  <c r="BF166" i="11"/>
  <c r="BF171" i="11"/>
  <c r="BF233" i="11"/>
  <c r="BF237" i="11"/>
  <c r="BF261" i="11"/>
  <c r="BF266" i="11"/>
  <c r="BF277" i="11"/>
  <c r="BF283" i="11"/>
  <c r="BF287" i="11"/>
  <c r="BF289" i="11"/>
  <c r="BF292" i="11"/>
  <c r="BF294" i="11"/>
  <c r="BF295" i="11"/>
  <c r="BF264" i="11"/>
  <c r="BF275" i="11"/>
  <c r="BF281" i="11"/>
  <c r="BF286" i="11"/>
  <c r="BF291" i="11"/>
  <c r="BF140" i="11"/>
  <c r="BF146" i="11"/>
  <c r="BF150" i="11"/>
  <c r="BF167" i="11"/>
  <c r="BF195" i="11"/>
  <c r="BF210" i="11"/>
  <c r="BF226" i="11"/>
  <c r="BF268" i="11"/>
  <c r="BF174" i="11"/>
  <c r="BF177" i="11"/>
  <c r="BF188" i="11"/>
  <c r="BF205" i="11"/>
  <c r="BF208" i="11"/>
  <c r="BF211" i="11"/>
  <c r="BF218" i="11"/>
  <c r="BF222" i="11"/>
  <c r="BF243" i="11"/>
  <c r="BF246" i="11"/>
  <c r="BF247" i="11"/>
  <c r="BF251" i="11"/>
  <c r="BF258" i="11"/>
  <c r="BF276" i="11"/>
  <c r="BF282" i="11"/>
  <c r="BF284" i="11"/>
  <c r="BF288" i="11"/>
  <c r="BF290" i="11"/>
  <c r="E85" i="10"/>
  <c r="BF174" i="10"/>
  <c r="BF282" i="10"/>
  <c r="BF493" i="10"/>
  <c r="BF520" i="10"/>
  <c r="BF634" i="10"/>
  <c r="BF758" i="10"/>
  <c r="BF771" i="10"/>
  <c r="BF897" i="10"/>
  <c r="BF1105" i="10"/>
  <c r="BF1202" i="10"/>
  <c r="BF1267" i="10"/>
  <c r="BF1312" i="10"/>
  <c r="BF1340" i="10"/>
  <c r="BF1364" i="10"/>
  <c r="BF1433" i="10"/>
  <c r="BF1508" i="10"/>
  <c r="BF1528" i="10"/>
  <c r="BF1572" i="10"/>
  <c r="BF1575" i="10"/>
  <c r="BF1590" i="10"/>
  <c r="BF1792" i="10"/>
  <c r="BF1032" i="10"/>
  <c r="BF1083" i="10"/>
  <c r="BF1230" i="10"/>
  <c r="BF1276" i="10"/>
  <c r="BF1296" i="10"/>
  <c r="BF1316" i="10"/>
  <c r="BF1336" i="10"/>
  <c r="BF1368" i="10"/>
  <c r="BF1421" i="10"/>
  <c r="BF1424" i="10"/>
  <c r="BF1460" i="10"/>
  <c r="BF1468" i="10"/>
  <c r="BF1476" i="10"/>
  <c r="BF1492" i="10"/>
  <c r="BF1520" i="10"/>
  <c r="BF1614" i="10"/>
  <c r="BF1617" i="10"/>
  <c r="BF1648" i="10"/>
  <c r="BF1704" i="10"/>
  <c r="BF1744" i="10"/>
  <c r="BF1822" i="10"/>
  <c r="BF1832" i="10"/>
  <c r="BF1874" i="10"/>
  <c r="BF288" i="10"/>
  <c r="BF454" i="10"/>
  <c r="BF544" i="10"/>
  <c r="BF611" i="10"/>
  <c r="BF698" i="10"/>
  <c r="BF854" i="10"/>
  <c r="BF857" i="10"/>
  <c r="BF907" i="10"/>
  <c r="BF927" i="10"/>
  <c r="BF936" i="10"/>
  <c r="BF1040" i="10"/>
  <c r="BF1060" i="10"/>
  <c r="BF1232" i="10"/>
  <c r="BF1392" i="10"/>
  <c r="BF1397" i="10"/>
  <c r="BF1402" i="10"/>
  <c r="BF1418" i="10"/>
  <c r="BF1439" i="10"/>
  <c r="BF1488" i="10"/>
  <c r="BF1524" i="10"/>
  <c r="BF1563" i="10"/>
  <c r="BF1566" i="10"/>
  <c r="BF1596" i="10"/>
  <c r="BF1599" i="10"/>
  <c r="BF1655" i="10"/>
  <c r="BF1658" i="10"/>
  <c r="BF1672" i="10"/>
  <c r="BF1689" i="10"/>
  <c r="BF1714" i="10"/>
  <c r="BF1729" i="10"/>
  <c r="BF1760" i="10"/>
  <c r="BF1782" i="10"/>
  <c r="BF1802" i="10"/>
  <c r="BF1812" i="10"/>
  <c r="BF1897" i="10"/>
  <c r="BF1919" i="10"/>
  <c r="BF268" i="10"/>
  <c r="BF277" i="10"/>
  <c r="BF359" i="10"/>
  <c r="BF371" i="10"/>
  <c r="BF385" i="10"/>
  <c r="BF421" i="10"/>
  <c r="BF431" i="10"/>
  <c r="BF462" i="10"/>
  <c r="BF489" i="10"/>
  <c r="BF502" i="10"/>
  <c r="BF548" i="10"/>
  <c r="BF865" i="10"/>
  <c r="BF890" i="10"/>
  <c r="BF1024" i="10"/>
  <c r="BF1099" i="10"/>
  <c r="BF1117" i="10"/>
  <c r="BF1120" i="10"/>
  <c r="BF1272" i="10"/>
  <c r="BF1328" i="10"/>
  <c r="BF1352" i="10"/>
  <c r="BF1384" i="10"/>
  <c r="BF1388" i="10"/>
  <c r="BF1415" i="10"/>
  <c r="BF1480" i="10"/>
  <c r="BF1496" i="10"/>
  <c r="BF1500" i="10"/>
  <c r="BF1512" i="10"/>
  <c r="BF1628" i="10"/>
  <c r="BF1632" i="10"/>
  <c r="BF1686" i="10"/>
  <c r="BF1692" i="10"/>
  <c r="BF1717" i="10"/>
  <c r="BF1901" i="10"/>
  <c r="BF1917" i="10"/>
  <c r="BF1923" i="10"/>
  <c r="BF159" i="10"/>
  <c r="BF170" i="10"/>
  <c r="BF202" i="10"/>
  <c r="BF400" i="10"/>
  <c r="BF409" i="10"/>
  <c r="BF448" i="10"/>
  <c r="BF681" i="10"/>
  <c r="BF703" i="10"/>
  <c r="BF748" i="10"/>
  <c r="BF791" i="10"/>
  <c r="BF796" i="10"/>
  <c r="BF910" i="10"/>
  <c r="BF913" i="10"/>
  <c r="BF929" i="10"/>
  <c r="BF963" i="10"/>
  <c r="BF985" i="10"/>
  <c r="BF994" i="10"/>
  <c r="BF1018" i="10"/>
  <c r="BF1063" i="10"/>
  <c r="BF1096" i="10"/>
  <c r="BF1102" i="10"/>
  <c r="BF1130" i="10"/>
  <c r="BF1200" i="10"/>
  <c r="BF1242" i="10"/>
  <c r="BF1250" i="10"/>
  <c r="BF1281" i="10"/>
  <c r="BF1372" i="10"/>
  <c r="BF1442" i="10"/>
  <c r="BF1445" i="10"/>
  <c r="BF1448" i="10"/>
  <c r="BF1516" i="10"/>
  <c r="BF1556" i="10"/>
  <c r="BF1587" i="10"/>
  <c r="BF1593" i="10"/>
  <c r="BF1605" i="10"/>
  <c r="BF1652" i="10"/>
  <c r="BF1668" i="10"/>
  <c r="BF1723" i="10"/>
  <c r="BF1736" i="10"/>
  <c r="BF1853" i="10"/>
  <c r="BF1954" i="10"/>
  <c r="BF171" i="10"/>
  <c r="BF199" i="10"/>
  <c r="BF353" i="10"/>
  <c r="BF422" i="10"/>
  <c r="BF440" i="10"/>
  <c r="BF473" i="10"/>
  <c r="BF478" i="10"/>
  <c r="BF486" i="10"/>
  <c r="BF568" i="10"/>
  <c r="BF660" i="10"/>
  <c r="BF811" i="10"/>
  <c r="BF900" i="10"/>
  <c r="BF969" i="10"/>
  <c r="BF991" i="10"/>
  <c r="BF1114" i="10"/>
  <c r="BF1119" i="10"/>
  <c r="BF1173" i="10"/>
  <c r="BF1182" i="10"/>
  <c r="BF1259" i="10"/>
  <c r="BF1332" i="10"/>
  <c r="BF1376" i="10"/>
  <c r="BF1407" i="10"/>
  <c r="BF1436" i="10"/>
  <c r="BF1456" i="10"/>
  <c r="BF1484" i="10"/>
  <c r="BF1544" i="10"/>
  <c r="BF1560" i="10"/>
  <c r="BF1578" i="10"/>
  <c r="BF1581" i="10"/>
  <c r="BF1611" i="10"/>
  <c r="BF1640" i="10"/>
  <c r="BF1661" i="10"/>
  <c r="BF1680" i="10"/>
  <c r="BF1748" i="10"/>
  <c r="BF1766" i="10"/>
  <c r="BF1881" i="10"/>
  <c r="BF1921" i="10"/>
  <c r="BF1956" i="10"/>
  <c r="BF180" i="10"/>
  <c r="BF183" i="10"/>
  <c r="BF205" i="10"/>
  <c r="BF243" i="10"/>
  <c r="BF488" i="10"/>
  <c r="BF508" i="10"/>
  <c r="BF513" i="10"/>
  <c r="BF646" i="10"/>
  <c r="BF742" i="10"/>
  <c r="BF777" i="10"/>
  <c r="BF881" i="10"/>
  <c r="BF916" i="10"/>
  <c r="BF933" i="10"/>
  <c r="BF959" i="10"/>
  <c r="BF966" i="10"/>
  <c r="BF1000" i="10"/>
  <c r="BF1057" i="10"/>
  <c r="BF1068" i="10"/>
  <c r="BF1196" i="10"/>
  <c r="BF1198" i="10"/>
  <c r="BF1540" i="10"/>
  <c r="BF1584" i="10"/>
  <c r="BF1602" i="10"/>
  <c r="BF1620" i="10"/>
  <c r="BF1644" i="10"/>
  <c r="BF1664" i="10"/>
  <c r="BF1696" i="10"/>
  <c r="BF1711" i="10"/>
  <c r="BF1726" i="10"/>
  <c r="BF1787" i="10"/>
  <c r="BF1839" i="10"/>
  <c r="BF1893" i="10"/>
  <c r="BF1958" i="10"/>
  <c r="BF1960" i="10"/>
  <c r="BF177" i="10"/>
  <c r="BF339" i="10"/>
  <c r="BF444" i="10"/>
  <c r="BF494" i="10"/>
  <c r="BF537" i="10"/>
  <c r="BF593" i="10"/>
  <c r="BF697" i="10"/>
  <c r="BF715" i="10"/>
  <c r="BF745" i="10"/>
  <c r="BF786" i="10"/>
  <c r="BF840" i="10"/>
  <c r="BF859" i="10"/>
  <c r="BF868" i="10"/>
  <c r="BF939" i="10"/>
  <c r="BF1189" i="10"/>
  <c r="BF1212" i="10"/>
  <c r="BF1239" i="10"/>
  <c r="BF1286" i="10"/>
  <c r="BF1300" i="10"/>
  <c r="BF1360" i="10"/>
  <c r="BF1380" i="10"/>
  <c r="BF1412" i="10"/>
  <c r="BF1427" i="10"/>
  <c r="BF1430" i="10"/>
  <c r="BF1548" i="10"/>
  <c r="BF1552" i="10"/>
  <c r="BF1608" i="10"/>
  <c r="BF1624" i="10"/>
  <c r="BF1676" i="10"/>
  <c r="BF1700" i="10"/>
  <c r="BF1732" i="10"/>
  <c r="BF1885" i="10"/>
  <c r="BF1889" i="10"/>
  <c r="BF1905" i="10"/>
  <c r="BF1452" i="10"/>
  <c r="BF1464" i="10"/>
  <c r="BF1472" i="10"/>
  <c r="BF1504" i="10"/>
  <c r="BF1532" i="10"/>
  <c r="BF1536" i="10"/>
  <c r="BF1569" i="10"/>
  <c r="BF1636" i="10"/>
  <c r="BF1683" i="10"/>
  <c r="BF1708" i="10"/>
  <c r="BF1720" i="10"/>
  <c r="BF1740" i="10"/>
  <c r="BF1754" i="10"/>
  <c r="BF1772" i="10"/>
  <c r="BF1777" i="10"/>
  <c r="BF1846" i="10"/>
  <c r="BF1860" i="10"/>
  <c r="BF1867" i="10"/>
  <c r="BF1961" i="10"/>
  <c r="F94" i="10"/>
  <c r="BF196" i="10"/>
  <c r="BF229" i="10"/>
  <c r="BF485" i="10"/>
  <c r="BF511" i="10"/>
  <c r="BF614" i="10"/>
  <c r="BF654" i="10"/>
  <c r="BF706" i="10"/>
  <c r="BF714" i="10"/>
  <c r="BF778" i="10"/>
  <c r="BF799" i="10"/>
  <c r="BF862" i="10"/>
  <c r="BF1003" i="10"/>
  <c r="BF1108" i="10"/>
  <c r="BF1263" i="10"/>
  <c r="BF751" i="10"/>
  <c r="BF765" i="10"/>
  <c r="BF800" i="10"/>
  <c r="BF802" i="10"/>
  <c r="BF924" i="10"/>
  <c r="BF972" i="10"/>
  <c r="BF979" i="10"/>
  <c r="BF1006" i="10"/>
  <c r="BF1015" i="10"/>
  <c r="BF1021" i="10"/>
  <c r="BF1092" i="10"/>
  <c r="BF1245" i="10"/>
  <c r="BF1308" i="10"/>
  <c r="BF1348" i="10"/>
  <c r="BF1356" i="10"/>
  <c r="J139" i="10"/>
  <c r="BF280" i="10"/>
  <c r="BF319" i="10"/>
  <c r="BF323" i="10"/>
  <c r="BF363" i="10"/>
  <c r="BF519" i="10"/>
  <c r="BF526" i="10"/>
  <c r="BF587" i="10"/>
  <c r="BF629" i="10"/>
  <c r="BF699" i="10"/>
  <c r="BF710" i="10"/>
  <c r="BF792" i="10"/>
  <c r="BF875" i="10"/>
  <c r="BF950" i="10"/>
  <c r="BF976" i="10"/>
  <c r="BF1009" i="10"/>
  <c r="BF1174" i="10"/>
  <c r="BF1222" i="10"/>
  <c r="BF148" i="10"/>
  <c r="BF214" i="10"/>
  <c r="BF309" i="10"/>
  <c r="BF320" i="10"/>
  <c r="BF391" i="10"/>
  <c r="BF503" i="10"/>
  <c r="BF509" i="10"/>
  <c r="BF516" i="10"/>
  <c r="BF522" i="10"/>
  <c r="BF562" i="10"/>
  <c r="BF600" i="10"/>
  <c r="BF789" i="10"/>
  <c r="BF793" i="10"/>
  <c r="BF830" i="10"/>
  <c r="BF849" i="10"/>
  <c r="BF946" i="10"/>
  <c r="BF1012" i="10"/>
  <c r="BF1035" i="10"/>
  <c r="BF1046" i="10"/>
  <c r="BF1204" i="10"/>
  <c r="BF1254" i="10"/>
  <c r="BF172" i="10"/>
  <c r="BF189" i="10"/>
  <c r="BF274" i="10"/>
  <c r="BF299" i="10"/>
  <c r="BF367" i="10"/>
  <c r="BF484" i="10"/>
  <c r="BF523" i="10"/>
  <c r="BF626" i="10"/>
  <c r="BF639" i="10"/>
  <c r="BF642" i="10"/>
  <c r="BF667" i="10"/>
  <c r="BF720" i="10"/>
  <c r="BF790" i="10"/>
  <c r="BF954" i="10"/>
  <c r="BF988" i="10"/>
  <c r="BF1028" i="10"/>
  <c r="BF1052" i="10"/>
  <c r="BF1118" i="10"/>
  <c r="BF1247" i="10"/>
  <c r="BF1258" i="10"/>
  <c r="BF1324" i="10"/>
  <c r="BF186" i="10"/>
  <c r="BF221" i="10"/>
  <c r="BF253" i="10"/>
  <c r="BF469" i="10"/>
  <c r="BF521" i="10"/>
  <c r="BF695" i="10"/>
  <c r="BF702" i="10"/>
  <c r="BF707" i="10"/>
  <c r="BF815" i="10"/>
  <c r="BF878" i="10"/>
  <c r="BF884" i="10"/>
  <c r="BF904" i="10"/>
  <c r="BF919" i="10"/>
  <c r="BF942" i="10"/>
  <c r="BF997" i="10"/>
  <c r="BF1076" i="10"/>
  <c r="BF1195" i="10"/>
  <c r="BF1291" i="10"/>
  <c r="BF1320" i="10"/>
  <c r="BF813" i="10"/>
  <c r="BF845" i="10"/>
  <c r="BF851" i="10"/>
  <c r="BF961" i="10"/>
  <c r="BF982" i="10"/>
  <c r="BF1043" i="10"/>
  <c r="BF1073" i="10"/>
  <c r="BF1237" i="10"/>
  <c r="BF1304" i="10"/>
  <c r="BF1344" i="10"/>
  <c r="BF128" i="9"/>
  <c r="BK125" i="8"/>
  <c r="BK124" i="8" s="1"/>
  <c r="J124" i="8" s="1"/>
  <c r="J32" i="8" s="1"/>
  <c r="BF132" i="9"/>
  <c r="BF134" i="9"/>
  <c r="BF136" i="9"/>
  <c r="BF139" i="9"/>
  <c r="F94" i="9"/>
  <c r="J91" i="9"/>
  <c r="BF133" i="9"/>
  <c r="BF138" i="9"/>
  <c r="BF135" i="9"/>
  <c r="BF140" i="9"/>
  <c r="BF131" i="9"/>
  <c r="BF137" i="9"/>
  <c r="BF142" i="9"/>
  <c r="BF155" i="9"/>
  <c r="BF156" i="9"/>
  <c r="BF145" i="9"/>
  <c r="E113" i="9"/>
  <c r="BF148" i="9"/>
  <c r="BF151" i="9"/>
  <c r="BF154" i="9"/>
  <c r="BF127" i="8"/>
  <c r="BF129" i="8"/>
  <c r="BF135" i="8"/>
  <c r="BF143" i="8"/>
  <c r="E112" i="8"/>
  <c r="BF136" i="8"/>
  <c r="BF155" i="8"/>
  <c r="BF137" i="8"/>
  <c r="BF141" i="8"/>
  <c r="BF145" i="8"/>
  <c r="BF153" i="8"/>
  <c r="J118" i="8"/>
  <c r="BF131" i="8"/>
  <c r="BF133" i="8"/>
  <c r="BF142" i="8"/>
  <c r="BF144" i="8"/>
  <c r="BF167" i="8"/>
  <c r="BF132" i="8"/>
  <c r="BF130" i="8"/>
  <c r="BF154" i="8"/>
  <c r="BF159" i="8"/>
  <c r="BF163" i="8"/>
  <c r="BF169" i="8"/>
  <c r="F94" i="8"/>
  <c r="BF134" i="8"/>
  <c r="BF151" i="8"/>
  <c r="BF172" i="8"/>
  <c r="BF173" i="8"/>
  <c r="BF157" i="8"/>
  <c r="BF162" i="8"/>
  <c r="BF170" i="8"/>
  <c r="BF150" i="8"/>
  <c r="BF158" i="8"/>
  <c r="BF161" i="8"/>
  <c r="BF165" i="8"/>
  <c r="BF166" i="8"/>
  <c r="BF168" i="8"/>
  <c r="BF164" i="8"/>
  <c r="BF147" i="8"/>
  <c r="BF148" i="8"/>
  <c r="BF138" i="8"/>
  <c r="BF149" i="8"/>
  <c r="BF128" i="8"/>
  <c r="BF139" i="8"/>
  <c r="BF146" i="8"/>
  <c r="BF160" i="8"/>
  <c r="BF156" i="8"/>
  <c r="BF140" i="8"/>
  <c r="J135" i="6"/>
  <c r="J100" i="6" s="1"/>
  <c r="F118" i="7"/>
  <c r="BF134" i="7"/>
  <c r="BF137" i="7"/>
  <c r="BF125" i="7"/>
  <c r="BF129" i="7"/>
  <c r="BF132" i="7"/>
  <c r="E109" i="7"/>
  <c r="BF141" i="7"/>
  <c r="BF143" i="7"/>
  <c r="J91" i="7"/>
  <c r="BF131" i="7"/>
  <c r="BF135" i="7"/>
  <c r="BF127" i="7"/>
  <c r="BF139" i="7"/>
  <c r="BF130" i="7"/>
  <c r="BF133" i="7"/>
  <c r="BF140" i="7"/>
  <c r="BF128" i="7"/>
  <c r="BF126" i="7"/>
  <c r="BF138" i="7"/>
  <c r="BF123" i="7"/>
  <c r="BF136" i="7"/>
  <c r="BF142" i="7"/>
  <c r="BF124" i="7"/>
  <c r="E85" i="6"/>
  <c r="BF141" i="6"/>
  <c r="BF142" i="6"/>
  <c r="BF148" i="6"/>
  <c r="BF178" i="6"/>
  <c r="BF201" i="6"/>
  <c r="BF206" i="6"/>
  <c r="BF247" i="6"/>
  <c r="F130" i="6"/>
  <c r="BF140" i="6"/>
  <c r="BF144" i="6"/>
  <c r="BF146" i="6"/>
  <c r="BF158" i="6"/>
  <c r="BF182" i="6"/>
  <c r="BF190" i="6"/>
  <c r="BF212" i="6"/>
  <c r="BF239" i="6"/>
  <c r="BF245" i="6"/>
  <c r="BF266" i="6"/>
  <c r="BF136" i="6"/>
  <c r="BF145" i="6"/>
  <c r="BF150" i="6"/>
  <c r="BF152" i="6"/>
  <c r="BF153" i="6"/>
  <c r="BF157" i="6"/>
  <c r="BF176" i="6"/>
  <c r="BF180" i="6"/>
  <c r="BF181" i="6"/>
  <c r="BF183" i="6"/>
  <c r="BF184" i="6"/>
  <c r="BF232" i="6"/>
  <c r="BF246" i="6"/>
  <c r="BF256" i="6"/>
  <c r="BF265" i="6"/>
  <c r="BF267" i="6"/>
  <c r="BF137" i="6"/>
  <c r="BF161" i="6"/>
  <c r="BF172" i="6"/>
  <c r="BF218" i="6"/>
  <c r="BF225" i="6"/>
  <c r="BF258" i="6"/>
  <c r="BF261" i="6"/>
  <c r="BF269" i="6"/>
  <c r="J127" i="6"/>
  <c r="BF149" i="6"/>
  <c r="BF163" i="6"/>
  <c r="BF165" i="6"/>
  <c r="BF170" i="6"/>
  <c r="BF173" i="6"/>
  <c r="BF192" i="6"/>
  <c r="BF203" i="6"/>
  <c r="BF214" i="6"/>
  <c r="BF229" i="6"/>
  <c r="BF251" i="6"/>
  <c r="BF270" i="6"/>
  <c r="BF283" i="6"/>
  <c r="BF159" i="6"/>
  <c r="BF196" i="6"/>
  <c r="BF197" i="6"/>
  <c r="BF209" i="6"/>
  <c r="BF226" i="6"/>
  <c r="BF231" i="6"/>
  <c r="BF233" i="6"/>
  <c r="BF257" i="6"/>
  <c r="BF268" i="6"/>
  <c r="BF287" i="6"/>
  <c r="BF185" i="6"/>
  <c r="BF213" i="6"/>
  <c r="BF215" i="6"/>
  <c r="BF221" i="6"/>
  <c r="BF237" i="6"/>
  <c r="BF254" i="6"/>
  <c r="BF279" i="6"/>
  <c r="BF282" i="6"/>
  <c r="BF285" i="6"/>
  <c r="BF273" i="6"/>
  <c r="BF143" i="6"/>
  <c r="BF151" i="6"/>
  <c r="BF167" i="6"/>
  <c r="BF171" i="6"/>
  <c r="BF186" i="6"/>
  <c r="BF191" i="6"/>
  <c r="BF200" i="6"/>
  <c r="BF202" i="6"/>
  <c r="BF208" i="6"/>
  <c r="BF216" i="6"/>
  <c r="BF220" i="6"/>
  <c r="BF263" i="6"/>
  <c r="BF276" i="6"/>
  <c r="BF277" i="6"/>
  <c r="BF281" i="6"/>
  <c r="BF284" i="6"/>
  <c r="BF139" i="6"/>
  <c r="BF154" i="6"/>
  <c r="BF156" i="6"/>
  <c r="BF177" i="6"/>
  <c r="BF187" i="6"/>
  <c r="BF194" i="6"/>
  <c r="BF199" i="6"/>
  <c r="BF227" i="6"/>
  <c r="BF248" i="6"/>
  <c r="BF260" i="6"/>
  <c r="BF271" i="6"/>
  <c r="BF290" i="6"/>
  <c r="BF160" i="6"/>
  <c r="BF164" i="6"/>
  <c r="BF168" i="6"/>
  <c r="BF175" i="6"/>
  <c r="BF188" i="6"/>
  <c r="BF193" i="6"/>
  <c r="BF195" i="6"/>
  <c r="BF198" i="6"/>
  <c r="BF224" i="6"/>
  <c r="BF235" i="6"/>
  <c r="BF240" i="6"/>
  <c r="BF241" i="6"/>
  <c r="BF262" i="6"/>
  <c r="BF272" i="6"/>
  <c r="BF275" i="6"/>
  <c r="BF280" i="6"/>
  <c r="BF288" i="6"/>
  <c r="BF242" i="6"/>
  <c r="BF244" i="6"/>
  <c r="BF249" i="6"/>
  <c r="BF252" i="6"/>
  <c r="BF138" i="6"/>
  <c r="BF155" i="6"/>
  <c r="BF169" i="6"/>
  <c r="BF174" i="6"/>
  <c r="BF204" i="6"/>
  <c r="BF210" i="6"/>
  <c r="BF222" i="6"/>
  <c r="BF223" i="6"/>
  <c r="BF293" i="6"/>
  <c r="BF294" i="6"/>
  <c r="BF296" i="6"/>
  <c r="BF297" i="6"/>
  <c r="BF147" i="6"/>
  <c r="BF162" i="6"/>
  <c r="BF166" i="6"/>
  <c r="BF179" i="6"/>
  <c r="BF230" i="6"/>
  <c r="BF236" i="6"/>
  <c r="BF238" i="6"/>
  <c r="BF243" i="6"/>
  <c r="BF253" i="6"/>
  <c r="BF264" i="6"/>
  <c r="BF286" i="6"/>
  <c r="BF292" i="6"/>
  <c r="BF189" i="6"/>
  <c r="BF205" i="6"/>
  <c r="BF211" i="6"/>
  <c r="BF219" i="6"/>
  <c r="BF291" i="6"/>
  <c r="J91" i="5"/>
  <c r="BF158" i="5"/>
  <c r="J126" i="4"/>
  <c r="J100" i="4" s="1"/>
  <c r="BF138" i="5"/>
  <c r="BF147" i="5"/>
  <c r="BF136" i="5"/>
  <c r="BF139" i="5"/>
  <c r="BF141" i="5"/>
  <c r="BF148" i="5"/>
  <c r="BF144" i="5"/>
  <c r="BF131" i="5"/>
  <c r="F123" i="5"/>
  <c r="BF134" i="5"/>
  <c r="BF140" i="5"/>
  <c r="BF142" i="5"/>
  <c r="BF153" i="5"/>
  <c r="BF130" i="5"/>
  <c r="BF135" i="5"/>
  <c r="BF145" i="5"/>
  <c r="E85" i="5"/>
  <c r="BF133" i="5"/>
  <c r="BF146" i="5"/>
  <c r="BF156" i="5"/>
  <c r="BF159" i="5"/>
  <c r="BF168" i="5"/>
  <c r="BF169" i="5"/>
  <c r="BF173" i="5"/>
  <c r="BF176" i="5"/>
  <c r="BF177" i="5"/>
  <c r="BF178" i="5"/>
  <c r="BF182" i="5"/>
  <c r="BF129" i="5"/>
  <c r="BF132" i="5"/>
  <c r="BF137" i="5"/>
  <c r="BF143" i="5"/>
  <c r="BF151" i="5"/>
  <c r="BF152" i="5"/>
  <c r="BF160" i="5"/>
  <c r="BF164" i="5"/>
  <c r="BF170" i="5"/>
  <c r="BF179" i="5"/>
  <c r="BF186" i="5"/>
  <c r="BF149" i="5"/>
  <c r="BF154" i="5"/>
  <c r="BF155" i="5"/>
  <c r="BF162" i="5"/>
  <c r="BF163" i="5"/>
  <c r="BF165" i="5"/>
  <c r="BF167" i="5"/>
  <c r="BF171" i="5"/>
  <c r="BF172" i="5"/>
  <c r="BF175" i="5"/>
  <c r="BF183" i="5"/>
  <c r="BF161" i="5"/>
  <c r="BF166" i="5"/>
  <c r="BF174" i="5"/>
  <c r="BF180" i="5"/>
  <c r="BF184" i="5"/>
  <c r="BF187" i="5"/>
  <c r="BF134" i="4"/>
  <c r="BF136" i="4"/>
  <c r="BF127" i="4"/>
  <c r="BF135" i="4"/>
  <c r="E112" i="4"/>
  <c r="F94" i="4"/>
  <c r="BF130" i="4"/>
  <c r="J91" i="4"/>
  <c r="BF129" i="4"/>
  <c r="BF140" i="4"/>
  <c r="BF143" i="4"/>
  <c r="BF146" i="4"/>
  <c r="BF139" i="4"/>
  <c r="BF141" i="4"/>
  <c r="BF142" i="4"/>
  <c r="BF128" i="4"/>
  <c r="BF132" i="4"/>
  <c r="BF144" i="4"/>
  <c r="BF133" i="4"/>
  <c r="BF145" i="4"/>
  <c r="BF147" i="4"/>
  <c r="BF138" i="4"/>
  <c r="BF149" i="4"/>
  <c r="BF150" i="4"/>
  <c r="BF137" i="4"/>
  <c r="J91" i="3"/>
  <c r="J417" i="2"/>
  <c r="J108" i="2" s="1"/>
  <c r="J646" i="2"/>
  <c r="J117" i="2" s="1"/>
  <c r="F94" i="3"/>
  <c r="BF134" i="3"/>
  <c r="BF151" i="3"/>
  <c r="BF152" i="3"/>
  <c r="BF163" i="3"/>
  <c r="BF166" i="3"/>
  <c r="BF169" i="3"/>
  <c r="BF175" i="3"/>
  <c r="BF187" i="3"/>
  <c r="BF189" i="3"/>
  <c r="E85" i="3"/>
  <c r="BF139" i="3"/>
  <c r="BF145" i="3"/>
  <c r="BF167" i="3"/>
  <c r="BF154" i="3"/>
  <c r="BF157" i="3"/>
  <c r="BF161" i="3"/>
  <c r="BF141" i="3"/>
  <c r="BF150" i="3"/>
  <c r="BF172" i="3"/>
  <c r="BF183" i="3"/>
  <c r="BF185" i="3"/>
  <c r="BF135" i="3"/>
  <c r="BF158" i="3"/>
  <c r="BF168" i="3"/>
  <c r="BF176" i="3"/>
  <c r="BF181" i="3"/>
  <c r="BF195" i="3"/>
  <c r="BF138" i="3"/>
  <c r="BF144" i="3"/>
  <c r="BF153" i="3"/>
  <c r="BF182" i="3"/>
  <c r="BF200" i="3"/>
  <c r="BF136" i="3"/>
  <c r="BF184" i="3"/>
  <c r="BF196" i="3"/>
  <c r="BF198" i="3"/>
  <c r="BF199" i="3"/>
  <c r="BF160" i="3"/>
  <c r="BF173" i="3"/>
  <c r="BF188" i="3"/>
  <c r="BF143" i="3"/>
  <c r="BF148" i="3"/>
  <c r="BF159" i="3"/>
  <c r="BF194" i="3"/>
  <c r="BF146" i="3"/>
  <c r="BF149" i="3"/>
  <c r="BF170" i="3"/>
  <c r="BF179" i="3"/>
  <c r="BF147" i="3"/>
  <c r="BF155" i="3"/>
  <c r="BF156" i="3"/>
  <c r="BF171" i="3"/>
  <c r="BF180" i="3"/>
  <c r="BF186" i="3"/>
  <c r="BF193" i="3"/>
  <c r="BF140" i="3"/>
  <c r="BF190" i="3"/>
  <c r="BF178" i="3"/>
  <c r="BF191" i="3"/>
  <c r="BF167" i="2"/>
  <c r="BF240" i="2"/>
  <c r="BF243" i="2"/>
  <c r="BF249" i="2"/>
  <c r="BF308" i="2"/>
  <c r="BF350" i="2"/>
  <c r="BF361" i="2"/>
  <c r="BF381" i="2"/>
  <c r="BF423" i="2"/>
  <c r="BF470" i="2"/>
  <c r="BF517" i="2"/>
  <c r="BF519" i="2"/>
  <c r="BF585" i="2"/>
  <c r="BF594" i="2"/>
  <c r="BF606" i="2"/>
  <c r="BF875" i="2"/>
  <c r="BF914" i="2"/>
  <c r="BF923" i="2"/>
  <c r="BF968" i="2"/>
  <c r="BF988" i="2"/>
  <c r="BF993" i="2"/>
  <c r="BF1009" i="2"/>
  <c r="BF1027" i="2"/>
  <c r="BF1088" i="2"/>
  <c r="BF1125" i="2"/>
  <c r="BF1180" i="2"/>
  <c r="BF1184" i="2"/>
  <c r="BF1188" i="2"/>
  <c r="BF1196" i="2"/>
  <c r="BF1232" i="2"/>
  <c r="BF1236" i="2"/>
  <c r="BF1240" i="2"/>
  <c r="BF1263" i="2"/>
  <c r="BF1270" i="2"/>
  <c r="BF1281" i="2"/>
  <c r="BF1285" i="2"/>
  <c r="BF1289" i="2"/>
  <c r="BF1293" i="2"/>
  <c r="J133" i="2"/>
  <c r="BF142" i="2"/>
  <c r="BF181" i="2"/>
  <c r="BF232" i="2"/>
  <c r="BF241" i="2"/>
  <c r="BF254" i="2"/>
  <c r="BF344" i="2"/>
  <c r="BF366" i="2"/>
  <c r="BF373" i="2"/>
  <c r="BF376" i="2"/>
  <c r="BF391" i="2"/>
  <c r="BF406" i="2"/>
  <c r="BF477" i="2"/>
  <c r="BF485" i="2"/>
  <c r="BF544" i="2"/>
  <c r="BF547" i="2"/>
  <c r="BF551" i="2"/>
  <c r="BF562" i="2"/>
  <c r="BF597" i="2"/>
  <c r="BF659" i="2"/>
  <c r="BF687" i="2"/>
  <c r="BF732" i="2"/>
  <c r="BF747" i="2"/>
  <c r="BF752" i="2"/>
  <c r="BF812" i="2"/>
  <c r="BF831" i="2"/>
  <c r="BF835" i="2"/>
  <c r="BF859" i="2"/>
  <c r="BF863" i="2"/>
  <c r="BF883" i="2"/>
  <c r="BF920" i="2"/>
  <c r="BF953" i="2"/>
  <c r="BF1021" i="2"/>
  <c r="BF1032" i="2"/>
  <c r="BF1305" i="2"/>
  <c r="BF1309" i="2"/>
  <c r="E85" i="2"/>
  <c r="F94" i="2"/>
  <c r="BF153" i="2"/>
  <c r="BF186" i="2"/>
  <c r="BF236" i="2"/>
  <c r="BF396" i="2"/>
  <c r="BF424" i="2"/>
  <c r="BF434" i="2"/>
  <c r="BF437" i="2"/>
  <c r="BF440" i="2"/>
  <c r="BF461" i="2"/>
  <c r="BF462" i="2"/>
  <c r="BF483" i="2"/>
  <c r="BF491" i="2"/>
  <c r="BF508" i="2"/>
  <c r="BF573" i="2"/>
  <c r="BF609" i="2"/>
  <c r="BF617" i="2"/>
  <c r="BF807" i="2"/>
  <c r="BF839" i="2"/>
  <c r="BF907" i="2"/>
  <c r="BF911" i="2"/>
  <c r="BF917" i="2"/>
  <c r="BF963" i="2"/>
  <c r="BF983" i="2"/>
  <c r="BF1137" i="2"/>
  <c r="BF1152" i="2"/>
  <c r="BF1160" i="2"/>
  <c r="BF1313" i="2"/>
  <c r="BF1317" i="2"/>
  <c r="BF1325" i="2"/>
  <c r="BF1329" i="2"/>
  <c r="AZ96" i="1"/>
  <c r="BF164" i="2"/>
  <c r="BF189" i="2"/>
  <c r="BF305" i="2"/>
  <c r="BF311" i="2"/>
  <c r="BF370" i="2"/>
  <c r="BF400" i="2"/>
  <c r="BF427" i="2"/>
  <c r="BF443" i="2"/>
  <c r="BF446" i="2"/>
  <c r="BF447" i="2"/>
  <c r="BF457" i="2"/>
  <c r="BF478" i="2"/>
  <c r="BF504" i="2"/>
  <c r="BF516" i="2"/>
  <c r="BF528" i="2"/>
  <c r="BF537" i="2"/>
  <c r="BF565" i="2"/>
  <c r="BF632" i="2"/>
  <c r="BF663" i="2"/>
  <c r="BF667" i="2"/>
  <c r="BF717" i="2"/>
  <c r="BF727" i="2"/>
  <c r="BF762" i="2"/>
  <c r="BF767" i="2"/>
  <c r="BF787" i="2"/>
  <c r="BF802" i="2"/>
  <c r="BF827" i="2"/>
  <c r="BF871" i="2"/>
  <c r="BF1003" i="2"/>
  <c r="BF1067" i="2"/>
  <c r="BF1131" i="2"/>
  <c r="BF1176" i="2"/>
  <c r="BF1334" i="2"/>
  <c r="BF195" i="2"/>
  <c r="BF207" i="2"/>
  <c r="BF244" i="2"/>
  <c r="BF245" i="2"/>
  <c r="BF248" i="2"/>
  <c r="BF332" i="2"/>
  <c r="BF338" i="2"/>
  <c r="BF339" i="2"/>
  <c r="BF403" i="2"/>
  <c r="BF407" i="2"/>
  <c r="BF450" i="2"/>
  <c r="BF454" i="2"/>
  <c r="BF458" i="2"/>
  <c r="BF499" i="2"/>
  <c r="BF507" i="2"/>
  <c r="BF559" i="2"/>
  <c r="BF576" i="2"/>
  <c r="BF631" i="2"/>
  <c r="BF682" i="2"/>
  <c r="BF722" i="2"/>
  <c r="BF777" i="2"/>
  <c r="BF797" i="2"/>
  <c r="BF855" i="2"/>
  <c r="BF879" i="2"/>
  <c r="BF1057" i="2"/>
  <c r="BF1095" i="2"/>
  <c r="BF1120" i="2"/>
  <c r="BF1212" i="2"/>
  <c r="BF1216" i="2"/>
  <c r="BF1297" i="2"/>
  <c r="BF1301" i="2"/>
  <c r="BF1321" i="2"/>
  <c r="BF1333" i="2"/>
  <c r="BF148" i="2"/>
  <c r="BF173" i="2"/>
  <c r="BF192" i="2"/>
  <c r="BF228" i="2"/>
  <c r="BF287" i="2"/>
  <c r="BF291" i="2"/>
  <c r="BF325" i="2"/>
  <c r="BF328" i="2"/>
  <c r="BF341" i="2"/>
  <c r="BF388" i="2"/>
  <c r="BF413" i="2"/>
  <c r="BF430" i="2"/>
  <c r="BF473" i="2"/>
  <c r="BF476" i="2"/>
  <c r="BF488" i="2"/>
  <c r="BF494" i="2"/>
  <c r="BF513" i="2"/>
  <c r="BF531" i="2"/>
  <c r="BF591" i="2"/>
  <c r="BF600" i="2"/>
  <c r="BF603" i="2"/>
  <c r="BF614" i="2"/>
  <c r="BF634" i="2"/>
  <c r="BF672" i="2"/>
  <c r="BF737" i="2"/>
  <c r="BF757" i="2"/>
  <c r="BF772" i="2"/>
  <c r="BF792" i="2"/>
  <c r="BF847" i="2"/>
  <c r="BF1074" i="2"/>
  <c r="BF1100" i="2"/>
  <c r="BF1110" i="2"/>
  <c r="BF1156" i="2"/>
  <c r="BF1228" i="2"/>
  <c r="BB96" i="1"/>
  <c r="BF147" i="2"/>
  <c r="BF158" i="2"/>
  <c r="BF170" i="2"/>
  <c r="BF242" i="2"/>
  <c r="BF319" i="2"/>
  <c r="BF340" i="2"/>
  <c r="BF448" i="2"/>
  <c r="BF479" i="2"/>
  <c r="BF480" i="2"/>
  <c r="BF502" i="2"/>
  <c r="BF525" i="2"/>
  <c r="BF579" i="2"/>
  <c r="BF588" i="2"/>
  <c r="BF651" i="2"/>
  <c r="BF655" i="2"/>
  <c r="BF677" i="2"/>
  <c r="BF712" i="2"/>
  <c r="BF817" i="2"/>
  <c r="BF843" i="2"/>
  <c r="BF851" i="2"/>
  <c r="BF895" i="2"/>
  <c r="BF899" i="2"/>
  <c r="BF943" i="2"/>
  <c r="BF958" i="2"/>
  <c r="BF973" i="2"/>
  <c r="BF978" i="2"/>
  <c r="BF1015" i="2"/>
  <c r="BF1037" i="2"/>
  <c r="BF1047" i="2"/>
  <c r="BF1062" i="2"/>
  <c r="BF1105" i="2"/>
  <c r="BF1164" i="2"/>
  <c r="BF1200" i="2"/>
  <c r="BF1204" i="2"/>
  <c r="BF1208" i="2"/>
  <c r="BF1224" i="2"/>
  <c r="BF259" i="2"/>
  <c r="BF260" i="2"/>
  <c r="BF264" i="2"/>
  <c r="BF267" i="2"/>
  <c r="BF270" i="2"/>
  <c r="BF274" i="2"/>
  <c r="BF294" i="2"/>
  <c r="BF322" i="2"/>
  <c r="BF353" i="2"/>
  <c r="BF358" i="2"/>
  <c r="BF382" i="2"/>
  <c r="BF418" i="2"/>
  <c r="BF464" i="2"/>
  <c r="BF467" i="2"/>
  <c r="BF534" i="2"/>
  <c r="BF540" i="2"/>
  <c r="BF582" i="2"/>
  <c r="BF623" i="2"/>
  <c r="BF628" i="2"/>
  <c r="BF692" i="2"/>
  <c r="BF697" i="2"/>
  <c r="BF887" i="2"/>
  <c r="BF928" i="2"/>
  <c r="BF933" i="2"/>
  <c r="BF938" i="2"/>
  <c r="BF948" i="2"/>
  <c r="BF998" i="2"/>
  <c r="BF1042" i="2"/>
  <c r="BF1052" i="2"/>
  <c r="BF1115" i="2"/>
  <c r="BF1148" i="2"/>
  <c r="BF1168" i="2"/>
  <c r="BF1172" i="2"/>
  <c r="BF1256" i="2"/>
  <c r="BF1277" i="2"/>
  <c r="BC96" i="1"/>
  <c r="BF145" i="2"/>
  <c r="BF151" i="2"/>
  <c r="BF174" i="2"/>
  <c r="BF194" i="2"/>
  <c r="BF331" i="2"/>
  <c r="BF335" i="2"/>
  <c r="BF349" i="2"/>
  <c r="BF392" i="2"/>
  <c r="BF484" i="2"/>
  <c r="BF510" i="2"/>
  <c r="BF522" i="2"/>
  <c r="BF568" i="2"/>
  <c r="BF618" i="2"/>
  <c r="BF647" i="2"/>
  <c r="BF702" i="2"/>
  <c r="BF707" i="2"/>
  <c r="BF742" i="2"/>
  <c r="BF782" i="2"/>
  <c r="BF822" i="2"/>
  <c r="BF867" i="2"/>
  <c r="BF891" i="2"/>
  <c r="BF903" i="2"/>
  <c r="BF1081" i="2"/>
  <c r="BF1143" i="2"/>
  <c r="BF1192" i="2"/>
  <c r="BF1220" i="2"/>
  <c r="BF1244" i="2"/>
  <c r="BF1248" i="2"/>
  <c r="BF1252" i="2"/>
  <c r="BD96" i="1"/>
  <c r="F39" i="6"/>
  <c r="BD100" i="1"/>
  <c r="F37" i="13"/>
  <c r="BB108" i="1" s="1"/>
  <c r="F38" i="14"/>
  <c r="BC109" i="1" s="1"/>
  <c r="F37" i="16"/>
  <c r="BD111" i="1" s="1"/>
  <c r="F38" i="3"/>
  <c r="BC97" i="1" s="1"/>
  <c r="F39" i="9"/>
  <c r="BD103" i="1"/>
  <c r="F35" i="11"/>
  <c r="AZ106" i="1" s="1"/>
  <c r="F38" i="15"/>
  <c r="BC110" i="1" s="1"/>
  <c r="F39" i="3"/>
  <c r="BD97" i="1" s="1"/>
  <c r="J35" i="10"/>
  <c r="AV105" i="1"/>
  <c r="F38" i="5"/>
  <c r="BC99" i="1" s="1"/>
  <c r="F38" i="7"/>
  <c r="BC101" i="1" s="1"/>
  <c r="F35" i="9"/>
  <c r="AZ103" i="1" s="1"/>
  <c r="F35" i="10"/>
  <c r="AZ105" i="1" s="1"/>
  <c r="F35" i="3"/>
  <c r="AZ97" i="1"/>
  <c r="F37" i="8"/>
  <c r="BB102" i="1" s="1"/>
  <c r="J35" i="11"/>
  <c r="AV106" i="1" s="1"/>
  <c r="F39" i="15"/>
  <c r="BD110" i="1" s="1"/>
  <c r="AS94" i="1"/>
  <c r="F35" i="5"/>
  <c r="AZ99" i="1" s="1"/>
  <c r="F39" i="7"/>
  <c r="BD101" i="1"/>
  <c r="F39" i="8"/>
  <c r="BD102" i="1" s="1"/>
  <c r="F38" i="11"/>
  <c r="BC106" i="1" s="1"/>
  <c r="F37" i="15"/>
  <c r="BB110" i="1" s="1"/>
  <c r="F37" i="4"/>
  <c r="BB98" i="1" s="1"/>
  <c r="J35" i="8"/>
  <c r="AV102" i="1"/>
  <c r="F39" i="11"/>
  <c r="BD106" i="1" s="1"/>
  <c r="F35" i="16"/>
  <c r="BB111" i="1"/>
  <c r="J33" i="17"/>
  <c r="AV112" i="1" s="1"/>
  <c r="F38" i="4"/>
  <c r="BC98" i="1" s="1"/>
  <c r="J35" i="7"/>
  <c r="AV101" i="1"/>
  <c r="F38" i="8"/>
  <c r="BC102" i="1" s="1"/>
  <c r="F35" i="12"/>
  <c r="AZ107" i="1"/>
  <c r="F38" i="12"/>
  <c r="BC107" i="1" s="1"/>
  <c r="J35" i="12"/>
  <c r="AV107" i="1" s="1"/>
  <c r="F39" i="13"/>
  <c r="BD108" i="1" s="1"/>
  <c r="F35" i="14"/>
  <c r="AZ109" i="1" s="1"/>
  <c r="J33" i="16"/>
  <c r="AV111" i="1"/>
  <c r="F37" i="17"/>
  <c r="BD112" i="1" s="1"/>
  <c r="F39" i="4"/>
  <c r="BD98" i="1"/>
  <c r="F35" i="7"/>
  <c r="AZ101" i="1" s="1"/>
  <c r="F35" i="8"/>
  <c r="AZ102" i="1" s="1"/>
  <c r="F37" i="11"/>
  <c r="BB106" i="1"/>
  <c r="F36" i="16"/>
  <c r="BC111" i="1" s="1"/>
  <c r="F35" i="17"/>
  <c r="BB112" i="1"/>
  <c r="J35" i="5"/>
  <c r="AV99" i="1" s="1"/>
  <c r="F37" i="7"/>
  <c r="BB101" i="1" s="1"/>
  <c r="F37" i="9"/>
  <c r="BB103" i="1" s="1"/>
  <c r="F37" i="10"/>
  <c r="BB105" i="1" s="1"/>
  <c r="F37" i="3"/>
  <c r="BB97" i="1"/>
  <c r="J35" i="9"/>
  <c r="AV103" i="1"/>
  <c r="F38" i="10"/>
  <c r="BC105" i="1"/>
  <c r="F37" i="5"/>
  <c r="BB99" i="1" s="1"/>
  <c r="J35" i="6"/>
  <c r="AV100" i="1" s="1"/>
  <c r="J35" i="13"/>
  <c r="AV108" i="1"/>
  <c r="J35" i="14"/>
  <c r="AV109" i="1"/>
  <c r="F33" i="16"/>
  <c r="AZ111" i="1"/>
  <c r="F36" i="17"/>
  <c r="BC112" i="1"/>
  <c r="F39" i="5"/>
  <c r="BD99" i="1" s="1"/>
  <c r="F38" i="6"/>
  <c r="BC100" i="1" s="1"/>
  <c r="F37" i="12"/>
  <c r="BB107" i="1"/>
  <c r="F38" i="13"/>
  <c r="BC108" i="1"/>
  <c r="J35" i="15"/>
  <c r="AV110" i="1"/>
  <c r="J35" i="4"/>
  <c r="AV98" i="1" s="1"/>
  <c r="F35" i="6"/>
  <c r="AZ100" i="1"/>
  <c r="F39" i="12"/>
  <c r="BD107" i="1" s="1"/>
  <c r="F39" i="14"/>
  <c r="BD109" i="1"/>
  <c r="F35" i="15"/>
  <c r="AZ110" i="1" s="1"/>
  <c r="F35" i="4"/>
  <c r="AZ98" i="1"/>
  <c r="F37" i="6"/>
  <c r="BB100" i="1" s="1"/>
  <c r="F35" i="13"/>
  <c r="AZ108" i="1" s="1"/>
  <c r="F37" i="14"/>
  <c r="BB109" i="1"/>
  <c r="F33" i="17"/>
  <c r="AZ112" i="1" s="1"/>
  <c r="J35" i="3"/>
  <c r="AV97" i="1"/>
  <c r="F38" i="9"/>
  <c r="BC103" i="1" s="1"/>
  <c r="F39" i="10"/>
  <c r="BD105" i="1" s="1"/>
  <c r="P127" i="13" l="1"/>
  <c r="P126" i="13" s="1"/>
  <c r="AU108" i="1" s="1"/>
  <c r="BK121" i="7"/>
  <c r="J121" i="7" s="1"/>
  <c r="J98" i="7" s="1"/>
  <c r="P134" i="6"/>
  <c r="P133" i="6" s="1"/>
  <c r="AU100" i="1" s="1"/>
  <c r="R416" i="2"/>
  <c r="BK140" i="2"/>
  <c r="J140" i="2" s="1"/>
  <c r="J99" i="2" s="1"/>
  <c r="BK127" i="5"/>
  <c r="J127" i="5" s="1"/>
  <c r="J99" i="5" s="1"/>
  <c r="R128" i="17"/>
  <c r="T128" i="14"/>
  <c r="T127" i="14" s="1"/>
  <c r="BK718" i="10"/>
  <c r="J718" i="10" s="1"/>
  <c r="J109" i="10" s="1"/>
  <c r="T127" i="5"/>
  <c r="T126" i="5" s="1"/>
  <c r="R127" i="13"/>
  <c r="R126" i="13" s="1"/>
  <c r="J161" i="15"/>
  <c r="J101" i="15" s="1"/>
  <c r="J125" i="4"/>
  <c r="J99" i="4" s="1"/>
  <c r="BK124" i="4"/>
  <c r="J124" i="4" s="1"/>
  <c r="BK129" i="9"/>
  <c r="J129" i="9" s="1"/>
  <c r="J101" i="9" s="1"/>
  <c r="BK127" i="16"/>
  <c r="J127" i="16" s="1"/>
  <c r="J97" i="16" s="1"/>
  <c r="BK127" i="13"/>
  <c r="J928" i="10"/>
  <c r="J115" i="10" s="1"/>
  <c r="T316" i="17"/>
  <c r="P128" i="14"/>
  <c r="P127" i="14" s="1"/>
  <c r="AU109" i="1" s="1"/>
  <c r="R126" i="5"/>
  <c r="T718" i="10"/>
  <c r="T140" i="2"/>
  <c r="T139" i="2" s="1"/>
  <c r="R134" i="6"/>
  <c r="R133" i="6" s="1"/>
  <c r="P127" i="5"/>
  <c r="P126" i="5"/>
  <c r="AU99" i="1"/>
  <c r="T134" i="6"/>
  <c r="T133" i="6" s="1"/>
  <c r="P416" i="2"/>
  <c r="R140" i="2"/>
  <c r="R139" i="2"/>
  <c r="BK134" i="6"/>
  <c r="J134" i="6" s="1"/>
  <c r="J99" i="6" s="1"/>
  <c r="BK128" i="14"/>
  <c r="BK127" i="14" s="1"/>
  <c r="J127" i="14" s="1"/>
  <c r="J98" i="14" s="1"/>
  <c r="P127" i="16"/>
  <c r="P126" i="16" s="1"/>
  <c r="AU111" i="1" s="1"/>
  <c r="R125" i="4"/>
  <c r="R124" i="4" s="1"/>
  <c r="P140" i="2"/>
  <c r="P139" i="2" s="1"/>
  <c r="AU96" i="1" s="1"/>
  <c r="P134" i="11"/>
  <c r="P133" i="11" s="1"/>
  <c r="AU106" i="1" s="1"/>
  <c r="T416" i="2"/>
  <c r="T134" i="11"/>
  <c r="T133" i="11"/>
  <c r="R718" i="10"/>
  <c r="P129" i="9"/>
  <c r="P125" i="9" s="1"/>
  <c r="AU103" i="1" s="1"/>
  <c r="R128" i="14"/>
  <c r="R127" i="14"/>
  <c r="R127" i="16"/>
  <c r="R126" i="16" s="1"/>
  <c r="P125" i="4"/>
  <c r="P124" i="4"/>
  <c r="AU98" i="1" s="1"/>
  <c r="P132" i="3"/>
  <c r="P131" i="3" s="1"/>
  <c r="AU97" i="1" s="1"/>
  <c r="T128" i="17"/>
  <c r="T127" i="17" s="1"/>
  <c r="P146" i="10"/>
  <c r="T146" i="10"/>
  <c r="T145" i="10" s="1"/>
  <c r="T125" i="8"/>
  <c r="T124" i="8" s="1"/>
  <c r="BK146" i="10"/>
  <c r="J146" i="10" s="1"/>
  <c r="J99" i="10" s="1"/>
  <c r="R146" i="10"/>
  <c r="R145" i="10" s="1"/>
  <c r="R164" i="3"/>
  <c r="T125" i="4"/>
  <c r="T124" i="4"/>
  <c r="R134" i="11"/>
  <c r="R133" i="11" s="1"/>
  <c r="P128" i="17"/>
  <c r="P127" i="17" s="1"/>
  <c r="AU112" i="1" s="1"/>
  <c r="R134" i="15"/>
  <c r="R133" i="15" s="1"/>
  <c r="T134" i="15"/>
  <c r="T133" i="15" s="1"/>
  <c r="R125" i="8"/>
  <c r="R124" i="8" s="1"/>
  <c r="T132" i="3"/>
  <c r="T131" i="3" s="1"/>
  <c r="P316" i="17"/>
  <c r="P718" i="10"/>
  <c r="BK164" i="3"/>
  <c r="BK131" i="3" s="1"/>
  <c r="J131" i="3" s="1"/>
  <c r="J98" i="3" s="1"/>
  <c r="BK416" i="2"/>
  <c r="BK139" i="2" s="1"/>
  <c r="J139" i="2" s="1"/>
  <c r="J32" i="2" s="1"/>
  <c r="AG96" i="1" s="1"/>
  <c r="R316" i="17"/>
  <c r="R127" i="17" s="1"/>
  <c r="BK134" i="11"/>
  <c r="J134" i="11" s="1"/>
  <c r="J99" i="11" s="1"/>
  <c r="P134" i="15"/>
  <c r="P133" i="15"/>
  <c r="AU110" i="1"/>
  <c r="R132" i="3"/>
  <c r="BK126" i="9"/>
  <c r="J126" i="9" s="1"/>
  <c r="J99" i="9" s="1"/>
  <c r="BK128" i="17"/>
  <c r="J128" i="17"/>
  <c r="J97" i="17" s="1"/>
  <c r="BK316" i="17"/>
  <c r="J316" i="17" s="1"/>
  <c r="J105" i="17" s="1"/>
  <c r="AG110" i="1"/>
  <c r="J98" i="15"/>
  <c r="J134" i="15"/>
  <c r="J99" i="15" s="1"/>
  <c r="AG107" i="1"/>
  <c r="J98" i="12"/>
  <c r="AG102" i="1"/>
  <c r="J98" i="8"/>
  <c r="J125" i="8"/>
  <c r="J99" i="8" s="1"/>
  <c r="BK126" i="5"/>
  <c r="J126" i="5" s="1"/>
  <c r="J98" i="5" s="1"/>
  <c r="F36" i="3"/>
  <c r="BA97" i="1" s="1"/>
  <c r="BD95" i="1"/>
  <c r="J36" i="11"/>
  <c r="AW106" i="1" s="1"/>
  <c r="AT106" i="1" s="1"/>
  <c r="F36" i="2"/>
  <c r="BA96" i="1" s="1"/>
  <c r="F36" i="5"/>
  <c r="BA99" i="1"/>
  <c r="J36" i="10"/>
  <c r="AW105" i="1" s="1"/>
  <c r="AT105" i="1" s="1"/>
  <c r="J36" i="4"/>
  <c r="AW98" i="1" s="1"/>
  <c r="AT98" i="1" s="1"/>
  <c r="F36" i="9"/>
  <c r="BA103" i="1"/>
  <c r="J36" i="13"/>
  <c r="AW108" i="1" s="1"/>
  <c r="AT108" i="1" s="1"/>
  <c r="J36" i="3"/>
  <c r="AW97" i="1" s="1"/>
  <c r="AT97" i="1" s="1"/>
  <c r="BC95" i="1"/>
  <c r="AY95" i="1" s="1"/>
  <c r="F36" i="12"/>
  <c r="BA107" i="1" s="1"/>
  <c r="F36" i="15"/>
  <c r="BA110" i="1" s="1"/>
  <c r="F36" i="6"/>
  <c r="BA100" i="1"/>
  <c r="BB104" i="1"/>
  <c r="AX104" i="1" s="1"/>
  <c r="F36" i="7"/>
  <c r="BA101" i="1" s="1"/>
  <c r="F36" i="10"/>
  <c r="BA105" i="1"/>
  <c r="J36" i="2"/>
  <c r="AW96" i="1" s="1"/>
  <c r="AT96" i="1" s="1"/>
  <c r="J36" i="7"/>
  <c r="AW101" i="1"/>
  <c r="AT101" i="1"/>
  <c r="F36" i="11"/>
  <c r="BA106" i="1" s="1"/>
  <c r="F36" i="4"/>
  <c r="BA98" i="1" s="1"/>
  <c r="F36" i="8"/>
  <c r="BA102" i="1"/>
  <c r="F36" i="14"/>
  <c r="BA109" i="1" s="1"/>
  <c r="J36" i="5"/>
  <c r="AW99" i="1" s="1"/>
  <c r="AT99" i="1" s="1"/>
  <c r="J34" i="16"/>
  <c r="AW111" i="1" s="1"/>
  <c r="AT111" i="1" s="1"/>
  <c r="J36" i="6"/>
  <c r="AW100" i="1" s="1"/>
  <c r="AT100" i="1" s="1"/>
  <c r="F34" i="16"/>
  <c r="BA111" i="1"/>
  <c r="J32" i="7"/>
  <c r="AG101" i="1" s="1"/>
  <c r="BB95" i="1"/>
  <c r="AZ95" i="1"/>
  <c r="F36" i="13"/>
  <c r="BA108" i="1" s="1"/>
  <c r="J36" i="8"/>
  <c r="AW102" i="1"/>
  <c r="AT102" i="1" s="1"/>
  <c r="AN102" i="1" s="1"/>
  <c r="J36" i="15"/>
  <c r="AW110" i="1" s="1"/>
  <c r="AT110" i="1" s="1"/>
  <c r="AN110" i="1" s="1"/>
  <c r="J36" i="9"/>
  <c r="AW103" i="1"/>
  <c r="AT103" i="1"/>
  <c r="J36" i="14"/>
  <c r="AW109" i="1" s="1"/>
  <c r="AT109" i="1" s="1"/>
  <c r="F34" i="17"/>
  <c r="BA112" i="1"/>
  <c r="J36" i="12"/>
  <c r="AW107" i="1"/>
  <c r="AT107" i="1" s="1"/>
  <c r="AN107" i="1" s="1"/>
  <c r="AZ104" i="1"/>
  <c r="AV104" i="1"/>
  <c r="BD104" i="1"/>
  <c r="BC104" i="1"/>
  <c r="AY104" i="1" s="1"/>
  <c r="J34" i="17"/>
  <c r="AW112" i="1" s="1"/>
  <c r="AT112" i="1" s="1"/>
  <c r="BK126" i="16" l="1"/>
  <c r="J126" i="16" s="1"/>
  <c r="J96" i="16" s="1"/>
  <c r="J164" i="3"/>
  <c r="J104" i="3" s="1"/>
  <c r="R131" i="3"/>
  <c r="J416" i="2"/>
  <c r="J107" i="2" s="1"/>
  <c r="J127" i="13"/>
  <c r="J99" i="13" s="1"/>
  <c r="BK126" i="13"/>
  <c r="J126" i="13" s="1"/>
  <c r="J32" i="4"/>
  <c r="AG98" i="1" s="1"/>
  <c r="AN98" i="1" s="1"/>
  <c r="J98" i="4"/>
  <c r="P145" i="10"/>
  <c r="AU105" i="1" s="1"/>
  <c r="AU104" i="1" s="1"/>
  <c r="AU94" i="1" s="1"/>
  <c r="BK145" i="10"/>
  <c r="J145" i="10" s="1"/>
  <c r="J32" i="10" s="1"/>
  <c r="AG105" i="1" s="1"/>
  <c r="BK133" i="6"/>
  <c r="J133" i="6" s="1"/>
  <c r="J98" i="6" s="1"/>
  <c r="BK125" i="9"/>
  <c r="J125" i="9" s="1"/>
  <c r="J98" i="9" s="1"/>
  <c r="BK133" i="11"/>
  <c r="J133" i="11" s="1"/>
  <c r="J98" i="11" s="1"/>
  <c r="BK127" i="17"/>
  <c r="J127" i="17" s="1"/>
  <c r="J30" i="17" s="1"/>
  <c r="AG112" i="1" s="1"/>
  <c r="J128" i="14"/>
  <c r="J99" i="14" s="1"/>
  <c r="J41" i="15"/>
  <c r="J41" i="12"/>
  <c r="AN101" i="1"/>
  <c r="J41" i="8"/>
  <c r="J41" i="7"/>
  <c r="J41" i="4"/>
  <c r="AN96" i="1"/>
  <c r="J98" i="2"/>
  <c r="J41" i="2"/>
  <c r="J32" i="14"/>
  <c r="AG109" i="1" s="1"/>
  <c r="AX95" i="1"/>
  <c r="BB94" i="1"/>
  <c r="AX94" i="1"/>
  <c r="AU95" i="1"/>
  <c r="J32" i="3"/>
  <c r="AG97" i="1" s="1"/>
  <c r="BA104" i="1"/>
  <c r="AW104" i="1" s="1"/>
  <c r="AT104" i="1" s="1"/>
  <c r="AZ94" i="1"/>
  <c r="W29" i="1"/>
  <c r="BA95" i="1"/>
  <c r="BD94" i="1"/>
  <c r="W33" i="1"/>
  <c r="J32" i="5"/>
  <c r="AG99" i="1" s="1"/>
  <c r="AN99" i="1" s="1"/>
  <c r="BC94" i="1"/>
  <c r="AY94" i="1"/>
  <c r="AV95" i="1"/>
  <c r="J30" i="16"/>
  <c r="AG111" i="1" s="1"/>
  <c r="AN111" i="1" s="1"/>
  <c r="J32" i="13" l="1"/>
  <c r="J98" i="13"/>
  <c r="J39" i="17"/>
  <c r="J41" i="14"/>
  <c r="J41" i="10"/>
  <c r="J98" i="10"/>
  <c r="J96" i="17"/>
  <c r="J39" i="16"/>
  <c r="J41" i="5"/>
  <c r="J41" i="3"/>
  <c r="AN97" i="1"/>
  <c r="AN105" i="1"/>
  <c r="AN109" i="1"/>
  <c r="AN112" i="1"/>
  <c r="J32" i="11"/>
  <c r="AG106" i="1" s="1"/>
  <c r="AN106" i="1" s="1"/>
  <c r="J32" i="6"/>
  <c r="AG100" i="1" s="1"/>
  <c r="AN100" i="1" s="1"/>
  <c r="J32" i="9"/>
  <c r="AG103" i="1"/>
  <c r="AN103" i="1" s="1"/>
  <c r="W31" i="1"/>
  <c r="W32" i="1"/>
  <c r="AW95" i="1"/>
  <c r="AT95" i="1" s="1"/>
  <c r="AV94" i="1"/>
  <c r="AK29" i="1" s="1"/>
  <c r="BA94" i="1"/>
  <c r="W30" i="1"/>
  <c r="AG108" i="1" l="1"/>
  <c r="AN108" i="1" s="1"/>
  <c r="J41" i="13"/>
  <c r="J41" i="6"/>
  <c r="J41" i="11"/>
  <c r="J41" i="9"/>
  <c r="AG95" i="1"/>
  <c r="AW94" i="1"/>
  <c r="AK30" i="1"/>
  <c r="AG104" i="1" l="1"/>
  <c r="AG94" i="1" s="1"/>
  <c r="AK26" i="1" s="1"/>
  <c r="AK35" i="1" s="1"/>
  <c r="AN95" i="1"/>
  <c r="AT94" i="1"/>
  <c r="AN104" i="1" l="1"/>
  <c r="AN94" i="1"/>
</calcChain>
</file>

<file path=xl/sharedStrings.xml><?xml version="1.0" encoding="utf-8"?>
<sst xmlns="http://schemas.openxmlformats.org/spreadsheetml/2006/main" count="47776" uniqueCount="4567">
  <si>
    <t>Export Komplet</t>
  </si>
  <si>
    <t/>
  </si>
  <si>
    <t>2.0</t>
  </si>
  <si>
    <t>False</t>
  </si>
  <si>
    <t>{9ee21618-e5bf-4369-85ed-0a016297ae74}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</si>
  <si>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</si>
  <si>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</si>
  <si>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</si>
  <si>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</si>
  <si>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</si>
  <si>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</si>
  <si>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</si>
  <si>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</si>
  <si>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20221003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</si>
  <si>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</si>
  <si>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</si>
  <si>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Spišského hradu, Románsky palác a Západné paláce II.etapa</t>
  </si>
  <si>
    <t>JKSO:</t>
  </si>
  <si>
    <t>KS:</t>
  </si>
  <si>
    <t>Miesto:</t>
  </si>
  <si>
    <t xml:space="preserve"> </t>
  </si>
  <si>
    <t>Dátum:</t>
  </si>
  <si>
    <t>8. 11. 2022</t>
  </si>
  <si>
    <t>Objednávateľ:</t>
  </si>
  <si>
    <t>IČO:</t>
  </si>
  <si>
    <t>Slovenské národné múzeum Bratislava</t>
  </si>
  <si>
    <t>IČ DPH:</t>
  </si>
  <si>
    <t>Zhotoviteľ:</t>
  </si>
  <si>
    <t>Vyplň údaj</t>
  </si>
  <si>
    <t>Projektant:</t>
  </si>
  <si>
    <t>Štúdio J  J s.r.o. Levoča</t>
  </si>
  <si>
    <t>True</t>
  </si>
  <si>
    <t>Spracovateľ:</t>
  </si>
  <si>
    <t>Anna Hricová, Ing. Janka Pokryvková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</si>
  <si>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</si>
  <si>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</si>
  <si>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</si>
  <si>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</si>
  <si>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</si>
  <si>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</si>
  <si>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</si>
  <si>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</si>
  <si>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</si>
  <si>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</si>
  <si>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</si>
  <si>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</si>
  <si>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</si>
  <si>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</si>
  <si>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</si>
  <si>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</si>
  <si>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</si>
  <si>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</si>
  <si>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</si>
  <si>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</si>
  <si>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</si>
  <si>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</si>
  <si>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</si>
  <si>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</si>
  <si>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</si>
  <si>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</si>
  <si>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</si>
  <si>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</si>
  <si>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</si>
  <si>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</si>
  <si>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</si>
  <si>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</si>
  <si>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</si>
  <si>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</si>
  <si>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</si>
  <si>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</si>
  <si>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</si>
  <si>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</si>
  <si>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</si>
  <si>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</si>
  <si>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</si>
  <si>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</si>
  <si>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</si>
  <si>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</si>
  <si>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</si>
  <si>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</si>
  <si>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Románsky palác</t>
  </si>
  <si>
    <t>STA</t>
  </si>
  <si>
    <t>1</t>
  </si>
  <si>
    <t>{979e0fea-f994-4d4e-82b7-bbd52f7bc351}</t>
  </si>
  <si>
    <t>/</t>
  </si>
  <si>
    <t>SO 01.S</t>
  </si>
  <si>
    <t>SO.01 - románsky palác</t>
  </si>
  <si>
    <t>Časť</t>
  </si>
  <si>
    <t>2</t>
  </si>
  <si>
    <t>{9afe4c4a-427b-4950-ab06-7d8f18ddb179}</t>
  </si>
  <si>
    <t>SO 01.1</t>
  </si>
  <si>
    <t>Strešná membrána</t>
  </si>
  <si>
    <t>{0fae4620-2dcb-47db-a5fc-fc6dde4c6267}</t>
  </si>
  <si>
    <t>SO 01.OZV</t>
  </si>
  <si>
    <t>Ozvučenie</t>
  </si>
  <si>
    <t>{031a3e13-ba75-4b95-9f7f-3c40ff7d97ab}</t>
  </si>
  <si>
    <t>SO 01.SK</t>
  </si>
  <si>
    <t>Štrukturovaná kabeláž</t>
  </si>
  <si>
    <t>{b5e6244b-2b3f-4c9e-818b-0f0d4a362349}</t>
  </si>
  <si>
    <t>SO 01.EL</t>
  </si>
  <si>
    <t xml:space="preserve">Elektromontáže </t>
  </si>
  <si>
    <t>{a971ca37-644d-48c3-aa45-9bfed9c914f5}</t>
  </si>
  <si>
    <t>SO 01.Sv</t>
  </si>
  <si>
    <t>Svietidlá -materiál/požiadavky -včítane svetelných zdrojov</t>
  </si>
  <si>
    <t>{cfbda66b-5980-406e-9e72-14e9ef1df9f0}</t>
  </si>
  <si>
    <t>SO 01.Rv</t>
  </si>
  <si>
    <t>Dodávky -Rozvádzače-Špecifikácia hlavnej výzbroje</t>
  </si>
  <si>
    <t>{cc869b98-8364-4fff-839f-71dccee120f4}</t>
  </si>
  <si>
    <t>SO 01.ZT</t>
  </si>
  <si>
    <t>Zdravotechnika</t>
  </si>
  <si>
    <t>{49b16889-402c-42a8-a6c0-241b52f98513}</t>
  </si>
  <si>
    <t>SO 02</t>
  </si>
  <si>
    <t>Západné paláce s kaplnkou</t>
  </si>
  <si>
    <t>{f0da716d-dbd6-4e33-bb65-69e3080869a6}</t>
  </si>
  <si>
    <t>SO 02.S</t>
  </si>
  <si>
    <t>{1da53333-73e0-4e8a-b2a0-34227eae9628}</t>
  </si>
  <si>
    <t>SO 02.EL</t>
  </si>
  <si>
    <t>Elektromontáže</t>
  </si>
  <si>
    <t>{6d434803-0be0-4cd3-a5e6-22c41d9ba8cf}</t>
  </si>
  <si>
    <t>SO 02.Sv</t>
  </si>
  <si>
    <t>{ccfbad33-0598-43af-a447-43eced054a5a}</t>
  </si>
  <si>
    <t>SO 02.Rv</t>
  </si>
  <si>
    <t>Dodávky - Rozvádzače- Špecifikácia hlavnej výzbroje</t>
  </si>
  <si>
    <t>{e9a07e99-2a1c-4355-8148-3e3b300303fb}</t>
  </si>
  <si>
    <t>SO 02.OZV</t>
  </si>
  <si>
    <t>{abed237b-fca5-4dea-aebc-a941b33696a9}</t>
  </si>
  <si>
    <t>SO 02.SK</t>
  </si>
  <si>
    <t>{d65d9f95-6aa1-4099-a193-cabc0af2929c}</t>
  </si>
  <si>
    <t>SO 11</t>
  </si>
  <si>
    <t>Slaboprúdové rozvody</t>
  </si>
  <si>
    <t>{6957dc96-1abc-4e04-abd8-770e99713a5b}</t>
  </si>
  <si>
    <t>SO 05a</t>
  </si>
  <si>
    <t>Úpravy plôch nádvoria (spevnené plochy, zelené plochy,opevnenie)</t>
  </si>
  <si>
    <t>{147be4b8-300a-4cde-aab7-8978cabb7e71}</t>
  </si>
  <si>
    <t>KRYCÍ LIST ROZPOČTU</t>
  </si>
  <si>
    <t>Objekt:</t>
  </si>
  <si>
    <t>SO 01 - Románsky palác</t>
  </si>
  <si>
    <t>Časť:</t>
  </si>
  <si>
    <t>SO 01.S - SO.01 - románsky palác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</si>
  <si>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</si>
  <si>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</si>
  <si>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</si>
  <si>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</si>
  <si>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</si>
  <si>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</si>
  <si>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</si>
  <si>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</si>
  <si>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</si>
  <si>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</si>
  <si>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</si>
  <si>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</si>
  <si>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</si>
  <si>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</si>
  <si>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</si>
  <si>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</si>
  <si>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721 - Zdravotech.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</si>
  <si>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</si>
  <si>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</si>
  <si>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</si>
  <si>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</si>
  <si>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 xml:space="preserve">    783 - Dokončovacie práce - nátery</t>
  </si>
  <si>
    <t>Ostatné - Ostatné</t>
  </si>
  <si>
    <t xml:space="preserve">    9-I - Reštaurátorsko -konzervátorské práce,vrátane reštaurátorskej dokumentácie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</si>
  <si>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</si>
  <si>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</si>
  <si>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</si>
  <si>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</si>
  <si>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</si>
  <si>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</si>
  <si>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</si>
  <si>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</si>
  <si>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</si>
  <si>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</si>
  <si>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</si>
  <si>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</si>
  <si>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</si>
  <si>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</si>
  <si>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</si>
  <si>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</si>
  <si>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</si>
  <si>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139711P</t>
  </si>
  <si>
    <t>Odkop ručne,obnaženie rubu klenby nad prízemím, vyčistenie po vrstvách pod dohľadom archeológa</t>
  </si>
  <si>
    <t>m3</t>
  </si>
  <si>
    <t>4</t>
  </si>
  <si>
    <t>VV</t>
  </si>
  <si>
    <t>"priestor nad  klenbami" 194,69*1,2</t>
  </si>
  <si>
    <t>Súčet</t>
  </si>
  <si>
    <t>161101501R</t>
  </si>
  <si>
    <t xml:space="preserve">Zvislé premiestnenie výkopku z horniny I až IV, nosením výšky do 4 m </t>
  </si>
  <si>
    <t>-802179553</t>
  </si>
  <si>
    <t xml:space="preserve">233,628 "premiestnenie výkopku na terasy západných palácom nad klenby </t>
  </si>
  <si>
    <t>3</t>
  </si>
  <si>
    <t>162201201</t>
  </si>
  <si>
    <t>Vodorovné premiestnenie výkopu nosením do 10 m horniny 1 až 4</t>
  </si>
  <si>
    <t>162201209</t>
  </si>
  <si>
    <t>Vodorovné premiestnenie výkopu nosením do 10 m horniny 1 až 4 - príplatok k cene za každých ďalších 10 m</t>
  </si>
  <si>
    <t>6</t>
  </si>
  <si>
    <t>233,628*5 "Prepočítané koeficientom množstva</t>
  </si>
  <si>
    <t>5</t>
  </si>
  <si>
    <t>171101110R</t>
  </si>
  <si>
    <t>Uloženie výkopku do násypov  s rozprestretím vo vrstvách a urovnaním</t>
  </si>
  <si>
    <t>612766067</t>
  </si>
  <si>
    <t>Zakladanie</t>
  </si>
  <si>
    <t>216451211</t>
  </si>
  <si>
    <t>Spojovacia vrstva na základovej škáre z cementovej malty hr.do 40 mm z 200 kg cementu/m3 piesku</t>
  </si>
  <si>
    <t>m2</t>
  </si>
  <si>
    <t>8</t>
  </si>
  <si>
    <t>"S1.1 - cem.malta pre osadenie oceľ. prvkov" 4</t>
  </si>
  <si>
    <t>"S1.2"20</t>
  </si>
  <si>
    <t>Medzisúčet</t>
  </si>
  <si>
    <t>7</t>
  </si>
  <si>
    <t>262401171</t>
  </si>
  <si>
    <t>Vrty pre injektovanie vykonávané na povrchu vŕtacími kladivami D 13-56 mm, úpadne až horizontálne v hornine IV</t>
  </si>
  <si>
    <t>m</t>
  </si>
  <si>
    <t>10</t>
  </si>
  <si>
    <t>"S1.1 - vrty pre ukotvenie OK von. schodiska do skaly" 0,5*4*6</t>
  </si>
  <si>
    <t xml:space="preserve">            "pre chemické kotvy"0,2*5</t>
  </si>
  <si>
    <t>"S1.4 vrty pre prepjenie venca s kamenným múrom"0,4*15</t>
  </si>
  <si>
    <t>275313711</t>
  </si>
  <si>
    <t>Betón základových pätiek, prostý tr.C 25/30</t>
  </si>
  <si>
    <t>12</t>
  </si>
  <si>
    <t>"S1.1" 0,4*0,4*1,05*2+0,4*2,5*0,5</t>
  </si>
  <si>
    <t>9</t>
  </si>
  <si>
    <t>279311114</t>
  </si>
  <si>
    <t>Postupné podbet. základného muriva bez výkopu, zapaž. a debnenia prostým betónom tr.C 16/20</t>
  </si>
  <si>
    <t>14</t>
  </si>
  <si>
    <t>"úprava,vytvorenie betónového základu pod kam. piliermi" 1*1*4 "po skalné bralo hl.1m"</t>
  </si>
  <si>
    <t>279351105</t>
  </si>
  <si>
    <t>Debnenie základových múrov obojstranné zhotovenie - dielce</t>
  </si>
  <si>
    <t>16</t>
  </si>
  <si>
    <t>"S1.1" 0,4*1,05*4*2+(0,4*2+2,5)*0,5</t>
  </si>
  <si>
    <t>11</t>
  </si>
  <si>
    <t>279351106</t>
  </si>
  <si>
    <t>Debnenie základových múrov obojstranné odstránenie-dielce</t>
  </si>
  <si>
    <t>18</t>
  </si>
  <si>
    <t>2892111PV</t>
  </si>
  <si>
    <t>Obklad a nadmurovka vencov kamenným murivom riadkovým viď. detaily</t>
  </si>
  <si>
    <t>"obmurovka skrytého venca"0,3*0,4*(0,65*2+22,701+1,2+1,2+10,4+2,3)</t>
  </si>
  <si>
    <t xml:space="preserve">                                              0,25*0,4*(1,2+17,6+5,5+4,378+2,495+2,5)</t>
  </si>
  <si>
    <t>"nadmurovka nad vencom" 1*0,5*(0,65*2+22,701+1,2*2+10,4+2,3+1,2+17,6+5,5+4,378+2,495+2,5)</t>
  </si>
  <si>
    <t>13</t>
  </si>
  <si>
    <t>289211p</t>
  </si>
  <si>
    <t>Rekonštrukcia-premurovanie pilierov, blokový opracovaný pieskovec (kvádre)</t>
  </si>
  <si>
    <t>22</t>
  </si>
  <si>
    <t>"piliere"44,446</t>
  </si>
  <si>
    <t>"klenbový pas" 1*0,5*1,2</t>
  </si>
  <si>
    <t>28947131P</t>
  </si>
  <si>
    <t>L Vyplnenie trhlín zamurovaním dutín priemeru nad 50 mm do 1 m kameňom do trassovej malty</t>
  </si>
  <si>
    <t>24</t>
  </si>
  <si>
    <t>"klenba nad 1NP" 6</t>
  </si>
  <si>
    <t>15</t>
  </si>
  <si>
    <t>28947321P</t>
  </si>
  <si>
    <t>26</t>
  </si>
  <si>
    <t>"rubu  klenby nad 1NP"260</t>
  </si>
  <si>
    <t>289474-L</t>
  </si>
  <si>
    <t>28</t>
  </si>
  <si>
    <t>Zvislé a kompletné konštrukcie</t>
  </si>
  <si>
    <t>17</t>
  </si>
  <si>
    <t>310217851</t>
  </si>
  <si>
    <t>Zamurovanie otvoru s plochou do 0, 25 m2 v murive nadzákladovom kameňom v múre hr. do 450 mm</t>
  </si>
  <si>
    <t>ks</t>
  </si>
  <si>
    <t>30</t>
  </si>
  <si>
    <t>310218811</t>
  </si>
  <si>
    <t>Zamurovanie otvoru s plochou nad 0, 25 m2 do 1 m2 v murive nadzákladovom kameňom vybratým zo sute a z búraných konštrukcií</t>
  </si>
  <si>
    <t>32</t>
  </si>
  <si>
    <t>"S1.2 -domurovanie otvorov  kaps pre OK nosníky"2</t>
  </si>
  <si>
    <t>"1NP domurovanie okna z exteriéru (O1.4) " 0,92*0,6*0,7</t>
  </si>
  <si>
    <t>"domurovanie muriva pri schodoch vpravo m.č.01-1.02" 0,6*0,4*1,2</t>
  </si>
  <si>
    <t>"2NP "</t>
  </si>
  <si>
    <t>"úprava -domurovanie muriva pod prahom dverí D1.2" 1,22*2*1,05</t>
  </si>
  <si>
    <t>"podmurovanie parapetu okna O/10ô 1,2*0,8*1,002</t>
  </si>
  <si>
    <t>"zamurovanie drážok po zbúraných stropoch - úroveň 635" 0,3*0,5*(1,5+1,8+1,7+1,5+3,5+2,5+3+2,5+3+2)</t>
  </si>
  <si>
    <t>"úroveň 639" 0,3*0,5*(3,5+2+1,5+2,6+2+2,2+3,5+3,5+2,5+2+2+3,5)</t>
  </si>
  <si>
    <t>19</t>
  </si>
  <si>
    <t>31023821P</t>
  </si>
  <si>
    <t>Zamurovanie otvoru v murive obvodovom  tehlami plnými mrazuvzdornými P20 na maltu vápennocementovú /posledný rad na maltu rozpínavu viď. TS statika)</t>
  </si>
  <si>
    <t>34</t>
  </si>
  <si>
    <t>"zamurovanie otvorov"</t>
  </si>
  <si>
    <t>"2NP" 1,22*(1,22+0,953)/2*1,329</t>
  </si>
  <si>
    <t>1,24*(1,28+1,146)/2*1,304</t>
  </si>
  <si>
    <t>1,24*(1,28+1,146)/2*1,3</t>
  </si>
  <si>
    <t>1,24*(1,22+1,46)/2*1,105</t>
  </si>
  <si>
    <t>1,35*1,262*2,5</t>
  </si>
  <si>
    <t>1,16*1,262*1,3</t>
  </si>
  <si>
    <t xml:space="preserve">"3NP" </t>
  </si>
  <si>
    <t>1,21*1,24*1,146</t>
  </si>
  <si>
    <t>1,21*1,24*1,25</t>
  </si>
  <si>
    <t>1,25*1,24*1,25</t>
  </si>
  <si>
    <t>1,25*1,24*1,202</t>
  </si>
  <si>
    <t>1,22*1,262*1,219</t>
  </si>
  <si>
    <t>(1,29*+0,605)/2*1,262*1,165</t>
  </si>
  <si>
    <t>1,22*1,262*1,25</t>
  </si>
  <si>
    <t>(1,26+0,848)/2*1,262*0,97</t>
  </si>
  <si>
    <t>"zamurovanie 4 otvorov v poslednom podlaží -renesančné kamenné ostenia"6</t>
  </si>
  <si>
    <t>340238235</t>
  </si>
  <si>
    <t>Zamurovanie otvorov pl do 1 m2 v priečkach alebo stenách z priečkoviek Ytong hr. 150 mm</t>
  </si>
  <si>
    <t>36</t>
  </si>
  <si>
    <t>"otvor v klenbe" 0,511*1,2+0,987*1,2+0,511*2,4*2</t>
  </si>
  <si>
    <t>Vodorovné konštrukcie</t>
  </si>
  <si>
    <t>21</t>
  </si>
  <si>
    <t>41123822P</t>
  </si>
  <si>
    <t>38</t>
  </si>
  <si>
    <t>"klenba nad 1NP"260/3</t>
  </si>
  <si>
    <t>411353103</t>
  </si>
  <si>
    <t>Debnenie bez podpernej konštrukcie stropov klenieb polomeru nad 1000 mmm tvaru vrchlíka zhotovenie</t>
  </si>
  <si>
    <t>40</t>
  </si>
  <si>
    <t>"podchtenie klenby 1NP"</t>
  </si>
  <si>
    <t>(66,57+2,11+2,47+2,5+2,5+80+2,56+2,59+14,64+2,23+12+2,17)*1,2</t>
  </si>
  <si>
    <t>23</t>
  </si>
  <si>
    <t>411353104</t>
  </si>
  <si>
    <t>Debnenie bez podpernej konštrukcie stropov klenieb polomeru nad 1000 mmm tvaru vrchlíka odstránenie</t>
  </si>
  <si>
    <t>42</t>
  </si>
  <si>
    <t>411354175</t>
  </si>
  <si>
    <t>Podporná konštrukcia stropov pre zaťaženie do 20 kpa zhotovenie</t>
  </si>
  <si>
    <t>44</t>
  </si>
  <si>
    <t>25</t>
  </si>
  <si>
    <t>411354176</t>
  </si>
  <si>
    <t>Podporná konštrukcia stropov pre zaťaženie do 20 kpa odstránenie</t>
  </si>
  <si>
    <t>46</t>
  </si>
  <si>
    <t>416351115</t>
  </si>
  <si>
    <t>Debnenie fabiónov, pri polomere oblúku nad 50 do 100 mm zhotovenie</t>
  </si>
  <si>
    <t>48</t>
  </si>
  <si>
    <t>27</t>
  </si>
  <si>
    <t>416351116</t>
  </si>
  <si>
    <t>Debnenie fabiónov, pri polomere oblúku nad 50 do 100 mm odstránenie</t>
  </si>
  <si>
    <t>50</t>
  </si>
  <si>
    <t>416351117</t>
  </si>
  <si>
    <t>Príplatok za podpornú konštrukciu o výške nad 4 do 6 m zhotovenie</t>
  </si>
  <si>
    <t>52</t>
  </si>
  <si>
    <t>"veniec-otvory" 12</t>
  </si>
  <si>
    <t>29</t>
  </si>
  <si>
    <t>416351118</t>
  </si>
  <si>
    <t>Príplatok za podpornú konštrukciu o výške nad 4 do 6 m odstránenie</t>
  </si>
  <si>
    <t>54</t>
  </si>
  <si>
    <t>417321515</t>
  </si>
  <si>
    <t>Betón stužujúcich pásov a vencov železový tr. C 25/30</t>
  </si>
  <si>
    <t>56</t>
  </si>
  <si>
    <t>"S1.3,S1.4"</t>
  </si>
  <si>
    <t>"V7" 0,4*0,6*(24,744+19,399+14,058+6,071+4,148+3,719+2,419)</t>
  </si>
  <si>
    <t>31</t>
  </si>
  <si>
    <t>417351115</t>
  </si>
  <si>
    <t>Debnenie bočníc stužujúcich pásov a vencov vrátane vzpier zhotovenie</t>
  </si>
  <si>
    <t>58</t>
  </si>
  <si>
    <t>"V7" 0,4*2*(24,744+19,399+14,058+6,071+4,148+3,719+2,419)</t>
  </si>
  <si>
    <t>417351116</t>
  </si>
  <si>
    <t>Debnenie bočníc stužujúcich pásov a vencov vrátane vzpier odstránenie</t>
  </si>
  <si>
    <t>60</t>
  </si>
  <si>
    <t>33</t>
  </si>
  <si>
    <t>417361821</t>
  </si>
  <si>
    <t>Výstuž stužujúcich pásov a vencov z betonárskej ocele 10505</t>
  </si>
  <si>
    <t>t</t>
  </si>
  <si>
    <t>62</t>
  </si>
  <si>
    <t>"S1.4 V7" 2,004</t>
  </si>
  <si>
    <t>Úpravy povrchov, podlahy, osadenie</t>
  </si>
  <si>
    <t>631571003</t>
  </si>
  <si>
    <t>Násyp zo štrkopiesku 0-32 (pre spevnenie podkladu)</t>
  </si>
  <si>
    <t>64</t>
  </si>
  <si>
    <t>"podlaha PO1-2" 194,69*0,12</t>
  </si>
  <si>
    <t>35</t>
  </si>
  <si>
    <t>631591115</t>
  </si>
  <si>
    <t>Násyp s utlačením a urovnaním povrchu, z keramzitu</t>
  </si>
  <si>
    <t>66</t>
  </si>
  <si>
    <t>"podlaha PO1-1" 270</t>
  </si>
  <si>
    <t>63224591P</t>
  </si>
  <si>
    <t>Dlažba z  keramickej mrazuvzdornej  dlažby (pôjdovky)  štvorcového tvaru 200-250mm, hr. 40-70mm do pieskového lôžka hr. 50 mm</t>
  </si>
  <si>
    <t>68</t>
  </si>
  <si>
    <t>"podlaha PO1-2" 194,69</t>
  </si>
  <si>
    <t>Ostatné konštrukcie a práce-búranie</t>
  </si>
  <si>
    <t>37</t>
  </si>
  <si>
    <t>94294102P</t>
  </si>
  <si>
    <t>Montáž lešenia ťaž.radov.s podlahami z dosiek, šírky 2,00-2,50 m, pri zať.plochy 3kPa, výšky nad 10 do 20 m</t>
  </si>
  <si>
    <t>70</t>
  </si>
  <si>
    <t>"exteriérové lešenie  spodné"</t>
  </si>
  <si>
    <t>11*(6,138+2,738)</t>
  </si>
  <si>
    <t>3,093*(6,26+2,15)</t>
  </si>
  <si>
    <t>3,443*(6,26+2,15)</t>
  </si>
  <si>
    <t>6,395*(6,26+2,15)</t>
  </si>
  <si>
    <t>8,46*(7,15+3,5)</t>
  </si>
  <si>
    <t>2,34*(7,15+3,5)</t>
  </si>
  <si>
    <t>3,192*7,09</t>
  </si>
  <si>
    <t>6,655*7</t>
  </si>
  <si>
    <t>(3,281+6,264+0,845+2,569)*6,565</t>
  </si>
  <si>
    <t>942941192</t>
  </si>
  <si>
    <t>Príplatok za prvý a každý ďalší začatý mesiac použitia lešenia nad 10 do 20 m</t>
  </si>
  <si>
    <t>72</t>
  </si>
  <si>
    <t>"exteriérové" 475,9*18</t>
  </si>
  <si>
    <t>39</t>
  </si>
  <si>
    <t>942941822</t>
  </si>
  <si>
    <t>Demontáž lešenia ťaž.prac.rad.s podlah., šírky 2,00-2,50m pri zaťaž.plochy do 3 kPa výšky do 20m</t>
  </si>
  <si>
    <t>74</t>
  </si>
  <si>
    <t>475,698</t>
  </si>
  <si>
    <t>94294P</t>
  </si>
  <si>
    <t>Montáž,prenájom a demontáž ťažkého pracovného lešenia montovaného podľa vopred vypracovanej PD špeciálne pracovné lešenie,ktoré rešpektuje rozhodnutie KPU č.KE-12/226-02/1042/JJ  (PD lešenia je súčasť ceny)</t>
  </si>
  <si>
    <t>76</t>
  </si>
  <si>
    <t>"lešenie podľa vopred vypracovanej a odsúhlasenej projektovej dokumentácie</t>
  </si>
  <si>
    <t>"v zmysle rozhodnutia KPU lešnie pre reštarátorské práce musí byť zhotovené z materiálov nepoškodzujúcich hrdzou objekty hradu."</t>
  </si>
  <si>
    <t>"musí splňať všetky bezpečnostné požiadavky pre dopravu potrebnej techniky a bezpočnosť pracovníkov, kotvenie rešpektujúce pamiat. charakter objektu</t>
  </si>
  <si>
    <t>"predpokladaná doba použitia lešenia je 18 mesiacov"</t>
  </si>
  <si>
    <t>"interiérové lešenie"</t>
  </si>
  <si>
    <t>10,65*(23+1,818+2,5+4,455+5,953+1,57+1,22+3,46+1,7+4,52+1,61+0,9+1,14+2,23+12,05)</t>
  </si>
  <si>
    <t>"exteriérové lešenie"</t>
  </si>
  <si>
    <t>14,414*14,295+2,855*17,68+3,877*18,42+4,216*19,03+6,106*14,67+0,917*14,67+10*16,8+7,96*15+16,9*14,2</t>
  </si>
  <si>
    <t>41</t>
  </si>
  <si>
    <t>943955030P</t>
  </si>
  <si>
    <t>Montáž lešeňovej podlahy bez priečnikov výšky do 10 m</t>
  </si>
  <si>
    <t>78</t>
  </si>
  <si>
    <t>260</t>
  </si>
  <si>
    <t>943955192</t>
  </si>
  <si>
    <t>Príplatok za prvý a každý i začatý mesiac použitia lešenia pre všetky výšky bez priečnikov, alebo pozdľžnikov od 10 do 40 m</t>
  </si>
  <si>
    <t>80</t>
  </si>
  <si>
    <t>260*18</t>
  </si>
  <si>
    <t>43</t>
  </si>
  <si>
    <t>944944103</t>
  </si>
  <si>
    <t>Ochranná sieť na boku lešenia zo siete</t>
  </si>
  <si>
    <t>82</t>
  </si>
  <si>
    <t>"v zmysle rozhodnutia KPU lešnie pre reštaáratorské práce musí byť zhotovené z materiálov nepoškodzujúcich hrdzou objekty hradu."</t>
  </si>
  <si>
    <t>"musí splňať všetky bezpečnostné požiadavky pre dopravu potrebnej techniky a bezpočnosť pracovníkov"</t>
  </si>
  <si>
    <t>944945PS</t>
  </si>
  <si>
    <t>Provizór.zastrešenie objektu a vonk. lešenia  D a M (ochr.pred nepriaznivými klimat. podmienkami a odvedenie zrážkovej vody od objektu) počas celej doby výstavby v extrém.poveter.podmienkach pre zabezpečenie dodržania technológie staveb.a reštaurátor.prác</t>
  </si>
  <si>
    <t>84</t>
  </si>
  <si>
    <t>32*22*1,15</t>
  </si>
  <si>
    <t>45</t>
  </si>
  <si>
    <t>945941200P</t>
  </si>
  <si>
    <t>Závesná klietka so závesnými nosníkmi, s elektrickým zdvihom do výšky 50 m, dľžky nad 1,20 do 6,00 m</t>
  </si>
  <si>
    <t>deň</t>
  </si>
  <si>
    <t>86</t>
  </si>
  <si>
    <t>540</t>
  </si>
  <si>
    <t>949946120P</t>
  </si>
  <si>
    <t>Montáž lešeňovej konštrukcie rúrkovej bez podláh celkovej výšky nad 10 do 20 m</t>
  </si>
  <si>
    <t>88</t>
  </si>
  <si>
    <t>"spevnenie lešenia zo strany exteriéru " 600</t>
  </si>
  <si>
    <t>47</t>
  </si>
  <si>
    <t>949946194</t>
  </si>
  <si>
    <t>Príplatok za prvý a každý ďalší i začatý mesiac použitia lešeňovej konštrukcie pre všetky výšky od 10 do 38 m</t>
  </si>
  <si>
    <t>90</t>
  </si>
  <si>
    <t>600*18</t>
  </si>
  <si>
    <t>949946822</t>
  </si>
  <si>
    <t>Demontáž lešeňovej konštrukcie rúrkovej bez podláh, celkovej výšky do 20 m</t>
  </si>
  <si>
    <t>92</t>
  </si>
  <si>
    <t>49</t>
  </si>
  <si>
    <t>953941212</t>
  </si>
  <si>
    <t>Osadenie mreže</t>
  </si>
  <si>
    <t>94</t>
  </si>
  <si>
    <t>"M1.1" 1</t>
  </si>
  <si>
    <t>M</t>
  </si>
  <si>
    <t>4297100865</t>
  </si>
  <si>
    <t>Otváracia mriežka hliníková vo farbe titanzinku so žalúziou a sieťkou 200/200</t>
  </si>
  <si>
    <t>96</t>
  </si>
  <si>
    <t>"ozn. M1.1" 1</t>
  </si>
  <si>
    <t>51</t>
  </si>
  <si>
    <t>9539412P6</t>
  </si>
  <si>
    <t>Dodávka a montáž hasiaceho prístroja prenosného práškového P6- 6kg</t>
  </si>
  <si>
    <t>98</t>
  </si>
  <si>
    <t>9539412ST</t>
  </si>
  <si>
    <t>Dodávka a montáž stojanov pre hasiace prístroje</t>
  </si>
  <si>
    <t>100</t>
  </si>
  <si>
    <t>53</t>
  </si>
  <si>
    <t>9539412V9</t>
  </si>
  <si>
    <t>Dodávka a montáž hasiaceho prístroja prenosného vodného V9l</t>
  </si>
  <si>
    <t>102</t>
  </si>
  <si>
    <t>9599910P</t>
  </si>
  <si>
    <t>Vyplnenie škár-osadenie kotiev do rozpínavej malty</t>
  </si>
  <si>
    <t>104</t>
  </si>
  <si>
    <t>55</t>
  </si>
  <si>
    <t>962022P</t>
  </si>
  <si>
    <t>Búranie muriva nadzákladového kamenného príp. zmieš. na akúkoľvek maltu, - ručné postupné rozberanie s vytriedením kameňov pre ďalšie použitie -2,38500t</t>
  </si>
  <si>
    <t>106</t>
  </si>
  <si>
    <t xml:space="preserve">"odbúranie koruny muriva  ručné s roztriedením  kameňov pre ďalšie použitie" </t>
  </si>
  <si>
    <t xml:space="preserve"> 1*1,95*(0,65*2+22,701+1,2*2+10,4+2,3+1,2+17,6+5,5+4,378+2,495+2,5)</t>
  </si>
  <si>
    <t>96303143P</t>
  </si>
  <si>
    <t>Rozobratie narušeného muriva klenieb na akúkoľvek maltu vápennú alebo vápenocementovú, hr. do 450 mm,  -0,69800t</t>
  </si>
  <si>
    <t>108</t>
  </si>
  <si>
    <t>57</t>
  </si>
  <si>
    <t>964061121</t>
  </si>
  <si>
    <t>Uvoľnenie záhlavia trámu pri jeho výmene z muriva kamenného alebo zmiešaného,  -0,06500t</t>
  </si>
  <si>
    <t>110</t>
  </si>
  <si>
    <t>"odstránenie náznakov povalových stropov" 15</t>
  </si>
  <si>
    <t>965082-P</t>
  </si>
  <si>
    <t>Odstránenie násypu z klenby ručne po 15 cm vrstvách viď. tech. správu statiky</t>
  </si>
  <si>
    <t>112</t>
  </si>
  <si>
    <t>"B 14"</t>
  </si>
  <si>
    <t>"Postupné vyberanie násypov z klenby pod dozorom archeológa - preosievanie" ,</t>
  </si>
  <si>
    <t>"m.č. 01 -2.02" 259,64*1,2+23*1,5*2+1*1,5*8</t>
  </si>
  <si>
    <t>59</t>
  </si>
  <si>
    <t>968062455</t>
  </si>
  <si>
    <t>Vybúranie drevených dverových zárubní,  -0,08200t</t>
  </si>
  <si>
    <t>114</t>
  </si>
  <si>
    <t>"B8 - demontáž provizórnych dverí do rom. paláca" 1,8*2,367</t>
  </si>
  <si>
    <t>973021511</t>
  </si>
  <si>
    <t>Vysekanie v murive z kameňa výklenkov pohľadovej plochy väčší než 0, 25 m2,  -2,50000t</t>
  </si>
  <si>
    <t>116</t>
  </si>
  <si>
    <t>"S1.2" 0,6*0,6*2+0,6*0,6*2,5*3</t>
  </si>
  <si>
    <t>0,6*0,6*1,5*2</t>
  </si>
  <si>
    <t>61</t>
  </si>
  <si>
    <t>973022361</t>
  </si>
  <si>
    <t>Vysekanie v murive z kameňa kapsy plochy do 0, 25 m2, hĺbky do 450 mm,  -0,15400t</t>
  </si>
  <si>
    <t>118</t>
  </si>
  <si>
    <t>"S1.2 výsek kapies pre uloženie oceľ. nosníkov" 15</t>
  </si>
  <si>
    <t>974029287</t>
  </si>
  <si>
    <t>Vysekanie rýh v murive kamennom v priestore priľahlom k stropnej konštrukcii do hĺbky 300 mm a š. nad 200 mm,  -0,13100t</t>
  </si>
  <si>
    <t>120</t>
  </si>
  <si>
    <t>"vysekanie pre podchytenie pilierov" 4*4</t>
  </si>
  <si>
    <t>63</t>
  </si>
  <si>
    <t>975011221</t>
  </si>
  <si>
    <t>Podperná výdreva základového muriva pri v. výmur. do 2 m, hr. muriva do 600 mm, dĺžky podch. do 1 m</t>
  </si>
  <si>
    <t>122</t>
  </si>
  <si>
    <t>"dočasná výdreva pri murovaní vypadnutých kaverien" 12</t>
  </si>
  <si>
    <t>9750531P</t>
  </si>
  <si>
    <t>Vydreva kleby v 1.NP podľa projektu statiky</t>
  </si>
  <si>
    <t>124</t>
  </si>
  <si>
    <t>"podchytenie klenby  pri jej statickej stabilizácii respek. premurovaní"</t>
  </si>
  <si>
    <t xml:space="preserve"> "pred  nahradením kamennej časti piliera"</t>
  </si>
  <si>
    <t>12*4</t>
  </si>
  <si>
    <t>65</t>
  </si>
  <si>
    <t>97901113P</t>
  </si>
  <si>
    <t>Ručná doprava sute na zásyp  klenieb objektu SO 02  a medziskládku spodné nádvorie</t>
  </si>
  <si>
    <t>126</t>
  </si>
  <si>
    <t>979081111</t>
  </si>
  <si>
    <t>Odvoz sutiny a vybúraných hmôt na skládku do 1 km</t>
  </si>
  <si>
    <t>128</t>
  </si>
  <si>
    <t>50,9</t>
  </si>
  <si>
    <t>"povlaková krytina"1,684</t>
  </si>
  <si>
    <t>"drevo"1,44+3,22++10,362+8,979</t>
  </si>
  <si>
    <t>67</t>
  </si>
  <si>
    <t>979081121</t>
  </si>
  <si>
    <t>Odvoz sutiny a vybúraných hmôt na skládku za každý ďalší 1 km</t>
  </si>
  <si>
    <t>130</t>
  </si>
  <si>
    <t>76,585*25</t>
  </si>
  <si>
    <t>979082111</t>
  </si>
  <si>
    <t>Vnútrostavenisková doprava sutiny a vybúraných hmôt do 10 m</t>
  </si>
  <si>
    <t>132</t>
  </si>
  <si>
    <t>69</t>
  </si>
  <si>
    <t>979082121</t>
  </si>
  <si>
    <t>Vnútrostavenisková doprava sutiny a vybúraných hmôt za každých ďalších 5 m</t>
  </si>
  <si>
    <t>134</t>
  </si>
  <si>
    <t>738,201</t>
  </si>
  <si>
    <t>738,201*20 "Prepočítané koeficientom množstva</t>
  </si>
  <si>
    <t>979089012</t>
  </si>
  <si>
    <t>Poplatok za skladovanie - betón, tehly, dlaždice (17 01 ), ostatné</t>
  </si>
  <si>
    <t>136</t>
  </si>
  <si>
    <t>76,585</t>
  </si>
  <si>
    <t>99</t>
  </si>
  <si>
    <t>Presun hmôt HSV</t>
  </si>
  <si>
    <t>71</t>
  </si>
  <si>
    <t>94994PV</t>
  </si>
  <si>
    <t>Montáž, prenájom a demontáž stavebného výťahu na dopravu stavebných materiálov a potrebnej techniky</t>
  </si>
  <si>
    <t>138</t>
  </si>
  <si>
    <t>18*30</t>
  </si>
  <si>
    <t>9987111P</t>
  </si>
  <si>
    <t>Príplatok na sťažený presun materiálu dodávok obsiahnutých v oddieloch PSV- sťažené podmiienky (prevyšenie a pohyb osôb)</t>
  </si>
  <si>
    <t>140</t>
  </si>
  <si>
    <t>89,523-39,82</t>
  </si>
  <si>
    <t>73</t>
  </si>
  <si>
    <t>999281114.S</t>
  </si>
  <si>
    <t>Presun hmôt pre opravy a údržbu objektov vrátane vonkajších plášťov výšky 48-60 m</t>
  </si>
  <si>
    <t>1796297457</t>
  </si>
  <si>
    <t>99928P</t>
  </si>
  <si>
    <t>Presun hmôt vrtuľníkom na miesto uloženia</t>
  </si>
  <si>
    <t>142</t>
  </si>
  <si>
    <t>"OK podlahový rošt" 39,890</t>
  </si>
  <si>
    <t>"OK schodišťa"7,222</t>
  </si>
  <si>
    <t>"beton vencov a výstuže" 41,37</t>
  </si>
  <si>
    <t>75</t>
  </si>
  <si>
    <t>99928P-R</t>
  </si>
  <si>
    <t>Presun hmôt z dočasnej skládky  bez možnosti použitia bežných dopravných prostriedkov a s ohľadom na bezpečnosť návštevníkov hradu</t>
  </si>
  <si>
    <t>144</t>
  </si>
  <si>
    <t>860,823 *0,8</t>
  </si>
  <si>
    <t>PSV</t>
  </si>
  <si>
    <t>Práce a dodávky PSV</t>
  </si>
  <si>
    <t>711</t>
  </si>
  <si>
    <t>Izolácie proti vode a vlhkosti</t>
  </si>
  <si>
    <t>711131103</t>
  </si>
  <si>
    <t>Zhotovenie  izolácie proti zemnej vlhkosti vodorovne, separačná fólia na sucho</t>
  </si>
  <si>
    <t>146</t>
  </si>
  <si>
    <t>"podlaha PO1-1" 320</t>
  </si>
  <si>
    <t>"podlaha PO1-2 -geotextília" 194,69</t>
  </si>
  <si>
    <t>77</t>
  </si>
  <si>
    <t>6936651300</t>
  </si>
  <si>
    <t>Geotextílie netkané polypropylénové 300gr/m2</t>
  </si>
  <si>
    <t>148</t>
  </si>
  <si>
    <t>711142560</t>
  </si>
  <si>
    <t>Izolácia proti zemnej vlhkosti a tlakovej vode zvislá nopovou fóliou</t>
  </si>
  <si>
    <t>150</t>
  </si>
  <si>
    <t>79</t>
  </si>
  <si>
    <t>2830010070</t>
  </si>
  <si>
    <t>Nopová fólia</t>
  </si>
  <si>
    <t>152</t>
  </si>
  <si>
    <t>194,69*1,2 "Prepočítané koeficientom množstva</t>
  </si>
  <si>
    <t>711471054</t>
  </si>
  <si>
    <t>Izolácia proti tlakovej vode termoplastami vodorovne texilnými pásmi s nánosom bentonitového prachu a polymerovej suspenzie položenými voľne</t>
  </si>
  <si>
    <t>154</t>
  </si>
  <si>
    <t>"koruna muriva"90</t>
  </si>
  <si>
    <t>81</t>
  </si>
  <si>
    <t>6936656064</t>
  </si>
  <si>
    <t>156</t>
  </si>
  <si>
    <t>90*1,15</t>
  </si>
  <si>
    <t>711471054.S</t>
  </si>
  <si>
    <t>Zhotovenie izolácie proti tlakovej vode PVC fóliou položenou voľne na vodorovnej ploche s naleptaním spoju</t>
  </si>
  <si>
    <t>158</t>
  </si>
  <si>
    <t>"podlaha PO1-1"320</t>
  </si>
  <si>
    <t>83</t>
  </si>
  <si>
    <t>283220001200</t>
  </si>
  <si>
    <t>160</t>
  </si>
  <si>
    <t>320*1,15 "Prepočítané koeficientom množstva</t>
  </si>
  <si>
    <t>711790110.S</t>
  </si>
  <si>
    <t>Zhotovenie detailov k hydroizolačným fóliam - kútová lišta z HPP rš. 70 mm pre kotvenie na vnútorných a vonkajších hranách</t>
  </si>
  <si>
    <t>162</t>
  </si>
  <si>
    <t>"podlaha PO1-1"23+1,818+2,5+4,475+4,953+18,35+12,05</t>
  </si>
  <si>
    <t>85</t>
  </si>
  <si>
    <t>311970001500.S</t>
  </si>
  <si>
    <t>Vrut do dĺžky 150 mm na upevnenie do kombi dosiek</t>
  </si>
  <si>
    <t>164</t>
  </si>
  <si>
    <t>553430004700.S</t>
  </si>
  <si>
    <t>Lišta kútová z poplastovaného plechu pre ukončenie fólií z PVC š. 71 mm, dĺ. 2 m</t>
  </si>
  <si>
    <t>166</t>
  </si>
  <si>
    <t>87</t>
  </si>
  <si>
    <t>998711203</t>
  </si>
  <si>
    <t>Presun hmôt pre izoláciu proti vode v objektoch výšky nad 12 do 60 m</t>
  </si>
  <si>
    <t>%</t>
  </si>
  <si>
    <t>168</t>
  </si>
  <si>
    <t>712</t>
  </si>
  <si>
    <t>Izolácie striech</t>
  </si>
  <si>
    <t>712400831</t>
  </si>
  <si>
    <t>Odstránenie povlakovej krytiny na strechách šikmých do 30° jednovrstvovej,  -0,00600t</t>
  </si>
  <si>
    <t>170</t>
  </si>
  <si>
    <t>"odstránenie dočasného prekrytia strechy"280,6</t>
  </si>
  <si>
    <t>721</t>
  </si>
  <si>
    <t>Zdravotech. vnútorná kanalizácia</t>
  </si>
  <si>
    <t>89</t>
  </si>
  <si>
    <t>721171808</t>
  </si>
  <si>
    <t>Demontáž potrubia z novodurových rúr odpadového alebo pripojovacieho nad 75 do D114,  -0,00198 t</t>
  </si>
  <si>
    <t>172</t>
  </si>
  <si>
    <t>"demontáž odvedenia vody zo strechy dočasného prekrytia"26</t>
  </si>
  <si>
    <t>721210823</t>
  </si>
  <si>
    <t>Demontáž strešného vtoku DN 125,  -0,02011t</t>
  </si>
  <si>
    <t>174</t>
  </si>
  <si>
    <t>91</t>
  </si>
  <si>
    <t>721213025.S</t>
  </si>
  <si>
    <t>Montáž dvorného vpustu so zvislým odtokom a zápachovou klapkou s izolačnou prírubou DN 110</t>
  </si>
  <si>
    <t>176</t>
  </si>
  <si>
    <t>286630034500</t>
  </si>
  <si>
    <t>Podlahová  vpust  vertikálny odtok DN 50/75/110,s rotizápachovým uzáverom Primus 121X121 klik-klak 115/ pevná izolačná príruba, rám 121x121 mm, mriežka 115x115 mm, pre možnosť nalepenia PVC fólie</t>
  </si>
  <si>
    <t>178</t>
  </si>
  <si>
    <t>93</t>
  </si>
  <si>
    <t>998721203.S</t>
  </si>
  <si>
    <t>Presun hmôt pre vnútornú kanalizáciu v objektoch výšky nad 12 do 24 m</t>
  </si>
  <si>
    <t>180</t>
  </si>
  <si>
    <t>762</t>
  </si>
  <si>
    <t>Konštrukcie tesárske</t>
  </si>
  <si>
    <t>762211811</t>
  </si>
  <si>
    <t>Demontáž schodiska vrátane zábradlia priamočiarych alebo krivočiar. bez podstupníc š. do 1, 50 m,  -0.30000t</t>
  </si>
  <si>
    <t>182</t>
  </si>
  <si>
    <t>"ozn. B13" 4,5</t>
  </si>
  <si>
    <t>95</t>
  </si>
  <si>
    <t>6114190D1.3</t>
  </si>
  <si>
    <t>D+M Drevený poklop v oceľovom rošte osadený v drevenej podlahe 900/2410mm( oceľ. rám L40/50/4, oceľ. zavesy so stavavačom,protizávažie pre lepšiu manipuláciu,drevené fošne he. 32mm ,povrchová úprava ako podlaha, kovové častí upravené žiarovym pozinkovaním</t>
  </si>
  <si>
    <t>184</t>
  </si>
  <si>
    <t>"ozn. D1.3" 1</t>
  </si>
  <si>
    <t>6114190D1.4</t>
  </si>
  <si>
    <t>D+M Drevený poklop osadený v drevenej podlahe 700/700 mm,dubové dosky 150/32 v  drevenom ráme,povrchová úprava ako podlaha</t>
  </si>
  <si>
    <t>186</t>
  </si>
  <si>
    <t>"ozn. D1.4" 2</t>
  </si>
  <si>
    <t>97</t>
  </si>
  <si>
    <t>6114190D1.5</t>
  </si>
  <si>
    <t>D+M Drevený poklop osadený v drevenej podlahe 380/380 mm,dubové dosky 150/32 v  drevenom ráme,povrchová úprava ako podlaha</t>
  </si>
  <si>
    <t>188</t>
  </si>
  <si>
    <t>"ozn. D1.5" 4</t>
  </si>
  <si>
    <t>762331811.S</t>
  </si>
  <si>
    <t>Demontáž viazaných konštrukcií krovov so sklonom do 60°, prierezovej plochy do 120 cm2, -0,00800 t</t>
  </si>
  <si>
    <t>190</t>
  </si>
  <si>
    <t>762331812.S</t>
  </si>
  <si>
    <t>Demontáž viazaných konštrukcií krovov so sklonom do 60°, prierezovej plochy 120 - 224 cm2, -0,01400 t</t>
  </si>
  <si>
    <t>192</t>
  </si>
  <si>
    <t>762331814.S</t>
  </si>
  <si>
    <t>Demontáž viazaných konštrukcií krovov so sklonom do 60°, prierezovej plochy 288 - 450 cm2, -0,03200 t</t>
  </si>
  <si>
    <t>194</t>
  </si>
  <si>
    <t>101</t>
  </si>
  <si>
    <t>762341811.S</t>
  </si>
  <si>
    <t>Demontáž debnenia striech rovných, oblúkových do 60° z dosiek hrubých, hobľovaných, -0,01600 t</t>
  </si>
  <si>
    <t>196</t>
  </si>
  <si>
    <t>762512245</t>
  </si>
  <si>
    <t>Položenie podláh pod PVC na drevený podklad z drevotrieskových dosiek priskrutkovaním</t>
  </si>
  <si>
    <t>198</t>
  </si>
  <si>
    <t>"PO1.1"260*2</t>
  </si>
  <si>
    <t>103</t>
  </si>
  <si>
    <t>6072628104</t>
  </si>
  <si>
    <t>Doska drevoštiepková typu ako OSB 3 do vlhkého prostrediahr. 18 mm (2500x1250mm)</t>
  </si>
  <si>
    <t>200</t>
  </si>
  <si>
    <t>5959074600</t>
  </si>
  <si>
    <t>202</t>
  </si>
  <si>
    <t>105</t>
  </si>
  <si>
    <t>76252410P</t>
  </si>
  <si>
    <t>Dodávka a montáž podlahy z hobľovaných dubových dosák hr. 32mm š. 150mm naimpregnovaných</t>
  </si>
  <si>
    <t>204</t>
  </si>
  <si>
    <t>"podlaha PO1-1" 260</t>
  </si>
  <si>
    <t>76252611P</t>
  </si>
  <si>
    <t>Zhotovenie podkladného roštu pod slepú podlahu na OK</t>
  </si>
  <si>
    <t>206</t>
  </si>
  <si>
    <t>107</t>
  </si>
  <si>
    <t>6053279500</t>
  </si>
  <si>
    <t>Hranoly SM/JD na podkladný rošt naimpregnované</t>
  </si>
  <si>
    <t>208</t>
  </si>
  <si>
    <t>"výkres č. 13 - podlahové hranoly"(0,25+0,34+0,34+0,41+0,66+0,5+0,25+0,3+0,31+0,33+1,05+0,07+0,09+0,29+0,08)*1,1</t>
  </si>
  <si>
    <t>762810036</t>
  </si>
  <si>
    <t>Záklop stropov z dosiek typu ako OSB skrutkovaných na rošt na zraz hr. dosky 22 mm</t>
  </si>
  <si>
    <t>210</t>
  </si>
  <si>
    <t>"S1 -záklop" 9,25</t>
  </si>
  <si>
    <t>"S1 - podbitie" 9,25</t>
  </si>
  <si>
    <t>109</t>
  </si>
  <si>
    <t>762810134</t>
  </si>
  <si>
    <t>212</t>
  </si>
  <si>
    <t>"prekrytie medzery medzi korunou muriva a membranou detail A01" 75</t>
  </si>
  <si>
    <t>998762203</t>
  </si>
  <si>
    <t>Presun hmôt pre konštrukcie tesárske v objektoch výšky od 12 do 24 m</t>
  </si>
  <si>
    <t>214</t>
  </si>
  <si>
    <t>763</t>
  </si>
  <si>
    <t>Konštrukcie - drevostavby</t>
  </si>
  <si>
    <t>111</t>
  </si>
  <si>
    <t>76313221C1</t>
  </si>
  <si>
    <t>216</t>
  </si>
  <si>
    <t>"ozn. C1" 25</t>
  </si>
  <si>
    <t>998763201</t>
  </si>
  <si>
    <t>Presun hmôt pre drevostavby v objektoch výšky do 12 m</t>
  </si>
  <si>
    <t>218</t>
  </si>
  <si>
    <t>113</t>
  </si>
  <si>
    <t>998763294</t>
  </si>
  <si>
    <t>Drevostavby, prípl.za presun nad vymedzenú najväčšiu dopr. vzdial. do 1000 m</t>
  </si>
  <si>
    <t>220</t>
  </si>
  <si>
    <t>764</t>
  </si>
  <si>
    <t>Konštrukcie klampiarske</t>
  </si>
  <si>
    <t>76422225N</t>
  </si>
  <si>
    <t>Oplechovanie odkvapu - striešky prekrývajúcej medzeru medzi konštrukciou textilnej membrany a korunou murivana vrátane podklad. plechu rš 1250 mm falcovaný plech antikorový hr. 0,5mm na stojatú drážku</t>
  </si>
  <si>
    <t>222</t>
  </si>
  <si>
    <t>"ozn. 1.1/K"80</t>
  </si>
  <si>
    <t>115</t>
  </si>
  <si>
    <t>76453022N</t>
  </si>
  <si>
    <t>Ukončujúci plechový profil so stojatou drážkou r.š. 300mm z antikorového plechu hr. 0,5mm</t>
  </si>
  <si>
    <t>224</t>
  </si>
  <si>
    <t>"ozn. 1.1/K" 90</t>
  </si>
  <si>
    <t>998764202</t>
  </si>
  <si>
    <t>Presun hmôt pre konštrukcie klampiarske v objektoch výšky nad 6 do 12 m</t>
  </si>
  <si>
    <t>226</t>
  </si>
  <si>
    <t>117</t>
  </si>
  <si>
    <t>998764203.S</t>
  </si>
  <si>
    <t>Presun hmôt pre konštrukcie klampiarske v objektoch výšky nad 12 do 24 m</t>
  </si>
  <si>
    <t>228</t>
  </si>
  <si>
    <t>767</t>
  </si>
  <si>
    <t>Konštrukcie doplnkové kovové</t>
  </si>
  <si>
    <t>55341901.1</t>
  </si>
  <si>
    <t>D+M bezrámové bezpečnostné sklo typu VSG 21,5mm kotvené za armované travertínové ostenie 4 antikorovými uchytkami 600/1475</t>
  </si>
  <si>
    <t>230</t>
  </si>
  <si>
    <t>"ozn. O1.1" 1</t>
  </si>
  <si>
    <t>119</t>
  </si>
  <si>
    <t>55341901.2</t>
  </si>
  <si>
    <t>D+M bezrámové bezpečnostné sklo typu VSG 21,5mm kotvené za armované travertínové ostenie 4 antikorovými uchytkami 600/1440</t>
  </si>
  <si>
    <t>232</t>
  </si>
  <si>
    <t>"ozn. O1.2" 1</t>
  </si>
  <si>
    <t>55341901.3</t>
  </si>
  <si>
    <t>D+M bezrámové bezpečnostné sklo typu VSG 21,5mm kotvené za armované travertínové ostenie 4 antikorovými uchytkami 730/1260</t>
  </si>
  <si>
    <t>234</t>
  </si>
  <si>
    <t>"ozn. O1.3" 1</t>
  </si>
  <si>
    <t>121</t>
  </si>
  <si>
    <t>55341901.4</t>
  </si>
  <si>
    <t>D+M bezrámové bezpečnostné sklo typu VSG 21,5mm kotvené za armované travertínové ostenie 4 antikorovými uchytkami 890/2020</t>
  </si>
  <si>
    <t>236</t>
  </si>
  <si>
    <t>"ozn. O1.4" 1</t>
  </si>
  <si>
    <t>55341901.5</t>
  </si>
  <si>
    <t>D+M bezrámové bezpečnostné sklo typu VSG 21,5mm kotvené za armované travertínové ostenie 4 antikorovými uchytkami 600/1410</t>
  </si>
  <si>
    <t>238</t>
  </si>
  <si>
    <t>"ozn. O1.5" 1</t>
  </si>
  <si>
    <t>123</t>
  </si>
  <si>
    <t>5534190D1.1</t>
  </si>
  <si>
    <t>D+M dvojkrídlové exteriérové oceľové dvere s presklením,nosný oceľový rám s pozinkovanou úpravou z interiéru poz. z exteriéru s bandažou z titanzink. plechu 1790/2320</t>
  </si>
  <si>
    <t>240</t>
  </si>
  <si>
    <t>"ozn. D1.1" 1</t>
  </si>
  <si>
    <t>5534190D1.2</t>
  </si>
  <si>
    <t>D+M dvojkrídlové exteriérové oceľové dvere s presklením,nosný oceľový rám s pozinkovanou úpravou z interiéru poz. z exteriéru s bandažou z titanzink. plechu 1187/2470</t>
  </si>
  <si>
    <t>242</t>
  </si>
  <si>
    <t>"ozn. D1.2" 1</t>
  </si>
  <si>
    <t>125</t>
  </si>
  <si>
    <t>553915-Z7</t>
  </si>
  <si>
    <t>D+M  zábradlie v. 900 mm- madlo 40/40mm a stĺpiky 40/40 mm povrch antikor matný</t>
  </si>
  <si>
    <t>bm</t>
  </si>
  <si>
    <t>244</t>
  </si>
  <si>
    <t>"ozn. Z/31" 10,41</t>
  </si>
  <si>
    <t>553915-Z32</t>
  </si>
  <si>
    <t>D+M zábradlie v. 1100mm z hlinikového skladaného nosného profilu  v.200mm-kotvenie do oceľ, schodnice - výplň lepené bezpečnostné sklo typu VSG hr. 21,5mm+ antikor. madlo 40/40</t>
  </si>
  <si>
    <t>246</t>
  </si>
  <si>
    <t>"ozn. Z/32" 35,85</t>
  </si>
  <si>
    <t>127</t>
  </si>
  <si>
    <t>553915-Z12</t>
  </si>
  <si>
    <t>D+M  zábradlie presklenné z lepeného bezpečnostného skla  typu VSG hr. 21,5mm uchytených do U profilov antikor matný</t>
  </si>
  <si>
    <t>248</t>
  </si>
  <si>
    <t>"ozn. Z/30" 0,95</t>
  </si>
  <si>
    <t>55391501Z1.1</t>
  </si>
  <si>
    <t>D+M rovné zábradlie presklenné z lepeného bezpečnostného skla  typu VSG hr. 21,5mm uchytených do AL U profilov v.124mm,madlo joklový antikorový profil 40/40/2  v. 1,1m (1,2)</t>
  </si>
  <si>
    <t>250</t>
  </si>
  <si>
    <t>"ozn. Z/1.1 "9,1</t>
  </si>
  <si>
    <t>"ozn. Z/1.2" 1,1</t>
  </si>
  <si>
    <t>"ozn. Z/1.3" 1,15</t>
  </si>
  <si>
    <t>"ozn. Z/1.3a" 0,6</t>
  </si>
  <si>
    <t>"ozn. Z/1.6" 1,25+2,25</t>
  </si>
  <si>
    <t>129</t>
  </si>
  <si>
    <t>55391501Z1.7</t>
  </si>
  <si>
    <t>D+M šikmé zábradlie presklenné z lepeného bezpečnostného skla  typu VSG hr. 21,5mm uchytených do AL U profilov v.124mm,madlo joklový antikorový profil 40/40/2  v. 1,1m (1,2)</t>
  </si>
  <si>
    <t>252</t>
  </si>
  <si>
    <t>"ozn. Z/1.7"3,2</t>
  </si>
  <si>
    <t>55391501Z1.4</t>
  </si>
  <si>
    <t>D+M stredové madlo atyp antikorový jokel 65/40/2 s lńiovým podsvietením madla osadené na antikorových jpklových stlpikoch privarených k schodniciam schodiska</t>
  </si>
  <si>
    <t>254</t>
  </si>
  <si>
    <t>"ozn. Z/1.4" 7,7</t>
  </si>
  <si>
    <t>131</t>
  </si>
  <si>
    <t>55391501Z1.6</t>
  </si>
  <si>
    <t>D+M stredové deliace sklo -výplň zábradlia lepené bezpečnostné sklo typu VSG hr. 21,5mm,nosný AL skladaný profil tvaru U 200mm dl. 1,97m a v. 1,67-4,04m</t>
  </si>
  <si>
    <t>256</t>
  </si>
  <si>
    <t>"ozn. Z/1.5" 2</t>
  </si>
  <si>
    <t>55391501Z1.8</t>
  </si>
  <si>
    <t>D+M madlo-joklový antikorový profil 40/40/2 na joklovom antikorovom stlpiku 40/40/2 mm v. 0,95m</t>
  </si>
  <si>
    <t>258</t>
  </si>
  <si>
    <t>"ozn. Z/1.8" 3,25</t>
  </si>
  <si>
    <t>"ozn. Z/1.9" 6,5</t>
  </si>
  <si>
    <t>133</t>
  </si>
  <si>
    <t>55391501Z1.10</t>
  </si>
  <si>
    <t>D+M atypické hlinikové rozoberateľné  schodisko s podestou, hlinikové demontovateľné rameno, schodnice 40/120/1,5mm s madlami 40/40/1,5mm,stupne 120/30/800mm a podesta 650/800/mm</t>
  </si>
  <si>
    <t>"ozn. Z/1.10" 1</t>
  </si>
  <si>
    <t>55391501Z1.11</t>
  </si>
  <si>
    <t>D+M sieťka proti hmyzu a vtákom za ostením (rám antikorové L 35/35/3mm výplň antikorová drôtená výplň s okami 2/2mm 500/1000mm</t>
  </si>
  <si>
    <t>262</t>
  </si>
  <si>
    <t>"ozn. Z/1.11" 1</t>
  </si>
  <si>
    <t>135</t>
  </si>
  <si>
    <t>55391501Z1.12</t>
  </si>
  <si>
    <t>D+M nástupná plocha antikorový slzičkový plech hr. 5mm,protišmykový 18,5m2</t>
  </si>
  <si>
    <t>264</t>
  </si>
  <si>
    <t>"ozn. Z/1.12" 1</t>
  </si>
  <si>
    <t>55391501Z1.14</t>
  </si>
  <si>
    <t>D+M nástupná plocha antikorový slzičkový plech hr. 5mm,protišmykový 2,7m2</t>
  </si>
  <si>
    <t>266</t>
  </si>
  <si>
    <t>"ozn. Z/1.14" 1</t>
  </si>
  <si>
    <t>137</t>
  </si>
  <si>
    <t>55391501Z1.13</t>
  </si>
  <si>
    <t>D+M atypické antikorové rošty -schodiskové stupne 290/50/950 z antikorovej pasoviny 50/6mm</t>
  </si>
  <si>
    <t>268</t>
  </si>
  <si>
    <t>"ozn. Z/1.13" 19</t>
  </si>
  <si>
    <t>55391501Z1.15</t>
  </si>
  <si>
    <t>D+M atypické antikorové rošty -schodiskové stupne 350/50/1770mm + podesta 2680/1770/50mm-antikorový tyčový profil 50/6mm -4 ks stupne + 1 podesta</t>
  </si>
  <si>
    <t>270</t>
  </si>
  <si>
    <t>"ozn. Z/1.15" 1</t>
  </si>
  <si>
    <t>139</t>
  </si>
  <si>
    <t>55391501Z1.16</t>
  </si>
  <si>
    <t>D+M atypické antikorové rošty -schodiskové stupne 200/30/1065mm + podesta 900/1065/30mm-antikorový tyčový profil 30/6mm  7 ks stupňov + 1 podesta</t>
  </si>
  <si>
    <t>272</t>
  </si>
  <si>
    <t>"ozn. Z/1.16" 1</t>
  </si>
  <si>
    <t>55391501Z1.17</t>
  </si>
  <si>
    <t>D+M pevné schody nad klenbou z atypických antikorových roštov -stupne 200/30/800mm osadené na pasovine v tvare L 80/6mm   - 5 ks stupňov</t>
  </si>
  <si>
    <t>274</t>
  </si>
  <si>
    <t>"ozn. Z/1.17" 1</t>
  </si>
  <si>
    <t>141</t>
  </si>
  <si>
    <t>55391501Z1.18</t>
  </si>
  <si>
    <t>D+M madlo joklový antikorový profil 40/40/2 mm s klbom otočné -otváravé so zástrčou a protiplechom</t>
  </si>
  <si>
    <t>276</t>
  </si>
  <si>
    <t>"ozn. Z/1.18" 1</t>
  </si>
  <si>
    <t>55391501Z1.19</t>
  </si>
  <si>
    <t>D+M zvislé obandažovanie inžinierských sieti, nosná konštrukcia antikorový L profil 40/40/3mm ,oplechovanie titanzinkovým plechom hr. 0,6mm,časť demontovateľná 200/600/3500mm</t>
  </si>
  <si>
    <t>278</t>
  </si>
  <si>
    <t>"ozn. Z/1.19" 2</t>
  </si>
  <si>
    <t>143</t>
  </si>
  <si>
    <t>55391501Z1.20</t>
  </si>
  <si>
    <t>D+M konzoly z L 60/60/6mm pre striešku prekrývajúcu medzeru medzi tex. memnranou a korunou muriva-úprava  žiarovým pozinkovaním dl. 70-920mm,oceľ. platne hr. 6mm</t>
  </si>
  <si>
    <t>280</t>
  </si>
  <si>
    <t>"ozn. Z/1.20" 87</t>
  </si>
  <si>
    <t>55391501Z1.21</t>
  </si>
  <si>
    <t>D+M poklop - výlez do priestoru pod podlahou 2NP,bandažovaný poklop z titanzinkového plechu na antikorovom ráme L 30/30/3 a 50/50/3 600/600mm</t>
  </si>
  <si>
    <t>282</t>
  </si>
  <si>
    <t>"ozn. Z/1.21" 1</t>
  </si>
  <si>
    <t>145</t>
  </si>
  <si>
    <t>767914110P2</t>
  </si>
  <si>
    <t>Montáž a dodávka oplotenia provizórnej skládky na parkovisku a oplotenie staveniska -ochrana návštevníkov hradu</t>
  </si>
  <si>
    <t>284</t>
  </si>
  <si>
    <t>"skládka na parkovisku" 245</t>
  </si>
  <si>
    <t>"oplotenie staveniska 3.nádvorie"420</t>
  </si>
  <si>
    <t>767995102</t>
  </si>
  <si>
    <t>Montáž ostatných atypických kovových stavebných doplnkových konštrukcií nad 5 do 10 kg</t>
  </si>
  <si>
    <t>kg</t>
  </si>
  <si>
    <t>286</t>
  </si>
  <si>
    <t>"S1.4 - oceľ. platne na OK strechy" 191,7</t>
  </si>
  <si>
    <t>147</t>
  </si>
  <si>
    <t>55396000PZ</t>
  </si>
  <si>
    <t>Dodávka-výroba oceľ. spojovacích prvkov</t>
  </si>
  <si>
    <t>288</t>
  </si>
  <si>
    <t>767995105</t>
  </si>
  <si>
    <t>Montáž ostatných atypických kovových stavebných doplnkových konštrukcií nad 50 do 100 kg -doplnené oceľové výrobky z v.č.S1,1</t>
  </si>
  <si>
    <t>296</t>
  </si>
  <si>
    <t>" S1.1 - OK vonkajšieho schodiska" 4533,08</t>
  </si>
  <si>
    <t>"S1.1- OK ocelové výrobky"2497,45</t>
  </si>
  <si>
    <t>149</t>
  </si>
  <si>
    <t>553960PZ2</t>
  </si>
  <si>
    <t>Dodávka-výroba oceľ. konštrukcie schodiska z uzavretých profilov vrátane kotviaceho materiálu , chemických kotiev a povrchovej úpravy- doplnené oceľové výrobky z v.č.S1.1</t>
  </si>
  <si>
    <t>298</t>
  </si>
  <si>
    <t>"S1.1 oceľové výrobky"2497,45</t>
  </si>
  <si>
    <t>767995108</t>
  </si>
  <si>
    <t>Montáž ostatných atypických kovových stavebných doplnkových konštrukcií nad 500 kg</t>
  </si>
  <si>
    <t>300</t>
  </si>
  <si>
    <t>"S1.2 ocelová konštrukcia podlahy 2.NP" 39890</t>
  </si>
  <si>
    <t>151</t>
  </si>
  <si>
    <t>5539600PZ3</t>
  </si>
  <si>
    <t>Dodávka-výroba oceľ. konštrukcie podlahy z valcovaných nosníkov a uzavretých profilov vrátane kotviaceho materiálu a povrchovej úpravy,protipožiarny náter</t>
  </si>
  <si>
    <t>302</t>
  </si>
  <si>
    <t>998767203</t>
  </si>
  <si>
    <t>Presun hmôt pre kovové stavebné doplnkové konštrukcie v objektoch výšky nad 12 do 24 m</t>
  </si>
  <si>
    <t>304</t>
  </si>
  <si>
    <t>783</t>
  </si>
  <si>
    <t>Dokončovacie práce - nátery</t>
  </si>
  <si>
    <t>153</t>
  </si>
  <si>
    <t>78327100PO</t>
  </si>
  <si>
    <t>Nátery kov.stav.doplnk.konštr. protipožiarny v zložení : základný náter, protipožirny vypeňovací s odolnosťou 15 minút a uzatvárací náter finálna RAL 7042</t>
  </si>
  <si>
    <t>306</t>
  </si>
  <si>
    <t>"S1.1 pol.04,05,24,25,26,27,31"</t>
  </si>
  <si>
    <t>"04" (0,3+0,1*2)*2*4,86</t>
  </si>
  <si>
    <t>"05"(0,1+0,05)*2*1,93*2</t>
  </si>
  <si>
    <t>"24" (0,08+0,05)*2*0,95*2</t>
  </si>
  <si>
    <t>"25" (0,2+0,1)*2*1,65</t>
  </si>
  <si>
    <t>"26" (0,2+0,1)*2*3,03+0,5</t>
  </si>
  <si>
    <t>"27" (0,08+0,05)*2*1,065</t>
  </si>
  <si>
    <t>"31" (0,08+0,05)*2*1,3</t>
  </si>
  <si>
    <t>Ostatné</t>
  </si>
  <si>
    <t>9-I</t>
  </si>
  <si>
    <t>Reštaurátorsko -konzervátorské práce,vrátane reštaurátorskej dokumentácie</t>
  </si>
  <si>
    <t>9-I-A1_1</t>
  </si>
  <si>
    <t>Gotický arkier,pieskovec, zlepencový vápenec v mieste nasadenia záklenku - Spevnenie narušených miest - základné</t>
  </si>
  <si>
    <t>308</t>
  </si>
  <si>
    <t>"svetlý rozmer 2230/2800-3670-280"1</t>
  </si>
  <si>
    <t>"podprobný popis viď tabuľky reštaurátorských prác"</t>
  </si>
  <si>
    <t>155</t>
  </si>
  <si>
    <t>9-I-A1_2</t>
  </si>
  <si>
    <t>Gotický arkier,pieskovec, zlepencový vápenec v mieste nasadenia záklenku/Očistenie od depozitov, s dôrazom na zachovanie historického vývoja</t>
  </si>
  <si>
    <t>-1154982728</t>
  </si>
  <si>
    <t>9-I-A1_3</t>
  </si>
  <si>
    <t>Gotický arkier,pieskovec, zlepencový vápenec v mieste nasadenia záklenku/ Stabilizácia muriva a omietok</t>
  </si>
  <si>
    <t>1536117602</t>
  </si>
  <si>
    <t>157</t>
  </si>
  <si>
    <t>9-I-A1_4</t>
  </si>
  <si>
    <t>Gotický arkier,pieskovec, zlepencový vápenec v mieste nasadenia záklenku / Doplnenie v zmysle návrhu na reštaurovanie</t>
  </si>
  <si>
    <t>1681582887</t>
  </si>
  <si>
    <t>9-I-A1_5</t>
  </si>
  <si>
    <t xml:space="preserve">Gotický arkier,pieskovec, zlepencový vápenec v mieste nasadenia záklenku/ Reštaurátorské scelenie povrchu </t>
  </si>
  <si>
    <t>-343743281</t>
  </si>
  <si>
    <t>159</t>
  </si>
  <si>
    <t>9-I-EST-JV_1</t>
  </si>
  <si>
    <t>Exteriérové steny -JV reštaurátorske scelenie stien (vrátane ník, otvorov) ich prezentácia vo forme maximálnej autenticity, zachovanie originálov na mieste, v obmedzenej miere rekonštrukcií  / Spevnenie omietok, základné</t>
  </si>
  <si>
    <t>1201480671</t>
  </si>
  <si>
    <t>"rekonštrukcia prípustná iba zo statických dôvodov"</t>
  </si>
  <si>
    <t>"Jv" 205</t>
  </si>
  <si>
    <t>9-I-EST-JV_2</t>
  </si>
  <si>
    <t xml:space="preserve">Exteriérové steny-JV reštaurátorske scelenie stien (vrátane ník, otvorov) ich prezentácia vo forme maximálnej autenticity, zachovanie originálov na mieste, v obmedzenej miere rekonštrukcií. /Očistenie od depozitov- s dôrazom na zachovanie historic.vývoja </t>
  </si>
  <si>
    <t>310</t>
  </si>
  <si>
    <t>161</t>
  </si>
  <si>
    <t>9-I-EST-JV_3</t>
  </si>
  <si>
    <t>Exteriérové steny-JV reštaurátorske scelenie stien (vrátane ník, otvorov) ich prezentácia vo forme maximálnej autenticity, zachovanie originálov na mieste, v obmedzenej miere rekonštrukcií. /Stabilizácia a špárovanie muriva a omietok</t>
  </si>
  <si>
    <t>-379148568</t>
  </si>
  <si>
    <t>9-I-EST-JV_4</t>
  </si>
  <si>
    <t>Exteriérové steny-JV reštaurátorske scelenie stien (vrátane ník, otvorov) ich prezentácia vo forme maximálnej autenticity, zachovanie originálov na mieste, v obmedzenej miere rekonštrukcií. /Doplnenie muriva</t>
  </si>
  <si>
    <t>-1580504935</t>
  </si>
  <si>
    <t>163</t>
  </si>
  <si>
    <t>9-I-EST-JZ_1</t>
  </si>
  <si>
    <t>Exteriérové steny-JZ reštaurátorske scelenie stien (vrátane ník, otvorov) ich prezentácia vo forme maximálnej autenticity, zachovanie originálov na mieste, v obmedzenej miere rekonštrukcií./ Spevnenie omietok, základné</t>
  </si>
  <si>
    <t>312</t>
  </si>
  <si>
    <t>"podrobný popis viď tabuľky reštaurátorských prác"</t>
  </si>
  <si>
    <t>"Jz"342,3</t>
  </si>
  <si>
    <t>9-I-EST-JZ_2</t>
  </si>
  <si>
    <t>Exteriérové steny-JZ reštaurátorske scelenie stien (vrátane ník, otvorov) ich prezentácia vo forme maximálnej autenticity, zachovanie originálov na mieste, v obmedzenej miere rekonštrukcií./ Očistenie od depozitov- s dôrazom na zachovanie histor. vývoja</t>
  </si>
  <si>
    <t>-2071358269</t>
  </si>
  <si>
    <t>165</t>
  </si>
  <si>
    <t>9-I-EST-JZ_3</t>
  </si>
  <si>
    <t>Exteriérové steny-JZ reštaurátorske scelenie stien (vrátane ník, otvorov) ich prezentácia vo forme maximálnej autenticity, zachovanie originálov na mieste, v obmedzenej miere rekonštrukcií./ Stabilizácia a špárovanie muriva a omietok</t>
  </si>
  <si>
    <t>-1683114361</t>
  </si>
  <si>
    <t>9-I-EST-JZ_4</t>
  </si>
  <si>
    <t xml:space="preserve">Exteriérové steny-JZ reštaurátorske scelenie stien (vrátane ník, otvorov) ich prezentácia vo forme maximálnej autenticity, zachovanie originálov na mieste, v obmedzenej miere rekonštrukcií./ Doplnenie muriva </t>
  </si>
  <si>
    <t>1565268122</t>
  </si>
  <si>
    <t>167</t>
  </si>
  <si>
    <t>9-I-EST-SV_1</t>
  </si>
  <si>
    <t>Exteriérové steny -SV reštaurátorske scelenie stien(vrátane ník, otvorov) ich prezentácia vo forme maximálnej autenticity, zachovanie originálov na mieste, v obmedzenej miere rekonštrukcií  / Spevnenie hmoty - základné</t>
  </si>
  <si>
    <t>314</t>
  </si>
  <si>
    <t>"Sv" 300</t>
  </si>
  <si>
    <t>9-I-EST-SV_2</t>
  </si>
  <si>
    <t>Exteriérové steny -SV reštaurátorske scelenie stien(vrátane ník, otvorov)ich prezentácia vo forme maximálnej autenticity, zachovanie originálov na mieste, v obmedzenej miere rekonštrukcií /Očistenie od depozitov-s dôrazom na zachovanie historického vývoja</t>
  </si>
  <si>
    <t>1450405659</t>
  </si>
  <si>
    <t>169</t>
  </si>
  <si>
    <t>9-I-EST-SV_3</t>
  </si>
  <si>
    <t>Exteriérové steny -SV reštaurátorske scelenie stien(vrátane ník, otvorov)ich prezentácia vo forme maximálnej autenticity, zachovanie originálov na mieste, v obmedzenej miere rekonštrukcií /Stabilizácia a špárovanie muriva a omietok</t>
  </si>
  <si>
    <t>2114336344</t>
  </si>
  <si>
    <t>9-I-EST-SV_4</t>
  </si>
  <si>
    <t xml:space="preserve">Exteriérové steny -SV reštaurátorske scelenie stien(vrátane ník, otvorov)ich prezentácia vo forme maximálnej autenticity, zachovanie originálov na mieste, v obmedzenej miere rekonštrukcií / Doplnenie muriva </t>
  </si>
  <si>
    <t>-1712707578</t>
  </si>
  <si>
    <t>171</t>
  </si>
  <si>
    <t>9-I-EST-SZ_1</t>
  </si>
  <si>
    <t>Exteriérové steny -SZ reštaurátorske scelenie stien(vrátane ník, otvorov) ich prezentácia vo forme maximálnej autenticity, zachovanie originálov na mieste, v obmedzenej miere rekonštrukcií / Spevnenie hmoty - základné</t>
  </si>
  <si>
    <t>316</t>
  </si>
  <si>
    <t>"Sz"285</t>
  </si>
  <si>
    <t>9-I-EST-SZ_2</t>
  </si>
  <si>
    <t>Exteriérové steny -SZ reštaurátorske scelenie stien(vrátane ník, otvorov)ich prezentácia vo forme maximálnej autenticity, zachovanie originálov na mieste, v obmedzenej miere rekonštrukcií /Očistenie od depozitov-s dôrazom na zachovanie historického vývoja</t>
  </si>
  <si>
    <t>-2111723692</t>
  </si>
  <si>
    <t>173</t>
  </si>
  <si>
    <t>9-I-EST-SZ_3</t>
  </si>
  <si>
    <t>Exteriérové steny -SZ reštaurátorske scelenie stien(vrátane ník, otvorov)ich prezentácia vo forme maximálnej autenticity, zachovanie originálov na mieste, v obmedzenej miere rekonštrukcií /Stabilizácia a špárovanie muriva a omietok</t>
  </si>
  <si>
    <t>298786798</t>
  </si>
  <si>
    <t>9-I-EST-SZ_4</t>
  </si>
  <si>
    <t xml:space="preserve">Exteriérové steny -SZ reštaurátorske scelenie stien(vrátane ník, otvorov)ich prezentácia vo forme maximálnej autenticity, zachovanie originálov na mieste, v obmedzenej miere rekonštrukcií /  Doplnenie muriva </t>
  </si>
  <si>
    <t>1126541243</t>
  </si>
  <si>
    <t>175</t>
  </si>
  <si>
    <t>9-I-IST-JV_1</t>
  </si>
  <si>
    <t>Interiérové steny -JV reštaurátorske scelenie stien(vrátane ník, otvorov) ich prezentácia vo forme maximálnej autenticity, zachovanie originálov na mieste, v obmedzenej miere rekonštrukcií / Spevnenie hmoty - základné</t>
  </si>
  <si>
    <t>318</t>
  </si>
  <si>
    <t>"Jv" 134,3</t>
  </si>
  <si>
    <t>9-I-IST-JV_2</t>
  </si>
  <si>
    <t>Interiérové steny -JV reštaurátorske scelenie stien(vrátane ník, otvorov) ich prezentácia vo forme maximálnej autenticity, zachovanie originálov na mieste,v obmedzenej miere rekonštrukcií /Očistenie od depozitov-s dôrazom na zachovanie historického vývoja</t>
  </si>
  <si>
    <t>-526498079</t>
  </si>
  <si>
    <t>177</t>
  </si>
  <si>
    <t>9-I-IST-JV_3</t>
  </si>
  <si>
    <t>Interiérové steny -JV reštaurátorske scelenie stien(vrátane ník, otvorov) ich prezentácia vo forme maximálnej autenticity, zachovanie originálov na mieste, v obmedzenej miere rekonštrukcií / Stabilizácia a špárovanie muriva a omietok</t>
  </si>
  <si>
    <t>924715600</t>
  </si>
  <si>
    <t>9-I-IST-JV_4</t>
  </si>
  <si>
    <t xml:space="preserve">Interiérové steny -JV reštaurátorske scelenie stien(vrátane ník, otvorov) ich prezentácia vo forme maximálnej autenticity, zachovanie originálov na mieste, v obmedzenej miere rekonštrukcií / Doplnenie muriva </t>
  </si>
  <si>
    <t>1517881271</t>
  </si>
  <si>
    <t>179</t>
  </si>
  <si>
    <t>9-I-IST-JZ_1</t>
  </si>
  <si>
    <t>Interiérové steny -JZ reštaurátorske scelenie stien(vrátane ník, otvorov) ich prezentácia vo forme maximálnej autenticity, zachovanie originálov na mieste, v obmedzenej miere rekonštrukcií. / Spevnenie hmoty - základné</t>
  </si>
  <si>
    <t>320</t>
  </si>
  <si>
    <t>"Jz" 252,4</t>
  </si>
  <si>
    <t>9-I-IST-JZ_2</t>
  </si>
  <si>
    <t>Interiérové steny -JZ reštaurátorske scelenie stien(vrátane ník, otvorov)ich prezentácia vo forme maximálnej autenticity, zachovanie originálov na mieste, v obmedzenej miere rekonštrukcií /Očistenie od depozitov-s dôrazom na zachovanie historického vývoja</t>
  </si>
  <si>
    <t>335947815</t>
  </si>
  <si>
    <t>181</t>
  </si>
  <si>
    <t>9-I-IST-JZ_3</t>
  </si>
  <si>
    <t>Interiérové steny -JZ reštaurátorske scelenie stien(vrátane ník, otvorov) ich prezentácia vo forme maximálnej autenticity, zachovanie originálov na mieste, v obmedzenej miere rekonštrukcií. / Stabilizácia a špárovanie muriva a omietok</t>
  </si>
  <si>
    <t>2142452193</t>
  </si>
  <si>
    <t>9-I-IST-JZ_4</t>
  </si>
  <si>
    <t xml:space="preserve">Interiérové steny -JZ reštaurátorske scelenie stien(vrátane ník, otvorov) ich prezentácia vo forme maximálnej autenticity, zachovanie originálov na mieste, v obmedzenej miere rekonštrukcií. / Doplnenie muriva  </t>
  </si>
  <si>
    <t>1711487429</t>
  </si>
  <si>
    <t>183</t>
  </si>
  <si>
    <t>9-I-IST-SV_1</t>
  </si>
  <si>
    <t>Interiérové steny-SZ reštaurátorske scelenie stien (vrátane ník, otvorov) ich prezentácia vo forme maximálnej autenticity, zachovanie originálov na mieste, v obmedzenej miere rekonštrukcií. /Spevnenie hmoty - základné</t>
  </si>
  <si>
    <t>322</t>
  </si>
  <si>
    <t>"Sv" 199</t>
  </si>
  <si>
    <t>9-I-IST-SV_2</t>
  </si>
  <si>
    <t>Interiérové steny-SZ reštaurátorske scelenie stien (vrátane ník, otvorov)ich prezentácia vo forme maximálnej autenticity, zachovanie originálov na mieste, v obmedzenej miere rekonštrukcií /Očistenie od depozitov-s dôrazom na zachovanie historického vývoja</t>
  </si>
  <si>
    <t>-271718447</t>
  </si>
  <si>
    <t>185</t>
  </si>
  <si>
    <t>9-I-IST-SV_3</t>
  </si>
  <si>
    <t>Interiérové steny-SZ reštaurátorske scelenie stien (vrátane ník, otvorov)ich prezentácia vo forme maximálnej autenticity, zachovanie originálov na mieste, v obmedzenej miere rekonštrukcií / Stabilizácia a špárovanie muriva a omietok</t>
  </si>
  <si>
    <t>-389075520</t>
  </si>
  <si>
    <t>9-I-IST-SV_4</t>
  </si>
  <si>
    <t xml:space="preserve">Interiérové steny-SZ reštaurátorske scelenie stien (vrátane ník, otvorov)ich prezentácia vo forme maximálnej autenticity, zachovanie originálov na mieste, v obmedzenej miere rekonštrukcií /Doplnenie muriva  </t>
  </si>
  <si>
    <t>-583961227</t>
  </si>
  <si>
    <t>187</t>
  </si>
  <si>
    <t>9-I-IST-SZ_1</t>
  </si>
  <si>
    <t>Interiérové steny -SZ reštaurátorske scelenie stien (vrátane ník, otvorov) ich prezentácia vo forme maximálnej autenticity, zachovanie originálov na mieste, v obmedzenej miere rekonštrukcií./Spevnenie hmoty - základné</t>
  </si>
  <si>
    <t>324</t>
  </si>
  <si>
    <t xml:space="preserve">"Sz" 156,2 </t>
  </si>
  <si>
    <t>9-I-IST-SZ_2</t>
  </si>
  <si>
    <t>Interiérové steny-SZ reštaurátorske scelenie stien(vrátane ník, otvorov) ich prezentácia vo forme maximálnej autenticity, zachovanie originálov na mieste, v obmedzenej miere rekonštrukcií./Očistenie od depozitov-s dôrazom na zachovanie historického vývoja</t>
  </si>
  <si>
    <t>995882177</t>
  </si>
  <si>
    <t>189</t>
  </si>
  <si>
    <t>9-I-IST-SZ_3</t>
  </si>
  <si>
    <t>Interiérové steny-SZ reštaurátorske scelenie stien(vrátane ník, otvorov) ich prezentácia vo forme maximálnej autenticity, zachovanie originálov na mieste, v obmedzenej miere rekonštrukcií. / Stabilizácia a špárovanie muriva a omietok</t>
  </si>
  <si>
    <t>-1246554231</t>
  </si>
  <si>
    <t>9-I-IST-SZ_4</t>
  </si>
  <si>
    <t xml:space="preserve">Interiérové steny-SZ reštaurátorske scelenie stien(vrátane ník, otvorov) ich prezentácia vo forme maximálnej autenticity, zachovanie originálov na mieste, v obmedzenej miere rekonštrukcií. / Doplnenie muriva  </t>
  </si>
  <si>
    <t>11239697</t>
  </si>
  <si>
    <t>191</t>
  </si>
  <si>
    <t>9-I-K1_1</t>
  </si>
  <si>
    <t>Kamenná konzola nesúca pôvodný drevený trámový strop nad 2.NP.,interiér južná stena materiál travertín / Spevnenie hmoty - základné</t>
  </si>
  <si>
    <t>326</t>
  </si>
  <si>
    <t>"K/1 -  rozmer 300/420/650"1</t>
  </si>
  <si>
    <t>9-I-K1_2</t>
  </si>
  <si>
    <t>Kamenná konzola nesúca pôvodný drevený trámový strop nad 2.NP.,interiér južná stena materiál travertín / Očistenie od depozitov- s dôrazom na zachovanie historického vývoja</t>
  </si>
  <si>
    <t>-472015470</t>
  </si>
  <si>
    <t>193</t>
  </si>
  <si>
    <t>9-I-K1_3</t>
  </si>
  <si>
    <t xml:space="preserve">Kamenná konzola nesúca pôvodný drevený trámový strop nad 2.NP.,interiér južná stena materiál travertín / Stabilizácia kamennej hmoty a príp. aj osadenia  </t>
  </si>
  <si>
    <t>347463780</t>
  </si>
  <si>
    <t>9-I-K2_1</t>
  </si>
  <si>
    <t>Kamenná konzola nesúca gotický drevený trámový strop nad 2.NP po zmene podlažného členenia-ponechať na mieste, konzervátorsky  ošetriť / Spevnenie hmoty - základné</t>
  </si>
  <si>
    <t>328</t>
  </si>
  <si>
    <t>"K/2 -rozmer 250/360/360" 3</t>
  </si>
  <si>
    <t>195</t>
  </si>
  <si>
    <t>9-I-K2_2</t>
  </si>
  <si>
    <t>Kamenná konzola nesúca gotický drevený trámový strop nad 2.NP po zmene podlažného členenia-ponechať na mieste, konzervátorsky  ošetriť /  Očistenie od depozitov- s dôrazom na zachovanie historického vývoja</t>
  </si>
  <si>
    <t>-955275176</t>
  </si>
  <si>
    <t>9-I-K2_3</t>
  </si>
  <si>
    <t xml:space="preserve">Kamenná konzola nesúca gotický drevený trámový strop nad 2.NP po zmene podlažného členenia-ponechať na mieste, konzervátorsky  ošetriť/ Stabilizácia kamennej hmoty a príp. aj osadenia  </t>
  </si>
  <si>
    <t>-1008048046</t>
  </si>
  <si>
    <t>197</t>
  </si>
  <si>
    <t>9-I-K3_1</t>
  </si>
  <si>
    <t>Kamenná konzola nesúca gotický drevený trámový strop nad medzipodlažím a 3.NP po zmene podlažného členenia-ponechať na mieste, konzervátorsky  ošetriť / Spevnenie hmoty - základné</t>
  </si>
  <si>
    <t>330</t>
  </si>
  <si>
    <t>"K/3 -rozmer 250/360/470" 9</t>
  </si>
  <si>
    <t>9-I-K3_2</t>
  </si>
  <si>
    <t>Kamenná konzola nesúca gotický drevený trámový strop nad medzipodlažím a 3.NP po zmene podlažného členenia-ponechať na mieste, konzervátorsky  ošetriť / Očistenie od depozitov- s dôrazom na zachovanie historického vývoja</t>
  </si>
  <si>
    <t>-868110043</t>
  </si>
  <si>
    <t>199</t>
  </si>
  <si>
    <t>9-I-K3_3</t>
  </si>
  <si>
    <t xml:space="preserve">Kamenná konzola nesúca gotický drevený trámový strop nad medzipodlažím a 3.NP po zmene podlažného členenia-ponechať na mieste, konzervátorsky  ošetriť / Stabilizácia kamennej hmoty a príp. aj osadenia  </t>
  </si>
  <si>
    <t>-161346212</t>
  </si>
  <si>
    <t>9-I-K4_1</t>
  </si>
  <si>
    <t>Kamenná konzola v exteriéri na východnej a západnej fasáde niesla pravdepodobne rímsu z gotickej prestavby -ponechať na mieste, konzervátorsky  ošetriť / Spevnenie hmoty - základné</t>
  </si>
  <si>
    <t>332</t>
  </si>
  <si>
    <t>"K/4 rozmer 300/450/500"1</t>
  </si>
  <si>
    <t>201</t>
  </si>
  <si>
    <t>9-I-K4_2</t>
  </si>
  <si>
    <t>Kamenná konzola v exteriéri na východnej a západnej fasáde niesla pravdepodobne rímsu z gotickej prestavby -ponechať na mieste, konzervátorsky  ošetriť / Očistenie od depozitov- s dôrazom na zachovanie historického vývoja</t>
  </si>
  <si>
    <t>-482818090</t>
  </si>
  <si>
    <t>9-I-K4_3</t>
  </si>
  <si>
    <t xml:space="preserve">Kamenná konzola v exteriéri na východnej a západnej fasáde niesla pravdepodobne rímsu z gotickej prestavby -ponechať na mieste, konzervátorsky  ošetriť / Stabilizácia kamennej hmoty a príp. aj osadenia  </t>
  </si>
  <si>
    <t>-1179576007</t>
  </si>
  <si>
    <t>203</t>
  </si>
  <si>
    <t>9-I-K5_1</t>
  </si>
  <si>
    <t>Kamenná konzola  nesúca drevený trámový strop nad 3.NP -ponechať na mieste, konzervátorsky  ošetriť / Spevnenie hmoty - základné</t>
  </si>
  <si>
    <t>334</t>
  </si>
  <si>
    <t>"K/5 rozmer 290/360/400" 1</t>
  </si>
  <si>
    <t>9-I-K5_2</t>
  </si>
  <si>
    <t>Kamenná konzola  nesúca drevený trámový strop nad 3.NP -ponechať na mieste, konzervátorsky  ošetriť /  Očistenie od depozitov- s dôrazom na zachovanie historického vývoja</t>
  </si>
  <si>
    <t>703661855</t>
  </si>
  <si>
    <t>205</t>
  </si>
  <si>
    <t>9-I-K5_3</t>
  </si>
  <si>
    <t xml:space="preserve">Kamenná konzola  nesúca drevený trámový strop nad 3.NP -ponechať na mieste, konzervátorsky  ošetriť / Stabilizácia kamennej hmoty a príp. aj osadenia  </t>
  </si>
  <si>
    <t>-1103551837</t>
  </si>
  <si>
    <t>9-I-K6_1</t>
  </si>
  <si>
    <t>Kamenná konzola  nesúca  sekundárne vytvorený prevét na 2.NP. severovýchodné nárožie -ponechať na mieste, konzervátorsky  ošetriť / Spevnenie hmoty - základné</t>
  </si>
  <si>
    <t>336</t>
  </si>
  <si>
    <t>"K/6 rozmer 320/400/800" 2</t>
  </si>
  <si>
    <t>207</t>
  </si>
  <si>
    <t>9-I-K6_2</t>
  </si>
  <si>
    <t>Kamenná konzola  nesúca  sekundárne vytvorený prevét na 2.NP. severovýchodné nárožie -ponechať na mieste, konzervátorsky  ošetriť / Očistenie od depozitov- s dôrazom na zachovanie historického vývoja</t>
  </si>
  <si>
    <t>-1504942144</t>
  </si>
  <si>
    <t>9-I-K6_3</t>
  </si>
  <si>
    <t xml:space="preserve">Kamenná konzola  nesúca  sekundárne vytvorený prevét na 2.NP. severovýchodné nárožie -ponechať na mieste, konzervátorsky  ošetriť / Stabilizácia kamennej hmoty a príp. aj osadenia  </t>
  </si>
  <si>
    <t>-1526752466</t>
  </si>
  <si>
    <t>209</t>
  </si>
  <si>
    <t>9-I-K7a,b_1</t>
  </si>
  <si>
    <t>Kamenná konzola,fragment  nesúca pôvodnú drevenú románsku ochozdzu nad 2.NP -ponechať na mieste, konzervátorsky  ošetriť / Spevnenie hmoty - základné</t>
  </si>
  <si>
    <t>338</t>
  </si>
  <si>
    <t>"K/7a,b rozmer 320/400/800"2</t>
  </si>
  <si>
    <t>9-I-K7a,b_2</t>
  </si>
  <si>
    <t>Kamenná konzola,fragment  nesúca pôvodnú drevenú románsku ochozdzu nad 2.NP -ponechať na mieste, konzervátorsky  ošetriť / Očistenie od depozitov- s dôrazom na zachovanie historického vývoja</t>
  </si>
  <si>
    <t>332961141</t>
  </si>
  <si>
    <t>211</t>
  </si>
  <si>
    <t>9-I-K7a,b_3</t>
  </si>
  <si>
    <t xml:space="preserve">Kamenná konzola,fragment  nesúca pôvodnú drevenú románsku ochozdzu nad 2.NP -ponechať na mieste, konzervátorsky  ošetriť / Stabilizácia kamennej hmoty a príp. aj osadenia  </t>
  </si>
  <si>
    <t>36802191</t>
  </si>
  <si>
    <t>9-I-klenba_1</t>
  </si>
  <si>
    <t>340</t>
  </si>
  <si>
    <t>"líce klenby nad 1.NP"260</t>
  </si>
  <si>
    <t>213</t>
  </si>
  <si>
    <t>9-I-klenba_2</t>
  </si>
  <si>
    <t>-565079442</t>
  </si>
  <si>
    <t>9-I-klenba_3</t>
  </si>
  <si>
    <t>1573819474</t>
  </si>
  <si>
    <t>215</t>
  </si>
  <si>
    <t>9-I-klenba_4</t>
  </si>
  <si>
    <t>-10296901</t>
  </si>
  <si>
    <t>9-I-O10_1</t>
  </si>
  <si>
    <t>Združené okná v 2.NP so stredovým stĺpikom kruhového prierezu s pätkou a hlavicou z travertínu / Spevnenie hmoty - základné</t>
  </si>
  <si>
    <t>342</t>
  </si>
  <si>
    <t>"O/10 svetlý rozmer 1700/1970-2220-1970, 2x620/1720" 1</t>
  </si>
  <si>
    <t>"prezentácia originálu vrátane ich slohových úprav,ktorý bude súčasťou expozície, v okennom otvore bude osadená travertínová kópia"</t>
  </si>
  <si>
    <t>217</t>
  </si>
  <si>
    <t>9-I-O10_2</t>
  </si>
  <si>
    <t>Združené okná v 2.NP so stredovým stĺpikom kruhového prierezu s pätkou a hlavicou z travertínu / Očistenie od depozitov- s dôrazom na zachovanie historického vývoja</t>
  </si>
  <si>
    <t>-680507742</t>
  </si>
  <si>
    <t>9-I-O10_3</t>
  </si>
  <si>
    <t xml:space="preserve">Združené okná v 2.NP so stredovým stĺpikom kruhového prierezu s pätkou a hlavicou z travertínu / Stabilizácia kamennej hmoty a príp. aj osadenia  </t>
  </si>
  <si>
    <t>-1476023979</t>
  </si>
  <si>
    <t>219</t>
  </si>
  <si>
    <t>9-I-O10_4</t>
  </si>
  <si>
    <t>Združené okná v 2.NP so stredovým stĺpikom kruhového prierezu s pätkou a hlavicou z travertínu / Doplnenie - rekonštrukčná kópia stĺpika- vyhotovenie a osadenie na miesto</t>
  </si>
  <si>
    <t>281697871</t>
  </si>
  <si>
    <t>"naviac oproti PD vytvorenie materiálovej tvarovej kópie"</t>
  </si>
  <si>
    <t>9-I-O11_1</t>
  </si>
  <si>
    <t>344</t>
  </si>
  <si>
    <t>"O/11 svetlý rozmer 1700/1970-2220-1970, 2x620/1720" 1</t>
  </si>
  <si>
    <t>221</t>
  </si>
  <si>
    <t>9-I-O11_2</t>
  </si>
  <si>
    <t>1118545991</t>
  </si>
  <si>
    <t>9-I-O11_3</t>
  </si>
  <si>
    <t>-494560934</t>
  </si>
  <si>
    <t>223</t>
  </si>
  <si>
    <t>9-I-O11_4</t>
  </si>
  <si>
    <t>-1506026572</t>
  </si>
  <si>
    <t>9-I-O12_1</t>
  </si>
  <si>
    <t>346</t>
  </si>
  <si>
    <t>"O/12 svetlý rozmer 1700/1970-2220-1970, 2x620/1720" 1</t>
  </si>
  <si>
    <t>225</t>
  </si>
  <si>
    <t>9-I-O12_2</t>
  </si>
  <si>
    <t>Združené okná v 2.NP so stredovým stĺpikom kruhového prierezu s pätkou a hlavicou z travertínu  / Očistenie od depozitov- s dôrazom na zachovanie historického vývoja</t>
  </si>
  <si>
    <t>1306435133</t>
  </si>
  <si>
    <t>9-I-O12_3</t>
  </si>
  <si>
    <t xml:space="preserve">Združené okná v 2.NP so stredovým stĺpikom kruhového prierezu s pätkou a hlavicou z travertínu  / Stabilizácia kamennej hmoty a príp. aj osadenia  </t>
  </si>
  <si>
    <t>-419567537</t>
  </si>
  <si>
    <t>227</t>
  </si>
  <si>
    <t>9-I-O12_4</t>
  </si>
  <si>
    <t>-107798532</t>
  </si>
  <si>
    <t>9-I-O13_1</t>
  </si>
  <si>
    <t>Ostenie/fragment ľavej spodnej časti so závorou na zaťahovanie závory roman. združeného okna v 3.NP materiál travertín / Spevnenie hmoty - základné</t>
  </si>
  <si>
    <t>348</t>
  </si>
  <si>
    <t>"O/13 svetlý rozmer 2300/3200-3570/3200" 1</t>
  </si>
  <si>
    <t>229</t>
  </si>
  <si>
    <t>9-I-O13_2</t>
  </si>
  <si>
    <t>Ostenie/fragment ľavej spodnej časti so závorou na zaťahovanie závory roman. združeného okna v 3.NP materiál travertín / Očistenie od depozitov- s dôrazom na zachovanie historického vývoja</t>
  </si>
  <si>
    <t>1930876547</t>
  </si>
  <si>
    <t>9-I-O13_3</t>
  </si>
  <si>
    <t xml:space="preserve">Ostenie/fragment ľavej spodnej časti so závorou na zaťahovanie závory roman. združeného okna v 3.NP materiál travertín / Stabilizácia kamennej hmoty a príp. aj osadenia  </t>
  </si>
  <si>
    <t>-1457996314</t>
  </si>
  <si>
    <t>231</t>
  </si>
  <si>
    <t>9-I-O13_4</t>
  </si>
  <si>
    <t>Ostenie/fragment ľavej spodnej časti so závorou na zaťahovanie závory roman. združeného okna v 3.NP materiál travertín  / Doplnenie - rekonštrukčná kópia - vyhotovenie a osadenie na miesto</t>
  </si>
  <si>
    <t>-450954475</t>
  </si>
  <si>
    <t>9-I-O14O15-O17O18_1</t>
  </si>
  <si>
    <t>Renesančné okenné ostenia v 3.NP vložené do pôvodného väčšieho gotického ostenia okna materiál pieskovec  / Spevnenie hmoty - základné</t>
  </si>
  <si>
    <t>350</t>
  </si>
  <si>
    <t>"O/14, O/15, O/17, O/18 svetlý rozmer 2200/3200-3540/3200" 4</t>
  </si>
  <si>
    <t>" kamenné pieskovcové hladké ostenie okna zakonzervovať, stabilizovať "</t>
  </si>
  <si>
    <t>"v prípade výrazného poškodenia a statického narušenia kamenného ostenia je možné otvor zamurovať"</t>
  </si>
  <si>
    <t>233</t>
  </si>
  <si>
    <t>9-I-O14O15-O17O18_2</t>
  </si>
  <si>
    <t>Renesančné okenné ostenia v 3.NP vložené do pôvodného väčšieho gotického ostenia okna materiál pieskovec / Očistenie od depozitov- s dôrazom na zachovanie historického vývoja</t>
  </si>
  <si>
    <t>595224884</t>
  </si>
  <si>
    <t>9-I-O14O15-O17O18_3</t>
  </si>
  <si>
    <t xml:space="preserve">Renesančné okenné ostenia v 3.NP vložené do pôvodného väčšieho gotického ostenia okna materiál pieskovec / Stabilizácia kamennej hmoty a príp. aj osadenia  </t>
  </si>
  <si>
    <t>1828639236</t>
  </si>
  <si>
    <t>235</t>
  </si>
  <si>
    <t>9-I-O14O15-O17O18_4</t>
  </si>
  <si>
    <t>Renesančné okenné ostenia v 3.NP vložené do pôvodného väčšieho gotického ostenia okna materiál pieskovec / Doplnenie muriva</t>
  </si>
  <si>
    <t>-1632125171</t>
  </si>
  <si>
    <t>9-I-O1-O2-O4_1</t>
  </si>
  <si>
    <t>Okná okenné šambrány -štrbinové okná / Spevnenie hmoty - základné</t>
  </si>
  <si>
    <t>352</t>
  </si>
  <si>
    <t>"ozn. O/1,O/2,O/4svetlý rozmer 470/1420"3</t>
  </si>
  <si>
    <t>"doplnenie armovania chýbajúcich travertínových článkov ostenia formou rekonštrukcie s dodržaním škárorezu"</t>
  </si>
  <si>
    <t>237</t>
  </si>
  <si>
    <t>9-I-O1-O2-O4_2</t>
  </si>
  <si>
    <t>Okná okenné šambrány -štrbinové okná  / Očistenie od depozitov- s dôrazom na zachovanie historického vývoja</t>
  </si>
  <si>
    <t>161729864</t>
  </si>
  <si>
    <t>9-I-O1-O2-O4_3</t>
  </si>
  <si>
    <t xml:space="preserve">Okná okenné šambrány -štrbinové okná  / Stabilizácia kamennej hmoty a príp. aj osadenia  </t>
  </si>
  <si>
    <t>872337073</t>
  </si>
  <si>
    <t>239</t>
  </si>
  <si>
    <t>9-I-O1-O2-O4_4</t>
  </si>
  <si>
    <t>Okná okenné šambrány -štrbinové okná  / Doplnenie - rekonštrukčná kópia</t>
  </si>
  <si>
    <t>-1512365354</t>
  </si>
  <si>
    <t>9-I-O26-O27_1</t>
  </si>
  <si>
    <t>Fragmenty - kamenná šambrána so skosením 250/180/750x2 okno v medzipodlaží 2-3.NP / Spevnenie hmoty - základné</t>
  </si>
  <si>
    <t>354</t>
  </si>
  <si>
    <t>"O/26,O27" 2</t>
  </si>
  <si>
    <t>" konzervátorsky ošetriť zachované fragmenty ostení, otvor sa predpokladá zamurovať"</t>
  </si>
  <si>
    <t>241</t>
  </si>
  <si>
    <t>9-I-O26-O27_2</t>
  </si>
  <si>
    <t>Fragmenty - kamenná šambrána so skosením 250/180/750x2 okno v medzipodlaží 2-3.NP / Očistenie od depozitov- s dôrazom na zachovanie historického vývoja</t>
  </si>
  <si>
    <t>85758948</t>
  </si>
  <si>
    <t>9-I-O26-O27_3</t>
  </si>
  <si>
    <t xml:space="preserve">Fragmenty - kamenná šambrána so skosením 250/180/750x2 okno v medzipodlaží 2-3.NP / Stabilizácia kamennej hmoty a príp. aj osadenia  </t>
  </si>
  <si>
    <t>482250848</t>
  </si>
  <si>
    <t>243</t>
  </si>
  <si>
    <t>9-I-O26-O27_4</t>
  </si>
  <si>
    <t xml:space="preserve">Fragmenty - kamenná šambrána so skosením 250/180/750x2 okno v medzipodlaží 2-3.NP  / Doplnenie - rekonštrukčná kópia </t>
  </si>
  <si>
    <t>263423562</t>
  </si>
  <si>
    <t>9-I-O3-O5_1</t>
  </si>
  <si>
    <t>Okná okenné šambrány - štrbinové okná / Spevnenie hmoty - základné</t>
  </si>
  <si>
    <t>356</t>
  </si>
  <si>
    <t>"O/3svetlý rozmer 425/990" 1</t>
  </si>
  <si>
    <t>"O/5svetlý rozmer 350/800"1</t>
  </si>
  <si>
    <t>"konzervátorsky ošetriť v dochovanom stave"</t>
  </si>
  <si>
    <t>245</t>
  </si>
  <si>
    <t>9-I-O3-O5_2</t>
  </si>
  <si>
    <t>Okná okenné šambrány - štrbinové okná / Očistenie od depozitov- s dôrazom na zachovanie historického vývoja</t>
  </si>
  <si>
    <t>926133067</t>
  </si>
  <si>
    <t>9-I-O3-O5_3</t>
  </si>
  <si>
    <t>Okná okenné šambrány - štrbinové okná / Stabilizácia hmoty</t>
  </si>
  <si>
    <t>977615587</t>
  </si>
  <si>
    <t>247</t>
  </si>
  <si>
    <t>9-I-O3-O5_4</t>
  </si>
  <si>
    <t>Okná okenné šambrány - štrbinové okná / Doplnenie</t>
  </si>
  <si>
    <t>-897464314</t>
  </si>
  <si>
    <t>9-I-O6_1</t>
  </si>
  <si>
    <t>Združené okná v 2.NP so stredovým stĺpikom kruhového prierezu s pätkou a hlavicou z travertínu / Spevnenie hmoty základné</t>
  </si>
  <si>
    <t>358</t>
  </si>
  <si>
    <t>"O/6 svetlý rozmer 1700/1970-2220-1970, 2x620/1720" 1</t>
  </si>
  <si>
    <t>"prezentácia originálu vrátane ich slohových úprav"</t>
  </si>
  <si>
    <t>249</t>
  </si>
  <si>
    <t>9-I-O6_2</t>
  </si>
  <si>
    <t>-1347112851</t>
  </si>
  <si>
    <t>9-I-O6_3</t>
  </si>
  <si>
    <t>Združené okná v 2.NP so stredovým stĺpikom kruhového prierezu s pätkou a hlavicou z travertínu  / Stabilizácia kamennej hmoty a muriva</t>
  </si>
  <si>
    <t>-1816292881</t>
  </si>
  <si>
    <t>251</t>
  </si>
  <si>
    <t>9-I-O7_1</t>
  </si>
  <si>
    <t>360</t>
  </si>
  <si>
    <t>"O/7 svetlý rozmer 1700/1970-2220-1970, 2x620/1720" 1</t>
  </si>
  <si>
    <t>9-I-O7_2</t>
  </si>
  <si>
    <t>-805438407</t>
  </si>
  <si>
    <t>253</t>
  </si>
  <si>
    <t>9-I-O7_3</t>
  </si>
  <si>
    <t>Združené okná v 2.NP so stredovým stĺpikom kruhového prierezu s pätkou a hlavicou z travertínu / Stabilizácia kamennej hmoty a muriva</t>
  </si>
  <si>
    <t>125440851</t>
  </si>
  <si>
    <t>9-I-O8_1</t>
  </si>
  <si>
    <t>362</t>
  </si>
  <si>
    <t>"O/8 svetlý rozmer 1700/1970-2220-1970, 2x620/1720" 1</t>
  </si>
  <si>
    <t>255</t>
  </si>
  <si>
    <t>9-I-O8_2</t>
  </si>
  <si>
    <t>-973831595</t>
  </si>
  <si>
    <t>9-I-O8_3</t>
  </si>
  <si>
    <t>1338782453</t>
  </si>
  <si>
    <t>257</t>
  </si>
  <si>
    <t>9-I-O8_4</t>
  </si>
  <si>
    <t xml:space="preserve">Združené okná v 2.NP so stredovým stĺpikom kruhového prierezu s pätkou a hlavicou z travertínu / Doplnenie - rekonštrukčná kópia </t>
  </si>
  <si>
    <t>818921968</t>
  </si>
  <si>
    <t>9-I-P1_1</t>
  </si>
  <si>
    <t>Dverné ,kamenné armované ostenia - vstupné dverné ostenie z opracovaných travertínových blokov-doplnenie formou rekonštrukcie armovanie ostenia a prah z travertínu / Spevnenie hmoty základné</t>
  </si>
  <si>
    <t>364</t>
  </si>
  <si>
    <t>"P/1 svetlý rozmer 1790/2200-2450-2200" 1</t>
  </si>
  <si>
    <t>259</t>
  </si>
  <si>
    <t>9-I-P1_2</t>
  </si>
  <si>
    <t>Dverné ,kamenné armované ostenia - vstupné dverné ostenie z opracovaných travertínových blokov-doplnenie formou rekonštrukcie armovanie ostenia a prah z travertínu / Očistenie od depozitov- s dôrazom na zachovanie historického vývoja</t>
  </si>
  <si>
    <t>-1482921766</t>
  </si>
  <si>
    <t>9-I-P1_3</t>
  </si>
  <si>
    <t xml:space="preserve">Dverné ,kamenné armované ostenia - vstupné dverné ostenie z opracovaných travertínových blokov-doplnenie formou rekonštrukcie armovanie ostenia a prah z travertínu / Stabilizácia kamennej hmoty a príp. aj osadenia  </t>
  </si>
  <si>
    <t>1269886022</t>
  </si>
  <si>
    <t>261</t>
  </si>
  <si>
    <t>9-I-P1_4</t>
  </si>
  <si>
    <t xml:space="preserve">Dverné ,kamenné armované ostenia - vstupné dverné ostenie z opracovaných travertínových blokov-doplnenie formou rekonštrukcie armovanie ostenia a prah z travertínu / Doplnenie - rekonštrukčná kópia </t>
  </si>
  <si>
    <t>62340354</t>
  </si>
  <si>
    <t>9-I-P2_1</t>
  </si>
  <si>
    <t>366</t>
  </si>
  <si>
    <t>"P/2 svetlý rozmer 1180/2360-2490-2360" 1</t>
  </si>
  <si>
    <t>263</t>
  </si>
  <si>
    <t>9-I-P2_2</t>
  </si>
  <si>
    <t>Dverné ,kamenné armované ostenia - vstupné dverné ostenie z opracovaných travertín. blokov-doplnenie formou rekonštrukcie armovanie ostenia a prah z travertínu  /Očistenie od depozitov- s dôrazom na zachovanie historického vývoja</t>
  </si>
  <si>
    <t>1988264570</t>
  </si>
  <si>
    <t>9-I-P2_3</t>
  </si>
  <si>
    <t xml:space="preserve">Dverné ,kamenné armované ostenia - vstupné dverné ostenie z opracovaných travertín. blokov-doplnenie formou rekonštrukcie armovanie ostenia a prah z travertínu / Stabilizácia kamennej hmoty a príp. aj osadenia  </t>
  </si>
  <si>
    <t>-682251314</t>
  </si>
  <si>
    <t>265</t>
  </si>
  <si>
    <t>9-I-P2_4</t>
  </si>
  <si>
    <t xml:space="preserve">Dverné ,kamenné armované ostenia - vstupné dverné ostenie z opracovaných travertín. blokov-doplnenie formou rekonštrukcie armovanie ostenia a prah z travertínu  /Doplnenie - rekonštrukčná kópia </t>
  </si>
  <si>
    <t>492790713</t>
  </si>
  <si>
    <t>9-I-P3_1</t>
  </si>
  <si>
    <t>Kamenné travertínové ostenie s oblúkovým ukončením,zachované fragmenty pôvodného romanského ostenia,armované z blokov kameňa-konzervátorsky ošetriť zachované fragmenty portálu zo strany extérieru a interiéru,ktorý nebude obnovený/ Spevnenie hmoty-základné</t>
  </si>
  <si>
    <t>368</t>
  </si>
  <si>
    <t>"P/3 svetlý otvor 1050/1320-1860-1320"1</t>
  </si>
  <si>
    <t>267</t>
  </si>
  <si>
    <t>9-I-P3_2</t>
  </si>
  <si>
    <t xml:space="preserve">Popis ako kód 9-I-P3_1 /  Očistenie od depozitov - s dôrazom na zachovanie historického vývoja  _x000D_
</t>
  </si>
  <si>
    <t>1652928677</t>
  </si>
  <si>
    <t>9-I-P3_3</t>
  </si>
  <si>
    <t xml:space="preserve">Popis ako kód 9-I-P3_1 /  Stabilizácia kamennej hmoty, reštaurátorské scelenie_x000D_
</t>
  </si>
  <si>
    <t>1320865473</t>
  </si>
  <si>
    <t>269</t>
  </si>
  <si>
    <t>9-I-P4_1</t>
  </si>
  <si>
    <t>Kamenné travertín.ostenie s oblúk.ukončením,zachované fragmenty pôvod.romanského ostenia,armované z blokov kameňa-po reálizácií doplnk.výskumov je možné otvor prezentovať ako otvorený s rekonštrukciou dvoch blokov travert.armovania/Spevnenie hmoty-základn</t>
  </si>
  <si>
    <t>370</t>
  </si>
  <si>
    <t>"P/4 - svetlý rozmer 1040/1320-1850-1320"1</t>
  </si>
  <si>
    <t>9-I-P4_2</t>
  </si>
  <si>
    <t xml:space="preserve">Popis ako kód 9-I-P4_1   / Očistenie od depozitov - s dôrazom na zachovanie historického vývoja  </t>
  </si>
  <si>
    <t>-45335707</t>
  </si>
  <si>
    <t>271</t>
  </si>
  <si>
    <t>9-I-P4_3</t>
  </si>
  <si>
    <t>Popis ako kód 9-I-P4_1  /Stabilizácia kamennej hmoty a muriva,  a  prípa. aj osadenia</t>
  </si>
  <si>
    <t>1024472827</t>
  </si>
  <si>
    <t>9-I-P4_4</t>
  </si>
  <si>
    <t>Popis ako kód 9-I-P4_1  / Doplnenie - rekonštrukčná kópia</t>
  </si>
  <si>
    <t>-380701589</t>
  </si>
  <si>
    <t>273</t>
  </si>
  <si>
    <t>9-I-PR1_1</t>
  </si>
  <si>
    <t>Prevét v hrúbke muriva zač. 13. stor. súčasť najstaršieho opevnenia - kozervátorsky ošetriť a ponechať v súčasnom stave zachovania, domurovať iba kamenným murivom zo strany exteriéru v hr. a v. parapetu / Spevnenie hmoty - základné</t>
  </si>
  <si>
    <t>372</t>
  </si>
  <si>
    <t>"PR/1 -svetlý rozmer 920/2050"1</t>
  </si>
  <si>
    <t>9-I-PR1_2</t>
  </si>
  <si>
    <t>Prevét v hrúbke muriva zač.13.stor. súčasť najstaršieho opevnenia - kozervátorsky ošetriť a ponechať v súčas. stave zachovania, domurovať iba kam. murivom zo strany exter. v hr. a v. parapetu /Očistenie od depozitov- s dôrazom na zachovanie histor. vývoja</t>
  </si>
  <si>
    <t>-1974125358</t>
  </si>
  <si>
    <t>275</t>
  </si>
  <si>
    <t>9-I-PR1_3</t>
  </si>
  <si>
    <t>Prevét v hrúbke muriva zač.13. stor. súčasť najstaršieho opevnenia - kozervátorsky ošetriť a ponechať v súčasnom stave zachovania, domurovať iba kam. murivom zo strany ext. v hr. a v. parapetu/Stabilizácia kamennej hmoty a muriva,  reštaurátorské scelenie</t>
  </si>
  <si>
    <t>-294239979</t>
  </si>
  <si>
    <t>9-I-PR2_1</t>
  </si>
  <si>
    <t>Prevét, predsadený voči obvodovému murivu na kamenných konzolách dnes zamurovaný - očistiťm stabilizovať a prezentovať v súčasnej podobe / Spevnenie hmoty - základné</t>
  </si>
  <si>
    <t>374</t>
  </si>
  <si>
    <t>"PR/2 - svetlý rozmer 980/2030"1</t>
  </si>
  <si>
    <t>277</t>
  </si>
  <si>
    <t>9-I-PR2_2</t>
  </si>
  <si>
    <t>Prevét, predsadený voči obvodovému murivu na kamenných konzolách dnes zamurovaný - očistiťm stabilizovať a prezentovať v súčasnej podobe / Očistenie od depozitov - s dôrazom na zachovanie historického vývoja</t>
  </si>
  <si>
    <t>-1039755400</t>
  </si>
  <si>
    <t>9-I-PR2_3</t>
  </si>
  <si>
    <t>Prevét, predsadený voči obvodovému murivu na kamenných konzolách dnes zamurovaný - očistiťm stabilizovať a prezentovať v súčasnej podobe / Stabilizácia kamennej hmoty a muriva,  reštaurátorské scelenie</t>
  </si>
  <si>
    <t>-397462968</t>
  </si>
  <si>
    <t>279</t>
  </si>
  <si>
    <t>9-I-R1_1</t>
  </si>
  <si>
    <t xml:space="preserve">Nárožie armované -pieskovec -odsolenie,napustenie spevňovacím a hydrofobizačným prostriedkom,ponechanie vo fragmentálnom stave, bez doplňovania /Spevnenie hmoty - základné </t>
  </si>
  <si>
    <t>-592772423</t>
  </si>
  <si>
    <t>"R/1"12,9</t>
  </si>
  <si>
    <t>" v prípade značného úbytku hmoty je nutné realizovať zo statických dôvodov výmenu formou kamenárskej vložky z totožného materiálu"</t>
  </si>
  <si>
    <t>9-I-R1_2</t>
  </si>
  <si>
    <t>Nárožie armované -pieskovec -odsolenie,napustenie spevňovacím a hydrofobizačným prostriedkom,ponechanie vo fragmentálnom stave, bez doplňovania /Očistenie od depozitov - s dôrazom na zachovanie historického vývoja</t>
  </si>
  <si>
    <t>-2104078735</t>
  </si>
  <si>
    <t>281</t>
  </si>
  <si>
    <t>9-I-R1_3</t>
  </si>
  <si>
    <t>Nárožie armované -pieskovec -odsolenie,napustenie spevňovacím a hydrofobizačným prostriedkom,ponechanie vo fragmentálnom stave, bez doplňovania /Stabilizácia kamennej hmoty a muriva,  reštaurátorské scelenie</t>
  </si>
  <si>
    <t>376</t>
  </si>
  <si>
    <t>9-I-R2_1</t>
  </si>
  <si>
    <t xml:space="preserve">Nárožie armované -pieskovec -odsolenie,napustenie spevňovacím a hydrofobizačným prostriedkom,ponechanie vo fragmentálnom stave, bez doplňovania / Spevnenie hmoty - základné </t>
  </si>
  <si>
    <t>378</t>
  </si>
  <si>
    <t>"R/2 "41</t>
  </si>
  <si>
    <t>283</t>
  </si>
  <si>
    <t>9-I-R2_2</t>
  </si>
  <si>
    <t xml:space="preserve">Nárožie armované -pieskovec -odsolenie,napustenie spevňovacím a hydrofobizačným prostriedkom,ponechanie vo fragmentálnom stave, bez doplňovania / Očistenie od depozitov - s dôrazom na zachovanie historického vývoja </t>
  </si>
  <si>
    <t>1806753894</t>
  </si>
  <si>
    <t>9-I-R2_3</t>
  </si>
  <si>
    <t>-1862100773</t>
  </si>
  <si>
    <t>285</t>
  </si>
  <si>
    <t>9-I-R3_1</t>
  </si>
  <si>
    <t>Armované stredové piliere -pieskovec -odsolenie,napustenie spevňovacím a hydrofobizačným prostriedkom,ponechanie vo fragmentálnom stave, bez doplňovania /Spevnenie hmoty - základné</t>
  </si>
  <si>
    <t>380</t>
  </si>
  <si>
    <t>"R/3 rozmer 800/800" 3</t>
  </si>
  <si>
    <t>"rozmer 800x1000" 1</t>
  </si>
  <si>
    <t>"vysoký predpoklad materiálovej rekonštrukcie"</t>
  </si>
  <si>
    <t>9-I-R3_2</t>
  </si>
  <si>
    <t>Armované stredové piliere -pieskovec -odsolenie,napustenie spevňovacím a hydrofobizačným prostriedkom,ponechanie vo fragmentálnom stave, bez doplňovania / Očistenie od depozitov - s dôrazom na zachovanie historického vývoja</t>
  </si>
  <si>
    <t>-486630765</t>
  </si>
  <si>
    <t>287</t>
  </si>
  <si>
    <t>9-I-R3_3</t>
  </si>
  <si>
    <t>Armované stredové piliere -pieskovec -odsolenie,napustenie spevňovacím a hydrofobizačným prostriedkom,ponechanie vo fragmentálnom stave, bez doplňovania / Stabilizácia kamennej hmoty a muriva,  reštaurátorské scelenie</t>
  </si>
  <si>
    <t>1272951553</t>
  </si>
  <si>
    <t>" v prípade znáčného úbytku hmoty je nutné realizovať zo statických dôvodov výmenu formou kamenárskej vložky z totožného materiálu"</t>
  </si>
  <si>
    <t>9-I-VD1_1</t>
  </si>
  <si>
    <t xml:space="preserve">Kamenná pätka stĺpu šesťhranná ,profilácia a ložná plocha pre nasadenie drieka stĺpu -konzervátorsky ošetriť,budú uložené na novej drevenej podlahe 2.NP na mieste- v polohe pôvodných stĺpov / Spevnenie hmoty - základné _x000D_
</t>
  </si>
  <si>
    <t>382</t>
  </si>
  <si>
    <t>"VD/1 rozmer 700/700/335"2</t>
  </si>
  <si>
    <t>289</t>
  </si>
  <si>
    <t>9-I-VD1_2</t>
  </si>
  <si>
    <t>Kamenná pätka stĺpu šesťhranná ,profilácia a ložná plocha pre nasadenie drieka stĺpu -konzervátorsky ošetriť,budú uložené na novej drevenej podlahe 2.NP na mieste- v polohe pôvodných stĺpov / Očistenie od depozitov - s dôrazom na zachovanie histor. vývoja</t>
  </si>
  <si>
    <t>-1684058054</t>
  </si>
  <si>
    <t>290</t>
  </si>
  <si>
    <t>9-I-VD1_3</t>
  </si>
  <si>
    <t xml:space="preserve">Kamenná pätka stĺpu šesťhranná,profilácia a ložná plocha pre nasadenie drieka stĺpu -konzervátorsky ošetriť,budú uložené na novej drev. podlahe 2.NP na mieste- v polohe pôv. stĺpov/Stabilizácia kamennej hmoty a muriva,  reštaurátorské scelenie </t>
  </si>
  <si>
    <t>238098237</t>
  </si>
  <si>
    <t>291</t>
  </si>
  <si>
    <t>9-I-VD2_1</t>
  </si>
  <si>
    <t xml:space="preserve">Fragment klenáku s kamenárskou značkou sekundárne zabudovaný v gotickom ostení okna O/7 - konzervátorsky ošetriť, ponechať na mieste /Spevnenie hmoty - základné_x000D_
</t>
  </si>
  <si>
    <t>384</t>
  </si>
  <si>
    <t>"D/2"1</t>
  </si>
  <si>
    <t>292</t>
  </si>
  <si>
    <t>9-I-VD2_2</t>
  </si>
  <si>
    <t xml:space="preserve">Fragment klenáku s kamenárskou značkou sekundárne zabudovaný v gotickom ostení okna O/7 - konzervátorsky ošetriť, ponechať na mieste /Očistenie od depozitov - s dôrazom na zachovanie historického vývoja_x000D_
</t>
  </si>
  <si>
    <t>-1140580536</t>
  </si>
  <si>
    <t>293</t>
  </si>
  <si>
    <t>9-I-VD2_3</t>
  </si>
  <si>
    <t xml:space="preserve">Fragment klenáku s kamenárskou značkou sekundárne zabudovaný v gotickom ostení okna O/7 - konzervátorsky ošetriť, ponechať na mieste / Stabilizácia kamennej hmoty a muriva,  reštaurátorské scelenie_x000D_
</t>
  </si>
  <si>
    <t>1060786857</t>
  </si>
  <si>
    <t>294</t>
  </si>
  <si>
    <t>9-I-VD3_1</t>
  </si>
  <si>
    <t xml:space="preserve">Rytina v omietke, kresba v ostení okna znázorňujúca severnú stenu románského paláca - očistiť,konzervátorsky zabezpečiť na mieste, upevniť /Spevnenie narušených miest - základné </t>
  </si>
  <si>
    <t>386</t>
  </si>
  <si>
    <t>"D/3"1</t>
  </si>
  <si>
    <t>295</t>
  </si>
  <si>
    <t>9-I-VD3_2</t>
  </si>
  <si>
    <t>Rytina v omietke, kresba v ostení okna znázorňujúca severnú stenu románského paláca - očistiť,konzervátorsky zabezpečiť na mieste, upevniť / Očistenie od depozitov - s dôrazom na zachovanie historického vývoja a autenticity fragmentu</t>
  </si>
  <si>
    <t>-290353496</t>
  </si>
  <si>
    <t>9-I-VD3_3</t>
  </si>
  <si>
    <t xml:space="preserve">Rytina v omietke, kresba v ostení okna znázorňujúca severnú stenu románského paláca - očistiť,konzervátorsky zabezpečiť na mieste, upevniť / Stabilizácia omietky príp. muriva_x000D_
</t>
  </si>
  <si>
    <t>-722651672</t>
  </si>
  <si>
    <t>297</t>
  </si>
  <si>
    <t>9-I-VD3_4</t>
  </si>
  <si>
    <t xml:space="preserve">Rytina v omietke, kresba v ostení okna znázorňujúca severnú stenu románského paláca - očistiť,konzervátorsky zabezpečiť na mieste, upevniť / Reštaurátorské scelenie a konzervovanie povrchu_x000D_
</t>
  </si>
  <si>
    <t>-179132054</t>
  </si>
  <si>
    <t>9-I-VD4_1</t>
  </si>
  <si>
    <t>Kresba uhľom na omietke v ostení okna O/12 znázorňujúca vtáka- očistiť,konzervátorsky zabezpečiť na mieste, upevniť / Spevnenie narušených miest - základné</t>
  </si>
  <si>
    <t>388</t>
  </si>
  <si>
    <t>"D/4"1</t>
  </si>
  <si>
    <t>299</t>
  </si>
  <si>
    <t>9-I-VD4_2</t>
  </si>
  <si>
    <t>Kresba uhľom na omietke v ostení okna O/12 znázorňujúca vtáka- očistiť,konzervátorsky zabezpečiť na mieste, upevniť / Očistenie od depozitov - s dôrazom na zachovanie historického vývoja a autenticity fragmentu</t>
  </si>
  <si>
    <t>1347111594</t>
  </si>
  <si>
    <t>9-I-VD4_3</t>
  </si>
  <si>
    <t>Kresba uhľom na omietke v ostení okna O/12 znázorňujúca vtáka- očistiť,konzervátorsky zabezpečiť na mieste, upevniť / Stabilizácia omietky príp. muriva</t>
  </si>
  <si>
    <t>-403323960</t>
  </si>
  <si>
    <t>301</t>
  </si>
  <si>
    <t>9-I-VD4_4</t>
  </si>
  <si>
    <t>Kresba uhľom na omietke v ostení okna O/12 znázorňujúca vtáka- očistiť,konzervátorsky zabezpečiť na mieste, upevniť / Reštaurátorské scelenie a konzervovanie povrchu</t>
  </si>
  <si>
    <t>13558899</t>
  </si>
  <si>
    <t>99928P-R.1</t>
  </si>
  <si>
    <t>390</t>
  </si>
  <si>
    <t>303</t>
  </si>
  <si>
    <t>HZS000114R</t>
  </si>
  <si>
    <t>Vyhotovenie záverečnej správy reštaurovania</t>
  </si>
  <si>
    <t>392</t>
  </si>
  <si>
    <t>SO 01.1 - Strešná membrána</t>
  </si>
  <si>
    <t>PSV -  Práce a dodávky PSV</t>
  </si>
  <si>
    <t xml:space="preserve">    713 -  Izolácie tepelné</t>
  </si>
  <si>
    <t xml:space="preserve">    721 -  Zdravotech. vnútorná kanalizácia</t>
  </si>
  <si>
    <t xml:space="preserve">    767 -  Konštrukcie doplnkové kovové</t>
  </si>
  <si>
    <t xml:space="preserve">    783 -  Dokončovacie práce - nátery</t>
  </si>
  <si>
    <t>M -  Práce a dodávky M</t>
  </si>
  <si>
    <t xml:space="preserve">    25-M -  Povrch. úprava strojov a zariadení</t>
  </si>
  <si>
    <t xml:space="preserve">    33-M -  Montáže vrtulníkom</t>
  </si>
  <si>
    <t xml:space="preserve">    43-M -  Montáž oceľových konštrukcií</t>
  </si>
  <si>
    <t>OST -  Ostatné</t>
  </si>
  <si>
    <t>VRN - Vedľajšie rozpočtové náklady</t>
  </si>
  <si>
    <t xml:space="preserve"> Práce a dodávky PSV</t>
  </si>
  <si>
    <t>713</t>
  </si>
  <si>
    <t xml:space="preserve"> Izolácie tepelné</t>
  </si>
  <si>
    <t>713471114</t>
  </si>
  <si>
    <t>Montáž izolácie tepelnej</t>
  </si>
  <si>
    <t>6313670505</t>
  </si>
  <si>
    <t>998713202</t>
  </si>
  <si>
    <t>Presun hmôt pre izolácie tepelné v objektoch výšky nad 6 m do 12 m</t>
  </si>
  <si>
    <t xml:space="preserve"> Zdravotech. vnútorná kanalizácia</t>
  </si>
  <si>
    <t>210803764</t>
  </si>
  <si>
    <t>721171408</t>
  </si>
  <si>
    <t>721233212</t>
  </si>
  <si>
    <t>Strešný vtok plastový korugovaný pre ploché strechy so zvislým odtokom DN 100 mm - vyhrievaný</t>
  </si>
  <si>
    <t>998721202</t>
  </si>
  <si>
    <t>Presun hmôt pre vnútornú kanalizáciu v objektoch výšky nad 6 do 12 m</t>
  </si>
  <si>
    <t xml:space="preserve"> Konštrukcie doplnkové kovové</t>
  </si>
  <si>
    <t>767392112</t>
  </si>
  <si>
    <t>Predpätá membrána - montáž (bez výškových pracovníkov a vrtulníka)</t>
  </si>
  <si>
    <t>6932011000</t>
  </si>
  <si>
    <t>69320110001</t>
  </si>
  <si>
    <t>AL lišty obvodové</t>
  </si>
  <si>
    <t>69320110002</t>
  </si>
  <si>
    <t>Kéder pr. 13</t>
  </si>
  <si>
    <t>69320110003</t>
  </si>
  <si>
    <t>Oceľová  nerezová skruž na membránu</t>
  </si>
  <si>
    <t>69320110004</t>
  </si>
  <si>
    <t>Rohové Al platne</t>
  </si>
  <si>
    <t>767392112Vyroba</t>
  </si>
  <si>
    <t>Predpätá membrána  - výroba</t>
  </si>
  <si>
    <t>767995103</t>
  </si>
  <si>
    <t>Montáž OK - Oceľový rám pre výlez do membrány</t>
  </si>
  <si>
    <t>1375662210</t>
  </si>
  <si>
    <t>Plech nerezový</t>
  </si>
  <si>
    <t>1457439500</t>
  </si>
  <si>
    <t>Profil oceľový tenkostenný uzavretý štvorcový zváraný 60x3 mm</t>
  </si>
  <si>
    <t>1458081500</t>
  </si>
  <si>
    <t>Profil oceľový tenkostenný uzavretý obdĺžnikový 1x ťahaný 70x70x3 mm</t>
  </si>
  <si>
    <t>767995104</t>
  </si>
  <si>
    <t>Montáž ostatných atypických kovových stavebných doplnkových konštrukcií nad 20 do 50 kg - kotvenie membrány</t>
  </si>
  <si>
    <t>3451407500</t>
  </si>
  <si>
    <t>Spojovací materiál na kotvenie membrány na oceľ stĺp</t>
  </si>
  <si>
    <t>1323102800</t>
  </si>
  <si>
    <t>Tyč oceľová jemná prierezu L rovnoramenný uholník oceľ ozn. STN 11 373, podľa EN alebo EN ISO S235JRG1 30x30x3 mm</t>
  </si>
  <si>
    <t>1322535000</t>
  </si>
  <si>
    <t>Tyč oceľová jemná plochá oceľ nerez š.30xhr.  3 mm</t>
  </si>
  <si>
    <t>1333536200</t>
  </si>
  <si>
    <t>Tyč oceľová stredná prierezu L nerovnoramenný uholník oceľ ozn. STN 11 373, podľa EN alebo EN ISO S235JRG1   80x50x6 mm</t>
  </si>
  <si>
    <t>5539570000</t>
  </si>
  <si>
    <t>Tyč závitová M 12 mm</t>
  </si>
  <si>
    <t>3690903841</t>
  </si>
  <si>
    <t>3 - dielny AL rebrík s nadstavcom - atyp</t>
  </si>
  <si>
    <t xml:space="preserve"> Dokončovacie práce - nátery</t>
  </si>
  <si>
    <t>783784303</t>
  </si>
  <si>
    <t>Nátery protipožiarne</t>
  </si>
  <si>
    <t xml:space="preserve"> Práce a dodávky M</t>
  </si>
  <si>
    <t>25-M</t>
  </si>
  <si>
    <t xml:space="preserve"> Povrch. úprava strojov a zariadení</t>
  </si>
  <si>
    <t>250020111</t>
  </si>
  <si>
    <t>Základný náter dvojzložkový technolog.konštrukcie tr.II.</t>
  </si>
  <si>
    <t>250020211</t>
  </si>
  <si>
    <t>Ostatné nátery dvojzložkové technolog.konštrukcií tr.II.</t>
  </si>
  <si>
    <t>2461357500</t>
  </si>
  <si>
    <t>Tužidlo do polyuretanu</t>
  </si>
  <si>
    <t>2462372100</t>
  </si>
  <si>
    <t>Farba polyuretanová</t>
  </si>
  <si>
    <t>2462371000</t>
  </si>
  <si>
    <t>Farba polyuretanová podkladná</t>
  </si>
  <si>
    <t>MV</t>
  </si>
  <si>
    <t>Murárske výpomoci</t>
  </si>
  <si>
    <t>PM</t>
  </si>
  <si>
    <t>Podružný materiál</t>
  </si>
  <si>
    <t>PPV</t>
  </si>
  <si>
    <t>Podiel pridružených výkonov</t>
  </si>
  <si>
    <t>33-M</t>
  </si>
  <si>
    <t xml:space="preserve"> Montáže vrtulníkom</t>
  </si>
  <si>
    <t>330110081</t>
  </si>
  <si>
    <t>Preprava OK a zariadení vrtuľníkom, práce vykonávané vrtuľníkom</t>
  </si>
  <si>
    <t>let</t>
  </si>
  <si>
    <t>330110081-1</t>
  </si>
  <si>
    <t>Preprava strešnej fólie na OK vrtuľníkom, práce vykonávané vrtuľníkom</t>
  </si>
  <si>
    <t>43-M</t>
  </si>
  <si>
    <t xml:space="preserve"> Montáž oceľových konštrukcií</t>
  </si>
  <si>
    <t>430811301</t>
  </si>
  <si>
    <t>Podlaha s oceľovou konštrukciou, pokrytou podlahovými oceľovými roštami, hmot.podl. 60 kg/m2</t>
  </si>
  <si>
    <t>5524171400</t>
  </si>
  <si>
    <t>Oceľový nerezový rošt</t>
  </si>
  <si>
    <t>430861001P</t>
  </si>
  <si>
    <t>Zhotovenie (výroba) rôznych dielov OK - OK membrány</t>
  </si>
  <si>
    <t>430861010</t>
  </si>
  <si>
    <t>Montáž rôznych dielov OK - prvá cenová krivka do 20 000 kg vrátane (bez výškových pracovníkov a vrtuľníkaa)</t>
  </si>
  <si>
    <t>1321209800</t>
  </si>
  <si>
    <t>Tyč oceľová jemná kruhová oceľ, podľa EN alebo EN ISO S355J0 D 16 mm</t>
  </si>
  <si>
    <t>1321213600</t>
  </si>
  <si>
    <t>Tyč oceľová jemná kruhová oceľ ozn. STN 11 523, podľa EN alebo EN ISO S355J0 D 25 mm</t>
  </si>
  <si>
    <t>1423111100</t>
  </si>
  <si>
    <t>Rúrka hladká kruhová bežná bezšvová ozn. S 355, vonkajší priemer D 323 hrúbka  9,0 mm</t>
  </si>
  <si>
    <t>1421599500</t>
  </si>
  <si>
    <t>Rúrka hladká kruhová bežná bezšvová ozn. S 355, vonkajší priemer D 168 mm hrúbka   5,0 mm</t>
  </si>
  <si>
    <t>1332461000</t>
  </si>
  <si>
    <t>Tyč oceľová plochá oceľ ozn. STN 11 523, podľa EN alebo EN ISO S355J0</t>
  </si>
  <si>
    <t>1375662210.1</t>
  </si>
  <si>
    <t>3090093800</t>
  </si>
  <si>
    <t>Spojovací materiál 15% z dodávky OK</t>
  </si>
  <si>
    <t>OST</t>
  </si>
  <si>
    <t xml:space="preserve"> Ostatné</t>
  </si>
  <si>
    <t>HZS0001153</t>
  </si>
  <si>
    <t>262144</t>
  </si>
  <si>
    <t>HZS0001154</t>
  </si>
  <si>
    <t>Izolácia oceľ stĺpov sieťovaným polyetylénom hr. 3 mm s imlpulzným výdržným napätím 100 kV, 1,2/50 us</t>
  </si>
  <si>
    <t>HZS0001157</t>
  </si>
  <si>
    <t>Garančná prehliadka vrátane dopnutia membrány (do 6 mes. po montáži)</t>
  </si>
  <si>
    <t>HZS0001155</t>
  </si>
  <si>
    <t>Doprava materiálu</t>
  </si>
  <si>
    <t>kpl</t>
  </si>
  <si>
    <t>VRN</t>
  </si>
  <si>
    <t>Vedľajšie rozpočtové náklady</t>
  </si>
  <si>
    <t>000300014.S</t>
  </si>
  <si>
    <t>Geodetické práce - vykonávané pred výstavbou zameranie existujúceho objektu dronom a laserom</t>
  </si>
  <si>
    <t>eur</t>
  </si>
  <si>
    <t>000400013.S</t>
  </si>
  <si>
    <t>Projektové práce - príprava verejnej práce náklady na dokumentáciu pre dielenskú dokumentáciu membrány a kotvenia</t>
  </si>
  <si>
    <t>000400021.S</t>
  </si>
  <si>
    <t>Projektové práce - stavebná časť (stavebné objekty vrátane ich technického vybavenia). náklady na vypracovanie dielenskej  dokumentácie OK podľa skutočného vyhotovenia stavby</t>
  </si>
  <si>
    <t>SO 01.OZV - Ozvučenie</t>
  </si>
  <si>
    <t>M - Slaboprúdové rozvody -ozvučenie</t>
  </si>
  <si>
    <t xml:space="preserve">    D1-SL - Pasívné prvky</t>
  </si>
  <si>
    <t xml:space="preserve">    D2-SL - Rozvody</t>
  </si>
  <si>
    <t xml:space="preserve">    HZS - Hodinové zúčtovacie sadzby</t>
  </si>
  <si>
    <t>Slaboprúdové rozvody -ozvučenie</t>
  </si>
  <si>
    <t>D1-SL</t>
  </si>
  <si>
    <t>Pasívné prvky</t>
  </si>
  <si>
    <t>Typ ako napr.: LBC34</t>
  </si>
  <si>
    <t>Zvukový projektor 30W/20W, kovový, EVAC</t>
  </si>
  <si>
    <t>Typ ako napr.: PLN-D</t>
  </si>
  <si>
    <t>Plena Voice Alarm System - simulátor zátaže linky</t>
  </si>
  <si>
    <t>Pol86</t>
  </si>
  <si>
    <t>montáž reproduktora do 20W</t>
  </si>
  <si>
    <t>Pol87</t>
  </si>
  <si>
    <t>skúšanie reproduktora pri 2 až 5 progr. ústredni</t>
  </si>
  <si>
    <t>D2-SL</t>
  </si>
  <si>
    <t>Rozvody</t>
  </si>
  <si>
    <t>Pol88</t>
  </si>
  <si>
    <t>kábel 1-CHKE-V 2x1,5</t>
  </si>
  <si>
    <t>Pol89</t>
  </si>
  <si>
    <t>kábel Solarix FTP (F/UTP), 4x2xAWG24 Cat5e, LSOH</t>
  </si>
  <si>
    <t>Pol90</t>
  </si>
  <si>
    <t>Rozvodná krabica do betónu T</t>
  </si>
  <si>
    <t>Pol91</t>
  </si>
  <si>
    <t>Rozvodná krabica do betónu uhlová</t>
  </si>
  <si>
    <t>Pol92</t>
  </si>
  <si>
    <t>Viecko</t>
  </si>
  <si>
    <t>Typ ako napr.:</t>
  </si>
  <si>
    <t>HFXP 32 Ohybná bezhalogénová rúrka, 750N/5cm, -25až105°C, PP</t>
  </si>
  <si>
    <t>210800041</t>
  </si>
  <si>
    <t>kábel CYKY 2x1,5mm</t>
  </si>
  <si>
    <t>220280221</t>
  </si>
  <si>
    <t>zatiahnutie kábla 5x2x0,5 do rúrky</t>
  </si>
  <si>
    <t>220110346</t>
  </si>
  <si>
    <t>oznacenie kábla štítkom</t>
  </si>
  <si>
    <t>220300001</t>
  </si>
  <si>
    <t>forma káblová do 5x2</t>
  </si>
  <si>
    <t>220260047</t>
  </si>
  <si>
    <t>osadenie krabice do betónu</t>
  </si>
  <si>
    <t>220260113</t>
  </si>
  <si>
    <t>odvieckovanie a zavieckovanie - 4 skrutky</t>
  </si>
  <si>
    <t>220260504</t>
  </si>
  <si>
    <t>uloženie rúrky pancierovej D32mm do podlahy</t>
  </si>
  <si>
    <t>220261661</t>
  </si>
  <si>
    <t>vyznacenie trasy vedenia podla plánu</t>
  </si>
  <si>
    <t>460680035</t>
  </si>
  <si>
    <t>prieraz múr kamen 100 cm</t>
  </si>
  <si>
    <t>Pol93</t>
  </si>
  <si>
    <t>prenájom vysokozdvižnej plošiny</t>
  </si>
  <si>
    <t>hod,</t>
  </si>
  <si>
    <t>HZS</t>
  </si>
  <si>
    <t>Hodinové zúčtovacie sadzby</t>
  </si>
  <si>
    <t>Pol84</t>
  </si>
  <si>
    <t>zakreslenie porealizacného stavu</t>
  </si>
  <si>
    <t>Pol85</t>
  </si>
  <si>
    <t>správa o východiskovej revízii, certifikáty, zaškolenie</t>
  </si>
  <si>
    <t>s</t>
  </si>
  <si>
    <t>SO 01.SK - Štrukturovaná kabeláž</t>
  </si>
  <si>
    <t>M - M</t>
  </si>
  <si>
    <t xml:space="preserve">    D1-ŠK - Štrukturovaná kabeláž</t>
  </si>
  <si>
    <t xml:space="preserve">    D2-ŠK - Kamerový systém</t>
  </si>
  <si>
    <t xml:space="preserve">    D3-ŠK - Kábelové trasy</t>
  </si>
  <si>
    <t xml:space="preserve">    D4-ŠK - Audiotechnika</t>
  </si>
  <si>
    <t>HZS - Hodinové zúčtovacie sadzby</t>
  </si>
  <si>
    <t>D1-ŠK</t>
  </si>
  <si>
    <t>Pol65</t>
  </si>
  <si>
    <t>Patch Kábel RJ45, 568B, STP, lanko, PowerCat 6A, 5m, Sivý</t>
  </si>
  <si>
    <t>Pol66</t>
  </si>
  <si>
    <t>Patch Kábel RJ45, 568B, STP, lanko, PowerCat 6A, 10m, Sivý</t>
  </si>
  <si>
    <t>Pol67</t>
  </si>
  <si>
    <t>Dátový kábel U/FTP 4 Pair PowerCat 6A 10G LSZH - 500m Bubon, fialový</t>
  </si>
  <si>
    <t>DL-Cat. 6 RJ 45</t>
  </si>
  <si>
    <t>PO pre ethernet, Cat. 6, univerzálna montáž, konektory RJ45</t>
  </si>
  <si>
    <t>Pol68</t>
  </si>
  <si>
    <t>PowerCat 6 /10G/ IP67 Modul, 1 Port DataGate RJ45, 568A/B STP cierny</t>
  </si>
  <si>
    <t>Pol69</t>
  </si>
  <si>
    <t>Rámcek pre modul IP67 MOLEX PN</t>
  </si>
  <si>
    <t>ka</t>
  </si>
  <si>
    <t>Typ ako napr.: 85402</t>
  </si>
  <si>
    <t>Nástenná podkladová krabicka 87x87x40mm pre moduly IP67 moduly , Cierna</t>
  </si>
  <si>
    <t>Univerzálny Lightband™ Uni Tube Kábel, 4 Vlákno Multi Purpose, SM 9/125 OS1, Loose Tube, UV-stabilný LSZH (kamery)</t>
  </si>
  <si>
    <t>Pol70</t>
  </si>
  <si>
    <t>montáž modulu RJ-45 Cat.6 (zásuvka)</t>
  </si>
  <si>
    <t>220301202</t>
  </si>
  <si>
    <t>montáž dátovej zásuvky na omietku</t>
  </si>
  <si>
    <t>štítok dátovej zásuvky</t>
  </si>
  <si>
    <t>Pol71</t>
  </si>
  <si>
    <t>montáž prepätovej ochrany</t>
  </si>
  <si>
    <t>Pol72</t>
  </si>
  <si>
    <t>uloženie kábla S-STP Cat.7</t>
  </si>
  <si>
    <t>Pol73</t>
  </si>
  <si>
    <t>uloženie optického kábla do rúrky</t>
  </si>
  <si>
    <t>Pol74</t>
  </si>
  <si>
    <t>káblová forma pre optický kábel</t>
  </si>
  <si>
    <t>220110346.1</t>
  </si>
  <si>
    <t>Pol75</t>
  </si>
  <si>
    <t>meranie Permanent Link Class EA</t>
  </si>
  <si>
    <t>Pol76</t>
  </si>
  <si>
    <t>meranie útlmu optickej trasy - 1 vlákno</t>
  </si>
  <si>
    <t>Pol77</t>
  </si>
  <si>
    <t>vyhotovenie meracieho protokolu pre TP kábel</t>
  </si>
  <si>
    <t>Pol78</t>
  </si>
  <si>
    <t>vyhotovenie meracieho protokolu pre opt. vlákno</t>
  </si>
  <si>
    <t>D2-ŠK</t>
  </si>
  <si>
    <t>Kamerový systém</t>
  </si>
  <si>
    <t>Typ ako napr.:  DS-2</t>
  </si>
  <si>
    <t>4 MPix  (2560 × 1440 ) / 30 sn./s WDR 120dB Varifokálny objektív 2,8-12mm kompresia H265+/H.265-main profile/MJPEG IR prisvietenie do 50m Krytie IP66  PoE</t>
  </si>
  <si>
    <t>Krabica</t>
  </si>
  <si>
    <t>Krabica  ku kamere IP66</t>
  </si>
  <si>
    <t>220731023</t>
  </si>
  <si>
    <t>montáž kamery</t>
  </si>
  <si>
    <t>220731062</t>
  </si>
  <si>
    <t>oživenie a nastavenie kamery statickej</t>
  </si>
  <si>
    <t>Pol79</t>
  </si>
  <si>
    <t>kamerové skúšky s podpisom investora</t>
  </si>
  <si>
    <t>Pol80</t>
  </si>
  <si>
    <t>prenájom vysokozdvižnej plošiny, montáž, demontáž lešenia</t>
  </si>
  <si>
    <t>hod.</t>
  </si>
  <si>
    <t>D3-ŠK</t>
  </si>
  <si>
    <t>Kábelové trasy</t>
  </si>
  <si>
    <t>Typ ako napr.:.1</t>
  </si>
  <si>
    <t>HFCB 32/2 Bezhalogénová krabica prechodná</t>
  </si>
  <si>
    <t>Typ ako napr.:.2</t>
  </si>
  <si>
    <t>HFCB 32/3 Bezhalogénová T - krabica</t>
  </si>
  <si>
    <t>Typ ako napr.:.3</t>
  </si>
  <si>
    <t>HFCB 32/4 Bezhalogénová krabica krížová</t>
  </si>
  <si>
    <t>Typ ako napr.:.4</t>
  </si>
  <si>
    <t>HFCB 32/A Bezhalogénová krabica uhlová</t>
  </si>
  <si>
    <t>Typ ako napr.:.5</t>
  </si>
  <si>
    <t>HFCBL 32 Viecko</t>
  </si>
  <si>
    <t>Typ ako napr.:.6</t>
  </si>
  <si>
    <t>FXP 16TURBO GR Ohybná rúrka, 750N/5cm,-25až60°C,PVC</t>
  </si>
  <si>
    <t>Typ ako napr.:.7</t>
  </si>
  <si>
    <t>FXP 32TURBO GR Ohybná rúrka, 750N/5cm,-25až60°C,PVC</t>
  </si>
  <si>
    <t>Typ ako napr.:.8</t>
  </si>
  <si>
    <t>HFXP 20 Ohybná bezhalogénová rúrka, 750N/5cm, -25až105°C, PP</t>
  </si>
  <si>
    <t>Typ ako napr.:.9</t>
  </si>
  <si>
    <t>HFXP 25 Ohybná bezhalogénová rúrka, 750N/5cm, -25až105°C, PP</t>
  </si>
  <si>
    <t>Typ ako napr.:.10</t>
  </si>
  <si>
    <t>Typ ako napr.:.11</t>
  </si>
  <si>
    <t>HFCL 20 IEC LG Príchytky - klipy, bezhalogénové</t>
  </si>
  <si>
    <t>Typ ako napr.:.12</t>
  </si>
  <si>
    <t>HFCL 25 IEC LG Príchytky - klipy, bezhalogénové</t>
  </si>
  <si>
    <t>Typ ako napr.:.13</t>
  </si>
  <si>
    <t>HFCL 32 IEC LG Príchytky - klipy, bezhalogénové</t>
  </si>
  <si>
    <t>Typ ako napr.:.14</t>
  </si>
  <si>
    <t>kotva Hilti HPS 6/15x40</t>
  </si>
  <si>
    <t>osadenie krabice na povrchu</t>
  </si>
  <si>
    <t>220260511</t>
  </si>
  <si>
    <t>upevnenie rúrky pancierovej D16mm na povrchu</t>
  </si>
  <si>
    <t>220260512</t>
  </si>
  <si>
    <t>upevnenie rúrky pancierovej D21mm na povrchu</t>
  </si>
  <si>
    <t>220260513</t>
  </si>
  <si>
    <t>upevnenie rúrky pancierovej D29mm na povrchu</t>
  </si>
  <si>
    <t>220260514</t>
  </si>
  <si>
    <t>upevnenie rúrky pancierovej D36mm na povrchu</t>
  </si>
  <si>
    <t>220261641</t>
  </si>
  <si>
    <t>montáž príchytky D6 v murive z kamena</t>
  </si>
  <si>
    <t>D4-ŠK</t>
  </si>
  <si>
    <t>Audiotechnika</t>
  </si>
  <si>
    <t>Pol81</t>
  </si>
  <si>
    <t>videoprojektor projektor</t>
  </si>
  <si>
    <t>Pol82</t>
  </si>
  <si>
    <t>príslušenstvo na montáž projektora s káblami</t>
  </si>
  <si>
    <t>Pol83</t>
  </si>
  <si>
    <t>montáž projektora na strop</t>
  </si>
  <si>
    <t xml:space="preserve">SO 01.EL - Elektromontáže </t>
  </si>
  <si>
    <t>D1 - Práce a dodávky M</t>
  </si>
  <si>
    <t xml:space="preserve">    21M-1 - ELEKTROINŠTALÁCIE</t>
  </si>
  <si>
    <t xml:space="preserve">    21M-21 - SVIETIDLÁ-montáž</t>
  </si>
  <si>
    <t xml:space="preserve">    21M-22 - SVIETIDLÁ  - Materiál</t>
  </si>
  <si>
    <t xml:space="preserve">    21M-3 - Ochrana potrubí a daždových úžlabí a zvodov termokáblami</t>
  </si>
  <si>
    <t xml:space="preserve">    21M-4 - ELEKTROINŠTALÁCIE - Pomocné práce - sekanie</t>
  </si>
  <si>
    <t xml:space="preserve">    21M-5 - DODÁVKY</t>
  </si>
  <si>
    <t xml:space="preserve">    46M-1 - ZEMNÉ PRÁCE</t>
  </si>
  <si>
    <t xml:space="preserve">    HZS-1 - Inžiniering pre KNX/EIB</t>
  </si>
  <si>
    <t xml:space="preserve">    D2 - Programovanie, oživenie, testovanie a ladenie - pomerná cast (50%) :</t>
  </si>
  <si>
    <t xml:space="preserve">    HZS-2 - PRÁCE PODLA HZS - hl.VI</t>
  </si>
  <si>
    <t xml:space="preserve">    HZS-3 - HLAVA XI</t>
  </si>
  <si>
    <t>D1</t>
  </si>
  <si>
    <t>Práce a dodávky M</t>
  </si>
  <si>
    <t>21M-1</t>
  </si>
  <si>
    <t>ELEKTROINŠTALÁCIE</t>
  </si>
  <si>
    <t>210190052p</t>
  </si>
  <si>
    <t>Montáž rozvádzaca RS1 - zostava komplet aj so soklom</t>
  </si>
  <si>
    <t>210100X</t>
  </si>
  <si>
    <t>Ukoncenie celoplastových káblov zmrašt. záklopkou alebo páskou do 5 x 25 mm2</t>
  </si>
  <si>
    <t>210220301</t>
  </si>
  <si>
    <t>Ochranné pospájanie v prácovniach, kúpelniach, pevne uložené Cu 4-16mm2</t>
  </si>
  <si>
    <t>Pol11</t>
  </si>
  <si>
    <t>Vodic medený bezhalogenový CYA 25,0 zž</t>
  </si>
  <si>
    <t>Pol95</t>
  </si>
  <si>
    <t>Montáž pripojnica EP*</t>
  </si>
  <si>
    <t>Pol12</t>
  </si>
  <si>
    <t>Skrinka potenciálového vyrovnania EP  v skrinke IP54</t>
  </si>
  <si>
    <t>210100102</t>
  </si>
  <si>
    <t>Ukoncenie Cu a Al drôtov a lán vcítane zapojenie, jedna žila, vodic s prierezom do 50 mm2</t>
  </si>
  <si>
    <t>210800163</t>
  </si>
  <si>
    <t>MONTAZ kábel 750 - 1000 V /mm2/ CYKY-CYKYm 750 V do 5x16</t>
  </si>
  <si>
    <t>210800200</t>
  </si>
  <si>
    <t>MONTAZ kábel 750 - 1000 V /mm2/ CYKY-CYKYm 750 V do 5x4</t>
  </si>
  <si>
    <t>Pol96</t>
  </si>
  <si>
    <t>Kábel silový medený CYKY-O 2x1,5</t>
  </si>
  <si>
    <t>Pol14</t>
  </si>
  <si>
    <t>Kábel silový medený CYKY-J 3x1,5</t>
  </si>
  <si>
    <t>Pol15</t>
  </si>
  <si>
    <t>Kábel silový medený CYKY-J 3x2,5</t>
  </si>
  <si>
    <t>Pol16</t>
  </si>
  <si>
    <t>Kábel silový medený CYKY-J 5x2,5</t>
  </si>
  <si>
    <t>Pol17</t>
  </si>
  <si>
    <t>Kábel silový medený CYKY-J 5x4</t>
  </si>
  <si>
    <t>Pol18</t>
  </si>
  <si>
    <t>kábel silový medený CYKY-J 5x16</t>
  </si>
  <si>
    <t>Pol19</t>
  </si>
  <si>
    <t>Kábel JEFY 2x1,0</t>
  </si>
  <si>
    <t>210802306</t>
  </si>
  <si>
    <t>MONTAZ Šnúra a banský kábel /v mm2/ volne uložené CYSY 3x1.50 (prepojenie NZ a sviet.E,F)</t>
  </si>
  <si>
    <t>Pol20</t>
  </si>
  <si>
    <t>Šnúra  CYSY 2x0,75</t>
  </si>
  <si>
    <t>210100259p</t>
  </si>
  <si>
    <t>Ukoncenie celoplastových káblov zmrašt. záklopkou alebo páskou do 5 x 16 mm2</t>
  </si>
  <si>
    <t>210100258</t>
  </si>
  <si>
    <t>Ukoncenie celoplastových káblov zmrašt. záklopkou alebo páskou do 5x4 mm2</t>
  </si>
  <si>
    <t>210100204</t>
  </si>
  <si>
    <t>Ukoncenie šnúry v gumenej hadici s prierezom do 3 x 4 mm2</t>
  </si>
  <si>
    <t>210020309</t>
  </si>
  <si>
    <t>Montáž Káblový žlab, rebrík vc. príslušenstva,  do 250/50 mm vc. veka a podp.</t>
  </si>
  <si>
    <t>Pol21</t>
  </si>
  <si>
    <t>Kábelový rebrík š.100/h.50mm, komplet vc. spojovacieho a mont. príslušenstva ,žiarovo zinkovaný ponorom</t>
  </si>
  <si>
    <t>Pol22</t>
  </si>
  <si>
    <t>Kábl.žlab s vekom 100/100 mm - komplet vc. spojovacieho a mont. príslušenstva ,žiarovo zinkovaný ponorom</t>
  </si>
  <si>
    <t>210010036</t>
  </si>
  <si>
    <t>Rúrka elektroinšt. ohybná , pevná do 63 mm</t>
  </si>
  <si>
    <t>Pol23</t>
  </si>
  <si>
    <t>I-Trubka ohybná d25 - stredné mech. zataženie</t>
  </si>
  <si>
    <t>Pol24</t>
  </si>
  <si>
    <t>I-Trubka pevná d25- stredné mech. Zataženie</t>
  </si>
  <si>
    <t>Pol25</t>
  </si>
  <si>
    <t>I-Trubka ohybná d40- stredné mech. Zataženie</t>
  </si>
  <si>
    <t>Pol26</t>
  </si>
  <si>
    <t>I-Trubka pevná d40- stredné mech. Zataženie</t>
  </si>
  <si>
    <t>Pol27</t>
  </si>
  <si>
    <t>I-Trubka ohybná d63- stredné mech. Zataženie</t>
  </si>
  <si>
    <t>Pol28</t>
  </si>
  <si>
    <t>I-Trubka pevná d63- stredné mech. Zataženie</t>
  </si>
  <si>
    <t>220270302</t>
  </si>
  <si>
    <t>Vodic (v mm2) v rúrkach AY 4 zatahovací</t>
  </si>
  <si>
    <t>Pol29</t>
  </si>
  <si>
    <t>Vodic zatahovací AY4</t>
  </si>
  <si>
    <t>210950205</t>
  </si>
  <si>
    <t>Príplatok na zatahovanie káblov do chránicky</t>
  </si>
  <si>
    <t>210010301</t>
  </si>
  <si>
    <t>Montáž škatula prístrojová bez zapojenia zapustená montáž</t>
  </si>
  <si>
    <t>Pol30</t>
  </si>
  <si>
    <t>Krabica univerzálna  prístrojová  pre viacnásobnú montáž prístojov hlboká - zásuvky</t>
  </si>
  <si>
    <t>210010351</t>
  </si>
  <si>
    <t>Škatulová rozvodka z lisov. izolantu vc. ukoncenia káblov a zapojenia vodicov typ 6455-11 do 4 mm2</t>
  </si>
  <si>
    <t>Pol31</t>
  </si>
  <si>
    <t>Krabica odbocná pre povrchovú montáž IP543,</t>
  </si>
  <si>
    <t>210020651-pc</t>
  </si>
  <si>
    <t>Ocelová nosná konštrukcia pre prístroje a el. zariad. hmotnosti do 5 kg</t>
  </si>
  <si>
    <t>Pol32</t>
  </si>
  <si>
    <t>Pomocná nosná konštrukcia (držiak pre krabicu na potrubie pre napojenie odbocky termokábla, pre krabice na konštrukcii membrány)</t>
  </si>
  <si>
    <t>poznamka</t>
  </si>
  <si>
    <t>210110048</t>
  </si>
  <si>
    <t>Spínac polozapustený a zapustený vc.zapojenia jednopólový s orient.tlejivkou - radenie l SD</t>
  </si>
  <si>
    <t>Pol33</t>
  </si>
  <si>
    <t>Spínac tlacítkový rad. 1/0 zapustená montáž IP 55-IK10  -pre KNX/EIB -</t>
  </si>
  <si>
    <t>Pol34</t>
  </si>
  <si>
    <t>2-Násobný ovládac tlacítk. s deleným krytom kolísky;  zapustená montáž; IP 55-IK07 -pre KNX/EIB - farbu urcí hl. architekt stavby</t>
  </si>
  <si>
    <t>210111011</t>
  </si>
  <si>
    <t>Domová zásuvka polozapustená alebo zapustená vc. zapojenia 10/16 A 250 V 2P + Z - montáž do podlah.krabice</t>
  </si>
  <si>
    <t>Pol35</t>
  </si>
  <si>
    <t>ZAS 230V/16A 1NAS - IP40 - modul 45x45</t>
  </si>
  <si>
    <t>210111032</t>
  </si>
  <si>
    <t>Domová 2-zásuvka polozapustená alebo zapustená vc. zapojenia 10/16 A 250 V 2P + Z</t>
  </si>
  <si>
    <t>Pol36</t>
  </si>
  <si>
    <t>ZAS 230V/16A -zapustená montáž IP 55-IK10</t>
  </si>
  <si>
    <t>210111021</t>
  </si>
  <si>
    <t>Domová zásuvka v krabici obyc. alebo do vlhka, vc. zapojenia 10/16 A 250 V 2P + Z</t>
  </si>
  <si>
    <t>Pol37</t>
  </si>
  <si>
    <t>ZAS 230V/16A 1NAS - IP55-IK07 - montáž na povrch</t>
  </si>
  <si>
    <t>210190006-pc</t>
  </si>
  <si>
    <t>Montáž podlahovej zásuvkovej krabice - IP66</t>
  </si>
  <si>
    <t>Pol38</t>
  </si>
  <si>
    <t>210111113-pc</t>
  </si>
  <si>
    <t>Priemyslová zásuvka CEE  380 V, 500 V, vc. zapojenia, 3P+N+Z, IP55-IK07 - zapustená</t>
  </si>
  <si>
    <t>Pol39</t>
  </si>
  <si>
    <t>ZAS 400V/16A/3+N+PE -zapustená montáž IP 55-IK07  -  zapustená - designové prevedenie podla rady 1-fáz. Zásuviek</t>
  </si>
  <si>
    <t>210190071</t>
  </si>
  <si>
    <t>Montáž rozvádzaca - ENERGETICKEHO STLPIKA</t>
  </si>
  <si>
    <t>2101900XX-pc</t>
  </si>
  <si>
    <t>210100210</t>
  </si>
  <si>
    <t>Zapájanie termokáblov, snímacov , dažd.vpuste</t>
  </si>
  <si>
    <t>210220020</t>
  </si>
  <si>
    <t>Uzemnovacie vedenie v zemi vcít. svoriek, podpier, prepojenia, izolácie spojov FeZn do 120mm2</t>
  </si>
  <si>
    <t>Pol40</t>
  </si>
  <si>
    <t>Páska uzemnovacia 30x4 mm (spojovací materiál NEREZ)</t>
  </si>
  <si>
    <t>210220020.1</t>
  </si>
  <si>
    <t>Uzemnenie nosných castí (roštu a schodiska), uzemnovací drôt FeZn D 10mm na podperách</t>
  </si>
  <si>
    <t>Pol41</t>
  </si>
  <si>
    <t>Drôt FeZn D 10mm PVC</t>
  </si>
  <si>
    <t>210010151</t>
  </si>
  <si>
    <t>Pol42</t>
  </si>
  <si>
    <t>I-Trubka pevná HFIR d25 - stredné mech. Zataženie, vrátane kovových príchytiek</t>
  </si>
  <si>
    <t>210220653p</t>
  </si>
  <si>
    <t>Svorka pre uzemnenie, materiál NEREZ</t>
  </si>
  <si>
    <t>Pol43</t>
  </si>
  <si>
    <t>Svorka pre uzemnenie, materiál NEREZ (typ podla skutocnosti)</t>
  </si>
  <si>
    <t>210220653p.1</t>
  </si>
  <si>
    <t>Svorka skúšobná pre uzemnenie, materiál NEREZ</t>
  </si>
  <si>
    <t>Pol44</t>
  </si>
  <si>
    <t>Stratné + rezerva na úpravy trasovania podla skutocných možností na stavbe</t>
  </si>
  <si>
    <t>Pol213</t>
  </si>
  <si>
    <t>PM.1</t>
  </si>
  <si>
    <t>Pomocné murárske práce</t>
  </si>
  <si>
    <t>Pol97</t>
  </si>
  <si>
    <t>22M-1</t>
  </si>
  <si>
    <t>220280221p</t>
  </si>
  <si>
    <t>Montáž kábel  pre KNX - YCYM 2x2x0,8</t>
  </si>
  <si>
    <t>Pol46</t>
  </si>
  <si>
    <t>Kábel pre KNX medený YCYM 2x2x0,8 - zemné prevedenie</t>
  </si>
  <si>
    <t>Ukoncenie KNX, DALI zbernice do dlžky 0,5 m,na kábli do 5 x 2</t>
  </si>
  <si>
    <t>Pol98</t>
  </si>
  <si>
    <t>Montáž  - Univerzálne rozhranie pod ovládac osvetlenia</t>
  </si>
  <si>
    <t>ABB</t>
  </si>
  <si>
    <t>Univerzálne rozhranie, 2-násobné, FM do prístrojovej krabice-US/U 2.2-GHQ6310074R0111</t>
  </si>
  <si>
    <t>PM.2</t>
  </si>
  <si>
    <t>Pol213.1</t>
  </si>
  <si>
    <t>PM.1.1</t>
  </si>
  <si>
    <t>Pol97.1</t>
  </si>
  <si>
    <t>21M-21</t>
  </si>
  <si>
    <t>SVIETIDLÁ-montáž</t>
  </si>
  <si>
    <t>Pol99</t>
  </si>
  <si>
    <t>Montáž Svietidlo reflektorové  na stlpoch nosnej konštrukcie  membrány (A)</t>
  </si>
  <si>
    <t>Pol100</t>
  </si>
  <si>
    <t>Prípocet na montáž  svietidiel po obvode venca Románskeho paláca a na stlpoch   - vo v. cca 10,0m NP - lešenie; práca vo výškach</t>
  </si>
  <si>
    <t>941941051.Sp</t>
  </si>
  <si>
    <t>Montáž lešenia lahkého pracovného radového s podlahami šírky nad 1,20 m do 1,50 m, výšky do 10 m</t>
  </si>
  <si>
    <t>Pol101</t>
  </si>
  <si>
    <t>Montáž Svietidlo - žiarivkové zapustené v z podlahe/ v zemi (C)</t>
  </si>
  <si>
    <t>Pol102</t>
  </si>
  <si>
    <t>Montáž Svietidlo reflektorové (D)</t>
  </si>
  <si>
    <t>210201049-PC1</t>
  </si>
  <si>
    <t>Montáž LED lišty  komplet</t>
  </si>
  <si>
    <t>210201049-PC2</t>
  </si>
  <si>
    <t>Montáž napájacieho zdroja pre LED svietidlá</t>
  </si>
  <si>
    <t>210201081</t>
  </si>
  <si>
    <t>Zapojenie svietidlá</t>
  </si>
  <si>
    <t>PM.1.2</t>
  </si>
  <si>
    <t>Pol97.2</t>
  </si>
  <si>
    <t>21M-22</t>
  </si>
  <si>
    <t>SVIETIDLÁ  - Materiál</t>
  </si>
  <si>
    <t>Pol47</t>
  </si>
  <si>
    <t>SVIETIDLÁ  - Materiál podla špecifikácie</t>
  </si>
  <si>
    <t>Pol48</t>
  </si>
  <si>
    <t>Pomocný zákryt resp. krabica pre nap. Zdroj svietidiel "E"</t>
  </si>
  <si>
    <t>Pol213.2</t>
  </si>
  <si>
    <t>Pol97.3</t>
  </si>
  <si>
    <t>Pol220</t>
  </si>
  <si>
    <t>Dopravné náklady</t>
  </si>
  <si>
    <t>21M-3</t>
  </si>
  <si>
    <t>Ochrana potrubí a daždových úžlabí a zvodov termokáblami</t>
  </si>
  <si>
    <t>Pol50</t>
  </si>
  <si>
    <t>Dvojžilový vykurovací kábel  so studeným koncom -230V/20W/m;  2060W/100m</t>
  </si>
  <si>
    <t>Pol51</t>
  </si>
  <si>
    <t>Pol52</t>
  </si>
  <si>
    <t>Pomocný montážny materiál - Vertikálne príchytky (25ks/bal)</t>
  </si>
  <si>
    <t>Pol53</t>
  </si>
  <si>
    <t>Plastová retaz do zvodu</t>
  </si>
  <si>
    <t>Pol54</t>
  </si>
  <si>
    <t>Dvojžilový samoregulacný vykurovací kábel  25W/m;</t>
  </si>
  <si>
    <t>Pol55</t>
  </si>
  <si>
    <t>Montážna Al páska 50m</t>
  </si>
  <si>
    <t>Pol56</t>
  </si>
  <si>
    <t>Pol57</t>
  </si>
  <si>
    <t>Snímac do žlabu (do dvojitého dna)</t>
  </si>
  <si>
    <t>Pol58</t>
  </si>
  <si>
    <t>Pol103</t>
  </si>
  <si>
    <t>Montáž regulátora do rozvádzaca</t>
  </si>
  <si>
    <t>Pol104</t>
  </si>
  <si>
    <t>Montáž snímaca</t>
  </si>
  <si>
    <t>Pol105</t>
  </si>
  <si>
    <t>Montáž vykurovacieho kábla</t>
  </si>
  <si>
    <t>Pol97.4</t>
  </si>
  <si>
    <t>Pol213.3</t>
  </si>
  <si>
    <t>Pol220.1</t>
  </si>
  <si>
    <t>21M-4</t>
  </si>
  <si>
    <t>ELEKTROINŠTALÁCIE - Pomocné práce - sekanie</t>
  </si>
  <si>
    <t>973047161-PC</t>
  </si>
  <si>
    <t>Kapsa pre inštalacnú krabicu-sekanie</t>
  </si>
  <si>
    <t>974029221-PC</t>
  </si>
  <si>
    <t>Sekanie/ Frézovanie drážka pre rúrku alebo kábel do D 25 mm bez vysprávky</t>
  </si>
  <si>
    <t>Vybúranie otvoru 0,01-0,25m2, múr z tvrdo pál. tehál alebo stred. tvrd. kam. hrúbky 100</t>
  </si>
  <si>
    <t>21-M-5-PPV</t>
  </si>
  <si>
    <t>21M-5</t>
  </si>
  <si>
    <t>DODÁVKY</t>
  </si>
  <si>
    <t>Pol106</t>
  </si>
  <si>
    <t>Rozvádzac RSM11</t>
  </si>
  <si>
    <t>DOD-04</t>
  </si>
  <si>
    <t>Energetický stlpik</t>
  </si>
  <si>
    <t>Pol107</t>
  </si>
  <si>
    <t>Presun dodávok</t>
  </si>
  <si>
    <t>46M-1</t>
  </si>
  <si>
    <t>ZEMNÉ PRÁCE</t>
  </si>
  <si>
    <t>460050604</t>
  </si>
  <si>
    <t>Výkop jamy pre energetický stlpik  vysuvny, (vratane odcerpania vody), rucný ,v zemine tr. 6</t>
  </si>
  <si>
    <t>460008002</t>
  </si>
  <si>
    <t>Betónový základ do debnenia</t>
  </si>
  <si>
    <t>Pol108</t>
  </si>
  <si>
    <t>Betónová zmes B10 (1x1x0,1)m</t>
  </si>
  <si>
    <t>Pol109</t>
  </si>
  <si>
    <t>debnenie</t>
  </si>
  <si>
    <t>460050602-pc</t>
  </si>
  <si>
    <t>Výkopy pre trasovanie káblov a svietidlá v zemi v podlahe suterénu</t>
  </si>
  <si>
    <t>460490012-pc</t>
  </si>
  <si>
    <t>Uloženie výstražnej a ochrannej platne  do ryhy nad potrubia chránené termokáblom</t>
  </si>
  <si>
    <t>460510121</t>
  </si>
  <si>
    <t>Úplné zriadenie a osadenie káblového priestupu z PVC rúr svetlosti do 10,5 cm bez zemných prác</t>
  </si>
  <si>
    <t>Pol226</t>
  </si>
  <si>
    <t>Chránicka do zeme, do podlahy d 63</t>
  </si>
  <si>
    <t>460200135.S</t>
  </si>
  <si>
    <t>Hlbenie káblovej ryhy rucne 35 cm širokej a 50 cm hlbokej, v zemine triedy 5</t>
  </si>
  <si>
    <t>460560135.S</t>
  </si>
  <si>
    <t>Rucný zásyp nezap. káblovej ryhy bez zhutn. zeminy, 35 cm širokej, 50 cm hlbokej v zemine tr. 5</t>
  </si>
  <si>
    <t>460420022p</t>
  </si>
  <si>
    <t>Zriadenie lôžka (vrstvy) vodivým materiálom pre zvýšenie kvality uzemnenia</t>
  </si>
  <si>
    <t>Pol229</t>
  </si>
  <si>
    <t>Prípravok na zvýšenie kvality uzemnenia (GEM 11,5kg/bal)</t>
  </si>
  <si>
    <t>Pol110</t>
  </si>
  <si>
    <t>Ochranná plastová platna na káble</t>
  </si>
  <si>
    <t>Pol97.5</t>
  </si>
  <si>
    <t>HZS-1</t>
  </si>
  <si>
    <t>Inžiniering pre KNX/EIB</t>
  </si>
  <si>
    <t>Pol111</t>
  </si>
  <si>
    <t>Montáž riadiaceho systému a jeho príslušných zariadení</t>
  </si>
  <si>
    <t>Pol112</t>
  </si>
  <si>
    <t>Stavebná realizacná koordinácia profesií, kontrolný dozor</t>
  </si>
  <si>
    <t>hod</t>
  </si>
  <si>
    <t>Pol113</t>
  </si>
  <si>
    <t>Zaškolenie obsluhy, testovanie a ladenie, užívatelský manuál-pomerná cast (50%)</t>
  </si>
  <si>
    <t>D2</t>
  </si>
  <si>
    <t>Programovanie, oživenie, testovanie a ladenie - pomerná cast (50%) :</t>
  </si>
  <si>
    <t>ABB.1</t>
  </si>
  <si>
    <t>NX-1200 NetLinx NX Integrated Controller with 512N XM-B1 2R0A0M, 1600 MIPS - FG2106-01</t>
  </si>
  <si>
    <t>ABB.2</t>
  </si>
  <si>
    <t>12VDC, 2.8A Power Supply (NetLinx), (regulated) - PSR5.4 - FG423-48</t>
  </si>
  <si>
    <t>ABB.3</t>
  </si>
  <si>
    <t>7" Modero S Wall Mount Landscape Touch Panel - MSD-701-L2 - FG2265-32</t>
  </si>
  <si>
    <t>ABB.4</t>
  </si>
  <si>
    <t>PoE Injector for Modero X® Series - PS-POE-AF-TC - FG423-83</t>
  </si>
  <si>
    <t>ABB.5</t>
  </si>
  <si>
    <t>Rough-In Box and Cover Plate for the 7" Wall MouCnBt - CB-MXSA-07 - FG039-18</t>
  </si>
  <si>
    <t>Pol114</t>
  </si>
  <si>
    <t>Prenosný iPad vrátane licencie</t>
  </si>
  <si>
    <t>Pol115</t>
  </si>
  <si>
    <t>Zapojenie nadradeného systému - zapojenie AMX</t>
  </si>
  <si>
    <t>Pol116</t>
  </si>
  <si>
    <t>Programovanie KNX</t>
  </si>
  <si>
    <t>Pol117</t>
  </si>
  <si>
    <t>Programovanie AMX</t>
  </si>
  <si>
    <t>Pol118</t>
  </si>
  <si>
    <t>Doprava</t>
  </si>
  <si>
    <t>km</t>
  </si>
  <si>
    <t>HZS-2</t>
  </si>
  <si>
    <t>PRÁCE PODLA HZS - hl.VI</t>
  </si>
  <si>
    <t>HZS01</t>
  </si>
  <si>
    <t>Koordinácia a úprava rozvodov a vývodov a umiestnovanie zariadení ELI s  ostatnými profesiami, práce pri úprave trasovania rozvodov vzhladom na historickú hodnotu stavby</t>
  </si>
  <si>
    <t>HZS02</t>
  </si>
  <si>
    <t>Práce spojené s koordináciou s výrobcom a dodávatelom nosnej konštrukcie membrány pre trasovanie rozvodov v konštrukciách, umiestnovaní svietidiel a termokáblovvýrobnej dokumentácie</t>
  </si>
  <si>
    <t>HZS03</t>
  </si>
  <si>
    <t>Práce spojené s koordináciou s stavebnou castou a architektúrou -  umiestnovanie svietidiel na závesnú a stojanovú konštrukciu, príprava výrobnej dokumentácie</t>
  </si>
  <si>
    <t>HZS04</t>
  </si>
  <si>
    <t>HZS05</t>
  </si>
  <si>
    <t>Práce spojené s programovaním regulátora pre ochranu dažd.žlabov</t>
  </si>
  <si>
    <t>HZS-3</t>
  </si>
  <si>
    <t>HLAVA XI</t>
  </si>
  <si>
    <t>HZS 01</t>
  </si>
  <si>
    <t>Dokumentácia skutočného vyhotovenia a manuál prevádzky</t>
  </si>
  <si>
    <t>HZS 02</t>
  </si>
  <si>
    <t>PRVA ODBORNÁ PREHLIADKA A SKÚŠKA</t>
  </si>
  <si>
    <t>SO 01.Sv - Svietidlá -materiál/požiadavky -včítane svetelných zdrojov</t>
  </si>
  <si>
    <t>21M-22 - SVIETIDLÁ - Materiál /  požiadavky - včítane svetelných zdrojov</t>
  </si>
  <si>
    <t>A</t>
  </si>
  <si>
    <t>ISK-ledv 97582  FLOOD LED 50W/3000K WT 100DEG IP65</t>
  </si>
  <si>
    <t>B</t>
  </si>
  <si>
    <t>ISK-syl/LS Komplet STARTFLEX DALI  IP65 840/11750/74  5m</t>
  </si>
  <si>
    <t>Bp</t>
  </si>
  <si>
    <t>ISK-mon Nosič Al profilov</t>
  </si>
  <si>
    <t>C1</t>
  </si>
  <si>
    <t>DISANO-L 41428100  SICURA AS 1838 LED 43W CLD CELL GREY</t>
  </si>
  <si>
    <t>C2</t>
  </si>
  <si>
    <t>DISANO-L 41428200  SICURA AS 1838 LED 68W CLD CELL GREY</t>
  </si>
  <si>
    <t>C3</t>
  </si>
  <si>
    <t>DISANO-L 41428000  SICURA AS 1838 LED 22W CLD CELL GREY</t>
  </si>
  <si>
    <t>C41</t>
  </si>
  <si>
    <t>C42</t>
  </si>
  <si>
    <t>DISANO-L 41426100  SICURA 1836 LED 43W CLD CELL GREY</t>
  </si>
  <si>
    <t>DISANO-L 43182900  KOALA 1537 LED 15W CLD CELL GRAF</t>
  </si>
  <si>
    <t>Pol63</t>
  </si>
  <si>
    <t>DISANO-L 99133000  CONVOGLIATORE KOALA 114 GREY9007</t>
  </si>
  <si>
    <t>Pol64</t>
  </si>
  <si>
    <t>DISANO-L 99133600  SUPPORTO A PALO 120 NERO</t>
  </si>
  <si>
    <t>E, F</t>
  </si>
  <si>
    <t>Pol119</t>
  </si>
  <si>
    <t>Pol120</t>
  </si>
  <si>
    <t>TRIDONIC DALI XC 4xGR</t>
  </si>
  <si>
    <t>Pol129</t>
  </si>
  <si>
    <t>TRIDONIC DALI XC 4xSC</t>
  </si>
  <si>
    <t>Pol130</t>
  </si>
  <si>
    <t>TRIDONIC 24034323 DALI PS1</t>
  </si>
  <si>
    <t>Pol131</t>
  </si>
  <si>
    <t>DO DALI rozvádzač</t>
  </si>
  <si>
    <t>SO 01.Rv - Dodávky -Rozvádzače-Špecifikácia hlavnej výzbroje</t>
  </si>
  <si>
    <t>21M-2 - Dodávky  - Rozvádzače - Špecifikácia hlavnej výzbroje</t>
  </si>
  <si>
    <t xml:space="preserve">    Rozvádzač RSM11 - Rozvádzač RSM11</t>
  </si>
  <si>
    <t xml:space="preserve">    Energetický stĺpik - Energetický stĺpik</t>
  </si>
  <si>
    <t>21M-2</t>
  </si>
  <si>
    <t>Dodávky  - Rozvádzače - Špecifikácia hlavnej výzbroje</t>
  </si>
  <si>
    <t>Rozvádzač RSM11</t>
  </si>
  <si>
    <t>PC</t>
  </si>
  <si>
    <t>Zostava : Nástenná skriňa š.1050/h.205/v.950mm + sokel 1050/205/500mm - komplet;  IP54/20</t>
  </si>
  <si>
    <t>PC.1</t>
  </si>
  <si>
    <t>Popisné  a výstražné štítky</t>
  </si>
  <si>
    <t>Pol132</t>
  </si>
  <si>
    <t>Prepojenie pomocných obvodov dvere</t>
  </si>
  <si>
    <t>QM</t>
  </si>
  <si>
    <t>3-pólový istič 50A/B Icn=10kA</t>
  </si>
  <si>
    <t>FV1</t>
  </si>
  <si>
    <t>Zvodič prepätia  - SPD typ 1+2  3P (4+0): Iimp/pól=25kA pre 10/350;  In/pól=30kA pre 8/20;  Up=1,5kV</t>
  </si>
  <si>
    <t>FV7;8</t>
  </si>
  <si>
    <t>Zvodič prepätia  - SPD typ 1+2/1; 12,5 kA(10/350)+25 kA(10/350), 60 kA (8/20),T1+T2, vyberateľný modul varistora</t>
  </si>
  <si>
    <t>FV2</t>
  </si>
  <si>
    <t>Zvodič prepätia  - SPD typ 3 2P (1+1)</t>
  </si>
  <si>
    <t>Pol133</t>
  </si>
  <si>
    <t>oddel tlmivka 16A</t>
  </si>
  <si>
    <t>Pol134</t>
  </si>
  <si>
    <t>3-pólový istič 16A/B Icn=10kA</t>
  </si>
  <si>
    <t>Pol135</t>
  </si>
  <si>
    <t>3-pólový istič 16A/C Icn=10kA</t>
  </si>
  <si>
    <t>Pol136</t>
  </si>
  <si>
    <t>3-pólový istič 32A/C Icn=10kA</t>
  </si>
  <si>
    <t>Pol137</t>
  </si>
  <si>
    <t>1-pólový istič 10A/B Icn=10kA</t>
  </si>
  <si>
    <t>Pol138</t>
  </si>
  <si>
    <t>1-pólový istič 10A/C Icn=10kA</t>
  </si>
  <si>
    <t>Pol238</t>
  </si>
  <si>
    <t>1-pólový istič 16A/B Icn=10kA</t>
  </si>
  <si>
    <t>Pol239</t>
  </si>
  <si>
    <t>1-pólový istič 6A/B Icn=10kA</t>
  </si>
  <si>
    <t>Pol240</t>
  </si>
  <si>
    <t>2-pólový istič 6A/1N/B Icn=10kA</t>
  </si>
  <si>
    <t>Pol241</t>
  </si>
  <si>
    <t>Prúdový chránič 4pólový 25/4/0.03  obmedzujúci počet nežiadúcich vypnutí (AC-G), Icn=10kA</t>
  </si>
  <si>
    <t>Pol242</t>
  </si>
  <si>
    <t>Prúdový chránič 2pólový 16/1N/0.03B s nadprúdovou ochranou obmedzujúci počet nežiadúcich vypnutí (AC-G), Icn=10kA</t>
  </si>
  <si>
    <t>Pol243</t>
  </si>
  <si>
    <t>Stýkač 2ZAP 25A 230V AC</t>
  </si>
  <si>
    <t>Pol244</t>
  </si>
  <si>
    <t>Signálka na DIN lištu</t>
  </si>
  <si>
    <t>Pol245</t>
  </si>
  <si>
    <t>Prepínač  I-0-II  na DIN lištu</t>
  </si>
  <si>
    <t>Pol246</t>
  </si>
  <si>
    <t>Termostat  na DIN lištu do rozvádzača</t>
  </si>
  <si>
    <t>Pol247</t>
  </si>
  <si>
    <t>Odporový ohrievač do rozvádzača 100W/230V</t>
  </si>
  <si>
    <t>Pol248</t>
  </si>
  <si>
    <t>Signálka na dvere</t>
  </si>
  <si>
    <t>Pol249</t>
  </si>
  <si>
    <t>Tlačítkový ovládač na dvere</t>
  </si>
  <si>
    <t>Pol250</t>
  </si>
  <si>
    <t>EIB-Napájací zdroj, 640 mA, MDRC</t>
  </si>
  <si>
    <t>Pol251</t>
  </si>
  <si>
    <t>Líniový väz. člen, MDRC</t>
  </si>
  <si>
    <t>Pol252</t>
  </si>
  <si>
    <t>Diagnostický o ochranný modul</t>
  </si>
  <si>
    <t>FV4</t>
  </si>
  <si>
    <t>Prepäťová ochrana</t>
  </si>
  <si>
    <t>FV3;5;6</t>
  </si>
  <si>
    <t>Prepäťová ochrana (ST1+2+3)</t>
  </si>
  <si>
    <t>Pol253</t>
  </si>
  <si>
    <t>Spínací aktor , 12-násobný, 10 A, MDRC</t>
  </si>
  <si>
    <t>Pol254</t>
  </si>
  <si>
    <t>Binárny vstup, 4-násobný</t>
  </si>
  <si>
    <t>Pol255</t>
  </si>
  <si>
    <t>Binárny vstup, 8-násobný</t>
  </si>
  <si>
    <t>Pol256</t>
  </si>
  <si>
    <t>EIB/KNX-DALI rozhranie  2 -kanálové</t>
  </si>
  <si>
    <t>Pol257</t>
  </si>
  <si>
    <t>Montáž  - prístroje  pre EIB/KNX  do rozvádzačov á 1 TE -</t>
  </si>
  <si>
    <t>PC.2</t>
  </si>
  <si>
    <t>Radová svorka do 2,5mm2</t>
  </si>
  <si>
    <t>PC.3</t>
  </si>
  <si>
    <t>Radová svorka do 4mm2</t>
  </si>
  <si>
    <t>PC.4</t>
  </si>
  <si>
    <t>Radová svorka do 16mm2</t>
  </si>
  <si>
    <t>PC.5</t>
  </si>
  <si>
    <t>Nulový mostík a mostík PE</t>
  </si>
  <si>
    <t>Pol258</t>
  </si>
  <si>
    <t>Montáž prístrojov</t>
  </si>
  <si>
    <t>Pol259</t>
  </si>
  <si>
    <t>ATEST</t>
  </si>
  <si>
    <t>Spolu</t>
  </si>
  <si>
    <t>Pol260</t>
  </si>
  <si>
    <t>Doprava    [ % ]</t>
  </si>
  <si>
    <t>Energetický stĺpik</t>
  </si>
  <si>
    <t>PC.6</t>
  </si>
  <si>
    <t>VÝZBROJ ZÁSUVKOVEJ ROZVODNICE-IP54; IK10; In= 32A :  ISTIČE: 2x1/B 16A; 2x3/C 16A;  PRÚDOVÝ CHRÁNIČ : 1x 3N/63A/30mA/AC  ZÁSUVKY : 4x 230V/16A; 2x 400V/16A-5POLOVA</t>
  </si>
  <si>
    <t>Pol261</t>
  </si>
  <si>
    <t>SO 01.ZT - Zdravotechnika</t>
  </si>
  <si>
    <t xml:space="preserve">    D2 - IZOLÁCIE TEPELNÉ BEŽNÝCH STAVEB. KONŠTRUKCIÍ</t>
  </si>
  <si>
    <t xml:space="preserve">    721 - Zdravotechnika - vnútorná kanalizácia</t>
  </si>
  <si>
    <t>451573111</t>
  </si>
  <si>
    <t>Lôžko a obsyp pod potrubie, stoky a drobné objekty, v otvorenom výkope z piesku a štrkopiesku</t>
  </si>
  <si>
    <t>M3</t>
  </si>
  <si>
    <t>IZOLÁCIE TEPELNÉ BEŽNÝCH STAVEB. KONŠTRUKCIÍ</t>
  </si>
  <si>
    <t>211971122</t>
  </si>
  <si>
    <t>Zhotov. oplášt. výplne z geotext. v ryhe alebo v záreze pri rozvinutej šírke opláštenia nad 2, 5 m</t>
  </si>
  <si>
    <t>M2</t>
  </si>
  <si>
    <t>713482134</t>
  </si>
  <si>
    <t>Montáž trubíc z PE,hr.19 mm,vnút.priemer 101-133</t>
  </si>
  <si>
    <t>713482135</t>
  </si>
  <si>
    <t>Montáž trubíc z PE,hr.19 mm,vnút.priemer 140-167</t>
  </si>
  <si>
    <t>713482142</t>
  </si>
  <si>
    <t>Montáž trubíc z PE,hr.19 mm, vnút.priemer 42-73</t>
  </si>
  <si>
    <t>998713201</t>
  </si>
  <si>
    <t>Presun hmôt pre izolácie tepelné v objektoch výšky do 6 m</t>
  </si>
  <si>
    <t>AER7130010</t>
  </si>
  <si>
    <t>AER7130011</t>
  </si>
  <si>
    <t>AER7130012</t>
  </si>
  <si>
    <t>AER7130012.1</t>
  </si>
  <si>
    <t>DODÁVKA</t>
  </si>
  <si>
    <t>Zdravotechnika - vnútorná kanalizácia</t>
  </si>
  <si>
    <t>721171208</t>
  </si>
  <si>
    <t>Potrubie z rúr PE 110/4,3 odpadné v zemi</t>
  </si>
  <si>
    <t>"v položke sú započítané: 2 ks dlhé hrdlo D 110; 8 ks koleno D 110/45°; 1 ks čistiaca tvarovka D 110; 4 ks odbočka 110/63, 1 ks redukcia D 110/63</t>
  </si>
  <si>
    <t>721171209</t>
  </si>
  <si>
    <t>Potrubie z rúr PE 125/4,9 odpadné v zemi</t>
  </si>
  <si>
    <t>"v položke sú započítané: 3 ks koleno D 125/45°; 2 ks redukcia D 125/110; 1 ks redukcia D 125/160</t>
  </si>
  <si>
    <t>721171210</t>
  </si>
  <si>
    <t>Potrubie z rúr PE 160/6,2 odpadné v zemi</t>
  </si>
  <si>
    <t>"v položke sú započítané: 1 ks odbočka  D 160/125; 2 ks čistiaca tvarovka D 160; 4 ks koleno D 160/45°</t>
  </si>
  <si>
    <t>721171306</t>
  </si>
  <si>
    <t>Potrubie z rúr PE 63/3  odpadné v zemi</t>
  </si>
  <si>
    <t>"v položke sú započítané: 16 ks koleno D 63/45°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</si>
  <si>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</si>
  <si>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</si>
  <si>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</si>
  <si>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</si>
  <si>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998721201</t>
  </si>
  <si>
    <t>Presun hmôt pre vnútornú kanalizáciu v objektoch výšky do 6 m</t>
  </si>
  <si>
    <t>O</t>
  </si>
  <si>
    <t>Odpad učený na skládky</t>
  </si>
  <si>
    <t>722,04</t>
  </si>
  <si>
    <t>SO 02 - Západné paláce s kaplnkou</t>
  </si>
  <si>
    <t>SO 02.S - Západné paláce s kaplnkou</t>
  </si>
  <si>
    <t xml:space="preserve">    5 - Komunikácie</t>
  </si>
  <si>
    <t xml:space="preserve">    8 - Rúrové vedenie</t>
  </si>
  <si>
    <t xml:space="preserve">    713 - Izolácie tepelné</t>
  </si>
  <si>
    <t xml:space="preserve">    766 - Konštrukcie stolárske</t>
  </si>
  <si>
    <t xml:space="preserve">    771 - Podlahy z dlaždíc</t>
  </si>
  <si>
    <t xml:space="preserve">    772 - Podlahy z prírod.a konglomer.kameňa</t>
  </si>
  <si>
    <t xml:space="preserve">    782 - Dokončovacie práce a obklady z kam.</t>
  </si>
  <si>
    <t xml:space="preserve">    784 - Dokončovacie práce - maľby</t>
  </si>
  <si>
    <t xml:space="preserve">    785 - Dokončovacie práce - tapetovanie</t>
  </si>
  <si>
    <t xml:space="preserve">    9-I - Reštaurátorsko -konzervátorské práce,vrátane , reštaurátorskej dokumentácie</t>
  </si>
  <si>
    <t>139811101</t>
  </si>
  <si>
    <t>Výkop v uzavretých priestoroch s naložením výkopu na dopravný prostriedok v hornine 5 až 7</t>
  </si>
  <si>
    <t>"S2.2 - výkop pre základ schodiska" 0,6*3*1</t>
  </si>
  <si>
    <t>"S2.7 - výkop pre zákl. pätky pre OK TKO" 0,3*0,89*1+0,4*0,4*1*2+0,4*0,54*1*2</t>
  </si>
  <si>
    <t xml:space="preserve">"základy pod schody" </t>
  </si>
  <si>
    <t>"SCH1" 0,4*0,8*6</t>
  </si>
  <si>
    <t>"SCH2" 0,4*0,8*2</t>
  </si>
  <si>
    <t>"SCH3" 0,4*0,8*2</t>
  </si>
  <si>
    <t>"výkop pre šachtu Šd4" 1,3</t>
  </si>
  <si>
    <t>162201251</t>
  </si>
  <si>
    <t>Vodorovné premiestnenie výkopu nosením do 10 m horniny 5 a 7</t>
  </si>
  <si>
    <t>162301153</t>
  </si>
  <si>
    <t>Vodorovné premiestnenie výkopku po nespevnenej ceste, horniny tr.5-7, do 500 m</t>
  </si>
  <si>
    <t>166101151</t>
  </si>
  <si>
    <t>Prehodenie neuľahnutého výkopku z horniny 5 až 7 do 100 m3</t>
  </si>
  <si>
    <t>171201101</t>
  </si>
  <si>
    <t>Uloženie sypaniny do násypov s rozprestretím sypaniny vo vrstvách a s hrubým urovnaním nezhutnených</t>
  </si>
  <si>
    <t>216904214</t>
  </si>
  <si>
    <t>Očistenie plôch muriva od náletovej vegetácie</t>
  </si>
  <si>
    <t>"kamenné murivo pod chrličmi" 12*8+4*8+7*4+8*8</t>
  </si>
  <si>
    <t>224311233</t>
  </si>
  <si>
    <t>Výplň pilót zo síranovzdorného betónu železového tr. V8-C 25/30 bez pažiacej suspenzie</t>
  </si>
  <si>
    <t>"S2.6 - základové piloty pre vretenové schodisko" 3,14*0,15*0,15*1,2*10</t>
  </si>
  <si>
    <t>224361114</t>
  </si>
  <si>
    <t>Výstuž pilót betónovaných do zeme, s vytiahnutím pažnice, z ocele 10 505</t>
  </si>
  <si>
    <t>"S2.6 - výstuž zákl. pilot pre vretenové schodisko" 0,08912</t>
  </si>
  <si>
    <t>264311111</t>
  </si>
  <si>
    <t>Vrty pre pilóty nezapažené, zvislé, priemeru nad 245 do 380 mm, v hĺbke od 0 do 5 m v hornine III</t>
  </si>
  <si>
    <t>"S2.6 - vrty pre piloty ZP1 pre vretenové schodisko" 10*1,2</t>
  </si>
  <si>
    <t>273361821</t>
  </si>
  <si>
    <t>Výstuž základových dosiek z ocele 10505</t>
  </si>
  <si>
    <t>"S2.2 -výstuž základu pod schodisko" 0,04</t>
  </si>
  <si>
    <t>274313611</t>
  </si>
  <si>
    <t>Betón základových pásov, prostý tr.C 16/20</t>
  </si>
  <si>
    <t>"SCH2" 0,4*0,8*1,6</t>
  </si>
  <si>
    <t>"SCH3" 0,4*0,8*1,6</t>
  </si>
  <si>
    <t>274321411</t>
  </si>
  <si>
    <t>Betón základových pásov, železový (bez výstuže), tr.C 25/30</t>
  </si>
  <si>
    <t>"S2.2 -základ pod predné schodisko" 0,6*1*2,891</t>
  </si>
  <si>
    <t>275211412</t>
  </si>
  <si>
    <t>Murivo základových pätiek z lomového kameňa nelícované na maltu MC-10</t>
  </si>
  <si>
    <t>"S2.2 -podmurovanie nosníkov predného schodiska" 0,3*0,25*3*3</t>
  </si>
  <si>
    <t>"S2.7 -  zákl. pätky pre OK TKO" 0,3*0,89*1+0,4*0,4*1*2+0,4*0,54*1*2</t>
  </si>
  <si>
    <t>289201212</t>
  </si>
  <si>
    <t>Vyklinovanie uvoln.kamen. z lomov.kam. l strednom</t>
  </si>
  <si>
    <t>"klenby"</t>
  </si>
  <si>
    <t>"m.č.02-1.105"46,04*1,3*2</t>
  </si>
  <si>
    <t>"m.č.02-1.07" 40,65*1,3*2</t>
  </si>
  <si>
    <t>"m.č.02-1.08" 64,81*1,3*2</t>
  </si>
  <si>
    <t>"m.č.02-1.09" 55,17*1,3*2</t>
  </si>
  <si>
    <t>"m.č.02-1.10" 39,51*1,3*2</t>
  </si>
  <si>
    <t>28921111P</t>
  </si>
  <si>
    <t>Doplnenie skal.steny, kam.muriva kameňom získaným na stavbe na maltu rozpínavú</t>
  </si>
  <si>
    <t>"domurovanie otvorov  kaps pre OK nosníky"</t>
  </si>
  <si>
    <t>"S2.3" 10*0,2</t>
  </si>
  <si>
    <t>"S2.4" 9*0,2</t>
  </si>
  <si>
    <t>Medzisúčet.</t>
  </si>
  <si>
    <t>"doplnenie muriva vymrazeného nad podlahami " 22*0,4</t>
  </si>
  <si>
    <t>2892111P</t>
  </si>
  <si>
    <t>Úprava korún murív a statických deformácií v súčinnosti s reštaurátorom</t>
  </si>
  <si>
    <t>"ozn. UK"</t>
  </si>
  <si>
    <t>"technológický postup viď.diel TS statiky"</t>
  </si>
  <si>
    <t xml:space="preserve">"úpravu korún vykonávať po úsekoch,aby sa mohli použiť vybúrané kamene  po očistení znovu"   </t>
  </si>
  <si>
    <t>" rozobratie uvolnených kameňov,vyčistenie od uvolnenj malty, opätovné domurovanie a zaškárovani maltou odporučanou statikom s použitím"</t>
  </si>
  <si>
    <t>"predpokladaná plocha úprav 398,5m2 a priemerná hrúbka 500mm" 398,5*0,5</t>
  </si>
  <si>
    <t>2892111P-S</t>
  </si>
  <si>
    <t>Sanácia päty muriva pred vyfrézovaním a ukotvením hydroizolácie</t>
  </si>
  <si>
    <t>"odobratie uvolnených castí muriva, vycistenie po uvolnených prvkoch, následné domurovanie päty akaverien s ich aktivaciou"</t>
  </si>
  <si>
    <t>"styčná plocha plechu a muriva bude vyrovnaná murovaciou maltou"</t>
  </si>
  <si>
    <t>"dotmelenie kotviacih plechou je súčasťou hydroizolácie"</t>
  </si>
  <si>
    <t>" množstvo prevzaté z tabuliek prvkov na kotvenie hydroizolácie ozn. AP5 a AP6" 404,25*0,25</t>
  </si>
  <si>
    <t>"m.č. 02-1.02"</t>
  </si>
  <si>
    <t>"m.č. 02-1.04"</t>
  </si>
  <si>
    <t>"m.č. 02 -1.06"</t>
  </si>
  <si>
    <t>"m.č. 02-2.05"</t>
  </si>
  <si>
    <t>"m.č. 02- 2.06"</t>
  </si>
  <si>
    <t>"m.č, 02 -2.07"</t>
  </si>
  <si>
    <t xml:space="preserve">"m.č. 02- 2.08" </t>
  </si>
  <si>
    <t>"m.č. 02- 2.09"</t>
  </si>
  <si>
    <t>"detail D11 ,veniec V2 " 8,5*0,07*0,25+8,5*0,82*0,35</t>
  </si>
  <si>
    <t>"detail D12 veniec V3 -domurovanie pod veniec" 11,2*0,4*0,2</t>
  </si>
  <si>
    <t>"detail D17 -doplnenie kam. muriva pod veniec" 4,73*0,45*0,15</t>
  </si>
  <si>
    <t>"detial D17 -domurovanie pod veniec" 11,3*0,37*0,2+11,3*0,15*0,25</t>
  </si>
  <si>
    <t>"domurovanie muriva v mieste strechy nad schodiskom m. č  02.10" 1,01*0,34*4,63</t>
  </si>
  <si>
    <t xml:space="preserve">"domurovanie  porušených klenieb do symetrického tvaru " 5,5 </t>
  </si>
  <si>
    <t>289990001R</t>
  </si>
  <si>
    <t>Odsolenie povrchov mletou buničinou vrátane materiálu na odsoľovanie</t>
  </si>
  <si>
    <t>858612625</t>
  </si>
  <si>
    <t>"výmera povrchov  - ruby klenieb a bočné steny po skladbu podlahy – očistenie, odsolenie</t>
  </si>
  <si>
    <t xml:space="preserve">"2.07" 18,0+ 48,1 </t>
  </si>
  <si>
    <t xml:space="preserve">"2.06" 28,4 + 52,4 </t>
  </si>
  <si>
    <t xml:space="preserve">"2.05" 23,4+82,1 </t>
  </si>
  <si>
    <t xml:space="preserve">"2.04" 28,6 + 55,6  </t>
  </si>
  <si>
    <t xml:space="preserve">"2.03" 24,7+81   </t>
  </si>
  <si>
    <t>"2.02" 320+100</t>
  </si>
  <si>
    <t xml:space="preserve">"podhľad klenby pred omietaním po odstránení súčasných zasolených omietok </t>
  </si>
  <si>
    <t>"m.č.1.15"      320</t>
  </si>
  <si>
    <t>"m.č.1.11"      45</t>
  </si>
  <si>
    <t>311101212</t>
  </si>
  <si>
    <t>Prestupy v múroch z betónu a železobetónu vložkami s vonkajšou prierezovou plochou nad 0, 02-0,05 m2</t>
  </si>
  <si>
    <t xml:space="preserve">HD PE rúry vložené do základov pri betónaži pre slaboprúdové rozvody" </t>
  </si>
  <si>
    <t>"HD PE 90" 2*1</t>
  </si>
  <si>
    <t xml:space="preserve">"HD PE 75" 4*1 </t>
  </si>
  <si>
    <t>2861129600</t>
  </si>
  <si>
    <t>HDPE rúry tlakové pre rozvod vody - PE 100 / PN 10 75 x 4,5 x L</t>
  </si>
  <si>
    <t>4*1,01 "Prepočítané koeficientom množstva</t>
  </si>
  <si>
    <t>2861129700</t>
  </si>
  <si>
    <t>HDPE rúry tlakové pre rozvod vody - PE 100 / PN 10 90 x 5,4 x L</t>
  </si>
  <si>
    <t>2*1,01 "Prepočítané koeficientom množstva</t>
  </si>
  <si>
    <t>31423-PV</t>
  </si>
  <si>
    <t>Varné centrum vymurované z tehál plných na maltu odolnú teplu ,s krycou doskou z andezitu hr. 65 mm a otvorom pre osadenie el.varného liatinového panela, drevenými policami podrobnosti viď. v.č. 58</t>
  </si>
  <si>
    <t>411388531</t>
  </si>
  <si>
    <t>Zabetónov. otvoru s plochou 0, 25-1,00 m2, v stropoch zo železobetónu a tvárnicových a v klenbách</t>
  </si>
  <si>
    <t>"zalievka , zahlavie oceľ. nocníkov osadzovaných na murivo"</t>
  </si>
  <si>
    <t>"S2.3 - OK neprístupná presklenná strecha"0,3*0,5*0,3*6+0,3*0,3*0,3*4</t>
  </si>
  <si>
    <t>"S2.4 - OK pochôdzny nerezový rošt" 0,3*0,2*0,15*9</t>
  </si>
  <si>
    <t>4113885P</t>
  </si>
  <si>
    <t>Zamurovanie -doplnenie narušeného zaklenutia otvorov a ník kameňom a maltou predpísanou v TS vrátane potrebného debnenia</t>
  </si>
  <si>
    <t>"m.č. 02-2.04 pohľ.6 " 1,270*1*0,5</t>
  </si>
  <si>
    <t xml:space="preserve">                                     0,65*1*0,3</t>
  </si>
  <si>
    <t>"m.č. 02 - 2.05 pohľ.1" 1,2*1,1*0,5</t>
  </si>
  <si>
    <t xml:space="preserve">                     "pohľ.3" 0,75*0,95*0,3+2,3*0,95*0,5</t>
  </si>
  <si>
    <t xml:space="preserve">                    "pohľ. 4" 2*0,8*0,5</t>
  </si>
  <si>
    <t>"m.č. 02- 2.06 pohľ.1" 0,85*0,9*0,3</t>
  </si>
  <si>
    <t xml:space="preserve">                   " pohľ.3" 1,5*0,9*0,3</t>
  </si>
  <si>
    <t>"m.č.02-2.09 pohľ.1" 1,5*0,6*0,5</t>
  </si>
  <si>
    <t>"S2.1,S2.8"</t>
  </si>
  <si>
    <t>"V1" (0,172*0,47+0,3*0,33)*(7,86+10,514+3,31+3,445+3,31+10,620) zrealizované"</t>
  </si>
  <si>
    <t>"V2" 0,3*0,25*(7,81+1,02+1,75+5,105+6,225+7,83)</t>
  </si>
  <si>
    <t>"V3" 0,4*0,3*7,025</t>
  </si>
  <si>
    <t>"V4" 0,4*0,25*1,13</t>
  </si>
  <si>
    <t>"V5" 0,3*0,3*2,82</t>
  </si>
  <si>
    <t>"V6" 0,4*0,2*0,44</t>
  </si>
  <si>
    <t>"V1  (0,47*2+0,33*2+0,128)*(7,86+10,514+3,31+3,445+3,31+10,620)"</t>
  </si>
  <si>
    <t>"V2" 2*0,25*(7,81+1,02+1,75+5,105+6,225+7,83)</t>
  </si>
  <si>
    <t>"V3" 2*0,3*7,025</t>
  </si>
  <si>
    <t>"V4" 2*0,25*1,13</t>
  </si>
  <si>
    <t>"V5" 2*0,3*2,82</t>
  </si>
  <si>
    <t>"V6" 2*0,2*0,44</t>
  </si>
  <si>
    <t>"S2.8 V2-V6" 0,256</t>
  </si>
  <si>
    <t>43412142P</t>
  </si>
  <si>
    <t xml:space="preserve">Osadzovanie schodiskových stupňov kamenných do štrkového lôžka alt. lôžka z trasovej malty, vrátane škárovania </t>
  </si>
  <si>
    <t>"    D22 m.č. 02 - 2.02 -320/180" 0,75*3</t>
  </si>
  <si>
    <t xml:space="preserve">                         "320/230" 0,75 </t>
  </si>
  <si>
    <t>"D23 .m.č. 02-1.05a 1.06 -320/173" 1,245</t>
  </si>
  <si>
    <t xml:space="preserve">                                    " 320/220" 1,245</t>
  </si>
  <si>
    <t>"D24m.č. 1.04a1.05 - 300/150" 1,25</t>
  </si>
  <si>
    <t>"SCH1 m.č. 02-1.15 -350/160" 6,22</t>
  </si>
  <si>
    <t xml:space="preserve">                               "370/160" 6,22</t>
  </si>
  <si>
    <t xml:space="preserve">                               "370/160" 4,5</t>
  </si>
  <si>
    <t xml:space="preserve">                               "370/180" 1,72</t>
  </si>
  <si>
    <t xml:space="preserve">                                 "370/180" 6,35  </t>
  </si>
  <si>
    <t>"SCH2 m.č.02 - 1.04-1.08 350/180" 1,57</t>
  </si>
  <si>
    <t>"Schody v m.č. 02 -1.02 300/190" 4*1,7</t>
  </si>
  <si>
    <t>"Schody medzi m.č. 02 - 1.06 a 1.08A 240/150" 5*1,3</t>
  </si>
  <si>
    <t>583867460-M</t>
  </si>
  <si>
    <t>Schodišťové stupne z opracovaných pieskovcových -povrch opatrený hydrofobizačným náterom š.300-370 a v.160-230mm</t>
  </si>
  <si>
    <t>583867460-M1</t>
  </si>
  <si>
    <t>Očistenie, úprava a hydrofobizáčný náter vybúraných masivných schodiskových stupňov</t>
  </si>
  <si>
    <t>Komunikácie</t>
  </si>
  <si>
    <t>594111P</t>
  </si>
  <si>
    <t>Dlažba z lomového kameňa do lôžka z kameniva ťaženého -travertínová dlažba -pieskovcový štet</t>
  </si>
  <si>
    <t xml:space="preserve">"ozn. P10  m.č. 03-1.01" 34,3 </t>
  </si>
  <si>
    <t>611460212R</t>
  </si>
  <si>
    <t xml:space="preserve">Omietka stropov vápenná jadrová (hrubá) vrátane opravy škár bet. dielcov </t>
  </si>
  <si>
    <t>1865153482</t>
  </si>
  <si>
    <t xml:space="preserve">"Nová jadrová omietka + štuková vrstva omietky stropnej konštrukcie v kaplnke  m.č. 02-1.16 + štuková vrstva omietky </t>
  </si>
  <si>
    <t xml:space="preserve">"aplikovaná medzi oceľovými nosníkmi na betónových dielcom podhľad  + oprava škár   </t>
  </si>
  <si>
    <t xml:space="preserve">72,0      </t>
  </si>
  <si>
    <t>611460221.S</t>
  </si>
  <si>
    <t>Omietka stropov vápenná štuková  hr. 3 mm</t>
  </si>
  <si>
    <t>-1429571037</t>
  </si>
  <si>
    <t>61242142P</t>
  </si>
  <si>
    <t>Jednovrstvá jadrová omietka kopirujúca plasticitu muriva na báze trasu, plnivo hrubozrný piesok fr. 1-4mm (viď. TS)</t>
  </si>
  <si>
    <t>"m.č.02 - 1.11- 1.13" (0,470+0,75+1,266+1,2)*4+0,937*2,8-0,75*1,73-1,12*2,1+2,1634*4</t>
  </si>
  <si>
    <t>(0,698+3,285+1,25)*2,1+2,329*3,2-1,2*1,84+(1+2,929)*4+1,509*4,3+(0,74+0,25+3,323)*4+(0,154+0,57+0,606+1,814+0,492+1,659)*4</t>
  </si>
  <si>
    <t>1,7*4-0,75*1,73+0,6*1,73*2</t>
  </si>
  <si>
    <t>5,2*2,1+5,2*4+1,265*4+5,7*4-1,3*2,18+3,435*2</t>
  </si>
  <si>
    <t>"zrealiz. m.č. 02 - 1.15  (7,68+0,8)*4,1-1,636*1,54+(1,839+1,265+1,509+1,778+1,005+4,3349+1,005+1,903+0,552)*4+7,507*4,72+1,62*1,262*2+1,55*1,262*2 "</t>
  </si>
  <si>
    <t>7,775*4,72-2,2*2,15+(0,3+2,039+1,8+4,669+1,775+1,848+1,775+4,518+1,95+1,834+4,261)*4,2-4,642*2,5-4,515*2,39-4,237*2,23</t>
  </si>
  <si>
    <t>(1,5+0,55+2,096+2,187+10,207)*4,1</t>
  </si>
  <si>
    <t xml:space="preserve">"stropy" </t>
  </si>
  <si>
    <t>"m.č.1,11-1.13" 26,69+6,26+18,59</t>
  </si>
  <si>
    <t>"m.č.1.15"224,24</t>
  </si>
  <si>
    <t>62246325BP</t>
  </si>
  <si>
    <t>Sanácia betonových konštrukcií -očistenie od machu,odsolenie,v prépade poškodenia pretmelenie tmelom  na báze cementovej malty</t>
  </si>
  <si>
    <t>"stropy ŽB trámové"</t>
  </si>
  <si>
    <t>"stropy m.č. 02-0.01" 47,47*2</t>
  </si>
  <si>
    <t>"m.č.02-0.02" 43,72*2</t>
  </si>
  <si>
    <t>622491329P</t>
  </si>
  <si>
    <t>-556433449</t>
  </si>
  <si>
    <t>"Výmery rozvinutá plocha stropu :</t>
  </si>
  <si>
    <t>"m.č. 02-0.01 "        77,00</t>
  </si>
  <si>
    <t xml:space="preserve">"m.č. 02-0.02 "        74,00 </t>
  </si>
  <si>
    <t>"m.č. 02-1.06"        16,42</t>
  </si>
  <si>
    <t>"m.č. 02-1.08"          9,23</t>
  </si>
  <si>
    <t>63157100P</t>
  </si>
  <si>
    <t>Zavalcovaný podklad pod podlahy z kamennej drte 8-16  hr. 50mm</t>
  </si>
  <si>
    <t>"podlaha P1" 106*0,05</t>
  </si>
  <si>
    <t>"podlaha P2" 459,8*0,05</t>
  </si>
  <si>
    <t>"podlaha P3" 115,58*0,05</t>
  </si>
  <si>
    <t>"podlaha P6"26,64*0,05</t>
  </si>
  <si>
    <t>"podlaha P7" 146,08*0,05</t>
  </si>
  <si>
    <t>"podlaha P10" 34,3*0,1</t>
  </si>
  <si>
    <t>63157100P2</t>
  </si>
  <si>
    <t>Presušený násyp nad klenby z archeologického výskumu  so zhutnením udusaním</t>
  </si>
  <si>
    <t>"B17 a B16  (násypový materiál využitý z odstraňovania násypov ostatných objektov )</t>
  </si>
  <si>
    <t>" Násypy po odstránení  škváry</t>
  </si>
  <si>
    <t>"m.č. 02 - 2.02" 326,12*1</t>
  </si>
  <si>
    <t>"m.č.02 - 2.03" 53,36*0,5</t>
  </si>
  <si>
    <t>"m.č. 02 - 2.04" 66,2*0,5</t>
  </si>
  <si>
    <t>"m.č. 02 - 2.07" 38,97*0,5</t>
  </si>
  <si>
    <t>"m.č.02 - 2.05"67,69*1</t>
  </si>
  <si>
    <t>"m.č.02 - 2.06"47,89*1</t>
  </si>
  <si>
    <t>63157100R3</t>
  </si>
  <si>
    <t>Zásyp odvetrávacích drážok v podlahách z drveného travertínu frakcie 16-32mm</t>
  </si>
  <si>
    <t>632001050P</t>
  </si>
  <si>
    <t>1285272795</t>
  </si>
  <si>
    <t>106  "P1</t>
  </si>
  <si>
    <t>459,85 "P2</t>
  </si>
  <si>
    <t>115,58 "P3</t>
  </si>
  <si>
    <t>30,95 "P4</t>
  </si>
  <si>
    <t>7,5 "P5</t>
  </si>
  <si>
    <t>26,64  "P6</t>
  </si>
  <si>
    <t>146,08 "P7</t>
  </si>
  <si>
    <t>632001060P</t>
  </si>
  <si>
    <t>516032742</t>
  </si>
  <si>
    <t>"položka pokládky dlažky aj s dodávkou materiálu vr. stratného</t>
  </si>
  <si>
    <t>"ozn. P1 - m.č. 02-2.08,2.09" 53,09+52,91</t>
  </si>
  <si>
    <t>"ozn. P3-m.č. 2.05,2.06" 115,58</t>
  </si>
  <si>
    <t>63245049P</t>
  </si>
  <si>
    <t>Spádový poter, z drenážneho betónu, hr. 60 mm</t>
  </si>
  <si>
    <t>"ozn. P4" 30,95</t>
  </si>
  <si>
    <t>"ozn. P5 m.č. 02-1.12"7,50</t>
  </si>
  <si>
    <t>632451621P</t>
  </si>
  <si>
    <t>Sanácia betónovej konštrukcie opravnou maltou na betón hr. 5 mm</t>
  </si>
  <si>
    <t>-950177403</t>
  </si>
  <si>
    <t>"Opravu povrchu ŽB trámového stropu</t>
  </si>
  <si>
    <t>632451626.S</t>
  </si>
  <si>
    <t>Sanácia podkladu  schodiska po vybúraní obkladu schodiskových stupňov</t>
  </si>
  <si>
    <t>8734864</t>
  </si>
  <si>
    <t xml:space="preserve">"m.č. 02 - 2.10" </t>
  </si>
  <si>
    <t>(0,30+0,15)*1,635*7</t>
  </si>
  <si>
    <t>(0,28+0,15)*1,50*11</t>
  </si>
  <si>
    <t>Rúrové vedenie</t>
  </si>
  <si>
    <t>894215111</t>
  </si>
  <si>
    <t>Domové kanaliz. šachty z betónu,  obost., priest. do 1,30 m3</t>
  </si>
  <si>
    <t>"šachta Šd4" 0,9*0,9*1,25</t>
  </si>
  <si>
    <t>935171121.P</t>
  </si>
  <si>
    <t>Osadenie odvodňovacieho fasádneho žľabu z nerezovej ocele  šírky 130 mm</t>
  </si>
  <si>
    <t>-814668530</t>
  </si>
  <si>
    <t>"zapustený žľab na terase v dlažbe na odvod vody zo strechy nad schodiskom vybrať BG – fasádny  žľab  nerezový</t>
  </si>
  <si>
    <t xml:space="preserve">"BG-FA Fasádne žľaby, šírka žľabu RB 130, priečne rebrovaný nerez rošt </t>
  </si>
  <si>
    <t>"s nerez mrežou – špec. šírka 130, výška variabilná 90-150   m.č. 02-2.07"    4</t>
  </si>
  <si>
    <t>935171122.R</t>
  </si>
  <si>
    <t>Osadenie roštu odvodňovacieho fasádneho žľabu z nerezovej ocele  šírky 130 mm</t>
  </si>
  <si>
    <t>-1566549978</t>
  </si>
  <si>
    <t xml:space="preserve">" iba roštu v kaplnke m.č. 02-2.16, odvetranie obnaženého kamenného prahu "    </t>
  </si>
  <si>
    <t>552420012350PC</t>
  </si>
  <si>
    <t xml:space="preserve">Fasádny žľab šírka 130 mm,  variabilná výška 90-150 mm , nerezový </t>
  </si>
  <si>
    <t>-1079974808</t>
  </si>
  <si>
    <t>552420017600PC</t>
  </si>
  <si>
    <t>Mriežkový rošt, nerez , pre fasádne žľaby šírky 130 mm vrátane príslušenstva</t>
  </si>
  <si>
    <t>-1867082806</t>
  </si>
  <si>
    <t>938902300R</t>
  </si>
  <si>
    <t>Čistenie betónového podkladu  - stropov</t>
  </si>
  <si>
    <t>120754750</t>
  </si>
  <si>
    <t>176,65</t>
  </si>
  <si>
    <t>9419420P1</t>
  </si>
  <si>
    <t>Univerzálne pojazdné lešenie s plošinou</t>
  </si>
  <si>
    <t>-1896795150</t>
  </si>
  <si>
    <t>941955003</t>
  </si>
  <si>
    <t>Lešenie ľahké pracovné pomocné, s výškou lešeňovej podlahy nad 1,90 do 2,50 m</t>
  </si>
  <si>
    <t>420+620</t>
  </si>
  <si>
    <t>"klenby a reštarátorske práce"</t>
  </si>
  <si>
    <t>942941022</t>
  </si>
  <si>
    <t>"interiérové lešenie" 656,4</t>
  </si>
  <si>
    <t>"interiérové v kaplnke" 258,12</t>
  </si>
  <si>
    <t>"exteriérové" 475,9</t>
  </si>
  <si>
    <t>"exteriérové v kaplnké" 303,4</t>
  </si>
  <si>
    <t>1693,82*8</t>
  </si>
  <si>
    <t>953947950R</t>
  </si>
  <si>
    <t>Úprava oplechovania chrličov pre napojenie poistnej fólie + osadenie rámčeka s nerezovou sieťou proti hmyzu a vtákom  a ochrana násypu pred vyplavením</t>
  </si>
  <si>
    <t>-392079184</t>
  </si>
  <si>
    <t>"Úprava oplechovania chrličov pre napojenie poistnej fólie "</t>
  </si>
  <si>
    <t>"osadenie rámčeka s nerezovou sieťou proti hmyzu a vtákom  a ochrana násypu pred vyplavením"</t>
  </si>
  <si>
    <t>A943944100R</t>
  </si>
  <si>
    <t>Montáž a demontáž lešenia priestorového s pracovnou podlahou do výšky 10 m pri zaťažení do 3 kPa</t>
  </si>
  <si>
    <t>755368762</t>
  </si>
  <si>
    <t>A943944290R</t>
  </si>
  <si>
    <t>Príplatok za prvý a každý ďalší i začatý mesiac použitia lešenia priestorového s lešen. podlahou</t>
  </si>
  <si>
    <t>100806937</t>
  </si>
  <si>
    <t>945,425*8  "prenájom na 8 mesiacov</t>
  </si>
  <si>
    <t>945941201</t>
  </si>
  <si>
    <t>365*4</t>
  </si>
  <si>
    <t>949946122</t>
  </si>
  <si>
    <t>600*8</t>
  </si>
  <si>
    <t>961055111</t>
  </si>
  <si>
    <t>Búranie základov alebo vybúranie otvorov plochy nad 4 m2 v základoch železobetónových,  -2,40000t</t>
  </si>
  <si>
    <t>"odstránenie bet. základu s oceľ. konštrukciou po schodisku" 1,2*0,7*1,5</t>
  </si>
  <si>
    <t>962022391</t>
  </si>
  <si>
    <t>Búranie muriva nadzákladového kamenného príp. zmieš. na akúkoľvek maltu,  -2,38500t</t>
  </si>
  <si>
    <t>"B6 -vybúranie dočasne zamurovaných otvorov" 0,5*1,248*1,958+1,2*1,248*0,44</t>
  </si>
  <si>
    <t xml:space="preserve">                                                                                0,7*1,243*2,7</t>
  </si>
  <si>
    <t>"B7" 2*0,6*0,6</t>
  </si>
  <si>
    <t>"B21"</t>
  </si>
  <si>
    <t>"m.č.02- 2.03 -odbúranie muriva pre veniec" 1,4*0,2*7,8</t>
  </si>
  <si>
    <t>"V2" 0,3*0,2*(7,81+1,02+1,75+5,105+6,225+7,83)</t>
  </si>
  <si>
    <t>"V3" 0,4*0,2*7,025</t>
  </si>
  <si>
    <t>963023611</t>
  </si>
  <si>
    <t>Vybúranie schodiskových stupňov oblých, rovných alebo šikmých zo steny kamennej,  -0,35700t</t>
  </si>
  <si>
    <t>"B5"</t>
  </si>
  <si>
    <t>"m.č.02-1.02" 1,6*3+0,913*2+0,9</t>
  </si>
  <si>
    <t>"m.č. 02 - 1.06" 6,5</t>
  </si>
  <si>
    <t>"m.č. 02- 1.04" 1,57</t>
  </si>
  <si>
    <t>9630511-P</t>
  </si>
  <si>
    <t>Búranie železobet. schodiska rozoberaním a ručným naradím bez použitia strojov</t>
  </si>
  <si>
    <t>"B4"</t>
  </si>
  <si>
    <t>"sekundárne schodisko" 5,4*0,25*2,891+0,2*2,946*2,889+0,25*5,2*2,892</t>
  </si>
  <si>
    <t>965024- P</t>
  </si>
  <si>
    <t>Búranie kamenných podláh alebo dlažieb z dosiek - ručné rozoberanie pre ďalšie použitie s očistením a uložením  -0,19200t</t>
  </si>
  <si>
    <t xml:space="preserve">"B17" </t>
  </si>
  <si>
    <t>"m.č. 03 - 1.01"34,3</t>
  </si>
  <si>
    <t>"m.č. 02 -1.02"17,04</t>
  </si>
  <si>
    <t>"m.č. 02 - 1,04" 68,2</t>
  </si>
  <si>
    <t>"m.č. 02 - 1.06" 60,84</t>
  </si>
  <si>
    <t>"m.č. 02 - 2.10" 7,40+2,75+2,33   "ozn. B/24"</t>
  </si>
  <si>
    <t>"B21 -ručné rozobratie kamennej dlažby na uloženie venca"</t>
  </si>
  <si>
    <t>"V2" 0,3*(7,81+1,02+1,75+5,105+6,225+7,83)</t>
  </si>
  <si>
    <t>"V3" 0,4*7,025</t>
  </si>
  <si>
    <t>965024- R</t>
  </si>
  <si>
    <t xml:space="preserve">Odstránenie obloženia kamenných stupňov </t>
  </si>
  <si>
    <t>-1480346332</t>
  </si>
  <si>
    <t xml:space="preserve">"m.č. 02 - 2.10, ozn. B/24" </t>
  </si>
  <si>
    <t>965042141</t>
  </si>
  <si>
    <t>Búranie podkladov pod dlažby, liatych dlažieb a mazanín,betón alebo liaty asfalt hr.do 100 mm, plochy nad 4 m2 -2,20000t</t>
  </si>
  <si>
    <t>"m.č.03 -1.01" 34,3*0,15</t>
  </si>
  <si>
    <t>"m.č. 02 -1.02"17,04*(0,06+0,06)</t>
  </si>
  <si>
    <t>"m.č. 02 - 1,04" 68,2*0,1</t>
  </si>
  <si>
    <t>"m.č. 02 - 1.06" 60,84*0,1</t>
  </si>
  <si>
    <t>"m.č. 02 - 2.02" 326,12*0,09</t>
  </si>
  <si>
    <t>"m.č.02 - 2.03" 53,36*0,20</t>
  </si>
  <si>
    <t>"m.č. 02 - 2.04" 66,2*0,1</t>
  </si>
  <si>
    <t>"m.č. 02 - 2.07" 38,97*0,09</t>
  </si>
  <si>
    <t>"B16"</t>
  </si>
  <si>
    <t>"m.č.02 - 2.05"67,69*0,20</t>
  </si>
  <si>
    <t>"m.č.02 - 2.06"47,89*0,1</t>
  </si>
  <si>
    <t>"m.č.02 - 2.08" "53,09*0,03"</t>
  </si>
  <si>
    <t>"m.č.02 - 2.09"" 52,91*0,03"</t>
  </si>
  <si>
    <t>965049110.S</t>
  </si>
  <si>
    <t>Príplatok za búranie betónovej mazaniny so zváranou sieťou alebo rabicovým pletivom hr. do 100 mm</t>
  </si>
  <si>
    <t>824340745</t>
  </si>
  <si>
    <t>Odstránenie násypu pod podlahami - štrk pod podlahami s uložením pre ďalšie použitie</t>
  </si>
  <si>
    <t>"B17"</t>
  </si>
  <si>
    <t>"m.č. 02 -1.02"17,04*0,25</t>
  </si>
  <si>
    <t>"m.č. 02 - 1,04" 68,2*0,25</t>
  </si>
  <si>
    <t>"m.č. 02 - 1.06" 60,84*0,25</t>
  </si>
  <si>
    <t>965083-P</t>
  </si>
  <si>
    <t xml:space="preserve">Odstránenie škvárového násypu pod podlahami </t>
  </si>
  <si>
    <t>704607683</t>
  </si>
  <si>
    <t>"B17 a B16  - odstránenie škvárového násypu</t>
  </si>
  <si>
    <t>968062254</t>
  </si>
  <si>
    <t>Vybúranie kovových rámov okien jednod. plochy do 1 m2,  -0,05300t</t>
  </si>
  <si>
    <t>"vybúranie kovových rozvodných skríň ELI" 0,6*1,2*2</t>
  </si>
  <si>
    <t>968062255</t>
  </si>
  <si>
    <t>Vybúranie kovových rámov okien jednoduchých plochy do 2 m2,  -0,03600t</t>
  </si>
  <si>
    <t>"m.č.02-0.01 -B1" 0,7*1,7+1,05*1,5</t>
  </si>
  <si>
    <t>"m.č.02-0.02 - B1" 0,872*1,5</t>
  </si>
  <si>
    <t>"m.č.02-1.13 - B1" 1,2*2,1</t>
  </si>
  <si>
    <t>"m.č.02-1.12 - B1"  0,75*2,1+0,9*1,5</t>
  </si>
  <si>
    <t>"m.č.02- 1.11 - B1" 1*1,5</t>
  </si>
  <si>
    <t>"m.č.02 - 1.10 -B1" 0,8*1,13</t>
  </si>
  <si>
    <t>"m.č.02 - 1.09 - B1" 0,9*1,13</t>
  </si>
  <si>
    <t>"m.č.02 - 1.07 - B1" 1,08*1,5+1,199*1,13+0,9*2,1</t>
  </si>
  <si>
    <t>"m.č.02 - 1.05 - B1" 1,262*1,13+1,45*1,896</t>
  </si>
  <si>
    <t>968062257</t>
  </si>
  <si>
    <t>Vybúranie kovových rámov okien jednoduchých plochy nad 4 m2,  -0,02800t</t>
  </si>
  <si>
    <t>"m.č. 02-1.15" 4,582*2,498+4,518*2,39+4,205*2,229+6,219*4,72+4,611*3,86</t>
  </si>
  <si>
    <t>97102448P</t>
  </si>
  <si>
    <t>Vybúranie otvoru v murive kamennom 300x300 m hr. muriva do 1000 -1200mm,  -0,49700t</t>
  </si>
  <si>
    <t>"B20" 4</t>
  </si>
  <si>
    <t>"m.č. 02-1.05"1</t>
  </si>
  <si>
    <t>"S2.3 výsek kapies pre uloženie oceľ. nosníkov" 6+4</t>
  </si>
  <si>
    <t>"S2.4 výsek kapies pre osadenie oceľ. nosníkov" 4+5</t>
  </si>
  <si>
    <t>97403283P</t>
  </si>
  <si>
    <t>Vyrezanie rýh frézovaním v murive z kameňa hl. 50mm a š. 25mm -0,00180 t</t>
  </si>
  <si>
    <t>" množstvo prevzaté z tabuliek prvkov na kotvenie hydroizolácie ozn. AP5 a AP6" 404,25</t>
  </si>
  <si>
    <t>974042557</t>
  </si>
  <si>
    <t>Vysekanie rýh v betónovej dlažbe do hĺbky 100mm a šírky nad 300mm,  -0,08800t</t>
  </si>
  <si>
    <t>"B18"</t>
  </si>
  <si>
    <t>"vybúranie pieskovcovej dlažby v š. 350mm na založenie stupňa" 6,219</t>
  </si>
  <si>
    <t>974049-P</t>
  </si>
  <si>
    <t>Vyrezanie drážky v našľapnej vrstve podlahy š.100 a hl. 100mm</t>
  </si>
  <si>
    <t>"B15"</t>
  </si>
  <si>
    <t>"m.č.02 - 1.05" 3,5+1,25++0,95+0,9+2,8+1,6+0,6+0,85+0,95+1,7+6,7+1,6</t>
  </si>
  <si>
    <t>"m.č. 02 - 1.07" 7,751+5,051+2,25+3,77+1,88+1,7+1,516+7,751</t>
  </si>
  <si>
    <t>"m.č. 02- 1.09" 1*4+1,65+0,72+1,03+1,187+0,783+3,611+0,57+0,99+0,552+2,68+4,502+1,5+1,55+2,68+0,55+1,01+0,873+2,18</t>
  </si>
  <si>
    <t>"m.č.02-1.10" 4,919+2,15+3,869+0,6+1,648+1,199+1,39+3,955+1,958</t>
  </si>
  <si>
    <t>976027231</t>
  </si>
  <si>
    <t>Vybúranie krycích dosiek kamenných, ukončujúcich hornú plochu muriva, hr. do 100 mm,  -0,21600t</t>
  </si>
  <si>
    <t>"B19" 0,6*4,205+4,818+4,582</t>
  </si>
  <si>
    <t>"m.č.02-2.03" 0,5*6,153</t>
  </si>
  <si>
    <t>"m.č.02 - 2.02"  0,6*4,46+0,6*4,77+0,6*4,75</t>
  </si>
  <si>
    <t>976071111</t>
  </si>
  <si>
    <t>Vybúranie kovových madiel a zábradlí,  -0,03700t</t>
  </si>
  <si>
    <t>"B2"</t>
  </si>
  <si>
    <t>"m.č.02- 1.11"1,4+3,253+0,941</t>
  </si>
  <si>
    <t>"schodisko "2,889+5,2+1,234+2,484+5,172+5,48+0,738+7,5+6,522+0,914+6,919+1,7+1,9+1,7+1,02+1,66+0,998+1,446+1,617+4,46+4,77+4,1+7,785+1,081+1,82+0,5</t>
  </si>
  <si>
    <t>3,311+2,967+2,608</t>
  </si>
  <si>
    <t>978021191</t>
  </si>
  <si>
    <t>Otlčenie cementových omietok vnútorných stien v rozsahu do 100 %,  -0,06100t</t>
  </si>
  <si>
    <t>"m.č. 02 - 1.15"" hotové (7,68+0,8)*4,1-1,636*1,54+(1,839+1,265+1,509+1,778+1,005+4,3349+1,005+1,903+0,552)*4+7,507*4,72+1,62*1,262*2+1,55*1,262*2"</t>
  </si>
  <si>
    <t>978071251P</t>
  </si>
  <si>
    <t>Odstránenie hydroizolácie na Al fólii</t>
  </si>
  <si>
    <t>-1107142864</t>
  </si>
  <si>
    <t>"Sonda 02-2.02</t>
  </si>
  <si>
    <t>"Odstránená bola nášľapná vrstva - kamenná pieskovcová dlažba</t>
  </si>
  <si>
    <t>"Zrealizovaný v súčasnosti asfaltový povlakový plášť na podkladnom betóne- bude odstránený; Z pôvodnej skladby ostáva odstrániť</t>
  </si>
  <si>
    <t xml:space="preserve">"m.č. 02-2.02"   317,54+8,58 </t>
  </si>
  <si>
    <t xml:space="preserve">"m.č. 02-2.07"  38,97  </t>
  </si>
  <si>
    <t>"Sonda 02-2.05</t>
  </si>
  <si>
    <t>"m.č. 02-2.03"   53,36</t>
  </si>
  <si>
    <t>"m.č. 02-2.04"   43,83</t>
  </si>
  <si>
    <t>"m.č. 02-2.05"   67,69</t>
  </si>
  <si>
    <t>"m.č. 02-2.06"   47,89</t>
  </si>
  <si>
    <t>97901114P</t>
  </si>
  <si>
    <t>Ručná doprava sute na zásyp  klenieb zo spodného nádvoria</t>
  </si>
  <si>
    <t>-865001323</t>
  </si>
  <si>
    <t>979011131</t>
  </si>
  <si>
    <t>Zvislá doprava sutiny po schodoch ručne do 3.5 m</t>
  </si>
  <si>
    <t>1260,116*25</t>
  </si>
  <si>
    <t>1260,116*10 "Prepočítané koeficientom množstva</t>
  </si>
  <si>
    <t>979011110P</t>
  </si>
  <si>
    <t xml:space="preserve">Príplatok za sťažený presun sute </t>
  </si>
  <si>
    <t>272044861</t>
  </si>
  <si>
    <t>1260,116-776,238</t>
  </si>
  <si>
    <t>979089612.S</t>
  </si>
  <si>
    <t>Poplatok za skladovanie, resp. likvidáciu škvárového násypu</t>
  </si>
  <si>
    <t>1660400994</t>
  </si>
  <si>
    <t>520,965*   1,49  "hmotnosť škvar.odpadu</t>
  </si>
  <si>
    <t>999281111</t>
  </si>
  <si>
    <t>Presun hmôt pre opravy a údržbu objektov vrátane vonkajších plášťov výšky do 25 m</t>
  </si>
  <si>
    <t>"OK schody,výstuž do betónu, rôzne oceľ. dielce"14,5</t>
  </si>
  <si>
    <t>"S1 polypropylenová netkaná geotextília 300gr./m2" 83,45*1,2</t>
  </si>
  <si>
    <t>"S1 2x polypropylénová netkaná geotextília - separačná a mikroventilačná" 83,45*1,2+83,45*1,2</t>
  </si>
  <si>
    <t>"S1 polypropylenová netkaná geotextília 300gr/m2" 83,45*1,2</t>
  </si>
  <si>
    <t xml:space="preserve">"podlaha P1- ochranná geotextília 300/gr/m2" 106 </t>
  </si>
  <si>
    <t>"podlaha P1 - separačná geotextília 300gr/m2" 106</t>
  </si>
  <si>
    <t>"podlaha P2 -ochranná geotextília 300gr/m2" 459,8</t>
  </si>
  <si>
    <t>"podlaha P2 - separačná geotextília 300gr/m2" 459,8</t>
  </si>
  <si>
    <t>"podlaha P3 - ochranná geotextília 300gr/m2" 115,58</t>
  </si>
  <si>
    <t>"podlaha P3 - separačná geotextília 300 gr/m2" 115,58</t>
  </si>
  <si>
    <t>"podlaha P4 - ochranná geotextília 300gr/m2" 30,95</t>
  </si>
  <si>
    <t>"podlaha P4 - separačná geotextília 300gr/m2" 30,95</t>
  </si>
  <si>
    <t>"podlaha P6 - ochranná geotextília 300g/m2" 26,64</t>
  </si>
  <si>
    <t>"podlaha P6 - separačná geotextília 300g/m2" 26,64</t>
  </si>
  <si>
    <t>"podlaha P7 - ochranná geotextília 300g/m2" 146,08</t>
  </si>
  <si>
    <t>"podlaha P7 - separačná geotextília 300g/m2" 146,08</t>
  </si>
  <si>
    <t>"podlaha P9 - geotextília" 10,67</t>
  </si>
  <si>
    <t>"podlaha P10 - ochranná geotextília 300g/m2" 34,3</t>
  </si>
  <si>
    <t>"podlaha P10 - separačná geotextília 300g/m2" 34,3</t>
  </si>
  <si>
    <t>2249,93*1,15 "Prepočítané koeficientom množstva</t>
  </si>
  <si>
    <t>711132107</t>
  </si>
  <si>
    <t>Zhotovenie izolácie proti zemnej vlhkosti nopovou fóloiu položenou voľne na ploche zvislej</t>
  </si>
  <si>
    <t>140,25</t>
  </si>
  <si>
    <t>140,25*1,2 "Prepočítané koeficientom množstva</t>
  </si>
  <si>
    <t>71121020P</t>
  </si>
  <si>
    <t>Tekutá hydroizolácia  schodiska proti stekajúcej vode (vhodná na balkóny a terasy)</t>
  </si>
  <si>
    <t>72662433</t>
  </si>
  <si>
    <t>(0,30+0,15)*1,635*7  "stupne</t>
  </si>
  <si>
    <t>(0,28+0,15)*1,50*11  "stupne</t>
  </si>
  <si>
    <t>2,75+2,33   "podesty</t>
  </si>
  <si>
    <t>711471051.S</t>
  </si>
  <si>
    <t>Zhotovenie izolácie proti tlakovej vode PVC fóliou položenou voľne na vodorovnej ploche so zvarením spoju</t>
  </si>
  <si>
    <t>1565077412</t>
  </si>
  <si>
    <t>106             "P1</t>
  </si>
  <si>
    <t>2*459,85   "P2</t>
  </si>
  <si>
    <t>2*115,58        "P3</t>
  </si>
  <si>
    <t>30,95          "P4</t>
  </si>
  <si>
    <t>146,08        "P7</t>
  </si>
  <si>
    <t>283220002600</t>
  </si>
  <si>
    <t>1561741443</t>
  </si>
  <si>
    <t>1*115,58        "P3</t>
  </si>
  <si>
    <t>1141,28*1,15</t>
  </si>
  <si>
    <t>283220000910</t>
  </si>
  <si>
    <t>991228830</t>
  </si>
  <si>
    <t>292,61*1,15</t>
  </si>
  <si>
    <t>553430004600</t>
  </si>
  <si>
    <t>Izolácia proti tlakovej vode termoplastami vodorovne texilnými pásmi s nánosom bentonitového prachu a polymerovej suspenzie položenými voľne na rube klenby a priložením k zvislým stenám</t>
  </si>
  <si>
    <t>"2.03" 24,7+81</t>
  </si>
  <si>
    <t>"2.04" 28,6+55,6</t>
  </si>
  <si>
    <t>"2.05" 23,4+82,1</t>
  </si>
  <si>
    <t>"2.06" 28,4+52,4</t>
  </si>
  <si>
    <t>"2.07" 18,0+48,1</t>
  </si>
  <si>
    <t>6936656063</t>
  </si>
  <si>
    <t>862,300*1,30</t>
  </si>
  <si>
    <t>1120,99*1,3 'Prepočítané koeficientom množstva</t>
  </si>
  <si>
    <t>693665606</t>
  </si>
  <si>
    <t>Dotesňovacia pasta typu CEMproot a CEMtopaste ako súčasť izolačného systému bentonitových rohoží</t>
  </si>
  <si>
    <t>693665607</t>
  </si>
  <si>
    <t>Dotesňovací bentonitový prach na vodorovné spoje ako súčasť izolačného systému bentonitových rohoží</t>
  </si>
  <si>
    <t>711491175</t>
  </si>
  <si>
    <t>Izolácia proti tlakovej vode z ochrannej textílie pripevnenie kotviacimi pritlačnými lištami z antikorového plechu</t>
  </si>
  <si>
    <t>711491176</t>
  </si>
  <si>
    <t>Tmelenie ukončujúcej drážky PU tmelom</t>
  </si>
  <si>
    <t>2353300500</t>
  </si>
  <si>
    <t>l</t>
  </si>
  <si>
    <t>120*1,05 "Prepočítané koeficientom množstva</t>
  </si>
  <si>
    <t>5858220300</t>
  </si>
  <si>
    <t>180*1,05 "Prepočítané koeficientom množstva</t>
  </si>
  <si>
    <t>998711202</t>
  </si>
  <si>
    <t>Presun hmôt pre izoláciu proti vode v objektoch výšky nad 6 do 12 m</t>
  </si>
  <si>
    <t>998711293</t>
  </si>
  <si>
    <t>Izolácia proti vode, prípl.za presun nad vymedz. najväčšiu dopravnú vzdialenosť do 500 m</t>
  </si>
  <si>
    <t>Izolácie tepelné</t>
  </si>
  <si>
    <t>713170150.P</t>
  </si>
  <si>
    <t>Montáž spádovej vrstvy z tvrdeného polystyrénu  do v = 0-100mm</t>
  </si>
  <si>
    <t>376227625</t>
  </si>
  <si>
    <t>"2.02" 8,58</t>
  </si>
  <si>
    <t>"2.04" 22,37</t>
  </si>
  <si>
    <t>"2.08"  53,09</t>
  </si>
  <si>
    <t>"2.09"  52,91</t>
  </si>
  <si>
    <t>283750000211.S</t>
  </si>
  <si>
    <t xml:space="preserve">Extrudovaný polystyrén  XPS hr. 0-100 mm nenasiakavá </t>
  </si>
  <si>
    <t>-126180307</t>
  </si>
  <si>
    <t>8,667*1,02 'Prepočítané koeficientom množstva</t>
  </si>
  <si>
    <t>762522810R</t>
  </si>
  <si>
    <t>Demontáž podláh - odstránenie dočasného prekrytia podláh doskami OSB  vrátane ich uloženia na skládku</t>
  </si>
  <si>
    <t>1716049624</t>
  </si>
  <si>
    <t>"Prekrytie jestv. kameninových podláh (ochrana pred poškodením počas prác) doskami OSB hr. 22 mm</t>
  </si>
  <si>
    <t>47,47   "m.č. 02-0.01</t>
  </si>
  <si>
    <t>43,72   "m.č. 02-0.02</t>
  </si>
  <si>
    <t>46,04   "m.č. 02-1.05</t>
  </si>
  <si>
    <t>40,65   "m.č. 02-1.07</t>
  </si>
  <si>
    <t>55,17   "m.č. 02-1.09</t>
  </si>
  <si>
    <t>39,51   "m.č. 02-1.10</t>
  </si>
  <si>
    <t>73,3   "m.č. 02-1.11 -1.13</t>
  </si>
  <si>
    <t>"Prekryté podlahy v I.etape</t>
  </si>
  <si>
    <t>224,24+10,67 "m.č. 02-1.15</t>
  </si>
  <si>
    <t>73,98  "m.č. 02-1.16</t>
  </si>
  <si>
    <t>762810010R</t>
  </si>
  <si>
    <t>Ochranné podlahy v z dosiek OSB  hr. dosky 22 mm</t>
  </si>
  <si>
    <t>907938038</t>
  </si>
  <si>
    <t>Záklop stropov z dosiek typu OSB skrutkovaných na rošt na zraz hr. dosky 22 mm</t>
  </si>
  <si>
    <t>76281003R</t>
  </si>
  <si>
    <t>Doplnenie debnenia z impregnovaných dosiek na zraz hr. 25 mm</t>
  </si>
  <si>
    <t>659100342</t>
  </si>
  <si>
    <t>"Doplniť drevené debnenie strechy nad schodiskom hr. dosky 25 mm na zraz, dodávka + montáž "</t>
  </si>
  <si>
    <t>"Dosky impregnované proti hnilobe a drevokaznému hmyzu, výmera 7,40  m2 plochy, m.č. 02-2.10"</t>
  </si>
  <si>
    <t>7,40</t>
  </si>
  <si>
    <t>998762202</t>
  </si>
  <si>
    <t>Presun hmôt pre konštrukcie tesárske v objektoch výšky do 12 m</t>
  </si>
  <si>
    <t>76313221F</t>
  </si>
  <si>
    <t>"ozn. K m.č.1.16 - kaplnka" 69</t>
  </si>
  <si>
    <t>76313221F2</t>
  </si>
  <si>
    <t>"m, č. 02-1.16 podhľad po obvode kaplnky" 12</t>
  </si>
  <si>
    <t>76425320N6</t>
  </si>
  <si>
    <t>Atypický podokapový antikorový žľab r.š.1300mm antikorový plech hr. 1mm</t>
  </si>
  <si>
    <t>"ozn. 6/K" 6,4</t>
  </si>
  <si>
    <t>76425320N7A</t>
  </si>
  <si>
    <t>Atypický podokapový antikorový žľab r.š.950mm antikorový plech hr. 1mm</t>
  </si>
  <si>
    <t>"ozn. 7/K" 3,2</t>
  </si>
  <si>
    <t>7642582N6a</t>
  </si>
  <si>
    <t>Atypické žľabové antikorové háky hr. 10mm r.š. 1300mm</t>
  </si>
  <si>
    <t>"ozn.6/K"16</t>
  </si>
  <si>
    <t>7642582N6b</t>
  </si>
  <si>
    <t>Atypické antikorové vyberacie sito v mieste zvodu</t>
  </si>
  <si>
    <t>"ozn.6/K" 3</t>
  </si>
  <si>
    <t>"ozn. 7/K" 1</t>
  </si>
  <si>
    <t>"ozn. 8/K"1</t>
  </si>
  <si>
    <t>"ozn.9/K" 1</t>
  </si>
  <si>
    <t>7642582N7</t>
  </si>
  <si>
    <t>Atypické žľabové antikorové háky hr. 10mm r.š. 950mm</t>
  </si>
  <si>
    <t>"ozn. 7/K" 8</t>
  </si>
  <si>
    <t>7642592N4</t>
  </si>
  <si>
    <t>Atypický žľabový kotlík kónický D240mm hrúbka plechu 1mm</t>
  </si>
  <si>
    <t>"ozn. 4/K" 3</t>
  </si>
  <si>
    <t>7642592N5</t>
  </si>
  <si>
    <t>Atypický žľabový kotlík kónický D150mm hrúbka plechu 1mm</t>
  </si>
  <si>
    <t>"ozn. 5/K" 1</t>
  </si>
  <si>
    <t>764314501</t>
  </si>
  <si>
    <t>predzvetraný bridlicovo šedý (SG)- krytiny z plechu TiZn hladké strešné zo zvitkov hr. 0, 7 mm, r.š. 670 mm, systém dvojitej stojatej dážky, so sklonom strechy od 10 do 30 st.</t>
  </si>
  <si>
    <t>"strecha S1 krytina" 9,25</t>
  </si>
  <si>
    <t>"podhľad S1" 9,25</t>
  </si>
  <si>
    <t>"strecha nad schodiskom m.č 02-2.10" 9,80</t>
  </si>
  <si>
    <t>764352820</t>
  </si>
  <si>
    <t>Demontáž žľabov pododkvapových polkruhových so sklonom do 30st. rš 400 a 500 mm,  -0,00445t</t>
  </si>
  <si>
    <t>"B3"</t>
  </si>
  <si>
    <t>4,5+4,8+4,8+11+3,5</t>
  </si>
  <si>
    <t>1+2,5+1*3+2</t>
  </si>
  <si>
    <t>"odpočet kaplnka"-13,5</t>
  </si>
  <si>
    <t>764354101</t>
  </si>
  <si>
    <t>Montáž žľabov pododkvapových polkruhových z titánzinkového plechu predzvetraný modrošedý (BG), r.š. 200, mm</t>
  </si>
  <si>
    <t>"ozn. 3/K" 2,7</t>
  </si>
  <si>
    <t>764451804</t>
  </si>
  <si>
    <t>Demontáž odpadových rúr štvorcových so stranou od 120 do 150 mm,  -0,00418t</t>
  </si>
  <si>
    <t>"B3" 10+3*4</t>
  </si>
  <si>
    <t>"odpočet kaplnka" -8,5</t>
  </si>
  <si>
    <t>764454101</t>
  </si>
  <si>
    <t>Zvody kruhové z titánzinkového plechu  predzvetraný modrošedý veľkosti  150 mm vrátane objímok</t>
  </si>
  <si>
    <t>"ozn. 2/K" 14</t>
  </si>
  <si>
    <t>764454101-70</t>
  </si>
  <si>
    <t>Zvody kruhové z titánzinkového plechu  predzvetraný modrošedý veľkosti  D 70mm</t>
  </si>
  <si>
    <t>"ozn. 3/K " 7,4</t>
  </si>
  <si>
    <t>76445410P</t>
  </si>
  <si>
    <t>Zvody kruhové z titánzinkového plechu  predzvetraný modrošedý, veľkosti 200 mm vrátane objímok</t>
  </si>
  <si>
    <t>"ozn. 1/K" 11,3</t>
  </si>
  <si>
    <t>764454121</t>
  </si>
  <si>
    <t>Montáž doplnkov  k zvodom  predzvetraný modrošedý, kotlík polkruhový, veľkosti  D 70mm</t>
  </si>
  <si>
    <t>"ozn.3/K"1</t>
  </si>
  <si>
    <t>7645412N8</t>
  </si>
  <si>
    <t>Atypický antikorový poistný prepad D 150mm, r.š. 500mm</t>
  </si>
  <si>
    <t>"ozn. 8/K" 0,6</t>
  </si>
  <si>
    <t>7645412N8A</t>
  </si>
  <si>
    <t>Antikorová perforovaná šachta s hornou mriežkou</t>
  </si>
  <si>
    <t>"ozn. 8/K" 1</t>
  </si>
  <si>
    <t>"ozn. 9/K" 1</t>
  </si>
  <si>
    <t>7645412N9</t>
  </si>
  <si>
    <t>Atypický antikorový chrlič cez murivo  D 150mm, r.š. 500mm</t>
  </si>
  <si>
    <t>"ozn. 9/K" 0,8</t>
  </si>
  <si>
    <t>766</t>
  </si>
  <si>
    <t>Konštrukcie stolárske</t>
  </si>
  <si>
    <t>611630-D1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</si>
  <si>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1200/2116</t>
  </si>
  <si>
    <t>"ozn. D/1" 1</t>
  </si>
  <si>
    <t>"podrobný popis - detaily na výkrese č.60"</t>
  </si>
  <si>
    <t>611630-D2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</si>
  <si>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1434/2260</t>
  </si>
  <si>
    <t>"ozn. D/2" 1</t>
  </si>
  <si>
    <t>611630-D3</t>
  </si>
  <si>
    <t>D+M dvojkr. otvar. exter. drevené dvere s presklením bez. lepeným sklom hr.8mm, nosný rám oceľ. tenkostený profil 40/50/2,pasovina, výplň dubový masív prem. dlžky hr. 40mm,povrch.úprava drev, častí,dub tmavý morený ošetrený voskom alebo olejom, 1453/1840</t>
  </si>
  <si>
    <t>"Ozn. D/3" 1</t>
  </si>
  <si>
    <t>611630-D4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</si>
  <si>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900/1970</t>
  </si>
  <si>
    <t>"ozn. D/4" 1</t>
  </si>
  <si>
    <t>611630-D5</t>
  </si>
  <si>
    <t>D+M dvojkr. otvar.exter. drev.dvere s nadsv.presklením bez.lepeným sklom hr.8mm,nosný rám oceľ.tenkostený profil 40/50/2,pasovina, výplň dubový masív prem.dlžky hr. 40mm,povrch.úprava drev, častí,dub tmavý morený ošetrený voskom alebo olejom,2000/3075</t>
  </si>
  <si>
    <t>"podrobnosti v tabuľkách a detaily viď. výkres. č.60"</t>
  </si>
  <si>
    <t>"ozn.D/5" 1</t>
  </si>
  <si>
    <t>611630-D6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</si>
  <si>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1300/2060</t>
  </si>
  <si>
    <t>"podrobnosti a detaily viď tabuľky a v.č.60"</t>
  </si>
  <si>
    <t>"ozn. D/6" 1</t>
  </si>
  <si>
    <t>611630-D7</t>
  </si>
  <si>
    <t>D+M jednokr. otvar. inter. drevené dvere , nosný rám oceľ. tenkostený profil 40/50/2,pasovina, výplň dubový masív prem. dlžky hr. 40mm,povrch.úprava drev, častí,dub tmavý morený ošetrený voskom alebo olejom, 750/1730</t>
  </si>
  <si>
    <t>"podrobnosti a detaily viď. tabuľky a výk, č,60"</t>
  </si>
  <si>
    <t>"ozn. D/7" 1</t>
  </si>
  <si>
    <t>76642123P</t>
  </si>
  <si>
    <t>Montáž obloženia podhľadov na polodrážku š. 150 do 180 mm</t>
  </si>
  <si>
    <t>1261220497</t>
  </si>
  <si>
    <t>Doplniť drev.podhľad  strechy nad schodiskom hr. dosky 25 mm na polodrážku, šírka 150-180mm, hobľované a napustené extriérovým ochran. náterom s UVA a</t>
  </si>
  <si>
    <t>UVB ochranou, odtieň tmavý dub, m.č. 02-2.10"</t>
  </si>
  <si>
    <t>605450000200.S</t>
  </si>
  <si>
    <t>Obklad drevený hr.  25 mm, š. 150-180 mm, hobľovaný, bez defektov, hniloby, hrčí; napustený extriérovým ochranným náterom s UVA a UVB ochranou , odtieň dub tmavý</t>
  </si>
  <si>
    <t>288486320</t>
  </si>
  <si>
    <t>7,40*1,20</t>
  </si>
  <si>
    <t>998766202</t>
  </si>
  <si>
    <t>Presun hmot pre konštrukcie stolárske v objektoch výšky nad 6 do 12 m</t>
  </si>
  <si>
    <t>5534191-O1</t>
  </si>
  <si>
    <t>"ozn. O/1" 1</t>
  </si>
  <si>
    <t>5534191-O2</t>
  </si>
  <si>
    <t>"ozn.O/2" 1</t>
  </si>
  <si>
    <t>5534191-O3</t>
  </si>
  <si>
    <t>"ozn.O/3" 1</t>
  </si>
  <si>
    <t>5534191-O4</t>
  </si>
  <si>
    <t>D+M okenná mreža z oceľ. pasoviny a plných tyči spojených nitovaním, z vnútornej strany osadené bezpeč. lepené sklo hr. 10 mm spojené s mrežou, povrchová úprava -žiarové pozinkovanie farba čierny mat 1500/1400</t>
  </si>
  <si>
    <t>"ozn. O/4"1</t>
  </si>
  <si>
    <t>"detaily na výkrese č. 59"</t>
  </si>
  <si>
    <t>5534191-O5</t>
  </si>
  <si>
    <t>"ozn. O/5" 1</t>
  </si>
  <si>
    <t>5534191-O6</t>
  </si>
  <si>
    <t>D+M okenná mreža z oceľ. pasoviny a plných tyči spojených nitovaním, z vnútornej strany osadené bezpeč. lepené sklo hr. 10 mm spojené s mrežou, povrchová úprava -žiarové pozinkovanie farba čierny mat 870/1130</t>
  </si>
  <si>
    <t>"ozn. O/6" 1</t>
  </si>
  <si>
    <t>5534191-O7</t>
  </si>
  <si>
    <t>"ozn. O/7" 1</t>
  </si>
  <si>
    <t>5534191-O8</t>
  </si>
  <si>
    <t>D+M okenná mreža z oceľ. pasoviny a plných tyči spojených nitovaním, z vnútornej strany osadené bezpeč. lepené sklo hr. 10 mm spojené s mrežou, povrchová úprava -žiarové pozinkovanie farba čierny mat  1150/1150</t>
  </si>
  <si>
    <t>"ozn.O/8"1</t>
  </si>
  <si>
    <t>5534191-O9</t>
  </si>
  <si>
    <t>"ozn.O/9" 1</t>
  </si>
  <si>
    <t>5534191-O10</t>
  </si>
  <si>
    <t>D+M okenná mreža z oceľ. pasoviny a plných tyči spojených nitovaním,  povrchová úprava -žiarové pozinkovanie farba čierny mat  800/1000</t>
  </si>
  <si>
    <t>"ozn.O/10" 1</t>
  </si>
  <si>
    <t>5534191-O11</t>
  </si>
  <si>
    <t>D+M okenná mreža z oceľ. pasoviny a plných tyči spojených nitovaním, povrchová úprava -žiarové pozinkovanie farba čierny mat  1214/455</t>
  </si>
  <si>
    <t>"ozn.0/11" 1</t>
  </si>
  <si>
    <t>5534191-O12</t>
  </si>
  <si>
    <t>D+M okenná mreža z oceľ. pasoviny a plných tyči spojených nitovaním,  povrchová úprava -žiarové pozinkovanie farba čierny mat  1195/1250</t>
  </si>
  <si>
    <t>"ozn.O/12" 1</t>
  </si>
  <si>
    <t>5534191-O13</t>
  </si>
  <si>
    <t>D+M okenná mreža z oceľ. pasoviny a plných tyči spojených nitovaním, povrchová úprava -žiarové pozinkovanie farba čierny mat  1195/1250</t>
  </si>
  <si>
    <t>"ozn.O/13" 1</t>
  </si>
  <si>
    <t>5534191-O14</t>
  </si>
  <si>
    <t>"ozn.O/14" 1</t>
  </si>
  <si>
    <t>5534191-O15</t>
  </si>
  <si>
    <t>"ozn.o/15" 1</t>
  </si>
  <si>
    <t>5534191-O16</t>
  </si>
  <si>
    <t>D+M okenná mreža z oceľ. pasoviny a plných tyči spojených nitovaním, povrchová úprava -žiarové pozinkovanie farba čierny mat  700/808</t>
  </si>
  <si>
    <t>"ozn.O/16" 1</t>
  </si>
  <si>
    <t>5534191-O17</t>
  </si>
  <si>
    <t>"ozn.O/17" 1</t>
  </si>
  <si>
    <t>5534191-O18</t>
  </si>
  <si>
    <t>D+ M atypická krycia mriežka  ventilátora so sieťkou proti hmyzu oka 1,5mm predzvetralý titanzinok 310/310</t>
  </si>
  <si>
    <t>"ozn. O/18" 2</t>
  </si>
  <si>
    <t>5534191-D8</t>
  </si>
  <si>
    <t>D+M oceľová otváravá mreža z oceľ. pasoviny a plných tyči spojených nitovaním, povrchová úprava -žiarové pozinkovanie + PUR náter čierny mat 1252/1945</t>
  </si>
  <si>
    <t>"ozn. D/8" 1</t>
  </si>
  <si>
    <t>5534191-D9</t>
  </si>
  <si>
    <t>D+M oceľová otváravá jednokr. mreža z oceľ. pasoviny a plných tyči spojených nitovaním, povrchová úprava -žiarové pozinkovanie + PUR náter čierny mat 1200/1775</t>
  </si>
  <si>
    <t>"ozn. D/9" 1</t>
  </si>
  <si>
    <t>5534191-D10</t>
  </si>
  <si>
    <t>D+M oceľová otváravá dvojkr. mreža + nadsvetlík z oceľ. pasoviny a plných tyči spojených nitovaním, povrchová úprava -žiarové pozinkovanie + PUR náter čierny mat 1570/3125 (2440)</t>
  </si>
  <si>
    <t>"podrobnosti a detaily viď. tabuľky a v.č.60"</t>
  </si>
  <si>
    <t>"ozn. D/10" 1</t>
  </si>
  <si>
    <t>5534191-D11</t>
  </si>
  <si>
    <t>D+M oceľová otváravá dvojkr. mreža  z oceľ. pasoviny a plných tyči spojených nitovaním, povrchová úprava -žiarové pozinkovanie + PUR náter čierny mat2200/2080</t>
  </si>
  <si>
    <t>"podrobností a detaily viď. tabuľky a v.č.60"</t>
  </si>
  <si>
    <t>"ozn. D/11" 1</t>
  </si>
  <si>
    <t>5534191-D12</t>
  </si>
  <si>
    <t>D+M dvojkrídlová brána rozmerov 2200/2080mm ( nosný rám oceľ. uz. profil, obojstrane vodeodolná preglejka hr. 14mm , obojstranne oplechovanie z perdzvetralého titanzinkového plechu , z vonkajšej strany platy rôznej veľkosti  viď.  detail</t>
  </si>
  <si>
    <t>"ozn. D/12" 1</t>
  </si>
  <si>
    <t>553915-Z1</t>
  </si>
  <si>
    <t>D+M  zábradlie - lamelová mreža v. 1200 z antikorových lamiel 40x8mm- povrch antikor matný</t>
  </si>
  <si>
    <t>"ozn. Z/1"5,28</t>
  </si>
  <si>
    <t>"ozn. Z/19" 3,22</t>
  </si>
  <si>
    <t>553915-Z2</t>
  </si>
  <si>
    <t>"ozn. Z/2" 0,95</t>
  </si>
  <si>
    <t>553915-Z3</t>
  </si>
  <si>
    <t>D+M  zábradlie - 3 rady madiel a stĺpikov 40/40 mm povrch antikor matný</t>
  </si>
  <si>
    <t>"ozn. Z/3" 3,54</t>
  </si>
  <si>
    <t>553915-Z4</t>
  </si>
  <si>
    <t>D+M  zábradlie presklenné z lepeného bezpečnostného skla  typu VSG hr. 21,5mm ,nosný AL Uv.128mm profil kotvený do parapetu</t>
  </si>
  <si>
    <t>"ozn. Z/4" 4,63</t>
  </si>
  <si>
    <t>"ozn. Z/5" 4,51</t>
  </si>
  <si>
    <t>"ozn. Z/6" 4,63</t>
  </si>
  <si>
    <t>"ozn. Z/7" 2*1,4</t>
  </si>
  <si>
    <t>553915-Z33</t>
  </si>
  <si>
    <t>D+M  zábradlie v.1200mm - madlo 60/6 mmmateriál antikor matný , kotvenie na vútornú stenu z boku</t>
  </si>
  <si>
    <t>"ozn. Z/33" 23,62</t>
  </si>
  <si>
    <t>553915-Z8a</t>
  </si>
  <si>
    <t>D+M  zábradlie v.1100mm - madlo 40/40mm a podpera madla antikorová 14/14mm so zakomponovaným LED osvetlením</t>
  </si>
  <si>
    <t>"ozn. Z/8a" 11,03</t>
  </si>
  <si>
    <t>553915-Z8b</t>
  </si>
  <si>
    <t>D+M  zábradlie v.1100 mm presklenné z lepeného bezpečnostného skla  typu VSG hr. 21,5mm ,hlinikový skladaný nosný profil kotvený do oceľ. schodnice ,madlo antikor matný 40x40mm s LED nasvetlením</t>
  </si>
  <si>
    <t>"ozn. Z8b" 4,13</t>
  </si>
  <si>
    <t>"ozn. Z/9" 13,68</t>
  </si>
  <si>
    <t>553915-Z10</t>
  </si>
  <si>
    <t>D+M  zábradlie presklenné z lepeného bezpečnostného skla  typu VSG hr. 21,5mm ,AL nosný U profil v. 124mm kotvený do podkl. konštrukcie, madlo antikor matný 40x40mm</t>
  </si>
  <si>
    <t>"ozn.Z/10" 14,15</t>
  </si>
  <si>
    <t>"ozn. Z/29a" 2,6</t>
  </si>
  <si>
    <t>553915-Z29</t>
  </si>
  <si>
    <t>D+M  zábradlie  v. 1900 mmpresklenné z lepeného bezpečnostného skla  typu VSG hr. 21,5mm ,AL nosný U profil v. 124mm kotvený do podkl. konštrukcie, madlo antikor matný 40x40mm</t>
  </si>
  <si>
    <t>"ozn. Z/29b" 1,18</t>
  </si>
  <si>
    <t>553915-Z11</t>
  </si>
  <si>
    <t>D+M  zábradlie v.1100mm presklenné z lepeného bezpečnostného skla  typu VSG hr. 21,5mm ,AL nosný U profil v. 128mm kotvenie nosného profilu cez dištančné antikorové prvky</t>
  </si>
  <si>
    <t>"ozn. Z/11" 7,6</t>
  </si>
  <si>
    <t>"ozn. Z/25" 4,45</t>
  </si>
  <si>
    <t>"ozn. Z/26" 4,78</t>
  </si>
  <si>
    <t>"ozn. Z/27" 4,76</t>
  </si>
  <si>
    <t>"ozn. Z12"1,8</t>
  </si>
  <si>
    <t>"ozn. Z/14" 1,7</t>
  </si>
  <si>
    <t>"ozn.Z/15" 1,9</t>
  </si>
  <si>
    <t>"ozn. Z/16" 1,9</t>
  </si>
  <si>
    <t>"ozn. Z/24"  0,8</t>
  </si>
  <si>
    <t>553915-Z13</t>
  </si>
  <si>
    <t>D+M  zábradlie -  madla a stĺpiky 40/40 mm povrch antikor matný,uchytenie do OK presklenného prekrytia</t>
  </si>
  <si>
    <t>"podrobný popis viď. tabuľka detaily v.č.57"</t>
  </si>
  <si>
    <t>"ozn. Z/13" 7,75</t>
  </si>
  <si>
    <t>553915-Z28</t>
  </si>
  <si>
    <t>D+M  zábradlie -  madla a stĺpiky 40/40 mm povrch antikor matný,uchytenie do bočnej steny schodov antikorové systémové</t>
  </si>
  <si>
    <t>"ozn. Z/28" 8,15</t>
  </si>
  <si>
    <t>553915-Z17</t>
  </si>
  <si>
    <t>D+M  zábradlie - madlo 40/40mm povrch antikor matný uchytenie do pieskovcového ostenia do jest. otvorov</t>
  </si>
  <si>
    <t>"ozn. Z/17" 3,16</t>
  </si>
  <si>
    <t>553915-Z18</t>
  </si>
  <si>
    <t>D+M  zábradlie presklenné z lepeného bezpečnostného skla  typu VSG hr. 21,5mm uchytených do U profilov antikor matný kotvenie do ostenia</t>
  </si>
  <si>
    <t>"ozn. Z/18" 1,47</t>
  </si>
  <si>
    <t>553915-Z20</t>
  </si>
  <si>
    <t>D+M  zábradlie v.1100mm - madlo 40/40mm a podpera madla antikorová 93x39x25 mm</t>
  </si>
  <si>
    <t>"ozn. Z/20" 8,6</t>
  </si>
  <si>
    <t>553915-Z21</t>
  </si>
  <si>
    <t>D+M  zábradlie v.1100mm - madlo 40/40mm materiál antikor matný , kotvenie do kamenného ostenia</t>
  </si>
  <si>
    <t>"ozn. Z/21" 2</t>
  </si>
  <si>
    <t>"ozn. Z/22" 1,82</t>
  </si>
  <si>
    <t>"ozn. Z/23" 1,81</t>
  </si>
  <si>
    <t>553915-S03</t>
  </si>
  <si>
    <t>"ozn. S3 -39,64m2" 1</t>
  </si>
  <si>
    <t>553915-V01</t>
  </si>
  <si>
    <t>D+M atypický závesný prvok z antikorovej ocele a dreva pre digestor s uhlikovým filtrom osadený nad varným centrom podrobnosti viď. v.č.</t>
  </si>
  <si>
    <t>Montáž ostatných atypických kovových stavebných doplnkových konštrukcií nad 10 do 20 kg</t>
  </si>
  <si>
    <t>553960005</t>
  </si>
  <si>
    <t>553960008</t>
  </si>
  <si>
    <t>Dodávka - výroba oceľových konštrukcií z antikorových prvkov</t>
  </si>
  <si>
    <t>"antikorový rošť" 830,52</t>
  </si>
  <si>
    <t>"v.c. 52 antikorové casti predného schodiska" 2287,4+357,6</t>
  </si>
  <si>
    <t>"v.c. 53 antikorové casti zadného vretenového schodiska" 926,18+680,97</t>
  </si>
  <si>
    <t>"schody SCH3" 35,1+146</t>
  </si>
  <si>
    <t>"antikorové mreže na šachty vrátane rámov"</t>
  </si>
  <si>
    <t>"šd1+šd3" 79,9*2</t>
  </si>
  <si>
    <t>"šd2,šd4" 38,102*2</t>
  </si>
  <si>
    <t>553960010-oprava</t>
  </si>
  <si>
    <t>Dodávka - výroba  prvkov z antikorovej ocele na kotvenie hydroizolácie -  opravený výkaz výmer položky AP2 a položka AP10 , ostané položky sú v poriadku</t>
  </si>
  <si>
    <t>"ozn. AP1 podkladný plech hr. 1,5 mm z antikoru vrátane navarených závitových tyčí z antikorua matíc a navarenej fixačnej zarážky pre kameň"</t>
  </si>
  <si>
    <t>"dl. 33,075m a r.š. 300+50mm" 138,91*1,14</t>
  </si>
  <si>
    <t>"ozn. AP2 prítlacný plech hr. 1,5mm z antikoru vrátane drážky a ohybu pre fixacnú zarážku"</t>
  </si>
  <si>
    <t>"dl. 33,075m a r.š.550mm                 33,075*0,55*12*1,14= 248,856 kg "</t>
  </si>
  <si>
    <t>"ozn. AP3 podkladný plech hr. 1,5 mm z antikoru vrátane navarených závitových tycí z antikorua matíc"</t>
  </si>
  <si>
    <t>"dl. 8,66m a r.š. 150mm" 15,59*1,14</t>
  </si>
  <si>
    <t>"ozn. AP4 prítlačný plech hr,1,5mm z antikoru"</t>
  </si>
  <si>
    <t>"dl. 8,66m a r.š. 200mm" 20,78*1,14</t>
  </si>
  <si>
    <t>"ozn. AP5 podkladný plech hr. 1,5 mm z antikoru vrátane antikorových skrutiek a naražacích kotiev"</t>
  </si>
  <si>
    <t>"dl.404,25a r.š. 120mm" 404,25*0,12*12*1,14</t>
  </si>
  <si>
    <t>"ozn. AP6 prítlačný plech hr. 1,5mm z antikoru"</t>
  </si>
  <si>
    <t>"dl.404,25 a r.š. 200mm" 404,25*0,2*12*1,14</t>
  </si>
  <si>
    <t>"ozn. AP7 podkladný plech hr. 1,5 mm z antikoru vrátane navarených závitových tycí z antikoru a matíc"</t>
  </si>
  <si>
    <t>"dl. 7,72m a r.š. 200mm" 18,53*1,14</t>
  </si>
  <si>
    <t>"ozn. AP8 prítlacný plech hr. 1,5mm z antikoru vrátane krycieho plechu a vystuhy"</t>
  </si>
  <si>
    <t>"dl.7,72m a r.š.210+150mm" 33,35*1,14</t>
  </si>
  <si>
    <t>"ozn. AP9 podkladný plech hr. 1,5 mm z antikoru vrátane navarených závitových tycí z antikorua matíc a navarenej fixacnej zarážky pre kamen"</t>
  </si>
  <si>
    <t>"dl. 27,82m a r.š. 200+50mm" 83,46*1,14</t>
  </si>
  <si>
    <t>"ozn. AP10 prítlacný plech hr. 1,5mm z antikoru vrátane ohybu pre fixacnú zarážku"</t>
  </si>
  <si>
    <t>"dl.27,82m a r.š.310mm           27,82*0,31*12*1,14=117,979 m2"</t>
  </si>
  <si>
    <t>"ozn. AP11 podkladný plech hr. 1,5 mm z antikoru vrátane navarených závitových tycí z antikoru a matíc "</t>
  </si>
  <si>
    <t>"dl. 15,01m a r.š. 300mm" 54,04*1,14</t>
  </si>
  <si>
    <t>"ozn. AP12 prítlacný plech hr. 1,5mm z antikoru"</t>
  </si>
  <si>
    <t>"dl. 15,01m a r.š. 300mm " 54,04*1,14</t>
  </si>
  <si>
    <t>"ozn. AP13 podkladný plech hr. 1,5 mm z antikoru vrátane navarených závitových tycí z antikoru a matíc "</t>
  </si>
  <si>
    <t>"dl.3,3m a r.š. 200mm" 7,92*1,14</t>
  </si>
  <si>
    <t>"ozn. AP14 prítlacný plech hr. 1,5mm z antikoru vrátane krycieho plechu a vystuhy"</t>
  </si>
  <si>
    <t>"dl. 3,3m a r.š. 200+100mm" 11,88*1,14</t>
  </si>
  <si>
    <t>"ozn.AP15 podkladný plech hr. 1,5 mm z antikoru vrátane bocných lemov pre napojenie pre joklové profil navarených závitových tycí z antikoru a matíc</t>
  </si>
  <si>
    <t>"dl. 8,3m a r.š. 200mm " 19,92*1,14</t>
  </si>
  <si>
    <t>"ozn. AP16 prítlacný plech hr. 1,5mm z antikoru vrátane zarážky a vystuhy"</t>
  </si>
  <si>
    <t>"dl. 7,19m a r.š. 200+100mm" 25,88*1,14</t>
  </si>
  <si>
    <t>"ozn.AP15A podkladný plech hr.1,5 mm z antikoru vrátane bocných lemov pre napojenie pre joklové profil navarených závitových tycí z antikoru a matíc</t>
  </si>
  <si>
    <t>"dl. 4,73m a r.š. 300mm" 17,03*1,14</t>
  </si>
  <si>
    <t>"ozn. AP16A prítlacný plech hr. 1,5mm z antikoru vrátane zarážky a vystuhy"</t>
  </si>
  <si>
    <t>"dl. 4,2m a r.š. 300+100MM" 20,16*1,14</t>
  </si>
  <si>
    <t>"ozn.AP25 priepust z antikorového plechu hr. 2mm vrátane manžety hr. 50mm  200/200 dl. 1100mm- 4 ks" 63,97*1,14</t>
  </si>
  <si>
    <t>"prítlacný  plech hr. 1,5mm z antikoru vrátane manžety š. 50mm" 17,73*1,14</t>
  </si>
  <si>
    <t>0,278</t>
  </si>
  <si>
    <t>"montáž týchto prvkov je zapocítaná v hydroizoláciach"</t>
  </si>
  <si>
    <t>553960011</t>
  </si>
  <si>
    <t>Dodávka - výroba  prvkov z antikorovej ocele na kotvenie zábradlí</t>
  </si>
  <si>
    <t>Montáž ostatných atypických kovových stavebných doplnkových konštrukcií nad 20 do 50 kg</t>
  </si>
  <si>
    <t>"oceľová pasovina na stupne predného schodiska" 364,13</t>
  </si>
  <si>
    <t>"oceľová pasovina schod. stupne zadného vretenového schodiska" 53,64</t>
  </si>
  <si>
    <t>"S2.4 - ocel. konštrukcia pochôdzny nerezový rošt bez roštu" 445,41</t>
  </si>
  <si>
    <t>"S2.7 - oceľová konštrukcia TKO" 512,17</t>
  </si>
  <si>
    <t>"oceľové prvky strechy nad schodiskom m.č. 02-2.10 " 157,31</t>
  </si>
  <si>
    <t>553960006</t>
  </si>
  <si>
    <t>Dodávka-výroba oceľ. konštrukcie schodiska z uzavretých profilov vrátane kotviaceho materiálu a povrchovej úpravy</t>
  </si>
  <si>
    <t>"oceľové prvky schodiska z uzavretých profilov" 957,58</t>
  </si>
  <si>
    <t>767995107</t>
  </si>
  <si>
    <t>Montáž ostatných atypických kovových stavebných doplnkových konštrukcií nad 250 do 500 kg</t>
  </si>
  <si>
    <t>"S2.2 - oceľová konštrukcia predného schodiska" 2585</t>
  </si>
  <si>
    <t>"S2.3 - oceľová konštrukcia neprístupnej presklennej steny" 1673</t>
  </si>
  <si>
    <t>"S2.5 - oceľová konštrukcia vretenového schodiska" 4316</t>
  </si>
  <si>
    <t>771</t>
  </si>
  <si>
    <t>Podlahy z dlaždíc</t>
  </si>
  <si>
    <t>771541010P</t>
  </si>
  <si>
    <t>Montáž podláh z dlaždíc gres, vodopriepustná škárovacia malta PFF piesková 0-0,8mm, šírka škáry minimálne 5mm</t>
  </si>
  <si>
    <t>606389223</t>
  </si>
  <si>
    <t xml:space="preserve">  7,5"P5</t>
  </si>
  <si>
    <t>597740002100.S</t>
  </si>
  <si>
    <t>Dlažba gresová hr. 10 mm</t>
  </si>
  <si>
    <t>-1073025043</t>
  </si>
  <si>
    <t>7,5*1,04 'Prepočítané koeficientom množstva</t>
  </si>
  <si>
    <t>998771206.S</t>
  </si>
  <si>
    <t>Presun hmôt pre podlahy z dlaždíc v objektoch výšky nad 48 do 60 m</t>
  </si>
  <si>
    <t>-1042908196</t>
  </si>
  <si>
    <t>772</t>
  </si>
  <si>
    <t>Podlahy z prírod.a konglomer.kameňa</t>
  </si>
  <si>
    <t>77250115P2</t>
  </si>
  <si>
    <t>"ozn. P2" 459,8</t>
  </si>
  <si>
    <t>"ozn. P6 - nová dlažba" 26,64</t>
  </si>
  <si>
    <t>"ozn. P7" 146,08</t>
  </si>
  <si>
    <t>"ozn. P9 - nová" 10,67</t>
  </si>
  <si>
    <t>5838005700</t>
  </si>
  <si>
    <t>Dlažba kamenná z pieskovca pravouhlá hr. 50mm rozmery od  ( 300x500x50mm do 500x700x50mm)</t>
  </si>
  <si>
    <t>394</t>
  </si>
  <si>
    <t>"doplnenie novej dlažby -poškodená pri vybúravaní 30%"</t>
  </si>
  <si>
    <t>"ozn. P2" 459,8*0,3</t>
  </si>
  <si>
    <t>"ozn. P4" 30,95*0,3</t>
  </si>
  <si>
    <t>"ozn. P7" 146,08*0,3</t>
  </si>
  <si>
    <t>7725061 P2</t>
  </si>
  <si>
    <t>Kladenie obkladov schodov z kamenných dosiek (stupnice a podstupnice)  schodiska hr.  50 mm do mrazuvz. tmelu</t>
  </si>
  <si>
    <t>1162521760</t>
  </si>
  <si>
    <t xml:space="preserve">" obklad schodov z dosiek celku –  stupeň = stupnica 1 ks a podstupnica 1 ks  </t>
  </si>
  <si>
    <t xml:space="preserve">(0,30+0,15)*1,635*7  "stupne  </t>
  </si>
  <si>
    <t>583840 PC</t>
  </si>
  <si>
    <t>Dlažba kamenná a obklad schodov z kamenných dosiek (stupnice a podstupnice)  z pieskovca  hr. 50mm</t>
  </si>
  <si>
    <t>737687054</t>
  </si>
  <si>
    <t>17,325*1,15 'Prepočítané koeficientom množstva</t>
  </si>
  <si>
    <t>77250-E</t>
  </si>
  <si>
    <t>Očistenie jestvujúcej kamennej dlažby z pieskovca -prípadné preškárovanie</t>
  </si>
  <si>
    <t>396</t>
  </si>
  <si>
    <t>"m.č.02-0,01" 47,47</t>
  </si>
  <si>
    <t>"m.č.02-0.02" 43,72</t>
  </si>
  <si>
    <t>998772202</t>
  </si>
  <si>
    <t>Presun hmôt pre kamennú dlažbu v objektoch výšky nad 6 do 12 m</t>
  </si>
  <si>
    <t>398</t>
  </si>
  <si>
    <t>782</t>
  </si>
  <si>
    <t>Dokončovacie práce a obklady z kam.</t>
  </si>
  <si>
    <t>782631323</t>
  </si>
  <si>
    <t>Montáž obkladu parapetov doskami z tvrdých kameňov, hr. do 50 mm</t>
  </si>
  <si>
    <t>400</t>
  </si>
  <si>
    <t>"m.č. 02-1.15" 10,96</t>
  </si>
  <si>
    <t>5838702200</t>
  </si>
  <si>
    <t>Obklad parapetov z pieskovca ,ostenia brúsený hrúbky 5cm</t>
  </si>
  <si>
    <t>402</t>
  </si>
  <si>
    <t>10,96*1,03 "Prepočítané koeficientom množstva</t>
  </si>
  <si>
    <t>998782202</t>
  </si>
  <si>
    <t>Presun hmôt pre kamenné obklady v objektoch výšky nad 6 do 12 m</t>
  </si>
  <si>
    <t>404</t>
  </si>
  <si>
    <t>783201811</t>
  </si>
  <si>
    <t>Odstránenie starých náterov z kovových stavebných doplnkových konštrukcií oškrabaním</t>
  </si>
  <si>
    <t>406</t>
  </si>
  <si>
    <t>"strop nad m.č. 02-1.16" 73,98</t>
  </si>
  <si>
    <t>78327100P</t>
  </si>
  <si>
    <t>408</t>
  </si>
  <si>
    <t xml:space="preserve">"náter m.č. 02-2.10 /prekrytia schodiska"  4,56  </t>
  </si>
  <si>
    <t>783782431.P</t>
  </si>
  <si>
    <t>Nátery tesárskych konštrukcií preventívna impregnácia proti drevokaznému hmyzu a hubám</t>
  </si>
  <si>
    <t>281663208</t>
  </si>
  <si>
    <t>7,40*2*1,2</t>
  </si>
  <si>
    <t>783894312</t>
  </si>
  <si>
    <t>Náter farbami ekologickými riediteľnými vodou  univerzálnym  stropov dvojnásobný - špeciálny náter na tapetu na fermacelovom podklade vrátane impregnácie</t>
  </si>
  <si>
    <t>410</t>
  </si>
  <si>
    <t>78390481P</t>
  </si>
  <si>
    <t>Očistenie a odhrdzavenie kovových konštrukcií</t>
  </si>
  <si>
    <t>-1176224123</t>
  </si>
  <si>
    <t>"Očistenie a odhrdzenie jestv. oceľových nosníkov v kaplnke m.č. 02-1.16, výmera počet 11,5 ks  á dl 72bm rš</t>
  </si>
  <si>
    <t xml:space="preserve">11,5*72*0,66 </t>
  </si>
  <si>
    <t>784</t>
  </si>
  <si>
    <t>Dokončovacie práce - maľby</t>
  </si>
  <si>
    <t>784422272</t>
  </si>
  <si>
    <t>Maľby vápenné s dvojnásob. pačokovaním jednofarebné v miestnostiach výšky nad 3, 80 m</t>
  </si>
  <si>
    <t>412</t>
  </si>
  <si>
    <t>763,031</t>
  </si>
  <si>
    <t>785</t>
  </si>
  <si>
    <t>Dokončovacie práce - tapetovanie</t>
  </si>
  <si>
    <t>78541110P</t>
  </si>
  <si>
    <t>Lepenie tapiet stropov tapetami papierovými vystúženými sieťkou</t>
  </si>
  <si>
    <t>414</t>
  </si>
  <si>
    <t>624611100P</t>
  </si>
  <si>
    <t>Tapeta paierová vystužená sieťkou vhodná na namahané konštrukcie biela</t>
  </si>
  <si>
    <t>416</t>
  </si>
  <si>
    <t>81*1,05 "Prepočítané koeficientom množstva</t>
  </si>
  <si>
    <t>Reštaurátorsko -konzervátorské práce,vrátane , reštaurátorskej dokumentácie</t>
  </si>
  <si>
    <t>9-I-KR1_1</t>
  </si>
  <si>
    <t>Fragmenty pieskovcového ostenia a schodiskové stupne- vysušenie, odsolenie, odstránenie vegetač. zelených plôch, machov - bez doplňovania ponechanie vo fragmentálnom stave, napustenie hydrofobizačným a spevňujúcim prostriedkom /Spevnenie hmoty- základné</t>
  </si>
  <si>
    <t>418</t>
  </si>
  <si>
    <t>"ozn. R/1 -m.č. 02-0.01" 1</t>
  </si>
  <si>
    <t>"2 ks stojky o v.1825 a 835mm"</t>
  </si>
  <si>
    <t>"5 ks schodiskové stupne 400x300x1900mm"</t>
  </si>
  <si>
    <t>9-I-KR1_2</t>
  </si>
  <si>
    <t>Fragmenty pieskovcového ostenia a schodiskové stupne.....(zákl. popis dľa položky kód 9-I-KR1_1) - Očistenie od depozitov - s dôrazom na zachovanie historického vývoja</t>
  </si>
  <si>
    <t>517344432</t>
  </si>
  <si>
    <t>9-I-KR1_3</t>
  </si>
  <si>
    <t xml:space="preserve">Fragmenty pieskovcového ostenia a schodiskové stupne.....(zákl. popis dľa položky kód 9-I-KR1_1) - Stabilizácia kamennej hmoty a príp. aj osadenia </t>
  </si>
  <si>
    <t>-1263821142</t>
  </si>
  <si>
    <t>9-I-KR1_4</t>
  </si>
  <si>
    <t>Fragmenty pieskovcového ostenia a schodiskové stupne.....(zákl. popis dľa položky kód 9-I-KR1_1) - Doplnenie muriva</t>
  </si>
  <si>
    <t>1438293503</t>
  </si>
  <si>
    <t>9-I-KR2_1</t>
  </si>
  <si>
    <t>Sedlový portál dverného ostenia z  pieskovca - vysušenie, odsolenie, bez doplňovania ponechanie vo fragmentálnom stave, napustenie hydrofobizačným a spevňujúcim prostriedkom / Spevnenie hmoty - základné</t>
  </si>
  <si>
    <t>420</t>
  </si>
  <si>
    <t>"ozn. R/2 -m.č. 02-0.01" 1</t>
  </si>
  <si>
    <t>"1 ks svetlý rozmer 1500x695"</t>
  </si>
  <si>
    <t>9-I-KR2_2</t>
  </si>
  <si>
    <t xml:space="preserve">Sedlový portál dverného ostenia z  pieskovca - vysušenie, odsolenie, bez doplňovania ponechanie vo fragmentálnom stave, napustenie hydrofobizačným a spevňujúcim prostriedkom / Očistenie od depozitov - s dôrazom na zachovanie historického vývoja_x000D_
</t>
  </si>
  <si>
    <t>217269572</t>
  </si>
  <si>
    <t>9-I-KR2_3</t>
  </si>
  <si>
    <t xml:space="preserve">Sedlový portál dverného ostenia z  pieskovca - vysušenie, odsolenie, bez doplňovania ponechanie vo fragmentálnom stave, napustenie hydrofobizačným a spevňujúcim prostriedkom / Stabilizácia kamennej hmoty a príp. aj osadenia </t>
  </si>
  <si>
    <t>-154982543</t>
  </si>
  <si>
    <t>9-I-KR2_4</t>
  </si>
  <si>
    <t>Sedlový portál dverného ostenia z  pieskovca - vysušenie, odsolenie, bez doplňovania ponechanie vo fragmentálnom stave, napustenie hydrofobizačným a spevňujúcim prostriedkom / Doplnenie muriva</t>
  </si>
  <si>
    <t>508468212</t>
  </si>
  <si>
    <t>9-I-KR3_1</t>
  </si>
  <si>
    <t>Okenné ostenie z  pieskovca - vysušenie, odsolenie, bez doplňovania ponechanie vo fragmentálnom stave, napustenie hydrofobizačným a spevňujúcim prostriedkom / Spevnenie hmoty - základné</t>
  </si>
  <si>
    <t>422</t>
  </si>
  <si>
    <t>"ozn. R/3 -m.č. 02-0.01" 1</t>
  </si>
  <si>
    <t>"1 ks svetlý rozmer 810x600"</t>
  </si>
  <si>
    <t>9-I-KR3_2</t>
  </si>
  <si>
    <t>Okenné ostenie z  pieskovca - vysušenie, odsolenie, bez doplňovania ponechanie vo fragmentálnom stave, napustenie hydrofobizačným a spevňujúcim prostriedkom / Očistenie od depozitov - s dôrazom na zachovanie historického vývoja</t>
  </si>
  <si>
    <t>1928369087</t>
  </si>
  <si>
    <t>9-I-KR3_3</t>
  </si>
  <si>
    <t xml:space="preserve">Okenné ostenie z  pieskovca - vysušenie, odsolenie, bez doplňovania ponechanie vo fragmentálnom stave, napustenie hydrofobizačným a spevňujúcim prostriedkom / Stabilizácia kamennej hmoty a príp. aj osadenia </t>
  </si>
  <si>
    <t>338472280</t>
  </si>
  <si>
    <t>9-I-KR3_4</t>
  </si>
  <si>
    <t>Okenné ostenie z  pieskovca - vysušenie, odsolenie, bez doplňovania ponechanie vo fragmentálnom stave, napustenie hydrofobizačným a spevňujúcim prostriedkom / Doplnenie muriva</t>
  </si>
  <si>
    <t>969544178</t>
  </si>
  <si>
    <t>9-I-KR4_1</t>
  </si>
  <si>
    <t>424</t>
  </si>
  <si>
    <t>"ozn. R/4 -m.c. 02-0.02" 1</t>
  </si>
  <si>
    <t>"1 ks svetlý rozmer 750x440"</t>
  </si>
  <si>
    <t>9-I-KR4_2</t>
  </si>
  <si>
    <t>944235524</t>
  </si>
  <si>
    <t>9-I-KR4_3</t>
  </si>
  <si>
    <t>-1011410569</t>
  </si>
  <si>
    <t>9-I-KR4_4</t>
  </si>
  <si>
    <t>1639956354</t>
  </si>
  <si>
    <t>9-I-KR5_1</t>
  </si>
  <si>
    <t>426</t>
  </si>
  <si>
    <t>"ozn. R/5 -m.č. 02-0.02" 1</t>
  </si>
  <si>
    <t>9-I-KR5_2</t>
  </si>
  <si>
    <t>1501936055</t>
  </si>
  <si>
    <t>9-I-KR5_3</t>
  </si>
  <si>
    <t xml:space="preserve">Okenné ostenie z  pieskovca - vysušenie, odsolenie, bez doplňovania ponechanie vo fragmentálnom stave, napustenie hydrofobizačným a spevňujúcim prostriedkom / Stabilizácia kamennej hmoty a príp. aj osadenia _x000D_
</t>
  </si>
  <si>
    <t>1815906485</t>
  </si>
  <si>
    <t>9-I-KR5_4</t>
  </si>
  <si>
    <t>-260999532</t>
  </si>
  <si>
    <t>9-I-KR6_1</t>
  </si>
  <si>
    <t>428</t>
  </si>
  <si>
    <t>"ozn. R/6 -m.č. 02-0.02" 1</t>
  </si>
  <si>
    <t>"1 ks svetlý rozmer 1170x840"</t>
  </si>
  <si>
    <t>9-I-KR6_2</t>
  </si>
  <si>
    <t>-1445178136</t>
  </si>
  <si>
    <t>9-I-KR6_3</t>
  </si>
  <si>
    <t>-2043644962</t>
  </si>
  <si>
    <t>9-I-KR6_4</t>
  </si>
  <si>
    <t>-1552297577</t>
  </si>
  <si>
    <t>9-I-KR7_1</t>
  </si>
  <si>
    <t>430</t>
  </si>
  <si>
    <t>"ozn. R/7 -m.č. 02-0.02" 1</t>
  </si>
  <si>
    <t>9-I-KR7_2</t>
  </si>
  <si>
    <t>1950231493</t>
  </si>
  <si>
    <t>9-I-KR7_3</t>
  </si>
  <si>
    <t>1833259847</t>
  </si>
  <si>
    <t>9-I-KR7_4</t>
  </si>
  <si>
    <t>836074527</t>
  </si>
  <si>
    <t>9-I-KR10_1</t>
  </si>
  <si>
    <t>Schodiskové stupne a sedlový portál s krížením prútov neskorogotický z pieskovca - odsolenie, bez doplňovania ponechanie vo fragmentálnom stave, napustenie hydrofobizačným a spevňujúcim prostriedkom / Spevnenie hmoty - základné</t>
  </si>
  <si>
    <t>432</t>
  </si>
  <si>
    <t>"ozn. R/10 m.č. 02- 1.02"1</t>
  </si>
  <si>
    <t>" 1 ks ostenia svetlý rozmer 1730x900"</t>
  </si>
  <si>
    <t>"1 ks schodiskový stupeň 300x225x830"</t>
  </si>
  <si>
    <t>9-I-KR10_2</t>
  </si>
  <si>
    <t>Schodiskové stupne a sedlový portál s krížením prútov neskorogotický z pieskovca-odsolenie,bez doplňovania ponechanie vo fragmentálnom stave, napustenie hydrofobizačným a spevňujúcim prostriedkom /Očistenie od depozitov-s dôrazom na zachovanie hist.vývoja</t>
  </si>
  <si>
    <t>785430634</t>
  </si>
  <si>
    <t>9-I-KR10_3</t>
  </si>
  <si>
    <t xml:space="preserve">Schodiskové stupne a sedlový portál s krížením prútov neskorogotický z pieskovca-odsolenie,bez doplňovania ponechanie vo fragmentálnom stave, napustenie hydrofobizačným a spevňujúcim prostriedkom / Stabilizácia kamennej hmoty a príp. aj osadenia </t>
  </si>
  <si>
    <t>-1726980653</t>
  </si>
  <si>
    <t>9-I-KR10_4</t>
  </si>
  <si>
    <t>Schodiskové stupne a sedlový portál s krížením prútov neskorogotický z pieskovca-odsolenie,bez doplňovania ponechanie vo fragmentálnom stave, napustenie hydrofobizačným a spevňujúcim prostriedkom / Doplnenie muriva</t>
  </si>
  <si>
    <t>782427836</t>
  </si>
  <si>
    <t>9-I-KR11_1</t>
  </si>
  <si>
    <t>Kamenné konzoly zabudované v murive  z pieskovca - odsolenie, bez doplňovania ponechanie vo fragmentálnom stave, napustenie hydrofobizačným a spevňujúcim prostriedkom / Spevnenie hmoty - základné</t>
  </si>
  <si>
    <t>434</t>
  </si>
  <si>
    <t>"ozn. R/11 m.č. 02- 1.04 360x300x360"3</t>
  </si>
  <si>
    <t>9-I-KR11_2</t>
  </si>
  <si>
    <t xml:space="preserve">Kamenné konzoly zabudované v murive  z pieskovca - odsolenie, bez doplňovania ponechanie vo fragmentálnom stave, napustenie hydrofobizačným a spevňujúcim prostriedkom / Očistenie od depozitov - s dôrazom na zachovanie historického vývoja </t>
  </si>
  <si>
    <t>-560828357</t>
  </si>
  <si>
    <t>9-I-KR11_3</t>
  </si>
  <si>
    <t xml:space="preserve">Kamenné konzoly zabudované v murive  z pieskovca - odsolenie, bez doplňovania ponechanie vo fragmentálnom stave, napustenie hydrofobizačným a spevňujúcim prostriedkom / Stabilizácia kamennej hmoty a príp. aj osadenia </t>
  </si>
  <si>
    <t>1495133299</t>
  </si>
  <si>
    <t>9-I-KR11_4</t>
  </si>
  <si>
    <t>Kamenné konzoly zabudované v murive  z pieskovca - odsolenie, bez doplňovania ponechanie vo fragmentálnom stave, napustenie hydrofobizačným a spevňujúcim prostriedkom / Doplnenie muriva</t>
  </si>
  <si>
    <t>122601028</t>
  </si>
  <si>
    <t>9-I-KR12_1</t>
  </si>
  <si>
    <t>Kamenné dverné ostenie z pieskovca - odsolenie, bez doplňovania ponechanie vo fragmentálnom stave, napustenie hydrofobizačným a spevňujúcim prostriedkom / Spevnenie hmoty - základné</t>
  </si>
  <si>
    <t>436</t>
  </si>
  <si>
    <t>"ozn. R/12 m.č. 02- 1.08  - svetlý rozmer 1820x950"1</t>
  </si>
  <si>
    <t>9-I-KR12_2</t>
  </si>
  <si>
    <t>Kamenné dverné ostenie z pieskovca - odsolenie, bez doplňovania ponechanie vo fragmentálnom stave, napustenie hydrofobizačným a spevňujúcim prostriedkom / Očistenie od depozitov - s dôrazom na zachovanie historického vývoja</t>
  </si>
  <si>
    <t>-1293073268</t>
  </si>
  <si>
    <t>9-I-KR12_3</t>
  </si>
  <si>
    <t xml:space="preserve">Kamenné dverné ostenie z pieskovca - odsolenie, bez doplňovania ponechanie vo fragmentálnom stave, napustenie hydrofobizačným a spevňujúcim prostriedkom / Stabilizácia kamennej hmoty a príp. aj osadenia </t>
  </si>
  <si>
    <t>-1772587221</t>
  </si>
  <si>
    <t>9-I-KR12_4</t>
  </si>
  <si>
    <t>Kamenné dverné ostenie z pieskovca - odsolenie, bez doplňovania ponechanie vo fragmentálnom stave, napustenie hydrofobizačným a spevňujúcim prostriedkom / Doplnenie muriva</t>
  </si>
  <si>
    <t>940282316</t>
  </si>
  <si>
    <t>9-I-KR13_1</t>
  </si>
  <si>
    <t>Sedlový portál dverného ostenia z pieskovca - odstránenie súčasnej drevenej výplne aj so zárubňo - vysušenie, odsolenie, bez doplňovania ponechanie vo fragmentálnom stave, napustenie hydrofobizačným a spevňujúcim prostriedkom Spevnenie hmoty - základné</t>
  </si>
  <si>
    <t>438</t>
  </si>
  <si>
    <t>"ozn. R/13 m.č. 02- 1.06  - svetlý rozmer 1870x900"1</t>
  </si>
  <si>
    <t>9-I-KR13_2</t>
  </si>
  <si>
    <t xml:space="preserve">Sedlový portál dverného ostenia z pieskovca - ...(zákl. popis dľa položky kód 9-I-KR13_1)  / Očistenie od depozitov - s dôrazom na zachovanie historického vývoja_x000D_
</t>
  </si>
  <si>
    <t>176680047</t>
  </si>
  <si>
    <t>9-I-KR13_3</t>
  </si>
  <si>
    <t xml:space="preserve">Sedlový portál dverného ostenia z pieskovca  ...(zákl. popis dľa položky kód 9-I-KR13_1)  / Stabilizácia kamennej hmoty a príp. aj osadenia </t>
  </si>
  <si>
    <t>-659929190</t>
  </si>
  <si>
    <t>9-I-KR13_4</t>
  </si>
  <si>
    <t xml:space="preserve">Sedlový portál dverného ostenia z pieskovca  ...(zákl. popis dľa položky kód 9-I-KR13_1)  / Doplnenie muriva_x000D_
</t>
  </si>
  <si>
    <t>1627762249</t>
  </si>
  <si>
    <t>9-I-KR14_1</t>
  </si>
  <si>
    <t>Ošetrenie pieskovcovej pätky a armovaného ostenia otvoru z pieskovca - odsolenie, bez doplňovania ponechanie vo fragmentálnom stave, napustenie hydrofobizačným a spevňujúcim prostriedkom / Spevnenie hmoty - základné</t>
  </si>
  <si>
    <t>440</t>
  </si>
  <si>
    <t>"ozn. R/14 m.č. 02- 1.08 "1</t>
  </si>
  <si>
    <t>"v prípade značného narušenia kameňa- úbytok hmoty, nutné realizovať zo statických dôvodov výmenu formou kamenárskej vložky z totožného materiálu"</t>
  </si>
  <si>
    <t>9-I-KR14_2</t>
  </si>
  <si>
    <t>Ošetrenie pieskovcovej pätky a armovaného ostenia otvoru z pieskovca - odsolenie, bez doplňovania ponechanie vo fragmentálnom stave, napustenie hydrofobizačným a spevňujúcim prostriedkom /Očistenie od depozitov -s dôrazom na zachovanie historického vývoja</t>
  </si>
  <si>
    <t>857944529</t>
  </si>
  <si>
    <t>9-I-KR14_3</t>
  </si>
  <si>
    <t>Ošetrenie pieskovcovej pätky a armovaného ostenia otvoru z pieskovca - odsolenie, bez doplňovania ponechanie vo fragmentálnom stave, napustenie hydrofobizačným a spevňujúcim prostriedkom / Stabilizácia kamennej hmoty a príp. aj osadenia</t>
  </si>
  <si>
    <t>429552959</t>
  </si>
  <si>
    <t>9-I-KR14_4</t>
  </si>
  <si>
    <t>Ošetrenie pieskovcovej pätky a armovaného ostenia otvoru z pieskovca - odsolenie, bez doplňovania ponechanie vo fragmentálnom stave, napustenie hydrofobizačným a spevňujúcim prostriedkom / Doplnenie muriva</t>
  </si>
  <si>
    <t>-1589200281</t>
  </si>
  <si>
    <t>9-I-KR15_1</t>
  </si>
  <si>
    <t>Armované nárožie z opracovaných kamenných kvádrov pieskovca - odsolenie, bez doplňovania ponechanie vo fragmentálnom stave, napustenie hydrofobizačným a spevňujúcim prostriedkom / Spevnenie hmoty - základné</t>
  </si>
  <si>
    <t>442</t>
  </si>
  <si>
    <t>"ozn. R/15 m.č. 02- 2.01 "1</t>
  </si>
  <si>
    <t>9-I-KR15_2</t>
  </si>
  <si>
    <t>Armované nárožie z opracovaných kamenných kvádrov pieskovca - odsolenie, bez doplňovania ponechanie vo fragmentálnom stave, napustenie hydrofobizačným a spevňujúcim prostriedkom /Očistenie od depozitov - s dôrazom na zachovanie historického vývoja</t>
  </si>
  <si>
    <t>1429089173</t>
  </si>
  <si>
    <t>9-I-KR15_3</t>
  </si>
  <si>
    <t xml:space="preserve">Armované nárožie z opracovaných kamenných kvádrov pieskovca - odsolenie, bez doplňovania ponechanie vo fragmentálnom stave, napustenie hydrofobizačným a spevňujúcim prostriedkom / Stabilizácia kamennej hmoty a príp. aj osadenia </t>
  </si>
  <si>
    <t>104546127</t>
  </si>
  <si>
    <t>9-I-KR15_4</t>
  </si>
  <si>
    <t>Armované nárožie z opracovaných kamenných kvádrov pieskovca - odsolenie, bez doplňovania ponechanie vo fragmentálnom stave, napustenie hydrofobizačným a spevňujúcim prostriedkom / Doplnenie muriva</t>
  </si>
  <si>
    <t>-929430177</t>
  </si>
  <si>
    <t>9-I-KR16_1</t>
  </si>
  <si>
    <t>Armované nárožie z opracovaných kamenných kvádrov pieskovca - odsolenie, bez doplňovania ponechanie vo fragmentálnom stave, napustenie hydrofobizačným a spevňujúcim prostriedkom  / Spevnenie hmoty - základné</t>
  </si>
  <si>
    <t>444</t>
  </si>
  <si>
    <t>"ozn. R/16 m.č. 02- 2.01 "1</t>
  </si>
  <si>
    <t>9-I-KR16_2</t>
  </si>
  <si>
    <t>Armované nárožie z opracovaných kamenných kvádrov pieskovca - odsolenie, bez doplňovania ponechanie vo fragmentálnom stave, napustenie hydrofobizačným a spevňujúcim prostriedkom / Očistenie od depozitov - s dôrazom na zachovanie historického vývoja</t>
  </si>
  <si>
    <t>-951965129</t>
  </si>
  <si>
    <t>9-I-KR16_3</t>
  </si>
  <si>
    <t>-288325500</t>
  </si>
  <si>
    <t>9-I-KR16_4</t>
  </si>
  <si>
    <t>-558873473</t>
  </si>
  <si>
    <t>9-I-KR17_1</t>
  </si>
  <si>
    <t>446</t>
  </si>
  <si>
    <t>"ozn. R/17 -m.č. 02-1.09" 1</t>
  </si>
  <si>
    <t>"1 ks svetlý rozmer 1110x670"</t>
  </si>
  <si>
    <t>9-I-KR17_2</t>
  </si>
  <si>
    <t>1493382797</t>
  </si>
  <si>
    <t>9-I-KR17_3</t>
  </si>
  <si>
    <t>997976569</t>
  </si>
  <si>
    <t>9-I-KR17_4</t>
  </si>
  <si>
    <t>-552498715</t>
  </si>
  <si>
    <t>9-I-KR18_1</t>
  </si>
  <si>
    <t>448</t>
  </si>
  <si>
    <t>"ozn. R/18 -m.č. 02-1.10" 1</t>
  </si>
  <si>
    <t>"1 ks svetlý rozmer 1120x950"</t>
  </si>
  <si>
    <t>9-I-KR18_2</t>
  </si>
  <si>
    <t xml:space="preserve">Okenné ostenie z  pieskovca - vysušenie, odsolenie, bez doplňovania ponechanie vo fragmentálnom stave, napustenie hydrofobizačným a spevňujúcim prostriedkom / Očistenie od depozitov - s dôrazom na zachovanie historického vývoja_x000D_
</t>
  </si>
  <si>
    <t>-1433808187</t>
  </si>
  <si>
    <t>9-I-KR18_3</t>
  </si>
  <si>
    <t>161416147</t>
  </si>
  <si>
    <t>9-I-KR18_4</t>
  </si>
  <si>
    <t>Okenné ostenie z  pieskovca - vysušenie, odsolenie, bez doplňovania ponechanie vo fragmentálnom stave, napustenie hydrofobizačným a spevňujúcim prostriedkom /  Doplnenie muriva</t>
  </si>
  <si>
    <t>-1245804246</t>
  </si>
  <si>
    <t>9-I-KR19_1</t>
  </si>
  <si>
    <t>450</t>
  </si>
  <si>
    <t>"ozn. R/19 m.č. 02- 1.11 "1</t>
  </si>
  <si>
    <t>9-I-KR19_2</t>
  </si>
  <si>
    <t>-1643467887</t>
  </si>
  <si>
    <t>9-I-KR19_3</t>
  </si>
  <si>
    <t>-694042724</t>
  </si>
  <si>
    <t>9-I-KR19_4</t>
  </si>
  <si>
    <t>301428246</t>
  </si>
  <si>
    <t>"v prípade značného narušenia kameňa-úbytok hmoty, nutné realizovať zo statických dôvodov výmenu formou kamenárskej vložky z totožného materiálu"</t>
  </si>
  <si>
    <t>9-I-KR20_1</t>
  </si>
  <si>
    <t>Okenné trojité ostenie z  pieskovca - pôvodné časti doplnené rekonštrukčne - odsolenie, bez doplňovania ponechanie vo fragmentálnom stave, napustenie hydrofobizačným a spevňujúcim prostriedkom /Spevnenie hmoty - základné</t>
  </si>
  <si>
    <t>1318471719</t>
  </si>
  <si>
    <t>"ozn. R/20 -m.č. 02-2.05" 1</t>
  </si>
  <si>
    <t>"1 ks svetlý rozmer 1210x905/1430x1350/1210x900"</t>
  </si>
  <si>
    <t>305</t>
  </si>
  <si>
    <t>9-I-KR20_2</t>
  </si>
  <si>
    <t>Okenné trojité ostenie z  pieskovca - pôvodné časti doplnené rekonštrukčne - odsolenie, bez doplňovania ponechanie vo fragmentálnom stave, napustenie hydrofobizačným a spevňujúcim prostriedkom/Očistenie od depozitov - s dôrazom na zachovanie histor.vývoja</t>
  </si>
  <si>
    <t>1691170163</t>
  </si>
  <si>
    <t>9-I-KR20_3</t>
  </si>
  <si>
    <t xml:space="preserve">Okenné trojité ostenie z  pieskovca - pôvodné časti doplnené rekonštrukčne - odsolenie, bez doplňovania ponechanie vo fragmentálnom stave, napustenie hydrofobizačným a spevňujúcim prostriedkom/ Stabilizácia kamennej hmoty a príp. aj osadenia </t>
  </si>
  <si>
    <t>452</t>
  </si>
  <si>
    <t>307</t>
  </si>
  <si>
    <t>9-I-KR20_4</t>
  </si>
  <si>
    <t>Okenné trojité ostenie z  pieskovca - pôvodné časti doplnené rekonštrukčne - odsolenie, bez doplňovania ponechanie vo fragmentálnom stave, napustenie hydrofobizačným a spevňujúcim prostriedkom / Doplnenie muriva</t>
  </si>
  <si>
    <t>704054897</t>
  </si>
  <si>
    <t>9-I-KR21_1</t>
  </si>
  <si>
    <t>Kamenné platne sedákov okenných sedílií z  pieskovca -  odsolenie, bez doplňovania ponechanie vo fragmentálnom stave, napustenie hydrofobizačným a spevňujúcim prostriedkom / Spevnenie hmoty - základné</t>
  </si>
  <si>
    <t>454</t>
  </si>
  <si>
    <t>"ozn. R/21 -m.č. 02-2.06" 2</t>
  </si>
  <si>
    <t>309</t>
  </si>
  <si>
    <t>9-I-KR21_2</t>
  </si>
  <si>
    <t>Kamenné platne sedákov okenných sedílií z  pieskovca -  odsolenie, bez doplňovania ponechanie vo fragmentálnom stave, napustenie hydrofobizačným a spevňujúcim prostriedkom / Očistenie od depozitov - s dôrazom na zachovanie histor.vývoja</t>
  </si>
  <si>
    <t>-1921051011</t>
  </si>
  <si>
    <t>9-I-KR21_3</t>
  </si>
  <si>
    <t xml:space="preserve">Kamenné platne sedákov okenných sedílií z  pieskovca -  odsolenie, bez doplňovania ponechanie vo fragmentálnom stave, napustenie hydrofobizačným a spevňujúcim prostriedkom / Stabilizácia kamennej hmoty a príp. aj osadenia </t>
  </si>
  <si>
    <t>-735677132</t>
  </si>
  <si>
    <t>311</t>
  </si>
  <si>
    <t>9-I-KR21_4</t>
  </si>
  <si>
    <t>Kamenné platne sedákov okenných sedílií z  pieskovca -  odsolenie, bez doplňovania ponechanie vo fragmentálnom stave, napustenie hydrofobizačným a spevňujúcim prostriedkom / Doplnenie muriva</t>
  </si>
  <si>
    <t>1303630754</t>
  </si>
  <si>
    <t>9-I-KR22_1</t>
  </si>
  <si>
    <t>Kamenné nadpražie z  pieskovca -  odsolenie, bez doplňovania ponechanie vo fragmentálnom stave, napustenie hydrofobizačným a spevňujúcim prostriedkom / Spevnenie hmoty - základné</t>
  </si>
  <si>
    <t>456</t>
  </si>
  <si>
    <t>"ozn. R/22 -m.č. 02-2.06 110x680x200" 1</t>
  </si>
  <si>
    <t>313</t>
  </si>
  <si>
    <t>9-I-KR22_2</t>
  </si>
  <si>
    <t>Kamenné nadpražie z  pieskovca -  odsolenie, bez doplňovania ponechanie vo fragmentálnom stave, napustenie hydrofobizačným a spevňujúcim prostriedkom / Očistenie od depozitov - s dôrazom na zachovanie historického vývoja</t>
  </si>
  <si>
    <t>1374126337</t>
  </si>
  <si>
    <t>9-I-KR22_3</t>
  </si>
  <si>
    <t xml:space="preserve">Kamenné nadpražie z  pieskovca -  odsolenie, bez doplňovania ponechanie vo fragmentálnom stave, napustenie hydrofobizačným a spevňujúcim prostriedkom / Stabilizácia kamennej hmoty a príp. aj osadenia </t>
  </si>
  <si>
    <t>127687916</t>
  </si>
  <si>
    <t>315</t>
  </si>
  <si>
    <t>9-I-KR22_4</t>
  </si>
  <si>
    <t>Kamenné nadpražie z  pieskovca -  odsolenie, bez doplňovania ponechanie vo fragmentálnom stave, napustenie hydrofobizačným a spevňujúcim prostriedkom / Doplnenie muriva</t>
  </si>
  <si>
    <t>564281712</t>
  </si>
  <si>
    <t>9-I-KR23_1</t>
  </si>
  <si>
    <t>Kamenný fragment portálu ostenia, zaslepený (stojka a nadpražie) z  pieskovca -  odsolenie, bez doplňovania ponechanie vo fragmentálnom stave, napustenie hydrofobizačným a spevňujúcim prostriedkom / Spevnenie hmoty - základné</t>
  </si>
  <si>
    <t>458</t>
  </si>
  <si>
    <t>"ozn. R/23 -m.č. 02-2.06 1710x700" 1</t>
  </si>
  <si>
    <t>317</t>
  </si>
  <si>
    <t>9-I-KR23_2</t>
  </si>
  <si>
    <t>Kamenný fragment portálu ostenia, zaslepený (stojka a nadpražie) z  pieskovca- odsolenie, bez doplňovania ponechanie vo fragmentálnom stave, napustenie hydrofobizačným a spevňujúcim prostriedkom/Očistenie od depozitov-s dôrazom na zachovanie histor.vývoja</t>
  </si>
  <si>
    <t>1988591340</t>
  </si>
  <si>
    <t>9-I-KR23_3</t>
  </si>
  <si>
    <t xml:space="preserve">Kamenný fragment portálu ostenia, zaslepený (stojka a nadpražie) z  pieskovca -  odsolenie, bez doplňovania ponechanie vo fragmentálnom stave, napustenie hydrofobizačným a spevňujúcim prostriedkom / Stabilizácia kamennej hmoty a príp. aj osadenia </t>
  </si>
  <si>
    <t>2144746390</t>
  </si>
  <si>
    <t>319</t>
  </si>
  <si>
    <t>9-I-KR23_4</t>
  </si>
  <si>
    <t>Kamenný fragment portálu ostenia, zaslepený (stojka a nadpražie) z  pieskovca -  odsolenie, bez doplňovania ponechanie vo fragmentálnom stave, napustenie hydrofobizačným a spevňujúcim prostriedkom / Doplnenie muriva</t>
  </si>
  <si>
    <t>1504209107</t>
  </si>
  <si>
    <t>9-I-KR24_1</t>
  </si>
  <si>
    <t>-219245648</t>
  </si>
  <si>
    <t>"ozn. R/24 -m.č. 02-2.06" 2</t>
  </si>
  <si>
    <t>321</t>
  </si>
  <si>
    <t>9-I-KR24_2</t>
  </si>
  <si>
    <t>Kamenné platne sedákov okenných sedílií z  pieskovca -  odsolenie, bez doplňovania ponechanie vo fragmentálnom stave, napustenie hydrofobizačným a spevňujúcim prostriedkom/ Očistenie od depozitov - s dôrazom na zachovanie historického vývoja</t>
  </si>
  <si>
    <t>-138006423</t>
  </si>
  <si>
    <t>9-I-KR24_3</t>
  </si>
  <si>
    <t>460</t>
  </si>
  <si>
    <t>323</t>
  </si>
  <si>
    <t>9-I-KR24_4</t>
  </si>
  <si>
    <t>887244710</t>
  </si>
  <si>
    <t>9-I-KR25_1</t>
  </si>
  <si>
    <t>Kamenná konzola zabudovaná v murive,pravdepodobne pochádzajúca z kozubu  z pieskovca - odsolenie, bez doplňovania ponechanie vo fragmentálnom stave, napustenie hydrofobizačným a spevňujúcim prostriedkom / Spevnenie hmoty - základné</t>
  </si>
  <si>
    <t>462</t>
  </si>
  <si>
    <t>"ozn. R/25 m.č. 02- 2.06 360x300x360"1</t>
  </si>
  <si>
    <t>325</t>
  </si>
  <si>
    <t>9-I-KR25_2</t>
  </si>
  <si>
    <t>Kamenná konzola zabudovaná v murive,pravdepod.pochádzajúca z kozubu z pieskovca -odsolenie, bez doplňovania ponechanie vo fragmentálnom stave, napustenie hydrofobizačným a spevňujúcim prostriedkom/Očistenie od depozitov-s dôrazom na zachovanie hist.vývoja</t>
  </si>
  <si>
    <t>-1553800180</t>
  </si>
  <si>
    <t>9-I-KR25_3</t>
  </si>
  <si>
    <t xml:space="preserve">Kamenná konzola zabudovaná v murive,pravdepodobne pochádzajúca z kozubu  z pieskovca - odsolenie, bez doplňovania ponechanie vo fragmentálnom stave, napustenie hydrofobizačným a spevňujúcim prostriedkom / Stabilizácia kamennej hmoty a príp. aj osadenia </t>
  </si>
  <si>
    <t>-706206338</t>
  </si>
  <si>
    <t>327</t>
  </si>
  <si>
    <t>9-I-KR25_4</t>
  </si>
  <si>
    <t>Kamenná konzola zabudovaná v murive,pravdepodobne pochádzajúca z kozubu  z pieskovca - odsolenie, bez doplňovania ponechanie vo fragmentálnom stave, napustenie hydrofobizačným a spevňujúcim prostriedkom / Doplnenie muriva</t>
  </si>
  <si>
    <t>-336606254</t>
  </si>
  <si>
    <t>9-I-KR26_1</t>
  </si>
  <si>
    <t>-1189726418</t>
  </si>
  <si>
    <t>"ozn. R/26 m.č. 02- 2.07 -pravé nárožie"1</t>
  </si>
  <si>
    <t>329</t>
  </si>
  <si>
    <t>9-I-KR26_2</t>
  </si>
  <si>
    <t>Armované nárožie z opracovaných kamenných kvádrov pieskovca - odsolenie, bez doplňovania ponechanie vo fragmentálnom stave, napustenie hydrofobizačným a spevňujúcim prostriedkom/ Očistenie od depozitov - s dôrazom na zachovanie historického vývoja</t>
  </si>
  <si>
    <t>-61237487</t>
  </si>
  <si>
    <t>9-I-KR26_3</t>
  </si>
  <si>
    <t>-656099433</t>
  </si>
  <si>
    <t>331</t>
  </si>
  <si>
    <t>9-I-KR26_4</t>
  </si>
  <si>
    <t>464</t>
  </si>
  <si>
    <t>9-I-KR27_1</t>
  </si>
  <si>
    <t>200506797</t>
  </si>
  <si>
    <t>"ozn. R/27 m.č. 02- 2.07 -ľavé nárožie"1</t>
  </si>
  <si>
    <t>333</t>
  </si>
  <si>
    <t>9-I-KR27_2</t>
  </si>
  <si>
    <t>-1456431806</t>
  </si>
  <si>
    <t>9-I-KR27_3</t>
  </si>
  <si>
    <t>466</t>
  </si>
  <si>
    <t>335</t>
  </si>
  <si>
    <t>9-I-KR27_4</t>
  </si>
  <si>
    <t>Armované nárožie z opracovaných kamenných kvádrov pieskovca - odsolenie, bez doplňovania ponechanie vo fragmentálnom stave, napustenie hydrofobizačným a spevňujúcim prostriedkom  / Doplnenie muriva</t>
  </si>
  <si>
    <t>29971008</t>
  </si>
  <si>
    <t>9-I-KR28_1</t>
  </si>
  <si>
    <t>Kamenná konzola zabudovaná v murive,pravdepodobne pochádzajúca zo staršieho stropu z pieskovca - odsolenie, bez doplňovania ponechanie vo fragmentálnom stave, napustenie hydrofobizačným a spevňujúcim prostriedkom / Spevnenie hmoty - základné</t>
  </si>
  <si>
    <t>-1045278769</t>
  </si>
  <si>
    <t>"ozn. R/28 m.č. 02- 2.07 450x300x260"1</t>
  </si>
  <si>
    <t>337</t>
  </si>
  <si>
    <t>9-I-KR28_2</t>
  </si>
  <si>
    <t>Kamenná konzola zabudovaná v murive,pravdepodobne pochádzajúca zo staršieho stropu z pieskovca ...(zákl. popis dľa položky kód 9-I-KR28_1)  / Očistenie od depozitov - s dôrazom na zachovanie historického vývoja</t>
  </si>
  <si>
    <t>-272211634</t>
  </si>
  <si>
    <t>9-I-KR28_3</t>
  </si>
  <si>
    <t>Kamenná konzola zabudovaná v murive,pravdepodobne pochádzajúca zo staršieho stropu z pieskovca -odsolenie, bez doplňovania ponechanie vo fragmentálnom stave, napustenie hydrofobiz. a spevňujúcim prostriedkom/Stabilizácia kamennej hmoty a príp. aj osadenia</t>
  </si>
  <si>
    <t>468</t>
  </si>
  <si>
    <t>339</t>
  </si>
  <si>
    <t>9-I-KR28_4</t>
  </si>
  <si>
    <t>Kamenná konzola zabudovaná v murive,pravdepodobne pochádzajúca zo staršieho stropu z pieskovca - odsolenie, bez doplňovania ponechanie vo fragmentálnom stave, napustenie hydrofobizačným a spevňujúcim prostriedkom  / Doplnenie muriva</t>
  </si>
  <si>
    <t>1300761816</t>
  </si>
  <si>
    <t>9-I-KR29_1</t>
  </si>
  <si>
    <t>Sedlový portál dverného ostenia neskorogotický z  pieskovca - odsolenie, bez doplňovania ponechanie vo fragmentálnom stave, napustenie hydrofobizačným a spevňujúcim prostriedkom / Spevnenie hmoty - základné</t>
  </si>
  <si>
    <t>995566887</t>
  </si>
  <si>
    <t>"ozn. R/29 -m.č. 02-2.08" 1</t>
  </si>
  <si>
    <t>"1 ks svetlý rozmer 1810x990"</t>
  </si>
  <si>
    <t>341</t>
  </si>
  <si>
    <t>9-I-KR29_2</t>
  </si>
  <si>
    <t>Sedlový portál dverného ostenia neskorogotický z  pieskovca - odsolenie, bez doplňovania ponechanie vo fragmentálnom stave, napustenie hydrofobizačným a spevňujúcim prostriedkom/ Očistenie od depozitov - s dôrazom na zachovanie historického vývoja</t>
  </si>
  <si>
    <t>-776201189</t>
  </si>
  <si>
    <t>9-I-KR29_3</t>
  </si>
  <si>
    <t xml:space="preserve">Sedlový portál dverného ostenia neskorogotický z  pieskovca - odsolenie, bez doplňovania ponechanie vo fragmentálnom stave, napustenie hydrofobizačným a spevňujúcim prostriedkom / Stabilizácia kamennej hmoty a príp. aj osadenia </t>
  </si>
  <si>
    <t>-422884696</t>
  </si>
  <si>
    <t>343</t>
  </si>
  <si>
    <t>9-I-KR29_4</t>
  </si>
  <si>
    <t>Sedlový portál dverného ostenia neskorogotický z  pieskovca - odsolenie, bez doplňovania ponechanie vo fragmentálnom stave, napustenie hydrofobizačným a spevňujúcim prostriedkom  / Doplnenie muriva</t>
  </si>
  <si>
    <t>470</t>
  </si>
  <si>
    <t>9-I-KR30_1</t>
  </si>
  <si>
    <t>Kamenná platňa sedákov okennej sedílie z  pieskovca -  odsolenie, bez doplňovania ponechanie vo fragmentálnom stave, napustenie hydrofobizačným a spevňujúcim prostriedkom / Spevnenie hmoty - základné</t>
  </si>
  <si>
    <t>472</t>
  </si>
  <si>
    <t>"ozn. R/30 -m.č. 02-2.08" 1</t>
  </si>
  <si>
    <t>345</t>
  </si>
  <si>
    <t>9-I-KR30_2</t>
  </si>
  <si>
    <t>Kamenná platňa sedákov okennej sedílie z  pieskovca -  odsolenie, bez doplňovania ponechanie vo fragmentálnom stave, napustenie hydrofobizačným a spevňujúcim prostriedkom / Očistenie od depozitov - s dôrazom na zachovanie historického vývoja</t>
  </si>
  <si>
    <t>318066614</t>
  </si>
  <si>
    <t>9-I-KR30_3</t>
  </si>
  <si>
    <t xml:space="preserve">Kamenná platňa sedákov okennej sedílie z  pieskovca -  odsolenie, bez doplňovania ponechanie vo fragmentálnom stave, napustenie hydrofobizačným a spevňujúcim prostriedkom / Stabilizácia kamennej hmoty a príp. aj osadenia </t>
  </si>
  <si>
    <t>-694315036</t>
  </si>
  <si>
    <t>347</t>
  </si>
  <si>
    <t>9-I-KR30_4</t>
  </si>
  <si>
    <t>Kamenná platňa sedákov okennej sedílie z  pieskovca -  odsolenie, bez doplňovania ponechanie vo fragmentálnom stave, napustenie hydrofobizačným a spevňujúcim prostriedkom  / Doplnenie muriva</t>
  </si>
  <si>
    <t>-1886286931</t>
  </si>
  <si>
    <t>9-I-KR31_1</t>
  </si>
  <si>
    <t>Kamenné ostenie pravouhléjo otvoru prevétu a jeho konzoly z pieskovca - odsolenie, bez doplňovania ponechanie vo fragmentálnom stave, napustenie hydrofobizačným a spevňujúcim prostriedkom / Spevnenie hmoty - základné</t>
  </si>
  <si>
    <t>474</t>
  </si>
  <si>
    <t>"ozn. R/31 m.č. 02- 2.09  - svetlý rozmer 1500x500"1</t>
  </si>
  <si>
    <t>"konzoly 2"</t>
  </si>
  <si>
    <t>349</t>
  </si>
  <si>
    <t>9-I-KR31_2</t>
  </si>
  <si>
    <t>Kamenné ostenie pravouhléjo otvoru prevétu a jeho konzoly z pieskovca - odsolenie, bez doplňovania ponechanie vo fragmentálnom stave, napustenie hydrofobizačným a spevňujúcim prostriedkom /Očistenie od depozitov-s dôrazom na zachovanie historického vývoja</t>
  </si>
  <si>
    <t>1397244903</t>
  </si>
  <si>
    <t>9-I-KR31_3</t>
  </si>
  <si>
    <t xml:space="preserve">Kamenné ostenie pravouhléjo otvoru prevétu a jeho konzoly z pieskovca - odsolenie, bez doplňovania ponechanie vo fragmentálnom stave, napustenie hydrofobizačným a spevňujúcim prostriedkom  / Stabilizácia kamennej hmoty a príp. aj osadenia </t>
  </si>
  <si>
    <t>-1239935485</t>
  </si>
  <si>
    <t>351</t>
  </si>
  <si>
    <t>9-I-KR31_4</t>
  </si>
  <si>
    <t>Kamenné ostenie pravouhléjo otvoru prevétu a jeho konzoly z pieskovca - odsolenie, bez doplňovania ponechanie vo fragmentálnom stave, napustenie hydrofobizačným a spevňujúcim prostriedkom / Doplnenie muriva</t>
  </si>
  <si>
    <t>112480338</t>
  </si>
  <si>
    <t>9-I-KR32_1</t>
  </si>
  <si>
    <t>476</t>
  </si>
  <si>
    <t>"ozn. R/38 -m.c. 02-2.09-z dvoch strán 2 ks sedákov" 1</t>
  </si>
  <si>
    <t>353</t>
  </si>
  <si>
    <t>9-I-KR32_2</t>
  </si>
  <si>
    <t>Kamenné platne sedákov okenných sedílií z  pieskovca -  odsolenie, bez doplňovania ponechanie vo fragmentálnom stave, napustenie hydrofobizačným a spevňujúcim prostriedkom / Očistenie od depozitov - s dôrazom na zachovanie historického vývoja</t>
  </si>
  <si>
    <t>-12563948</t>
  </si>
  <si>
    <t>9-I-KR32_3</t>
  </si>
  <si>
    <t xml:space="preserve">Kamenné platne sedákov okenných sedílií z  pieskovca -  odsolenie, bez doplňovania ponechanie vo fragmentálnom stave, napustenie hydrofobizačným a spevňujúcim prostriedkom  / Stabilizácia kamennej hmoty a príp. aj osadenia </t>
  </si>
  <si>
    <t>1449596078</t>
  </si>
  <si>
    <t>355</t>
  </si>
  <si>
    <t>9-I-KR32_4</t>
  </si>
  <si>
    <t>1708944841</t>
  </si>
  <si>
    <t>9-I-KR33_1</t>
  </si>
  <si>
    <t>Kamenné konzoly a rímsa kozuba,materiálová kópia z poslednej obnovy, z pieskovca-pätné upevnenie spadnutej konzoly,odsolenie, bez doplňovania ponechanie vo fragmentálnom stave, napustenie hydrofobizačným a spevňujúcim prostriedkom/Spevnenie hmoty základné</t>
  </si>
  <si>
    <t>478</t>
  </si>
  <si>
    <t>"ozn. R/33 - m.č. 02-2,09 celok" 1</t>
  </si>
  <si>
    <t>357</t>
  </si>
  <si>
    <t>9-I-KR33_2</t>
  </si>
  <si>
    <t>Kamenné konzoly  a rímsa kozuba, materiálová kópia z poslednej obnovy,  z pieskovca ...(popis ako 9-I-KR33_1) / Očistenie od depozitov - s dôrazom na zachovanie historického vývoja</t>
  </si>
  <si>
    <t>-1246039026</t>
  </si>
  <si>
    <t>9-I-KR33_3</t>
  </si>
  <si>
    <t>Kamenné konzoly  a rímsa kozuba, materiálová kópia z poslednej obnovy,  z pieskovca  ...(popis ako 9-I-KR33_1) / Stabilizácia kamennej hmoty a príp. aj osadenia</t>
  </si>
  <si>
    <t>137279427</t>
  </si>
  <si>
    <t>359</t>
  </si>
  <si>
    <t>9-I-KR33_4</t>
  </si>
  <si>
    <t>Kamenné konzoly  a rímsa kozuba, materiálová kópia z poslednej obnovy,  z pieskovca - pätné upevnenie spadnutej konzoly, odsolenie, bez doplňovania ponechanie vo fragmentálnom stave, napustenie hydrofobizačným a spevňujúcim prostriedkom / Doplnenie muriva</t>
  </si>
  <si>
    <t>236716369</t>
  </si>
  <si>
    <t>9-I-KR34_1</t>
  </si>
  <si>
    <t>480</t>
  </si>
  <si>
    <t>"ozn. R/34 m.č. 02- 2.02 "1</t>
  </si>
  <si>
    <t>361</t>
  </si>
  <si>
    <t>9-I-KR34_2</t>
  </si>
  <si>
    <t>Armované nárožie z opracovaných kamenných kvádrov pieskovca - odsolenie, bez doplňovania ponechanie vo fragmentálnom stave, napustenie hydrofobizačným a spevňujúcim prostriedkom /  Očistenie od depozitov - s dôrazom na zachovanie historického vývoja</t>
  </si>
  <si>
    <t>-1400044075</t>
  </si>
  <si>
    <t>9-I-KR34_3</t>
  </si>
  <si>
    <t>Armované nárožie z opracovaných kamenných kvádrov pieskovca - odsolenie, bez doplňovania ponechanie vo fragmentálnom stave, napustenie hydrofobizačným a spevňujúcim prostriedkom / Stabilizácia kamennej hmoty a príp. aj osadenia</t>
  </si>
  <si>
    <t>-1583835423</t>
  </si>
  <si>
    <t>363</t>
  </si>
  <si>
    <t>9-I-KR34_4</t>
  </si>
  <si>
    <t>-1325245471</t>
  </si>
  <si>
    <t>9-I-KR36_3</t>
  </si>
  <si>
    <t>Exteriérové omietky kaplnky,vrátane fragmentov renesančného nárožného kvádrovania v omietke   -   spevnenie a upevnenie omietok</t>
  </si>
  <si>
    <t>825191299</t>
  </si>
  <si>
    <t>"R35  6ks"</t>
  </si>
  <si>
    <t>"R36 - m.č. 02-1.16" 207,42</t>
  </si>
  <si>
    <t>"cementové nové omietky budú ako súčasť reštaurátorského zásahu kompletne odstránené a náhradené rekonštrukčným spôsobom"</t>
  </si>
  <si>
    <t>"zachované  bude reštaurované renesančné nárožné kvádrovanie v omietke"</t>
  </si>
  <si>
    <t>365</t>
  </si>
  <si>
    <t>9-I-KR36_4</t>
  </si>
  <si>
    <t>Exteriérové omietky kaplnky,vrátane fragmentov renesančného nárožného kvádrovania v omietke    - reštaurátorské doplnenie muriva, omietok a špárovania podľa schváleného návrhu na reštaurovanie</t>
  </si>
  <si>
    <t>-919795960</t>
  </si>
  <si>
    <t>9-I-KR36_5</t>
  </si>
  <si>
    <t>Exteriérové omietky kaplnky,vrátane fragmentov renesančného nárožného kvádrovania v omietke     - retuš a farebné scelenie</t>
  </si>
  <si>
    <t>-944409468</t>
  </si>
  <si>
    <t>367</t>
  </si>
  <si>
    <t>9-I-KR36_6</t>
  </si>
  <si>
    <t>Exteriérové omietky kaplnky,vrátane fragmentov renesančného nárožného kvádrovania v omietke      - záverečná konzervátorská úprava</t>
  </si>
  <si>
    <t>-554814751</t>
  </si>
  <si>
    <t>9-I-KR37_3</t>
  </si>
  <si>
    <t>Interiérové omietky kaplnky   - spevnenie a upevnenie omietok</t>
  </si>
  <si>
    <t>246179086</t>
  </si>
  <si>
    <t>"R37 - m.č. 02-1.16" 181,11</t>
  </si>
  <si>
    <t>"sanácia muriva a omietok sa týka hlavne zasolených a zavlhnutých častí stien,odstranenie machov"</t>
  </si>
  <si>
    <t>"po reštaurátorskom prieskume a spracovaní návrhu na reštaurovanie"</t>
  </si>
  <si>
    <t>369</t>
  </si>
  <si>
    <t>9-I-KR37_4</t>
  </si>
  <si>
    <t>Interiérové omietky kaplnky    - reštaurátorské doplnenie muriva, omietok a špárovania podľa schváleného návrhu na reštaurovanie</t>
  </si>
  <si>
    <t>968099679</t>
  </si>
  <si>
    <t>9-I-KR37_5</t>
  </si>
  <si>
    <t>Interiérové omietky kaplnky    - retuš a farebné scelenie</t>
  </si>
  <si>
    <t>295922745</t>
  </si>
  <si>
    <t>371</t>
  </si>
  <si>
    <t>9-I-KR37_6</t>
  </si>
  <si>
    <t>Interiérové omietky kaplnky    - záverečná konzervátorská úprava</t>
  </si>
  <si>
    <t>854910336</t>
  </si>
  <si>
    <t>9-I-KR38_1</t>
  </si>
  <si>
    <t>Pieskovcové interiérové prvky kaplnky ( pripory a nábehy klenieb, kamenné pastofórium)  "prípory s nábehmi na klenbu"</t>
  </si>
  <si>
    <t>486</t>
  </si>
  <si>
    <t xml:space="preserve">"R37 - m.č. 02-1.16" </t>
  </si>
  <si>
    <t>"prípory s nábehmi na klenbu"8</t>
  </si>
  <si>
    <t>"samostatné nábehy na klenbu" 2</t>
  </si>
  <si>
    <t>"pastofórium"1</t>
  </si>
  <si>
    <t>"kamenné prekrytie krypty" 1</t>
  </si>
  <si>
    <t>"súčasťou reštauratorského zásahu bude aj reštaurátorska obnova (na plnú výšku) združeného okna nad vstupom do kaplnky"</t>
  </si>
  <si>
    <t>373</t>
  </si>
  <si>
    <t>9-I-KR38_2</t>
  </si>
  <si>
    <t>Pieskovcové interiérové prvky kaplnky ( pripory a nábehy klenieb, kamenné pastofórium)  "samostatné nábehy na klenbu"</t>
  </si>
  <si>
    <t>-1573871302</t>
  </si>
  <si>
    <t>9-I-KR38_3</t>
  </si>
  <si>
    <t>Pieskovcové interiérové prvky kaplnky ( pripory a nábehy klenieb, kamenné pastofórium) "pastofórium"</t>
  </si>
  <si>
    <t>954154387</t>
  </si>
  <si>
    <t>375</t>
  </si>
  <si>
    <t>9-I-KR38_4</t>
  </si>
  <si>
    <t xml:space="preserve">Pieskovcové interiérové prvky kaplnky ( pripory a nábehy klenieb, kamenné pastofórium) "kamenné prekrytie krypty" </t>
  </si>
  <si>
    <t>2026107538</t>
  </si>
  <si>
    <t>9-I-KR39_2</t>
  </si>
  <si>
    <t>Pieskovcové ostenia okenných otvorov+ výmena okenných výplni   - odstránenie nevhodného špárovania a dočistenie kamennej hmoty</t>
  </si>
  <si>
    <t>2128403202</t>
  </si>
  <si>
    <t xml:space="preserve">"R39 - m.č. 02-1.16" </t>
  </si>
  <si>
    <t>"svetlý rozmer 4080x820" 1</t>
  </si>
  <si>
    <t>"svetlý rozmer 3860x820" 1</t>
  </si>
  <si>
    <t>"súčasťou reštauratorského zásahu bude aj reštaurátorska obnova dvojice okien v presbytériu vrátane návrhu a výmeny presklennej výplňovej konštrukci</t>
  </si>
  <si>
    <t>377</t>
  </si>
  <si>
    <t>9-I-KR39_3</t>
  </si>
  <si>
    <t>Pieskovcové ostenia okenných otvorov+ výmena okenných výplni   - odsolenie kamennej hmoty</t>
  </si>
  <si>
    <t>1320758649</t>
  </si>
  <si>
    <t>9-I-KR39_4</t>
  </si>
  <si>
    <t>Pieskovcové ostenia okenných otvorov+ výmena okenných výplni   - petrifikácia a spevnenie podľa potreby</t>
  </si>
  <si>
    <t>1738071755</t>
  </si>
  <si>
    <t>379</t>
  </si>
  <si>
    <t>9-I-KR39_5</t>
  </si>
  <si>
    <t>Pieskovcové ostenia okenných otvorov+ výmena okenných výplni   -  tvarová úprava nevhodných tvarov, korektné doplnenie kamennej hmoty</t>
  </si>
  <si>
    <t>-445122371</t>
  </si>
  <si>
    <t>9-I-KR39_6</t>
  </si>
  <si>
    <t>Pieskovcové ostenia okenných otvorov+ výmena okenných výplni   - retuš a farebné scelenie</t>
  </si>
  <si>
    <t>1436895844</t>
  </si>
  <si>
    <t>381</t>
  </si>
  <si>
    <t>9-I-KR39_7</t>
  </si>
  <si>
    <t>Pieskovcové ostenia okenných otvorov+ výmena okenných výplni    - záverečná konzervátorská úprava</t>
  </si>
  <si>
    <t>-1943223679</t>
  </si>
  <si>
    <t>9-I-KR39_8</t>
  </si>
  <si>
    <t>Pieskovcové ostenia okenných otvorov+ výmena okenných výplni   - okenná výplň -  vyhotovenie vitráže s montážou</t>
  </si>
  <si>
    <t>1668887917</t>
  </si>
  <si>
    <t>383</t>
  </si>
  <si>
    <t>9-I-KR40_3</t>
  </si>
  <si>
    <t>Pieskovcové ostenie združeného okna s doplnením chýbajúcich častí, prezentácia okna v plnej výške, výmena okenných výplni  - odsolenie kamennej hmoty</t>
  </si>
  <si>
    <t>-1554150278</t>
  </si>
  <si>
    <t>"svetlý rozmer 1940x640/1940x800"1</t>
  </si>
  <si>
    <t>9-I-KR40_4</t>
  </si>
  <si>
    <t>Pieskovcové ostenie združeného okna s doplnením chýbajúcich častí, prezentácia okna v plnej výške, výmena okenných výplni   - petrifikácia a spevnenie podľa potreby</t>
  </si>
  <si>
    <t>-872195421</t>
  </si>
  <si>
    <t>385</t>
  </si>
  <si>
    <t>9-I-KR40_5</t>
  </si>
  <si>
    <t>Pieskovcové ostenie združeného okna s doplnením chýbajúcich častí, prezentácia okna v plnej výške, výmena okenných výplni  -  tvarová úprava nevhodných tvarov, korektné doplnenie kamennej hmoty</t>
  </si>
  <si>
    <t>-1826122051</t>
  </si>
  <si>
    <t>9-I-KR40_6</t>
  </si>
  <si>
    <t>Pieskovcové ostenie združeného okna s doplnením chýbajúcich častí, prezentácia okna v plnej výške, výmena okenných výplni   -  retuš a farebné scelenie</t>
  </si>
  <si>
    <t>-1382717185</t>
  </si>
  <si>
    <t>387</t>
  </si>
  <si>
    <t>9-I-KR40_7</t>
  </si>
  <si>
    <t>Pieskovcové ostenie združeného okna s doplnením chýbajúcich častí, prezentácia okna v plnej výške, výmena okenných výplni   - záverečná konzervátorská úprava</t>
  </si>
  <si>
    <t>1137838121</t>
  </si>
  <si>
    <t>9-I-KR40_8</t>
  </si>
  <si>
    <t>Pieskovcové ostenie združeného okna s doplnením chýbajúcich častí, prezentácia okna v plnej výške, výmena okenných výplni  - okenná výplň -  vyhotovenie vitráže s montážou</t>
  </si>
  <si>
    <t>251596194</t>
  </si>
  <si>
    <t>389</t>
  </si>
  <si>
    <t>9-I-KR41_1k</t>
  </si>
  <si>
    <t>Reštaurátorská obnova povrchov klenieb - Spevnenie omietok - základné</t>
  </si>
  <si>
    <t>-561518401</t>
  </si>
  <si>
    <t>"m.č.02-1.05"  44,90</t>
  </si>
  <si>
    <t>"m.č.02-1.07" 54,00</t>
  </si>
  <si>
    <t>"m.č.02-1.09" 66,00</t>
  </si>
  <si>
    <t>"m.č.02-1.10" 54,00</t>
  </si>
  <si>
    <t>"m.č.02-1.11" 45,00</t>
  </si>
  <si>
    <t>"m.č.02-1.12" 12,00</t>
  </si>
  <si>
    <t>"m.č.02-1.13"  6,00</t>
  </si>
  <si>
    <t>"m.č.02-1.15"  320</t>
  </si>
  <si>
    <t>9-I-KR41_2k</t>
  </si>
  <si>
    <t xml:space="preserve">Reštaurátorská obnova povrchov klenieb - Očistenie od depozitov a cementových doplnkov - s dôrazom na zachovanie historického vývoja - murivo doplnené v 80. rokoch 20. stor. povrchovo zjednotené s historickou vrstvou  </t>
  </si>
  <si>
    <t>-1716979670</t>
  </si>
  <si>
    <t>601,9</t>
  </si>
  <si>
    <t>391</t>
  </si>
  <si>
    <t>9-I-KR41_3k</t>
  </si>
  <si>
    <t xml:space="preserve">Reštaurátorská obnova povrchov klenieb - Stabilizácia a špárovanie muriva a omietok </t>
  </si>
  <si>
    <t>-657719438</t>
  </si>
  <si>
    <t>9-I-KR41_4k</t>
  </si>
  <si>
    <t xml:space="preserve">Reštaurátorská obnova povrchov klenieb - Doplnenie muriva  </t>
  </si>
  <si>
    <t>-912757139</t>
  </si>
  <si>
    <t>601,90</t>
  </si>
  <si>
    <t>393</t>
  </si>
  <si>
    <t>9-I-KR41_1s</t>
  </si>
  <si>
    <t>Reštaurátorská obnova povrchov stien  - Spevnenie omietok - základné</t>
  </si>
  <si>
    <t>704837312</t>
  </si>
  <si>
    <t>"zvislé steny</t>
  </si>
  <si>
    <t>183,25  " m.č. 02- 0.01</t>
  </si>
  <si>
    <t>194,00 "m.č. 02- 0.02</t>
  </si>
  <si>
    <t>21,00  "m.č. 02-1.01</t>
  </si>
  <si>
    <t>65,00   "m.č. 02-1.02</t>
  </si>
  <si>
    <t>112  "m.č. 02-1.03</t>
  </si>
  <si>
    <t>229,50 "m.č. 02-1.04</t>
  </si>
  <si>
    <t>81,00"m.č. 02-1.05</t>
  </si>
  <si>
    <t>123,00  "m.č. 02-1.06</t>
  </si>
  <si>
    <t>55,60    "m.č. 02-1.07</t>
  </si>
  <si>
    <t>105,80   "m.č. 02-1.08</t>
  </si>
  <si>
    <t>82,10  "m.č. 02-1.09</t>
  </si>
  <si>
    <t>52,4    "m.č. 02-1.10</t>
  </si>
  <si>
    <t>48,10    "m.č. 02-1.11</t>
  </si>
  <si>
    <t>30,00    "m.č. 02-1.12</t>
  </si>
  <si>
    <t>32,40   "m.č. 02-1.13</t>
  </si>
  <si>
    <t>130,00   "m.č. 02-1.15</t>
  </si>
  <si>
    <t>268,00   "m.č. 02-1.16</t>
  </si>
  <si>
    <t>112,00  "m.č. 02-2.01</t>
  </si>
  <si>
    <t>276   "m.č. 02-2.02</t>
  </si>
  <si>
    <t>74,00  "m.č. 02-2.03</t>
  </si>
  <si>
    <t>120,00  "m.č. 02-2.04</t>
  </si>
  <si>
    <t>129,40  "m.č. 02-2.05</t>
  </si>
  <si>
    <t>103,00    "m.č. 02-2.06</t>
  </si>
  <si>
    <t>67,80     "m.č. 02-2.07</t>
  </si>
  <si>
    <t>118,90    "m.č. 02-2.08</t>
  </si>
  <si>
    <t>109,40   "m.č. 02-2.09</t>
  </si>
  <si>
    <t>32,00   "m.č. 02-2.10</t>
  </si>
  <si>
    <t>9-I-KR41_2s</t>
  </si>
  <si>
    <t xml:space="preserve">Reštaurátorská obnova povrchov stien a klenieb - Očistenie od depozitov a cementových doplnkov - s dôrazom na zachovanie historického vývoja - murivo doplnené v 80. rokoch 20. stor. povrchovo zjednotené s historickou vrstvou  </t>
  </si>
  <si>
    <t>-362777359</t>
  </si>
  <si>
    <t>2955,65</t>
  </si>
  <si>
    <t>395</t>
  </si>
  <si>
    <t>9-I-KR41_3s</t>
  </si>
  <si>
    <t xml:space="preserve">Reštaurátorská obnova povrchov stien a klenieb - Stabilizácia a špárovanie muriva a omietok </t>
  </si>
  <si>
    <t>-1445645775</t>
  </si>
  <si>
    <t>9-I-KR41_4s</t>
  </si>
  <si>
    <t xml:space="preserve">Reštaurátorská obnova povrchov stien a klenieb - Doplnenie muriva  </t>
  </si>
  <si>
    <t>-2034658937</t>
  </si>
  <si>
    <t>397</t>
  </si>
  <si>
    <t>494</t>
  </si>
  <si>
    <t>Vyhotovenie záverečnej správy z reštaurovania - pre celý objekt SO.02 - Západné paláce a kaplnka</t>
  </si>
  <si>
    <t>496</t>
  </si>
  <si>
    <t>SO 02.EL - Elektromontáže</t>
  </si>
  <si>
    <t>21M-1 - ELEKTROINŠTALÁCIE</t>
  </si>
  <si>
    <t xml:space="preserve">    M - Práce a dodávky M</t>
  </si>
  <si>
    <t xml:space="preserve">    21-M - Elektromontáže</t>
  </si>
  <si>
    <t xml:space="preserve">    22M-1 - ELEKTROMONTÁŽE - KNX/EIB</t>
  </si>
  <si>
    <t xml:space="preserve">    21M-51 - DODÁVKY-ostatné</t>
  </si>
  <si>
    <t>21-M</t>
  </si>
  <si>
    <t>Montáž rozvádzaca RSM12 - zostava komplet</t>
  </si>
  <si>
    <t>Pol199</t>
  </si>
  <si>
    <t>Montáž skrinka s uzem. Svorkou</t>
  </si>
  <si>
    <t>Pol200</t>
  </si>
  <si>
    <t>Skrinka s uzem. Svorkou - IP44</t>
  </si>
  <si>
    <t>Uzemnenie nosných castí (schodiska), uzemnovací drôt FeZn D 10mm na podperách</t>
  </si>
  <si>
    <t>210800160</t>
  </si>
  <si>
    <t>MONTAZ kábel 750 - 1000 V /mm2/ CYKY-CYKYm 750 V do 5x4 pevne, pod om.</t>
  </si>
  <si>
    <t>Príplatok na zatahovanie káblov do chránicky (profilu schodiska)</t>
  </si>
  <si>
    <t>Pol13</t>
  </si>
  <si>
    <t>Pol201</t>
  </si>
  <si>
    <t>kábel silový medený CYKY-J 3x2,5</t>
  </si>
  <si>
    <t>Pol202</t>
  </si>
  <si>
    <t>kábel silový medený CYKY-J 5x2,5</t>
  </si>
  <si>
    <t>Pol203</t>
  </si>
  <si>
    <t>kábel silový medený CYKY-J 5x4</t>
  </si>
  <si>
    <t>Pol204</t>
  </si>
  <si>
    <t>kábel silový medený CYKY-J 5x6</t>
  </si>
  <si>
    <t>Pol205</t>
  </si>
  <si>
    <t>kábel silový medený CYKY-J 5x1,5</t>
  </si>
  <si>
    <t>Pol206</t>
  </si>
  <si>
    <t>Šnúra  CYSY 3x1,5</t>
  </si>
  <si>
    <t>Ukoncenie celoplastových káblov zmrašt. záklopkou alebo páskou do 5x4 mm2 (rozvodnice a svorkové skrine)</t>
  </si>
  <si>
    <t>210100259p.1</t>
  </si>
  <si>
    <t>210950205.1</t>
  </si>
  <si>
    <t>Pol207</t>
  </si>
  <si>
    <t>Pomocná nosná konštrukcia  pre svietidlá - pozri Svietidlá - materiál</t>
  </si>
  <si>
    <t>210111033</t>
  </si>
  <si>
    <t>Pol208</t>
  </si>
  <si>
    <t>2xZAS 230V/16A 1NAS - IP55-IK07 - montáž na povrch-predkáblovaná</t>
  </si>
  <si>
    <t>210110001</t>
  </si>
  <si>
    <t>Spínac nástenný pre prostredie obycajné alebo vlhké vc. zapojenia jednopólový - radenie 1</t>
  </si>
  <si>
    <t>Pol209</t>
  </si>
  <si>
    <t>Spínac rad. 1 povrchová montáž IP 55-IK10</t>
  </si>
  <si>
    <t>Pol210</t>
  </si>
  <si>
    <t>Spínac rad. 1 zapustená montáž  IP 55-IK10</t>
  </si>
  <si>
    <t>21019000x-PC</t>
  </si>
  <si>
    <t>Montáž varná doska</t>
  </si>
  <si>
    <t>21019000x-PC.1</t>
  </si>
  <si>
    <t>Montáž ventilátorov, digestora</t>
  </si>
  <si>
    <t>Montáž zás.rozvodnice X.z1, X.z2</t>
  </si>
  <si>
    <t>2101900XX-pc.1</t>
  </si>
  <si>
    <t>Montáž svorkovej skrinky Mx1,Mx2</t>
  </si>
  <si>
    <t>Pol211</t>
  </si>
  <si>
    <t>Svorková skrinka  - zap. Atyp š.600/v.200/hl.120 mm - IP54</t>
  </si>
  <si>
    <t>2101900XX-pc.2</t>
  </si>
  <si>
    <t>Montáž rozvádzaca R.OVL2 (ovládanie DALI - kaplnka)</t>
  </si>
  <si>
    <t>2101900XX-pc.3</t>
  </si>
  <si>
    <t>Montáž skrinky pre nap.zdroj LED sviet. Pásov</t>
  </si>
  <si>
    <t>Pol212</t>
  </si>
  <si>
    <t>Skrinka  - zap. Atyp pre nap.zdroj LED sviet. Pásov- IP54</t>
  </si>
  <si>
    <t>21010021x-pc</t>
  </si>
  <si>
    <t>Zapájanie varnej dosky, digestora</t>
  </si>
  <si>
    <t>Pol214</t>
  </si>
  <si>
    <t>ELEKTROMONTÁŽE - KNX/EIB</t>
  </si>
  <si>
    <t>Pol215</t>
  </si>
  <si>
    <t>Pol214.1</t>
  </si>
  <si>
    <t>Pol216</t>
  </si>
  <si>
    <t>Montáž Svietidlo - žiarovkové stropné resp. nástenné</t>
  </si>
  <si>
    <t>Pol217</t>
  </si>
  <si>
    <t>Montáž Svietidlo reflektorové v podhlade</t>
  </si>
  <si>
    <t>Pol218</t>
  </si>
  <si>
    <t>Prípocet na montáž  svietidiel v kaplnke   - vo v. cca 8,0m NP - lešenie; práca vo výškach</t>
  </si>
  <si>
    <t>Pol219</t>
  </si>
  <si>
    <t>Montáž Svietidlo reflektorové  na nosic resp. nástenné priemyselné</t>
  </si>
  <si>
    <t>Zapojenie svietidlá stropného resp. nástenného</t>
  </si>
  <si>
    <t>Pol214.2</t>
  </si>
  <si>
    <t>Pol214.3</t>
  </si>
  <si>
    <t>973047191-PC</t>
  </si>
  <si>
    <t>Kapsa pre svorkové krabice a R.ovl1,2-sekanie</t>
  </si>
  <si>
    <t>DOD-01</t>
  </si>
  <si>
    <t>Rozvádzac RSM12</t>
  </si>
  <si>
    <t>DOD-02</t>
  </si>
  <si>
    <t>Rozvodnica R.OVL1,2</t>
  </si>
  <si>
    <t>Zásuvková skrinka X.Z1</t>
  </si>
  <si>
    <t>DOD-05</t>
  </si>
  <si>
    <t>Zásuvková skrinka X.Z2</t>
  </si>
  <si>
    <t>Pol221</t>
  </si>
  <si>
    <t>21M-51</t>
  </si>
  <si>
    <t>DODÁVKY-ostatné</t>
  </si>
  <si>
    <t>Pol222</t>
  </si>
  <si>
    <t>Zabudovaná varná liatinová platna - 900/800mm - prevedenie nerez - 400V/10kW</t>
  </si>
  <si>
    <t>Pol223</t>
  </si>
  <si>
    <t>Závesný digestor s uhlíkovým filtrom, ventilátorom a osvetlením - 200W/230V</t>
  </si>
  <si>
    <t>Pol224</t>
  </si>
  <si>
    <t>Pol221.1</t>
  </si>
  <si>
    <t>46020024X</t>
  </si>
  <si>
    <t>Hlbenie káblovej ryhy 50, 65 cm širokej a 60 cm hlbokej + piesk.lôžko + zásyp ryhy- v rámci SO.09</t>
  </si>
  <si>
    <t>46020014X</t>
  </si>
  <si>
    <t>Hlbenie káblovej ryhy 35 cm širokej a 60 cm hlbokej</t>
  </si>
  <si>
    <t>460420022</t>
  </si>
  <si>
    <t>Zriadenie, rekonšt. káblového lôžka z piesku bez zakrytia, v ryhe šír. do 65 cm, hrúbky vrstvy 10 cm</t>
  </si>
  <si>
    <t>5831214500</t>
  </si>
  <si>
    <t>Drvina vápencová zmes 0-4</t>
  </si>
  <si>
    <t>460490012</t>
  </si>
  <si>
    <t>Rozvinutie a uloženie výstražnej fólie z PVC do ryhy,šírka 33 cm</t>
  </si>
  <si>
    <t>2830002000</t>
  </si>
  <si>
    <t>Fólia cervená v m</t>
  </si>
  <si>
    <t>Pol225</t>
  </si>
  <si>
    <t>Chránicka do zeme, do podlahy d 110 (100)</t>
  </si>
  <si>
    <t>Pol227</t>
  </si>
  <si>
    <t>460510261.S-pc</t>
  </si>
  <si>
    <t>Žlab káblový plastový vrátane veka, úprava dna ryhy</t>
  </si>
  <si>
    <t>Pol228</t>
  </si>
  <si>
    <t>Žlab káblový plastový vrátane veka do zeme, 160/160 mm</t>
  </si>
  <si>
    <t>Pol214.4</t>
  </si>
  <si>
    <t>Pol230</t>
  </si>
  <si>
    <t>Pol231</t>
  </si>
  <si>
    <t>Pol232</t>
  </si>
  <si>
    <t>Pol .M</t>
  </si>
  <si>
    <t>Programovanie,oživenie,testovanie a ladenie - pomerná časť (50%)</t>
  </si>
  <si>
    <t>Pol233</t>
  </si>
  <si>
    <t>Pol234</t>
  </si>
  <si>
    <t>Pol235</t>
  </si>
  <si>
    <t>Pol236</t>
  </si>
  <si>
    <t>Pol237</t>
  </si>
  <si>
    <t>Práce spojené s demontážou existujúcej elektroinštalácie aj s ohladom na pamiatkový charakter stavby</t>
  </si>
  <si>
    <t>Práce spojené so zabezpecením funkcnosti existujúcej ELI v priestoroch, ktoré nie sú predmetom 2.etapy</t>
  </si>
  <si>
    <t>HZS06</t>
  </si>
  <si>
    <t>Hodinové sazdby spojené s manipuláciou (zatahovaním) káblov cez existujúce káblové šachty (komory)</t>
  </si>
  <si>
    <t>HZS07</t>
  </si>
  <si>
    <t>Oboznámenie sa so skutkovým stavom existujúcej elektroinštalácie</t>
  </si>
  <si>
    <t>D1 - SVIETIDLÁ - Materiál /  požiadavky - včítane svetelných zdrojov 21M-22</t>
  </si>
  <si>
    <t>Pol262</t>
  </si>
  <si>
    <t>"kaplnka: Horná linka (LED pás 12x1600+8x1300= asi 30m+REZ)"</t>
  </si>
  <si>
    <t>Pol263</t>
  </si>
  <si>
    <t>ISK-mon Bp Nosič Al profilov</t>
  </si>
  <si>
    <t>Pol264</t>
  </si>
  <si>
    <t>Pol265</t>
  </si>
  <si>
    <t>ISK-mon Ep Nosič Al profilov</t>
  </si>
  <si>
    <t>Pol266</t>
  </si>
  <si>
    <t>Pol267</t>
  </si>
  <si>
    <t>ISK-mon Fp Nosič Al profilov</t>
  </si>
  <si>
    <t>Pol268</t>
  </si>
  <si>
    <t>GOCCIA G1 4664GM4K12 GR  CLOCK Ø 120 10W LED 4K 12° light grey</t>
  </si>
  <si>
    <t>Pol269</t>
  </si>
  <si>
    <t>GOCCIA G2 4664GM4K CLOCK  Ø120  10W LED 4K 40° light grey</t>
  </si>
  <si>
    <t>Pol270</t>
  </si>
  <si>
    <t>GOCCIA Gp1 4669  Shield for code 4664, light grey</t>
  </si>
  <si>
    <t>Pol271</t>
  </si>
  <si>
    <t>ISK-mon Gp2 objímka</t>
  </si>
  <si>
    <t>Pol272</t>
  </si>
  <si>
    <t>ISK-mon Gp Nosič CLOCK stojan/záves pre 1/2 svt.</t>
  </si>
  <si>
    <t>Pol273</t>
  </si>
  <si>
    <t>GOCCIA H 9160SI4K KASKO r.guard, 14W LED 4K 1420lm si</t>
  </si>
  <si>
    <t>Pol274</t>
  </si>
  <si>
    <t>GOCCIA Hn 9161SI4K  EM 3h KASKO r.guard 14W LED 4K, 1420/240 lm si</t>
  </si>
  <si>
    <t>Pol275</t>
  </si>
  <si>
    <t>FOSNOVA I 2204241319  TORTUGA 0424 28W 4K CLD CELL BIA SENS</t>
  </si>
  <si>
    <t>Pol276</t>
  </si>
  <si>
    <t>DISANO-L K 4225160041 PODIO 2565 LED 42W CLD DALI GREY9006</t>
  </si>
  <si>
    <t>Pol277</t>
  </si>
  <si>
    <t>TRIDONIC  DALI XC 4xGR</t>
  </si>
  <si>
    <t>Pol278</t>
  </si>
  <si>
    <t>TRIDONIC  DALI XC 4xSC</t>
  </si>
  <si>
    <t>Pol279</t>
  </si>
  <si>
    <t>TRIDONIC  24034323 DALI PS1</t>
  </si>
  <si>
    <t>Pol280</t>
  </si>
  <si>
    <t>DO  DALI rozvádzač</t>
  </si>
  <si>
    <t>SO 02.Rv - Dodávky - Rozvádzače- Špecifikácia hlavnej výzbroje</t>
  </si>
  <si>
    <t>Rozvádzač RSM12 - Rozvádzač RSM12</t>
  </si>
  <si>
    <t xml:space="preserve">    D2 - KNX/EIB</t>
  </si>
  <si>
    <t xml:space="preserve">    Rozvádzač R.OVL1(2) - Rozvádzač R.OVL1(2)</t>
  </si>
  <si>
    <t xml:space="preserve">    D2-2 - KNX/EIB</t>
  </si>
  <si>
    <t xml:space="preserve">    Zásuvková skrinka X. - Zásuvková skrinka X.Z1</t>
  </si>
  <si>
    <t xml:space="preserve">    Zásuvková skrinka - Zásuvková skrinka X.Z2</t>
  </si>
  <si>
    <t>Rozvádzač RSM12</t>
  </si>
  <si>
    <t>Zostava : Zoraďovacia skriňa 600/400/(1800+200)mm - komplet;  IP54/20</t>
  </si>
  <si>
    <t>Pol121</t>
  </si>
  <si>
    <t>QFA01</t>
  </si>
  <si>
    <t>Zvodič prepätia  - SPD typ 1+2  3P (4+0): Iimp/pól=25kA pre 10/350;  In/pól=30kA pre 8/20;  Up=1,5kV (SO.09)</t>
  </si>
  <si>
    <t>Pol122</t>
  </si>
  <si>
    <t>Pol123</t>
  </si>
  <si>
    <t>Pol124</t>
  </si>
  <si>
    <t>3-pólový istič 25A/C Icn=10kA</t>
  </si>
  <si>
    <t>Pol125</t>
  </si>
  <si>
    <t>3-pólový istič 40A/C Icn=10kA</t>
  </si>
  <si>
    <t>Pol126</t>
  </si>
  <si>
    <t>Pol127</t>
  </si>
  <si>
    <t>Pol128</t>
  </si>
  <si>
    <t>Pol281</t>
  </si>
  <si>
    <t>Pol282</t>
  </si>
  <si>
    <t>Pol283</t>
  </si>
  <si>
    <t>Pol284</t>
  </si>
  <si>
    <t>Pol285</t>
  </si>
  <si>
    <t>Zásuvka panelová 3+N+PE IP44 400V/16A</t>
  </si>
  <si>
    <t>Zvodič prepätia  - SPD typ 1+2/1+1; 12,5 kA(10/350)+25 kA(10/350), 60 kA (8/20),T1+T2, vyberateľný modul varistora</t>
  </si>
  <si>
    <t>KNX/EIB</t>
  </si>
  <si>
    <t>FV</t>
  </si>
  <si>
    <t>Pol286</t>
  </si>
  <si>
    <t>Pol287</t>
  </si>
  <si>
    <t>EIB/KNX-DALI rozhranie  2 -kanálové , MDRC</t>
  </si>
  <si>
    <t>Pol288</t>
  </si>
  <si>
    <t>Pol289</t>
  </si>
  <si>
    <t>Pol290</t>
  </si>
  <si>
    <t>Rozvádzač R.OVL1(2)</t>
  </si>
  <si>
    <t>Zostava : Zapustená skrinka rozvodná modulárna v.500/š.300/HL.160 mm, (72TE), IP44/20 - komplet</t>
  </si>
  <si>
    <t>QM01</t>
  </si>
  <si>
    <t>1-pólový vypínač 32A</t>
  </si>
  <si>
    <t>FV1.1</t>
  </si>
  <si>
    <t>Pol291</t>
  </si>
  <si>
    <t>1+N-pólový istič 10A/B Icn=10kA</t>
  </si>
  <si>
    <t>D2-2</t>
  </si>
  <si>
    <t>Pol292</t>
  </si>
  <si>
    <t>Tlačítkový ovládač na DIN lištu</t>
  </si>
  <si>
    <t>Pol293</t>
  </si>
  <si>
    <t>Binárny vstup, 8-násobný, 230 V, MDRCBE/S 8.23.2.12CDG110093R001</t>
  </si>
  <si>
    <t>FV2.1</t>
  </si>
  <si>
    <t>Prepäťová ochrana US/E1 GHQ6310009R0001</t>
  </si>
  <si>
    <t>Pol294</t>
  </si>
  <si>
    <t>Zásuvková skrinka X.</t>
  </si>
  <si>
    <t>PC.7</t>
  </si>
  <si>
    <t>Zostava : Skrinka rozvodná  v.300/š.380/HL.210 mm, IP54/20 - komplet</t>
  </si>
  <si>
    <t>Pol295</t>
  </si>
  <si>
    <t>Prúdový chránič 4pólový 63/4/0.03  obmedzujúci počet nežiadúcich vypnutí (AC-G), Icn=10kA</t>
  </si>
  <si>
    <t>Pol296</t>
  </si>
  <si>
    <t>Pol297</t>
  </si>
  <si>
    <t>Pol298</t>
  </si>
  <si>
    <t>Zásuvka panelová 1+N+PE IP44 230V/16A</t>
  </si>
  <si>
    <t>Pol299</t>
  </si>
  <si>
    <t>Zásuvka panelová 3+N+PE IP44 400V/32A</t>
  </si>
  <si>
    <t>PC.8</t>
  </si>
  <si>
    <t>Zámok</t>
  </si>
  <si>
    <t>Pol300</t>
  </si>
  <si>
    <t>Pol301</t>
  </si>
  <si>
    <t>Pol302</t>
  </si>
  <si>
    <t>Zásuvková skrinka</t>
  </si>
  <si>
    <t>Pol303</t>
  </si>
  <si>
    <t>Prúdový chránič 2pólový 16/1N/0.03C s nadprúdovou ochranou (AC-G), Icn=10kA</t>
  </si>
  <si>
    <t>Pol304</t>
  </si>
  <si>
    <t>Pol305</t>
  </si>
  <si>
    <t>SO 02.OZV - Ozvučenie</t>
  </si>
  <si>
    <t xml:space="preserve">    D1.1 - Pasívné komponenty -  dodávka</t>
  </si>
  <si>
    <t xml:space="preserve">    D1.2 - Pasívné komponenty -  montáž</t>
  </si>
  <si>
    <t xml:space="preserve">    D2.1 - Rozvody -  dodávka</t>
  </si>
  <si>
    <t xml:space="preserve">    D2.2 - Rozvody -  montáž</t>
  </si>
  <si>
    <t xml:space="preserve">    D3.1 - Technická dokumentácia</t>
  </si>
  <si>
    <t xml:space="preserve">    D4.1 - Súvisiace náklady</t>
  </si>
  <si>
    <t>D1.1</t>
  </si>
  <si>
    <t>Pasívné komponenty -  dodávka</t>
  </si>
  <si>
    <t>Typ ako napr.: LBB 1</t>
  </si>
  <si>
    <t>Riadiaca jednotka so 6 zónami, vstavaný zosilnovac 240W, inteligentný záznamník s 255 správami, alarm. a ovládacie kontakty, kontrola liniek, poplachové tlacidlo a mikrofón, ovládanie hudby v každej zóne, nútený posluch, rozšíritelná do 60 zón</t>
  </si>
  <si>
    <t>Typ ako napr.: LBB.1</t>
  </si>
  <si>
    <t>Smerovac- rozšírenie systému o 6 zón, alarmové a ovládacie kontakty, kontrola liniek</t>
  </si>
  <si>
    <t>Typ ako napr.: LBB.2</t>
  </si>
  <si>
    <t>Mikrofónna stanica hlásatela, 6 programovatelných tlacidiel a 1 tlacidlo hlásenia do všetkých zón</t>
  </si>
  <si>
    <t>Typ ako napr.: PLE-S</t>
  </si>
  <si>
    <t>Typ ako napr.: LBB19</t>
  </si>
  <si>
    <t>Typ ako napr.: LBB.3</t>
  </si>
  <si>
    <t>Typ ako napr.: LBC 3</t>
  </si>
  <si>
    <t>podhlad. repro 9/6W, EVAC, okrúhla kov. mriežka</t>
  </si>
  <si>
    <t>Typ ako napr.: PLN-2</t>
  </si>
  <si>
    <t>Typ ako napr.: PBQ12</t>
  </si>
  <si>
    <t>Akumulátor 12V/80Ah</t>
  </si>
  <si>
    <t>D1.2</t>
  </si>
  <si>
    <t>Pasívné komponenty -  montáž</t>
  </si>
  <si>
    <t>220370011</t>
  </si>
  <si>
    <t>montáž dialkového ovládania RU</t>
  </si>
  <si>
    <t>220370411</t>
  </si>
  <si>
    <t>montáž rozhlasovej ústredne 2 programy</t>
  </si>
  <si>
    <t>220370421</t>
  </si>
  <si>
    <t>montáž jednotkového zosilnovaca</t>
  </si>
  <si>
    <t>220370442</t>
  </si>
  <si>
    <t>220370452</t>
  </si>
  <si>
    <t>montáž reproduktora stropného do 6W</t>
  </si>
  <si>
    <t>220370472</t>
  </si>
  <si>
    <t>220370571</t>
  </si>
  <si>
    <t>montáž mikrofónu</t>
  </si>
  <si>
    <t>Pol194</t>
  </si>
  <si>
    <t>školenie</t>
  </si>
  <si>
    <t>D2.1</t>
  </si>
  <si>
    <t>Rozvody -  dodávka</t>
  </si>
  <si>
    <t>Pol195</t>
  </si>
  <si>
    <t>kábel JE-H(St)H-V 4x2x0,8</t>
  </si>
  <si>
    <t>Pol196</t>
  </si>
  <si>
    <t>spojovací materiál</t>
  </si>
  <si>
    <t>Pol197</t>
  </si>
  <si>
    <t>drobný inštalacný materiál</t>
  </si>
  <si>
    <t>D2.2</t>
  </si>
  <si>
    <t>Rozvody -  montáž</t>
  </si>
  <si>
    <t>220260502</t>
  </si>
  <si>
    <t>uloženie rúrky pancierovej D21mm do podlahy</t>
  </si>
  <si>
    <t>220260503</t>
  </si>
  <si>
    <t>uloženie rúrky pancierovej D29mm do podlahy</t>
  </si>
  <si>
    <t>D3.1</t>
  </si>
  <si>
    <t>Technická dokumentácia</t>
  </si>
  <si>
    <t>D4.1</t>
  </si>
  <si>
    <t>Súvisiace náklady</t>
  </si>
  <si>
    <t>Transportná réžia</t>
  </si>
  <si>
    <t>VRN2</t>
  </si>
  <si>
    <t>Podiel prídružených výkonov</t>
  </si>
  <si>
    <t>SO 02.SK - Štrukturovaná kabeláž</t>
  </si>
  <si>
    <t xml:space="preserve">    D1.1 - Štrukturovaná kabeláž dodávka-dátový rozvádzač a príslušenstvo</t>
  </si>
  <si>
    <t xml:space="preserve">    D1-2 - Štrukturovaná kabeláž momtáž</t>
  </si>
  <si>
    <t xml:space="preserve">    D2.1 - Kamerový systém dodávka</t>
  </si>
  <si>
    <t xml:space="preserve">    D2.2 - Kamerový systém montáž</t>
  </si>
  <si>
    <t xml:space="preserve">    D3.1 - Káblové trasy dodávka</t>
  </si>
  <si>
    <t xml:space="preserve">    D3.2 - Káblové trasy montáž</t>
  </si>
  <si>
    <t xml:space="preserve">    D4.1 - Aktívné prvky dodávka</t>
  </si>
  <si>
    <t xml:space="preserve">    D4.2 - Aktívné prvky montáž</t>
  </si>
  <si>
    <t xml:space="preserve">    D5.1 - Audiotechnika dodávka</t>
  </si>
  <si>
    <t xml:space="preserve">    D5.2 - Audiotechnika montáž</t>
  </si>
  <si>
    <t xml:space="preserve">    D6.1 - Technická dokumentácia</t>
  </si>
  <si>
    <t xml:space="preserve">    D7.1 - Súvisiace náklady</t>
  </si>
  <si>
    <t>Štrukturovaná kabeláž dodávka-dátový rozvádzač a príslušenstvo</t>
  </si>
  <si>
    <t>Pol154</t>
  </si>
  <si>
    <t>Pol155</t>
  </si>
  <si>
    <t>ventilacná jednotka strešná, 90W, (6x ventilátor)</t>
  </si>
  <si>
    <t>Pol156</t>
  </si>
  <si>
    <t>Ukladacia perforovaná polica 480mm 1U , 4-bodové uchytenie , nosnost 60kg</t>
  </si>
  <si>
    <t>Pol157</t>
  </si>
  <si>
    <t>19" Napájací panel E-BOX 8x230V s prepätovou ochranou , cierny</t>
  </si>
  <si>
    <t>Pol158</t>
  </si>
  <si>
    <t>Vertikálne vyväzovacie plastové oko MOLEX PN</t>
  </si>
  <si>
    <t>Typ ako napr.: PID-0</t>
  </si>
  <si>
    <t>19" Patch Panel, 24 Port DataGate RJ45, 568A/B, STP, PowerCat 6A, 1U</t>
  </si>
  <si>
    <t>Typ ako napr.: PID.1</t>
  </si>
  <si>
    <t>19" Patch Panel, 50xRJ45, KATT IDC, USOC 2 Pairs, UTP, 1U, Cat.3</t>
  </si>
  <si>
    <t>Pol159</t>
  </si>
  <si>
    <t>19" Vyväzovací Panel, 2U</t>
  </si>
  <si>
    <t>Pol160</t>
  </si>
  <si>
    <t>19" Vyväzovací Panel, 1U</t>
  </si>
  <si>
    <t>Typ ako napr.: PCD-0</t>
  </si>
  <si>
    <t>Typ ako napr.: PCD.1</t>
  </si>
  <si>
    <t>DL-ISDN RJ 45</t>
  </si>
  <si>
    <t>kombinovaná hrubá a jemná prep. Ochrana</t>
  </si>
  <si>
    <t>Typ ako napr.: IP67-</t>
  </si>
  <si>
    <t>Typ ako napr.: IP6.1</t>
  </si>
  <si>
    <t>Typ ako napr.: RFR-0</t>
  </si>
  <si>
    <t>Predný Panel FMP3 24xLC</t>
  </si>
  <si>
    <t>Typ ako napr.: AFR-0</t>
  </si>
  <si>
    <t>FMP3 Optická kazeta /Fiber Management/ pre 24 vlákien</t>
  </si>
  <si>
    <t>Typ ako napr.: 10612</t>
  </si>
  <si>
    <t>Adaptér Duplex LC SM Snap Mount Zirconia s prachotesnou záclonkou MOLEX PN</t>
  </si>
  <si>
    <t>Typ ako napr.: 91.L0</t>
  </si>
  <si>
    <t>Pig-Tail SM 9/125 OS1 Simplex LC, LSZH, 2.0m  MOLEX PN</t>
  </si>
  <si>
    <t>Typ ako napr.: 91.LL</t>
  </si>
  <si>
    <t>FO Patch Cord, duplex SM 9/125 OS1, Duplex LC - Duplex LC, LSZH, 2.0m</t>
  </si>
  <si>
    <t>Univerzálny Lightband™ Uni Tube Kábel, 48 Vlákno Multi Purpose, SM 9/125 OS1, Loose Tube, UV-stabilný LSZH (kamery)</t>
  </si>
  <si>
    <t>Pol161</t>
  </si>
  <si>
    <t>kábel TCEPKPFLE 10xN0,8</t>
  </si>
  <si>
    <t>D1-2</t>
  </si>
  <si>
    <t>Štrukturovaná kabeláž momtáž</t>
  </si>
  <si>
    <t>Pol162</t>
  </si>
  <si>
    <t>montáž 19" rozvádzaca</t>
  </si>
  <si>
    <t>Pol163</t>
  </si>
  <si>
    <t>usporiadanie káblov v rozvádzaci</t>
  </si>
  <si>
    <t>Pol164</t>
  </si>
  <si>
    <t>montáž uzemnovacej zbernice do 19" rozvádzaca</t>
  </si>
  <si>
    <t>Pol165</t>
  </si>
  <si>
    <t>montáž ventilátora s termostatom</t>
  </si>
  <si>
    <t>Pol166</t>
  </si>
  <si>
    <t>montáž police</t>
  </si>
  <si>
    <t>Pol167</t>
  </si>
  <si>
    <t>montáž napájacej lišty</t>
  </si>
  <si>
    <t>Pol168</t>
  </si>
  <si>
    <t>montáž držiaka prepojovacích káblov</t>
  </si>
  <si>
    <t>Pol169</t>
  </si>
  <si>
    <t>montáž prepojovacieho panelu RJ-45, Cat3</t>
  </si>
  <si>
    <t>Pol170</t>
  </si>
  <si>
    <t>montáž prepojovacieho panelu RJ-45, Cat6</t>
  </si>
  <si>
    <t>Pol171</t>
  </si>
  <si>
    <t>štítok prepojovacieho panelu</t>
  </si>
  <si>
    <t>Pol172</t>
  </si>
  <si>
    <t>montáž prepojovacieho panelu optického</t>
  </si>
  <si>
    <t>Pol173</t>
  </si>
  <si>
    <t>montáž optického adaptéru</t>
  </si>
  <si>
    <t>Pol174</t>
  </si>
  <si>
    <t>montáž optického konektora</t>
  </si>
  <si>
    <t>Pol175</t>
  </si>
  <si>
    <t>montáž optického zvaru</t>
  </si>
  <si>
    <t>Pol176</t>
  </si>
  <si>
    <t>certifikacné meranie zvaru</t>
  </si>
  <si>
    <t>Pol177</t>
  </si>
  <si>
    <t>montáž držiaka optických zvarov</t>
  </si>
  <si>
    <t>Pol178</t>
  </si>
  <si>
    <t>montáž prepojovacích káblov</t>
  </si>
  <si>
    <t>Pol139</t>
  </si>
  <si>
    <t>220111431</t>
  </si>
  <si>
    <t>jednosmerné meranie kontinuity žíl</t>
  </si>
  <si>
    <t>pár</t>
  </si>
  <si>
    <t>220300153</t>
  </si>
  <si>
    <t>forma káblová TCEKE 10 XN</t>
  </si>
  <si>
    <t>220060741</t>
  </si>
  <si>
    <t>zatiahnutie kábla TCEKE do 100XN rucné zatah.</t>
  </si>
  <si>
    <t>Kamerový systém dodávka</t>
  </si>
  <si>
    <t>Typ ako napr.: DS-2C</t>
  </si>
  <si>
    <t>4 MPix Dome (2560 × 1440 ) / 30 sn./s WDR 120dB Varifokálny objektív 2,8-12mm kompresia H265+/H.265-main profile/MJPEG IR prisvietenie do 30m Krytie IP67  PoE</t>
  </si>
  <si>
    <t>yp ako napr.:DS-7732</t>
  </si>
  <si>
    <t>Záznam až do 12Mpx, až 160Mb/s16 PoE vstupov - spolu 200W 16 poplachových vstupov a 4 výstupy 4K HDMI a VGA 1080p nezávislé výstupy 4 x SATA (4x HDD max. 6TB každý) 1x 1000Mbps Ethernet</t>
  </si>
  <si>
    <t>HDD</t>
  </si>
  <si>
    <t>DS-3E0318P-E</t>
  </si>
  <si>
    <t>PoE switch 16 portový</t>
  </si>
  <si>
    <t>Kamerový systém montáž</t>
  </si>
  <si>
    <t>Pol179</t>
  </si>
  <si>
    <t>montáž konzoly na stenu, alebo strop do 5 kg</t>
  </si>
  <si>
    <t>Pol180</t>
  </si>
  <si>
    <t>montáž kamery na konzolu</t>
  </si>
  <si>
    <t>Pol181</t>
  </si>
  <si>
    <t>Pol182</t>
  </si>
  <si>
    <t>Pol183</t>
  </si>
  <si>
    <t>Káblové trasy dodávka</t>
  </si>
  <si>
    <t>AKB 80 OR</t>
  </si>
  <si>
    <t>Rozvodná krabica do betónu oranžová</t>
  </si>
  <si>
    <t>002124</t>
  </si>
  <si>
    <t>rúrka Univolt KSX 40 do zeme</t>
  </si>
  <si>
    <t>041942</t>
  </si>
  <si>
    <t>HFXP 16 Ohybná bezhalogénová rúrka, 750N/5cm, -25až105°C, PP</t>
  </si>
  <si>
    <t>HFCL16 IEC LG Príchytky - klipy, bezhalogénové</t>
  </si>
  <si>
    <t>D3.2</t>
  </si>
  <si>
    <t>Káblové trasy montáž</t>
  </si>
  <si>
    <t>220260501</t>
  </si>
  <si>
    <t>uloženie rúrky pancierovej D16mm do podlahy</t>
  </si>
  <si>
    <t>220260505</t>
  </si>
  <si>
    <t>uloženie rúrky pancierovej D40-63mm do podlahy</t>
  </si>
  <si>
    <t>Aktívné prvky dodávka</t>
  </si>
  <si>
    <t>Typ ako napr.: WS-C2</t>
  </si>
  <si>
    <t>Catalyst 2960 48 10/100 + 2 T/SFP LAN Base Image</t>
  </si>
  <si>
    <t>Typ ako napr.: WS-.1</t>
  </si>
  <si>
    <t>Catalyst 2960 24 10/100 + 2T/SFP LAN Base Image</t>
  </si>
  <si>
    <t>Typ ako napr.: GLC-L</t>
  </si>
  <si>
    <t>GE SFP,LC connector LX/LH transceiver</t>
  </si>
  <si>
    <t>Typ ako napr.: APCSU</t>
  </si>
  <si>
    <t>SMART 1000VA RackMount 1U, USB/RS232, SW</t>
  </si>
  <si>
    <t>Typ ako napr.: AIR-A</t>
  </si>
  <si>
    <t>802.11g Integrated Auto AP; RP-TNC; FCC Cnf</t>
  </si>
  <si>
    <t>D4.2</t>
  </si>
  <si>
    <t>Aktívné prvky montáž</t>
  </si>
  <si>
    <t>Pol184</t>
  </si>
  <si>
    <t>Inštalácia L3 (core/distribution) prepínaca</t>
  </si>
  <si>
    <t>Pol185</t>
  </si>
  <si>
    <t>Inštalácia a zaškolenie management software</t>
  </si>
  <si>
    <t>Pol186</t>
  </si>
  <si>
    <t>Inštalácia internetového routra, firewall-u</t>
  </si>
  <si>
    <t>Pol187</t>
  </si>
  <si>
    <t>Inštalácia WiFi prístupového bodu</t>
  </si>
  <si>
    <t>Pol188</t>
  </si>
  <si>
    <t>montáž prepoja, konektorovanie, nastavenie antén</t>
  </si>
  <si>
    <t>Pol189</t>
  </si>
  <si>
    <t>konfigurácia siete</t>
  </si>
  <si>
    <t>D5.1</t>
  </si>
  <si>
    <t>Audiotechnika dodávka</t>
  </si>
  <si>
    <t>Pol190</t>
  </si>
  <si>
    <t>42"  LCD monitor 16:9, kontrast 1 000:1, odozva 4 ms, rozlíšenie 3 840 x 2 160, jas 450 cd/m2, uhol sledovania 178°, vstupy HDMI, DisleyPort, USB-C, USB 3.0</t>
  </si>
  <si>
    <t>Typ ako napr.:  Vert</t>
  </si>
  <si>
    <t>ochranný kryt pre monitor do vonkajšieho prostredia s prísl.</t>
  </si>
  <si>
    <t>Pol191</t>
  </si>
  <si>
    <t>Konzola a príslušenstvo</t>
  </si>
  <si>
    <t>Pol192</t>
  </si>
  <si>
    <t>projektor</t>
  </si>
  <si>
    <t>D5.2</t>
  </si>
  <si>
    <t>Audiotechnika montáž</t>
  </si>
  <si>
    <t>Pol193</t>
  </si>
  <si>
    <t>montáž monitora do exteriéru</t>
  </si>
  <si>
    <t>D6.1</t>
  </si>
  <si>
    <t>D7.1</t>
  </si>
  <si>
    <t>SO 11 - Slaboprúdové rozvody</t>
  </si>
  <si>
    <t>M - Práce a dodávky M</t>
  </si>
  <si>
    <t xml:space="preserve">    D1.1 - Štrukturovaná kabeláž - dodávky</t>
  </si>
  <si>
    <t xml:space="preserve">    D1.2 - Štrukturovaná kabeláž - montáž</t>
  </si>
  <si>
    <t xml:space="preserve">    D2.1 - Kamerový systém - dodávka</t>
  </si>
  <si>
    <t xml:space="preserve">    D2.2 - Kamerový systém - montáž</t>
  </si>
  <si>
    <t xml:space="preserve">    D3.1 - Kábelové trasy - dodávka</t>
  </si>
  <si>
    <t xml:space="preserve">    D3.2 - Kábelové trasy - montáž</t>
  </si>
  <si>
    <t xml:space="preserve">    D4.1 - Zemné práce - dodávky</t>
  </si>
  <si>
    <t xml:space="preserve">    D4.2 - Zemné práce - montáž</t>
  </si>
  <si>
    <t xml:space="preserve">    D5.1 - Technická dokumentácia</t>
  </si>
  <si>
    <t>Štrukturovaná kabeláž - dodávky</t>
  </si>
  <si>
    <t>Typ ako napr.: CAA-0</t>
  </si>
  <si>
    <t>Štrukturovaná kabeláž - montáž</t>
  </si>
  <si>
    <t>Kamerový systém - dodávka</t>
  </si>
  <si>
    <t>Kamerový systém - montáž</t>
  </si>
  <si>
    <t>Kábelové trasy - dodávka</t>
  </si>
  <si>
    <t>FXKVR 63</t>
  </si>
  <si>
    <t>HDPE LWL 50x4</t>
  </si>
  <si>
    <t>Typ ako napr2.:</t>
  </si>
  <si>
    <t>CL16IEC LG príchytky -klipy</t>
  </si>
  <si>
    <t>Kábelové trasy - montáž</t>
  </si>
  <si>
    <t>Pol140</t>
  </si>
  <si>
    <t>uloženie rúrky pancierovej D40-125mm do zeme</t>
  </si>
  <si>
    <t>Pol141</t>
  </si>
  <si>
    <t>Zemné práce - dodávky</t>
  </si>
  <si>
    <t>Pol142</t>
  </si>
  <si>
    <t>tehla</t>
  </si>
  <si>
    <t>Pol143</t>
  </si>
  <si>
    <t>piesok</t>
  </si>
  <si>
    <t>Pol144</t>
  </si>
  <si>
    <t>výstražná fólia</t>
  </si>
  <si>
    <t>Zemné práce - montáž</t>
  </si>
  <si>
    <t>Pol145</t>
  </si>
  <si>
    <t>Rucné hlbenie káblovej ryhy 35 cm širokej a 80 cm hlbokej, v zemine triedy 5</t>
  </si>
  <si>
    <t>Pol146</t>
  </si>
  <si>
    <t>Dohlad archeológa</t>
  </si>
  <si>
    <t>Pol147</t>
  </si>
  <si>
    <t>Križovatka so silovým káblom, resp.inými podzemnými vedeniami  úprava dna výkopu, položenie chránicky vrátane zakrytia-bez zásypu.</t>
  </si>
  <si>
    <t>Pol148</t>
  </si>
  <si>
    <t>zriadenie káblového lôžka th. 35 pozdlžme, piesok 10</t>
  </si>
  <si>
    <t>Pol149</t>
  </si>
  <si>
    <t>Rozvinutie a uloženie výstražnej fólie z PVC do ryhy,šírka 22 cm</t>
  </si>
  <si>
    <t>Pol150</t>
  </si>
  <si>
    <t>Rucný zásyp nezap. káblovej ryhy bez zhutn. zeminy, 35 cm širokej a 80 cm hlbokej, v zemine triedy 5</t>
  </si>
  <si>
    <t>Pol151</t>
  </si>
  <si>
    <t>Proviz. úprava terénu v zemine tr. 5, aby nerovnosti terénu neboli väcšie ako 2 cm od vodor.hladiny</t>
  </si>
  <si>
    <t>Pol152</t>
  </si>
  <si>
    <t>Odvoz prebytocnej zeminy  do vzdialenosti 1 km</t>
  </si>
  <si>
    <t>Pol153</t>
  </si>
  <si>
    <t>rozbúranie kamenného základu s odstránením materiálu</t>
  </si>
  <si>
    <t>SO 05a - Úpravy plôch nádvoria (spevnené plochy, zelené plochy,opevnenie)</t>
  </si>
  <si>
    <t>HSV - HSV</t>
  </si>
  <si>
    <t>13020100P</t>
  </si>
  <si>
    <t>Odstránenie - odkopanie násypov z úpravovaných plôch ručne ,preosievanie a triedenie kameňov získaných z násypov a pod odoborným dozorom archeológa</t>
  </si>
  <si>
    <t>"plocha PP1" 160,7</t>
  </si>
  <si>
    <t>"plocha PP3"124*0,3</t>
  </si>
  <si>
    <t>"plocha PP3-PP4" 200*0,6</t>
  </si>
  <si>
    <t>"základ pre odpadkové koše" 0,4*1*1,35</t>
  </si>
  <si>
    <t>"základy pod infopanely" 0,4*1*1*4</t>
  </si>
  <si>
    <t>"plocha PP2" 33,68*0,3</t>
  </si>
  <si>
    <t>"plocha PP3"204,89*0,3</t>
  </si>
  <si>
    <t>"plocha PP4" 135,38*0,3</t>
  </si>
  <si>
    <t>"dovoz ornice" 135,38*0,05</t>
  </si>
  <si>
    <t>Vodorovné premiestnenie výkopu nosením do 10 m horniny 1 a 2 - príplatok k cene za každých ďalších 10 m</t>
  </si>
  <si>
    <t>281,794*5</t>
  </si>
  <si>
    <t>167101100</t>
  </si>
  <si>
    <t>Nakladanie výkopku tr.1-4 ručne</t>
  </si>
  <si>
    <t>275,025</t>
  </si>
  <si>
    <t>171201201</t>
  </si>
  <si>
    <t>Uloženie sypaniny na skládky do 100 m3</t>
  </si>
  <si>
    <t>180401211</t>
  </si>
  <si>
    <t>Založenie trávnika lúčneho výsevom v rovine alebo na svahu do 1:5</t>
  </si>
  <si>
    <t>0057211300</t>
  </si>
  <si>
    <t>Trávové semeno - výber podľa súčasnej trávovej skladby</t>
  </si>
  <si>
    <t>135,38*0,09</t>
  </si>
  <si>
    <t>181201101</t>
  </si>
  <si>
    <t>Úprava pláne v násypoch v hornine 1-4 bez zhutnenia</t>
  </si>
  <si>
    <t>182303110</t>
  </si>
  <si>
    <t>Doplnenie ornice hrúbky do 50 mm, v rovine</t>
  </si>
  <si>
    <t>"PP4" 135,38</t>
  </si>
  <si>
    <t>Sanácia , úprava skalného lôžka</t>
  </si>
  <si>
    <t>"pre kotvenie schodiska SCH4, SCH5"    5</t>
  </si>
  <si>
    <t>"úprava skalného lôžka-prechod na románské predhradie ,inž. siete" 15</t>
  </si>
  <si>
    <t>2894742P</t>
  </si>
  <si>
    <t>"prechody" 25</t>
  </si>
  <si>
    <t>3271114-P</t>
  </si>
  <si>
    <t>Murovanie vegetačnej koruny z jestvujúceho kameňa  bez vyplnenia škár hr. 40cm</t>
  </si>
  <si>
    <t>"ozn. PP 5" 38,81</t>
  </si>
  <si>
    <t>32721511P</t>
  </si>
  <si>
    <t>Domurovanie -úprava koruny murív premurovaním z blokových kameňov na predpísanú maltu</t>
  </si>
  <si>
    <t>"úprava koruny murív premurovaním z blokových kameňov" 43,7</t>
  </si>
  <si>
    <t>"úprava muriva vretenového schodiska" 0,95</t>
  </si>
  <si>
    <t>"domurovanie po inž.sietiach+ úprava skalného podložia pre trasovanie inž. sieti"5</t>
  </si>
  <si>
    <t>32721512P</t>
  </si>
  <si>
    <t>Škárovanie kamenného muriva škárovaného ilovohlinitou maltou</t>
  </si>
  <si>
    <t>38,81*0,4*2</t>
  </si>
  <si>
    <t>349121001</t>
  </si>
  <si>
    <t>Montáž prefabrikátov drobnej architektúry, hmotnosti od 0,2 do 1,5 t</t>
  </si>
  <si>
    <t>"odpadkové koše" 1</t>
  </si>
  <si>
    <t>"Info panely"4</t>
  </si>
  <si>
    <t>553915-L</t>
  </si>
  <si>
    <t>Dodávka a montáž lavičky s nosnou konštrukciou z pasovej ocele povrchovo úpravenej žiarovým pozinkovaním,čierny mat, a sedačkou z drevených masívnych hranolov so skosenými hranami ,povrchová úprava dub tmavý morený, ošetrenie voskom (1500x450x450)</t>
  </si>
  <si>
    <t>553915-OK</t>
  </si>
  <si>
    <t>Dodávka zostavy 3 ks odpadkových košov 350/350/600, nosná konštrukcia s pasovej ocele, kôš z uzvretých profilov oplechovanie titanzin. plechom so strieškou,</t>
  </si>
  <si>
    <t>"podrobnosti viď detail OK" 1</t>
  </si>
  <si>
    <t>553915-SF</t>
  </si>
  <si>
    <t>Dodávka a montáž stojanou na fakľu z pasovej ocele 50/5mm ,povrchová úprava žiarové pozinkovanie, čierny mat</t>
  </si>
  <si>
    <t>"podrobnosti viď. detaily SF" 14</t>
  </si>
  <si>
    <t>553915-I2</t>
  </si>
  <si>
    <t>Dodávka informačného panelu z oceľ. nosnej konštrukcie a panela z preplatovaných titanzinkovch platov a laminovanej fólie s UV filtrom s plnofarebnou exteriérovou potlačou obojstranný 100x2600</t>
  </si>
  <si>
    <t>"ozn. I2" 2</t>
  </si>
  <si>
    <t>"podrobnosti viď. detail"</t>
  </si>
  <si>
    <t>553915-I1</t>
  </si>
  <si>
    <t>Dodávka informačného panelu z oceľ. nosnej konštrukcie a panela z preplatovaných titanzinkovch platov a laminovanej fólie s UV filtrom s plnofarebnou  potlačou jednostranný 100x2600</t>
  </si>
  <si>
    <t>"ozn. I1" 2</t>
  </si>
  <si>
    <t>Osadzovanie schodiskových stupňov kamenných do štrkového lôžka, alt. lôžka z trassovej malty</t>
  </si>
  <si>
    <t>43412142SCH4</t>
  </si>
  <si>
    <t>Osadenie slepého stupňa z lomového kameňa s domurovaním na potrebnú hrúbku muriva</t>
  </si>
  <si>
    <t>"úprava prahu - travertínové bloky" 1,53</t>
  </si>
  <si>
    <t>"masívny pieskovec " 1*0,7</t>
  </si>
  <si>
    <t>5838557700</t>
  </si>
  <si>
    <t>Kamenné stupne - pieskovec hr.15cm</t>
  </si>
  <si>
    <t>1,53</t>
  </si>
  <si>
    <t>5838582100</t>
  </si>
  <si>
    <t>Travertínové bloky</t>
  </si>
  <si>
    <t>45159777P</t>
  </si>
  <si>
    <t>Podklad pod dlažby z ílovitej zeminy</t>
  </si>
  <si>
    <t>"PP2" 33,68</t>
  </si>
  <si>
    <t>56420111P</t>
  </si>
  <si>
    <t>Podklad z riečneho štrku triedeného fr. 4/8mm  hr. 40mm</t>
  </si>
  <si>
    <t>564851111</t>
  </si>
  <si>
    <t>Podklad zo štrkodrviny s rozprestrením a zhutnením, hr.po zhutnení 150 mm</t>
  </si>
  <si>
    <t>"PP3" 204,89</t>
  </si>
  <si>
    <t>56921111P</t>
  </si>
  <si>
    <t>Mlatové plochy z jemnej kamennej drte fr. 1-4  s prímesou vápenca 25% hr. 30mm</t>
  </si>
  <si>
    <t>"ozn. PP2"33,68</t>
  </si>
  <si>
    <t>594111PP1</t>
  </si>
  <si>
    <t>Pôvodná rastlá skala očistenie ,doplnená travertínovým štetovaním -lokálne</t>
  </si>
  <si>
    <t>"PP1" 164,23</t>
  </si>
  <si>
    <t>594111PP3</t>
  </si>
  <si>
    <t>Pieskovcová dlažba hr. 50, doplnenie travertín (prerastené trávou ) do pieskového lôžka hr. 50mm</t>
  </si>
  <si>
    <t>583801060P</t>
  </si>
  <si>
    <t>Pieskovcová dlažba hr. 50mm nepravidelného tvaru</t>
  </si>
  <si>
    <t>"(50% nákup  PP3" 204,89*0,5</t>
  </si>
  <si>
    <t>96202239P</t>
  </si>
  <si>
    <t>Búranie - rozoberanie kamenného muriva s roztriedením kameňa pre ďalšie použitie</t>
  </si>
  <si>
    <t>"plocha PP1 -rozobratie muriva" 73,95</t>
  </si>
  <si>
    <t>"rozobratie kamenného muriva -úprava koruny murív premurovaním"34,5</t>
  </si>
  <si>
    <t>"rozobratie kamenného muriva - úprava troza murív vegetačným porastom"0,4</t>
  </si>
  <si>
    <t>276,332*0,3</t>
  </si>
  <si>
    <t>82,9*25</t>
  </si>
  <si>
    <t>259,607*6 "Prepočítané koeficientom množstva</t>
  </si>
  <si>
    <t>979087212</t>
  </si>
  <si>
    <t>Nakladanie na dopravné prostriedky pre vodorovnú dopravu sutiny</t>
  </si>
  <si>
    <t>2,796</t>
  </si>
  <si>
    <t>99928P-L</t>
  </si>
  <si>
    <t>Presun hmôt z dočasnej skládky  malými dopravnými prostriedkami bez možnosti použiť veľké dopravné prostriedky (prevýšenie a pohyb osôb)</t>
  </si>
  <si>
    <t>489,56 *0,8</t>
  </si>
  <si>
    <t>160,92</t>
  </si>
  <si>
    <t>160,92*1,2 "Prepočítané koeficientom množstva</t>
  </si>
  <si>
    <t>767914130</t>
  </si>
  <si>
    <t>Montáž oplotenia rámového, na oceľové stĺpiky, vo výške nad 1,5 do 2,0 m</t>
  </si>
  <si>
    <t>33,2+5,3+7,5+4+2,5+5,5+11</t>
  </si>
  <si>
    <t>31331010DIR</t>
  </si>
  <si>
    <t>31331010DIR2</t>
  </si>
  <si>
    <t>Vzpera OBO v. 200cm</t>
  </si>
  <si>
    <t>31331010DIR3</t>
  </si>
  <si>
    <t>Betonová pätka OBO</t>
  </si>
  <si>
    <t>31331010DIR4</t>
  </si>
  <si>
    <t>Objímka OBO</t>
  </si>
  <si>
    <t>"sch4 - OK z valcovaných profilov" 75,825</t>
  </si>
  <si>
    <t>"sch5 - OK z valcovaných profilov" 44,415</t>
  </si>
  <si>
    <t>"sch4 - stupne z antikorovej ocele" 311,565</t>
  </si>
  <si>
    <t>"sch5 - stupne z antikorovje ocele "162,865</t>
  </si>
  <si>
    <t>"antikorové prvky na schody SCH3" 35,1+146</t>
  </si>
  <si>
    <t>553960008P</t>
  </si>
  <si>
    <t>998767204</t>
  </si>
  <si>
    <t>Presun hmôt pre kovové stavebné doplnkové konštrukcie v objektoch výšky nad 24 do 36 m</t>
  </si>
  <si>
    <t>ZOZNAM FIGÚR</t>
  </si>
  <si>
    <t>Výmera</t>
  </si>
  <si>
    <t xml:space="preserve"> SO 02/ SO 02.S</t>
  </si>
  <si>
    <t>Zamurovanie otvoru,premurovanie rozrušenej kamennej klenby na maltu trassovú TUBAG - alebo ekvivalent</t>
  </si>
  <si>
    <t>L Dvojvrstv.. hĺbkové škárovanie z lomového kameňa nad 30mm stredného na maltu trassovú TUBAG - alebo ekvivalent</t>
  </si>
  <si>
    <t>L Škárovanie muriva stien i klenieb maltou z hydraulického vápna ,hrubozrného piesku  fr. 0-4mm s prímesou drobného riečneho štrku fr. 4-8mm, škárovanie nesmie prečnievať cez líce muriva (trassová malta TUBAG) - alebo ekvivalent</t>
  </si>
  <si>
    <t>"1/3 muriva cca je potrebné rozobrať,kameň očistiť a pre murovať na maltu trassovú TUBAG" - alebo ekvivalent</t>
  </si>
  <si>
    <t>Polymerová izolácia typu CEM proof Silver Seal aktívna SilverSeal bobtnava textília s nakaširovanou PE fóiou, bobtnavá samotesniaca špeciálna izolácia,ktorá sa aktivuje vodou - alebo ekvivalent</t>
  </si>
  <si>
    <t>Hydroizolačná fólia PVC-P FATRAFOL 810, hr. 2 mm, š. 1,2 m, izolácia balkónov, strešných detailov, farba sivá, FATRA IZOLFA- alebo ekvivalent</t>
  </si>
  <si>
    <t>Doska cementotriesková typu ako CETRIS BASIS 1250x2500 - alebo ekvivalent</t>
  </si>
  <si>
    <t>Záklop stropov z dosiek typu ako CETRIS jednovrstvových skrutkovaných na rošt na zraz hr. dosky 18 mm - alebo ekvivalent</t>
  </si>
  <si>
    <t>Podhľad a obklady z dosák typu ako Cetris hr. 18mm na rošte z CD a UW profilov uchytených na nosnej konštrukcií podlahy - alebo ekvivalent</t>
  </si>
  <si>
    <t>Očistenie a škárovanie líca klenby na maltu trassovú TUBAG- alebo ekvivalent/ Očistenie od depozitov- s dôrazom na zachovanie historického vývoja</t>
  </si>
  <si>
    <t>Očistenie a škárovanie líca klenby na maltu trassovú TUBAG - alebo ekvivalent / Spevnenie hmoty - základné</t>
  </si>
  <si>
    <t>Očistenie a škárovanie líca klenby na maltu trassovú TUBAG - alebo ekvivalent  / Stabilizácia a špárovanie muriva a omietok</t>
  </si>
  <si>
    <t xml:space="preserve">Očistenie a škárovanie líca klenby na maltu trassovú TUBAG - alebo ekvivalent / Doplnenie muriva  </t>
  </si>
  <si>
    <t>Kmenná vlna typu  ISOVER S  hrúbka 100 mm - alebo ekvivalent</t>
  </si>
  <si>
    <t>Vyhrievanie zvislých zvodov typu  GEBERIT systémom typu ako  DEVI (D+M) - alebo ekvivalent</t>
  </si>
  <si>
    <t>Potrubie z rúr typu ako GEBERIT 110/4, 3 odpadné zvislé  - alebo ekvivalent</t>
  </si>
  <si>
    <t>Zvukový projektor 30W/20W, kovový, EVAC - alebo ekvivalent</t>
  </si>
  <si>
    <t>Spínace a Zásuvky -  design a  farbu urcí hl. architekt stavby ( cenová úroven  - napr. SOLIROC Legrand) - alebo ekvivalent</t>
  </si>
  <si>
    <t>ELEKTROMONTÁŽE - KNX/EIB (systém ABB) - alebo ekvivalent</t>
  </si>
  <si>
    <t>SVIETIDLÁ - Materiál /  požiadavky - včítane svetelných zdrojov - alebo ekvivalent</t>
  </si>
  <si>
    <t>Tepelnoizolacné trubice typu AEROFLEX  Ace hr. 19 mm, d 160 - alebo ekvivalent</t>
  </si>
  <si>
    <t>Tepelnoizolacné trubice typu AEROFLEX  Ace hr. 19 mm, d 110 - alebo ekvivalent</t>
  </si>
  <si>
    <t>Tepelnoizolacné trubice typu AEROFLEX  Ace hr. 19 mm, d 125 - alebo ekvivalent</t>
  </si>
  <si>
    <t>Tepelnoizolacné trubice typu AEROFLEX  Ace hr. 19 mm, d 63 - alebo ekvivalent</t>
  </si>
  <si>
    <t>Geotextília typu BONTEC, TATRATEX NW400  - alebo ekvivalent</t>
  </si>
  <si>
    <t>Lišta stenová z poplastovaného plechu FATRAFOL, PVC š. 100 mm, dĺ. 2 m, FATRA IZOLFA - alebo ekvivalent</t>
  </si>
  <si>
    <t>Bentonitová rohož typu CEMtobent DS 5,5kg/m2 ochrana stavieb s 3D kompozitnou fóliou hodnota DIN EN ISO 18130m/s 2x10-15 - alebo ekvivalent</t>
  </si>
  <si>
    <t>Kladenie dlažby kamennej hr. 50 mm z očistenej vybúranej dlažby ukladanej do  lôžka z trasovej malty TUBAG TDM 1,5-4 mm hr. 60 mm vrátane kontaktného mostíka s trasom TNH flex - alebo ekvivalent</t>
  </si>
  <si>
    <t>ISK-syl/LS B Komplet STARTFLEX DALI  IP65 840/11750/74 5m - alebo ekvivalent</t>
  </si>
  <si>
    <t>ISK-syl/LS E Komplet STARTFLEX DALI  IP65 840/11750/74 5m  - alebo ekvivalent</t>
  </si>
  <si>
    <t>ISK-syl/LS F Komplet STARTFLEX DALI  IP65 840/11750/74 5m  - alebo ekvivalent</t>
  </si>
  <si>
    <t>Stojanový 19" rozvádzac MODBOX III 42U 600x800mm grafitový -alebo ekvivalent</t>
  </si>
  <si>
    <t>6TB HDD Typ ako napr.: SATA WD60PURZ špecial. Pre NVR - alebo ekvivalent</t>
  </si>
  <si>
    <t>Rámcek pre modul IP67 MOLEX PN - alebo ekvivalent</t>
  </si>
  <si>
    <t xml:space="preserve">    D2 - KNX/EIB </t>
  </si>
  <si>
    <t xml:space="preserve">KNX/EIB </t>
  </si>
  <si>
    <t>Kontaktný mostík s trasom tubag TNH flex - alebo ekvivalent</t>
  </si>
  <si>
    <t>Drenážna vrstva - trasová drenážna malta tubag TDM 1,5-4mm vo vrstve 60 mm  - alebo ekvivalent</t>
  </si>
  <si>
    <t>Dlažba mrazuvzdorná keramická (pôjdovka),rozmer cca 200x200x30,ukladaná do trassovej malty škárovaná,škárovacou hmotou TUBAG  - alebo ekvivalent</t>
  </si>
  <si>
    <t>Technická textília typu ako Flex Light Tx30-IV alebo ekvivalent</t>
  </si>
  <si>
    <t>Obklad stĺpov z technickej textílie typu Précontraint T2 materiál + montáž alebo ekvivalent</t>
  </si>
  <si>
    <t>kábel Solarix FTP (F/UTP), 4x2xAWG24 Cat5e, LSOH alebo ekvivalent</t>
  </si>
  <si>
    <t>Rámcek pre modul IP67 MOLEX PN alebo ekvivalent</t>
  </si>
  <si>
    <t xml:space="preserve">    22M-1 - ELEKTROMONTÁŽE - KNX/EIB </t>
  </si>
  <si>
    <t>Podlahová krabica - IP66 - pre vysoké žataženie/ 8x zas.230V/16A : typu ako  LEGRAND: 89634+89683+89686+89687 alebo ekvivalent</t>
  </si>
  <si>
    <t>Montáž rozvádzaca DALI.OVL (ovládanie DALI - románsky palác) alebo ekvivalent</t>
  </si>
  <si>
    <t>Pomocný montážny materiál - Montážny pásik Devifix 1m alebo ekvivalent</t>
  </si>
  <si>
    <t>Regulátor  na DIN lištu do rozvádzaca pre ochranu daždových úžlabí a zvodov - typu ako Devireg 850 IV(komplet) alebo ekvivalent</t>
  </si>
  <si>
    <t>Regulátor  na DIN lištu do rozvádzaca pre potrubí - typu ako  Devireg 330 (-10 až +10°) (snímac na potrubie) alebo ekvivalent</t>
  </si>
  <si>
    <t xml:space="preserve">Spolupráca s dodávatelom systému KNX a výrobcom (dodávatelom) svietidiel; realizácia pomocných konštrukcií pre svietidla </t>
  </si>
  <si>
    <t>"trasový materiál typu TUBAG, kameň použiť jestvujúci z búračiek v prípade nedostaku použiť kameň identický pôvodnému" alebo ekvivalent</t>
  </si>
  <si>
    <t>Náter exteriérovou farbou na báze silikónu typu typu Keim, odtieň sivý alebo ekvivalent</t>
  </si>
  <si>
    <t>"náter exteriérovou farbou na báze silikónu typu typu Keim, odtieň sivý alebo ekvivalent</t>
  </si>
  <si>
    <t>Hydroizolačný pás z fólie PVC-P FATRAFOL 818 hr. 2 mm alebo ekvivalent</t>
  </si>
  <si>
    <t>Hydroizolačná fólia PVC-P FATRAFOL A alebo ekvivalent</t>
  </si>
  <si>
    <t>Podkladný náter typu Sika Primer 3, balenie 1 l alebo ekvivalent</t>
  </si>
  <si>
    <t>Tesniaci tmel-polyuretánový typu Sikaflex 11 FC*, balenie 600 ml, betónový,farebný alebo ekvivalent</t>
  </si>
  <si>
    <t>Podhľad stropu zo sadrovlaknitých dosák typu Fermacell hr. 12,5mm na OK znížený na antikorovej nosnej konštrukcií a závesoch závesoch alebo ekvivalent</t>
  </si>
  <si>
    <t>Podhľad stropu zo sadrovlaknitých dosák typu Fermacell hr. 12,5mm uchytenie priame na OK alebo ekvivalent</t>
  </si>
  <si>
    <t>D+M okno s oceľ. konštrukcie typu Jansen Janisol Arte s povrchovou úpravou RAL 7016 antrazitgrau s metalickou povrch. úpravou ,zasklenie izol. dvojsklo s predsadenou vitrážou , otváravé, podrobnosti viď. detail v.č. 1260/990  alebo ekvivalent</t>
  </si>
  <si>
    <t>D+M okno s oceľ. konštrukcie typu Jansen Janisol Arte s povrchovou úpravou RAL 7016 antrazitgrau s metalickou povrch. úpravou ,zasklenie izol. dvojsklo , otváravé -polohovateľnosť krídla pre vetranie 550/870  alebo ekvivalent</t>
  </si>
  <si>
    <t>D+M okno s oceľ. konštrukcie typu Jansen Janisol Arte s povrchovou úpravou RAL 7016 antrazitgrau s metalickou povrch. úpravou ,zasklenie izol. dvojsklo s predsadenou vitrážou , otváravé, podrobnosti viď. detail  1200/1170  alebo ekvivalent</t>
  </si>
  <si>
    <t>D+M okno s oceľ. konštrukcie typu Jansen Janisol Arte s povrchovou úpravou RAL 7016 antrazitgrau s metalickou povrch. úpravou ,zasklenie izol. dvojsklo s predsadenou vitrážou , otváravé, podrobnosti viď. detail  900/1130  alebo ekvivalent</t>
  </si>
  <si>
    <t>D+M okno s oceľ. konštrukcie typu Jansen Janisol Arte s povrchovou úpravou RAL 7016 antrazitgrau s metalickou povrch. úpravou ,zasklenie izol. dvojsklo s predsadenou vitrážou , otváravé, podrobnosti viď. detail  800/1000  alebo ekvivalent</t>
  </si>
  <si>
    <t>D+M okno s oceľ. konštrukcie typu Jansen Janisol Arte s povrchovou úpravou RAL 7016 antrazitgrau s metalickou povrch. úpravou ,zasklenie izol. dvojsklo s predsadenou vitrážou , otváravé, podrobnosti viď. detail 900/900  alebo ekvivalent</t>
  </si>
  <si>
    <t>D+M okno s oceľ. konštrukcie typu Jansen Janisol Arte s povrchovou úpravou RAL 7016 antrazitgrau s metalickou povrch. úpravou ,zasklenie izol. dvojsklo s predsadenou vitrážou , otváravé, podrobnosti viď. detail  870/1440  alebo ekvivalent</t>
  </si>
  <si>
    <t>D+M okno s oceľ. konštrukcie typu Jansen Janisol Arte s povrchovou úpravou RAL 7016 antrazitgrau s metalickou povrch. úpravou ,zasklenie izol. dvojsklo s predsadenou vitrážou , otváravé, podrobnosti viď. detail  1050/1500  alebo ekvivalent</t>
  </si>
  <si>
    <t>D+M okno s oceľ. konštrukcie typu Jansen Janisol Arte s povrchovou úpravou RAL 7016 antrazitgrau s metalickou povrch. úpravou ,zasklenie izol. dvojsklo , otváravé -polohovateľnosť krídla pre vetranie 700/1800  alebo ekvivalent</t>
  </si>
  <si>
    <t>D+M presklenia strechy z profilov typu Jansen Art a  lepené bezpečnostné sklo typu VSG hr. 21,5mm alebo ekvivalent</t>
  </si>
  <si>
    <t>Nátery kov.stav.doplnk.konštr. ZINGA  (základný náter a vrchný)  alebo ekvivalent</t>
  </si>
  <si>
    <t>Spolupráca s dodávatelom systému KNX  a výrobcom (dodávatelom) svietidiel; realizácia pomocných konštrukcií pre svietidla</t>
  </si>
  <si>
    <t xml:space="preserve">SO 02.Sv - Svietidlá -materiál/požiadavky -včítane svetelných zdrojov  </t>
  </si>
  <si>
    <t>SVIETIDLÁ - Materiál /  požiadavky - včítane svetelných zdrojov 21M-22 uvedených typov alebo ekvivalent</t>
  </si>
  <si>
    <t>PLENA USB, MP3 prehrávac / tuner  alebo ekvivalent</t>
  </si>
  <si>
    <t>PLENA výkonový zosilovac 360/240W  alebo ekvivalent</t>
  </si>
  <si>
    <t>PLENA výkonový zosilovac 720/480W  alebo ekvivalent</t>
  </si>
  <si>
    <t>Plena Voice Alarm System - simulátor zátaže linky  alebo ekvivalent</t>
  </si>
  <si>
    <t>Plena Voice Alarm System - nabíjec baterií, 24V, EN 54-4  alebo ekvivalent</t>
  </si>
  <si>
    <t>Škárovanie pôvodného muriva  predpísanou trassovou maltou typu TUBAG v TS alebo ekvivalent</t>
  </si>
  <si>
    <t>Lamelové oplotenie mobilné typu DIRICKX ,OBO 3,5x2m kon. úprava žiarové zinkovanie,oko 304,8x101,6mm drôt priemer 3,5mm 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</si>
</sst>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9"/>
      <color theme="1"/>
      <name val="Arial CE"/>
      <charset val="238"/>
    </font>
    <font>
      <sz val="8"/>
      <color theme="1"/>
      <name val="Arial CE"/>
    </font>
    <font>
      <sz val="9"/>
      <color theme="1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167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9" fillId="3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39" fillId="6" borderId="22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left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30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5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49" fontId="3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9" fillId="6" borderId="22" xfId="0" applyFont="1" applyFill="1" applyBorder="1" applyAlignment="1" applyProtection="1">
      <alignment horizontal="left" vertical="center" wrapText="1"/>
      <protection locked="0"/>
    </xf>
    <xf numFmtId="0" fontId="39" fillId="6" borderId="22" xfId="0" applyFont="1" applyFill="1" applyBorder="1" applyAlignment="1" applyProtection="1">
      <alignment horizontal="center" vertical="center" wrapText="1"/>
      <protection locked="0"/>
    </xf>
    <xf numFmtId="167" fontId="39" fillId="6" borderId="22" xfId="0" applyNumberFormat="1" applyFont="1" applyFill="1" applyBorder="1" applyAlignment="1" applyProtection="1">
      <alignment vertical="center"/>
      <protection locked="0"/>
    </xf>
    <xf numFmtId="4" fontId="39" fillId="6" borderId="22" xfId="0" applyNumberFormat="1" applyFont="1" applyFill="1" applyBorder="1" applyAlignment="1" applyProtection="1">
      <alignment vertical="center"/>
      <protection locked="0"/>
    </xf>
    <xf numFmtId="0" fontId="40" fillId="6" borderId="22" xfId="0" applyFont="1" applyFill="1" applyBorder="1" applyAlignment="1" applyProtection="1">
      <alignment vertical="center"/>
      <protection locked="0"/>
    </xf>
    <xf numFmtId="0" fontId="40" fillId="6" borderId="3" xfId="0" applyFont="1" applyFill="1" applyBorder="1" applyAlignment="1">
      <alignment vertical="center"/>
    </xf>
    <xf numFmtId="0" fontId="39" fillId="6" borderId="14" xfId="0" applyFont="1" applyFill="1" applyBorder="1" applyAlignment="1" applyProtection="1">
      <alignment horizontal="left" vertical="center"/>
      <protection locked="0"/>
    </xf>
    <xf numFmtId="0" fontId="39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166" fontId="26" fillId="6" borderId="0" xfId="0" applyNumberFormat="1" applyFont="1" applyFill="1" applyAlignment="1">
      <alignment vertical="center"/>
    </xf>
    <xf numFmtId="166" fontId="26" fillId="6" borderId="15" xfId="0" applyNumberFormat="1" applyFont="1" applyFill="1" applyBorder="1" applyAlignment="1">
      <alignment vertical="center"/>
    </xf>
    <xf numFmtId="0" fontId="25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4" fontId="0" fillId="6" borderId="0" xfId="0" applyNumberFormat="1" applyFill="1" applyAlignment="1">
      <alignment vertical="center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49" fontId="25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center" vertical="center" wrapText="1"/>
      <protection locked="0"/>
    </xf>
    <xf numFmtId="167" fontId="25" fillId="6" borderId="22" xfId="0" applyNumberFormat="1" applyFont="1" applyFill="1" applyBorder="1" applyAlignment="1" applyProtection="1">
      <alignment vertical="center"/>
      <protection locked="0"/>
    </xf>
    <xf numFmtId="4" fontId="25" fillId="6" borderId="22" xfId="0" applyNumberFormat="1" applyFont="1" applyFill="1" applyBorder="1" applyAlignment="1" applyProtection="1">
      <alignment vertical="center"/>
      <protection locked="0"/>
    </xf>
    <xf numFmtId="0" fontId="0" fillId="6" borderId="22" xfId="0" applyFill="1" applyBorder="1" applyAlignment="1" applyProtection="1">
      <alignment vertical="center"/>
      <protection locked="0"/>
    </xf>
    <xf numFmtId="0" fontId="0" fillId="6" borderId="3" xfId="0" applyFill="1" applyBorder="1" applyAlignment="1">
      <alignment vertical="center"/>
    </xf>
    <xf numFmtId="0" fontId="26" fillId="6" borderId="14" xfId="0" applyFont="1" applyFill="1" applyBorder="1" applyAlignment="1" applyProtection="1">
      <alignment horizontal="left" vertical="center"/>
      <protection locked="0"/>
    </xf>
    <xf numFmtId="0" fontId="26" fillId="6" borderId="0" xfId="0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7" fillId="6" borderId="20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vertical="center"/>
    </xf>
    <xf numFmtId="4" fontId="7" fillId="6" borderId="20" xfId="0" applyNumberFormat="1" applyFont="1" applyFill="1" applyBorder="1" applyAlignment="1">
      <alignment vertical="center"/>
    </xf>
    <xf numFmtId="0" fontId="44" fillId="6" borderId="22" xfId="0" applyFont="1" applyFill="1" applyBorder="1" applyAlignment="1" applyProtection="1">
      <alignment horizontal="left" vertical="center" wrapText="1"/>
      <protection locked="0"/>
    </xf>
    <xf numFmtId="0" fontId="45" fillId="6" borderId="3" xfId="0" applyFont="1" applyFill="1" applyBorder="1" applyAlignment="1" applyProtection="1">
      <alignment vertical="center"/>
      <protection locked="0"/>
    </xf>
    <xf numFmtId="0" fontId="46" fillId="6" borderId="22" xfId="0" applyFont="1" applyFill="1" applyBorder="1" applyAlignment="1" applyProtection="1">
      <alignment horizontal="center" vertical="center"/>
      <protection locked="0"/>
    </xf>
    <xf numFmtId="49" fontId="46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46" fillId="6" borderId="22" xfId="0" applyFont="1" applyFill="1" applyBorder="1" applyAlignment="1" applyProtection="1">
      <alignment horizontal="left" vertical="center" wrapText="1"/>
      <protection locked="0"/>
    </xf>
    <xf numFmtId="0" fontId="46" fillId="6" borderId="22" xfId="0" applyFont="1" applyFill="1" applyBorder="1" applyAlignment="1" applyProtection="1">
      <alignment horizontal="center" vertical="center" wrapText="1"/>
      <protection locked="0"/>
    </xf>
    <xf numFmtId="167" fontId="46" fillId="6" borderId="22" xfId="0" applyNumberFormat="1" applyFont="1" applyFill="1" applyBorder="1" applyAlignment="1" applyProtection="1">
      <alignment vertical="center"/>
      <protection locked="0"/>
    </xf>
    <xf numFmtId="4" fontId="46" fillId="6" borderId="22" xfId="0" applyNumberFormat="1" applyFont="1" applyFill="1" applyBorder="1" applyAlignment="1" applyProtection="1">
      <alignment vertical="center"/>
      <protection locked="0"/>
    </xf>
    <xf numFmtId="0" fontId="45" fillId="6" borderId="22" xfId="0" applyFont="1" applyFill="1" applyBorder="1" applyAlignment="1" applyProtection="1">
      <alignment vertical="center"/>
      <protection locked="0"/>
    </xf>
    <xf numFmtId="0" fontId="45" fillId="6" borderId="3" xfId="0" applyFont="1" applyFill="1" applyBorder="1" applyAlignment="1">
      <alignment vertical="center"/>
    </xf>
    <xf numFmtId="0" fontId="46" fillId="6" borderId="14" xfId="0" applyFont="1" applyFill="1" applyBorder="1" applyAlignment="1" applyProtection="1">
      <alignment horizontal="left" vertical="center"/>
      <protection locked="0"/>
    </xf>
    <xf numFmtId="0" fontId="46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vertical="center"/>
    </xf>
    <xf numFmtId="166" fontId="46" fillId="6" borderId="0" xfId="0" applyNumberFormat="1" applyFont="1" applyFill="1" applyAlignment="1">
      <alignment vertical="center"/>
    </xf>
    <xf numFmtId="166" fontId="46" fillId="6" borderId="15" xfId="0" applyNumberFormat="1" applyFont="1" applyFill="1" applyBorder="1" applyAlignment="1">
      <alignment vertical="center"/>
    </xf>
    <xf numFmtId="0" fontId="46" fillId="6" borderId="0" xfId="0" applyFont="1" applyFill="1" applyAlignment="1">
      <alignment horizontal="left" vertical="center"/>
    </xf>
    <xf numFmtId="0" fontId="45" fillId="6" borderId="0" xfId="0" applyFont="1" applyFill="1" applyAlignment="1">
      <alignment horizontal="left" vertical="center"/>
    </xf>
    <xf numFmtId="4" fontId="45" fillId="6" borderId="0" xfId="0" applyNumberFormat="1" applyFont="1" applyFill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38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12" fillId="6" borderId="0" xfId="0" applyFont="1" applyFill="1" applyAlignment="1" applyProtection="1">
      <alignment vertical="center"/>
      <protection locked="0"/>
    </xf>
    <xf numFmtId="0" fontId="12" fillId="6" borderId="14" xfId="0" applyFont="1" applyFill="1" applyBorder="1" applyAlignment="1">
      <alignment vertical="center"/>
    </xf>
    <xf numFmtId="0" fontId="12" fillId="6" borderId="15" xfId="0" applyFont="1" applyFill="1" applyBorder="1" applyAlignment="1">
      <alignment vertical="center"/>
    </xf>
    <xf numFmtId="0" fontId="6" fillId="0" borderId="0" xfId="0" applyFont="1" applyAlignment="1">
      <alignment horizontal="left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4"/>
  <sheetViews>
    <sheetView showGridLines="0" topLeftCell="A100" workbookViewId="0">
      <selection activeCell="K99" sqref="K99:AF9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22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7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6</v>
      </c>
    </row>
    <row r="5" spans="1:74" ht="12" customHeight="1">
      <c r="B5" s="20"/>
      <c r="D5" s="24" t="s">
        <v>12</v>
      </c>
      <c r="K5" s="247" t="s">
        <v>13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R5" s="20"/>
      <c r="BE5" s="244" t="s">
        <v>14</v>
      </c>
      <c r="BS5" s="17" t="s">
        <v>6</v>
      </c>
    </row>
    <row r="6" spans="1:74" ht="36.9" customHeight="1">
      <c r="B6" s="20"/>
      <c r="D6" s="26" t="s">
        <v>15</v>
      </c>
      <c r="K6" s="248" t="s">
        <v>16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R6" s="20"/>
      <c r="BE6" s="245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5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45"/>
      <c r="BS8" s="17" t="s">
        <v>6</v>
      </c>
    </row>
    <row r="9" spans="1:74" ht="14.4" customHeight="1">
      <c r="B9" s="20"/>
      <c r="AR9" s="20"/>
      <c r="BE9" s="245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45"/>
      <c r="BS10" s="17" t="s">
        <v>6</v>
      </c>
    </row>
    <row r="11" spans="1:74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45"/>
      <c r="BS11" s="17" t="s">
        <v>6</v>
      </c>
    </row>
    <row r="12" spans="1:74" ht="6.9" customHeight="1">
      <c r="B12" s="20"/>
      <c r="AR12" s="20"/>
      <c r="BE12" s="245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45"/>
      <c r="BS13" s="17" t="s">
        <v>6</v>
      </c>
    </row>
    <row r="14" spans="1:74" ht="13.2">
      <c r="B14" s="20"/>
      <c r="E14" s="249" t="s">
        <v>28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7" t="s">
        <v>26</v>
      </c>
      <c r="AN14" s="29" t="s">
        <v>28</v>
      </c>
      <c r="AR14" s="20"/>
      <c r="BE14" s="245"/>
      <c r="BS14" s="17" t="s">
        <v>6</v>
      </c>
    </row>
    <row r="15" spans="1:74" ht="6.9" customHeight="1">
      <c r="B15" s="20"/>
      <c r="AR15" s="20"/>
      <c r="BE15" s="245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45"/>
      <c r="BS16" s="17" t="s">
        <v>3</v>
      </c>
    </row>
    <row r="17" spans="2:7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245"/>
      <c r="BS17" s="17" t="s">
        <v>31</v>
      </c>
    </row>
    <row r="18" spans="2:71" ht="6.9" customHeight="1">
      <c r="B18" s="20"/>
      <c r="AR18" s="20"/>
      <c r="BE18" s="245"/>
      <c r="BS18" s="17" t="s">
        <v>8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45"/>
      <c r="BS19" s="17" t="s">
        <v>8</v>
      </c>
    </row>
    <row r="20" spans="2:71" ht="18.45" customHeight="1">
      <c r="B20" s="20"/>
      <c r="E20" s="25" t="s">
        <v>33</v>
      </c>
      <c r="AK20" s="27" t="s">
        <v>26</v>
      </c>
      <c r="AN20" s="25" t="s">
        <v>1</v>
      </c>
      <c r="AR20" s="20"/>
      <c r="BE20" s="245"/>
      <c r="BS20" s="17" t="s">
        <v>31</v>
      </c>
    </row>
    <row r="21" spans="2:71" ht="6.9" customHeight="1">
      <c r="B21" s="20"/>
      <c r="AR21" s="20"/>
      <c r="BE21" s="245"/>
    </row>
    <row r="22" spans="2:71" ht="12" customHeight="1">
      <c r="B22" s="20"/>
      <c r="D22" s="27" t="s">
        <v>34</v>
      </c>
      <c r="AR22" s="20"/>
      <c r="BE22" s="245"/>
    </row>
    <row r="23" spans="2:71" ht="16.5" customHeight="1">
      <c r="B23" s="20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20"/>
      <c r="BE23" s="245"/>
    </row>
    <row r="24" spans="2:71" ht="6.9" customHeight="1">
      <c r="B24" s="20"/>
      <c r="AR24" s="20"/>
      <c r="BE24" s="245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5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2">
        <f>ROUND(AG94,2)</f>
        <v>0</v>
      </c>
      <c r="AL26" s="253"/>
      <c r="AM26" s="253"/>
      <c r="AN26" s="253"/>
      <c r="AO26" s="253"/>
      <c r="AR26" s="32"/>
      <c r="BE26" s="245"/>
    </row>
    <row r="27" spans="2:71" s="1" customFormat="1" ht="6.9" customHeight="1">
      <c r="B27" s="32"/>
      <c r="AR27" s="32"/>
      <c r="BE27" s="245"/>
    </row>
    <row r="28" spans="2:71" s="1" customFormat="1" ht="13.2">
      <c r="B28" s="32"/>
      <c r="L28" s="254" t="s">
        <v>36</v>
      </c>
      <c r="M28" s="254"/>
      <c r="N28" s="254"/>
      <c r="O28" s="254"/>
      <c r="P28" s="254"/>
      <c r="W28" s="254" t="s">
        <v>37</v>
      </c>
      <c r="X28" s="254"/>
      <c r="Y28" s="254"/>
      <c r="Z28" s="254"/>
      <c r="AA28" s="254"/>
      <c r="AB28" s="254"/>
      <c r="AC28" s="254"/>
      <c r="AD28" s="254"/>
      <c r="AE28" s="254"/>
      <c r="AK28" s="254" t="s">
        <v>38</v>
      </c>
      <c r="AL28" s="254"/>
      <c r="AM28" s="254"/>
      <c r="AN28" s="254"/>
      <c r="AO28" s="254"/>
      <c r="AR28" s="32"/>
      <c r="BE28" s="245"/>
    </row>
    <row r="29" spans="2:71" s="2" customFormat="1" ht="14.4" customHeight="1">
      <c r="B29" s="36"/>
      <c r="D29" s="27" t="s">
        <v>39</v>
      </c>
      <c r="F29" s="37" t="s">
        <v>40</v>
      </c>
      <c r="L29" s="235">
        <v>0.2</v>
      </c>
      <c r="M29" s="236"/>
      <c r="N29" s="236"/>
      <c r="O29" s="236"/>
      <c r="P29" s="236"/>
      <c r="Q29" s="38"/>
      <c r="R29" s="38"/>
      <c r="S29" s="38"/>
      <c r="T29" s="38"/>
      <c r="U29" s="38"/>
      <c r="V29" s="38"/>
      <c r="W29" s="237">
        <f>ROUND(AZ94, 2)</f>
        <v>0</v>
      </c>
      <c r="X29" s="236"/>
      <c r="Y29" s="236"/>
      <c r="Z29" s="236"/>
      <c r="AA29" s="236"/>
      <c r="AB29" s="236"/>
      <c r="AC29" s="236"/>
      <c r="AD29" s="236"/>
      <c r="AE29" s="236"/>
      <c r="AF29" s="38"/>
      <c r="AG29" s="38"/>
      <c r="AH29" s="38"/>
      <c r="AI29" s="38"/>
      <c r="AJ29" s="38"/>
      <c r="AK29" s="237">
        <f>ROUND(AV94, 2)</f>
        <v>0</v>
      </c>
      <c r="AL29" s="236"/>
      <c r="AM29" s="236"/>
      <c r="AN29" s="236"/>
      <c r="AO29" s="236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6"/>
    </row>
    <row r="30" spans="2:71" s="2" customFormat="1" ht="14.4" customHeight="1">
      <c r="B30" s="36"/>
      <c r="F30" s="37" t="s">
        <v>41</v>
      </c>
      <c r="L30" s="235">
        <v>0.2</v>
      </c>
      <c r="M30" s="236"/>
      <c r="N30" s="236"/>
      <c r="O30" s="236"/>
      <c r="P30" s="236"/>
      <c r="Q30" s="38"/>
      <c r="R30" s="38"/>
      <c r="S30" s="38"/>
      <c r="T30" s="38"/>
      <c r="U30" s="38"/>
      <c r="V30" s="38"/>
      <c r="W30" s="237">
        <f>ROUND(BA94, 2)</f>
        <v>0</v>
      </c>
      <c r="X30" s="236"/>
      <c r="Y30" s="236"/>
      <c r="Z30" s="236"/>
      <c r="AA30" s="236"/>
      <c r="AB30" s="236"/>
      <c r="AC30" s="236"/>
      <c r="AD30" s="236"/>
      <c r="AE30" s="236"/>
      <c r="AF30" s="38"/>
      <c r="AG30" s="38"/>
      <c r="AH30" s="38"/>
      <c r="AI30" s="38"/>
      <c r="AJ30" s="38"/>
      <c r="AK30" s="237">
        <f>ROUND(AW94, 2)</f>
        <v>0</v>
      </c>
      <c r="AL30" s="236"/>
      <c r="AM30" s="236"/>
      <c r="AN30" s="236"/>
      <c r="AO30" s="236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6"/>
    </row>
    <row r="31" spans="2:71" s="2" customFormat="1" ht="14.4" hidden="1" customHeight="1">
      <c r="B31" s="36"/>
      <c r="F31" s="27" t="s">
        <v>42</v>
      </c>
      <c r="L31" s="234">
        <v>0.2</v>
      </c>
      <c r="M31" s="233"/>
      <c r="N31" s="233"/>
      <c r="O31" s="233"/>
      <c r="P31" s="233"/>
      <c r="W31" s="232">
        <f>ROUND(BB94, 2)</f>
        <v>0</v>
      </c>
      <c r="X31" s="233"/>
      <c r="Y31" s="233"/>
      <c r="Z31" s="233"/>
      <c r="AA31" s="233"/>
      <c r="AB31" s="233"/>
      <c r="AC31" s="233"/>
      <c r="AD31" s="233"/>
      <c r="AE31" s="233"/>
      <c r="AK31" s="232">
        <v>0</v>
      </c>
      <c r="AL31" s="233"/>
      <c r="AM31" s="233"/>
      <c r="AN31" s="233"/>
      <c r="AO31" s="233"/>
      <c r="AR31" s="36"/>
      <c r="BE31" s="246"/>
    </row>
    <row r="32" spans="2:71" s="2" customFormat="1" ht="14.4" hidden="1" customHeight="1">
      <c r="B32" s="36"/>
      <c r="F32" s="27" t="s">
        <v>43</v>
      </c>
      <c r="L32" s="234">
        <v>0.2</v>
      </c>
      <c r="M32" s="233"/>
      <c r="N32" s="233"/>
      <c r="O32" s="233"/>
      <c r="P32" s="233"/>
      <c r="W32" s="232">
        <f>ROUND(BC94, 2)</f>
        <v>0</v>
      </c>
      <c r="X32" s="233"/>
      <c r="Y32" s="233"/>
      <c r="Z32" s="233"/>
      <c r="AA32" s="233"/>
      <c r="AB32" s="233"/>
      <c r="AC32" s="233"/>
      <c r="AD32" s="233"/>
      <c r="AE32" s="233"/>
      <c r="AK32" s="232">
        <v>0</v>
      </c>
      <c r="AL32" s="233"/>
      <c r="AM32" s="233"/>
      <c r="AN32" s="233"/>
      <c r="AO32" s="233"/>
      <c r="AR32" s="36"/>
      <c r="BE32" s="246"/>
    </row>
    <row r="33" spans="2:57" s="2" customFormat="1" ht="14.4" hidden="1" customHeight="1">
      <c r="B33" s="36"/>
      <c r="F33" s="37" t="s">
        <v>44</v>
      </c>
      <c r="L33" s="235">
        <v>0</v>
      </c>
      <c r="M33" s="236"/>
      <c r="N33" s="236"/>
      <c r="O33" s="236"/>
      <c r="P33" s="236"/>
      <c r="Q33" s="38"/>
      <c r="R33" s="38"/>
      <c r="S33" s="38"/>
      <c r="T33" s="38"/>
      <c r="U33" s="38"/>
      <c r="V33" s="38"/>
      <c r="W33" s="237">
        <f>ROUND(BD94, 2)</f>
        <v>0</v>
      </c>
      <c r="X33" s="236"/>
      <c r="Y33" s="236"/>
      <c r="Z33" s="236"/>
      <c r="AA33" s="236"/>
      <c r="AB33" s="236"/>
      <c r="AC33" s="236"/>
      <c r="AD33" s="236"/>
      <c r="AE33" s="236"/>
      <c r="AF33" s="38"/>
      <c r="AG33" s="38"/>
      <c r="AH33" s="38"/>
      <c r="AI33" s="38"/>
      <c r="AJ33" s="38"/>
      <c r="AK33" s="237">
        <v>0</v>
      </c>
      <c r="AL33" s="236"/>
      <c r="AM33" s="236"/>
      <c r="AN33" s="236"/>
      <c r="AO33" s="236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6"/>
    </row>
    <row r="34" spans="2:57" s="1" customFormat="1" ht="6.9" customHeight="1">
      <c r="B34" s="32"/>
      <c r="AR34" s="32"/>
      <c r="BE34" s="245"/>
    </row>
    <row r="35" spans="2:57" s="1" customFormat="1" ht="25.95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41" t="s">
        <v>47</v>
      </c>
      <c r="Y35" s="239"/>
      <c r="Z35" s="239"/>
      <c r="AA35" s="239"/>
      <c r="AB35" s="239"/>
      <c r="AC35" s="42"/>
      <c r="AD35" s="42"/>
      <c r="AE35" s="42"/>
      <c r="AF35" s="42"/>
      <c r="AG35" s="42"/>
      <c r="AH35" s="42"/>
      <c r="AI35" s="42"/>
      <c r="AJ35" s="42"/>
      <c r="AK35" s="238">
        <f>SUM(AK26:AK33)</f>
        <v>0</v>
      </c>
      <c r="AL35" s="239"/>
      <c r="AM35" s="239"/>
      <c r="AN35" s="239"/>
      <c r="AO35" s="240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54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20221003</v>
      </c>
      <c r="AR84" s="51"/>
    </row>
    <row r="85" spans="1:91" s="4" customFormat="1" ht="36.9" customHeight="1">
      <c r="B85" s="52"/>
      <c r="C85" s="53" t="s">
        <v>15</v>
      </c>
      <c r="L85" s="256" t="str">
        <f>K6</f>
        <v>Rekonštrukcia Spišského hradu, Románsky palác a Západné paláce II.etapa</v>
      </c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27" t="str">
        <f>IF(AN8= "","",AN8)</f>
        <v>8. 11. 2022</v>
      </c>
      <c r="AN87" s="227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>Slovenské národné múzeum Bratislava</v>
      </c>
      <c r="AI89" s="27" t="s">
        <v>29</v>
      </c>
      <c r="AM89" s="228" t="str">
        <f>IF(E17="","",E17)</f>
        <v>Štúdio J  J s.r.o. Levoča</v>
      </c>
      <c r="AN89" s="229"/>
      <c r="AO89" s="229"/>
      <c r="AP89" s="229"/>
      <c r="AR89" s="32"/>
      <c r="AS89" s="216" t="s">
        <v>55</v>
      </c>
      <c r="AT89" s="21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25.6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28" t="str">
        <f>IF(E20="","",E20)</f>
        <v>Anna Hricová, Ing. Janka Pokryvková</v>
      </c>
      <c r="AN90" s="229"/>
      <c r="AO90" s="229"/>
      <c r="AP90" s="229"/>
      <c r="AR90" s="32"/>
      <c r="AS90" s="218"/>
      <c r="AT90" s="219"/>
      <c r="BD90" s="58"/>
    </row>
    <row r="91" spans="1:91" s="1" customFormat="1" ht="10.95" customHeight="1">
      <c r="B91" s="32"/>
      <c r="AR91" s="32"/>
      <c r="AS91" s="218"/>
      <c r="AT91" s="219"/>
      <c r="BD91" s="58"/>
    </row>
    <row r="92" spans="1:91" s="1" customFormat="1" ht="29.25" customHeight="1">
      <c r="B92" s="32"/>
      <c r="C92" s="255" t="s">
        <v>56</v>
      </c>
      <c r="D92" s="226"/>
      <c r="E92" s="226"/>
      <c r="F92" s="226"/>
      <c r="G92" s="226"/>
      <c r="H92" s="59"/>
      <c r="I92" s="230" t="s">
        <v>57</v>
      </c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5" t="s">
        <v>58</v>
      </c>
      <c r="AH92" s="226"/>
      <c r="AI92" s="226"/>
      <c r="AJ92" s="226"/>
      <c r="AK92" s="226"/>
      <c r="AL92" s="226"/>
      <c r="AM92" s="226"/>
      <c r="AN92" s="230" t="s">
        <v>59</v>
      </c>
      <c r="AO92" s="226"/>
      <c r="AP92" s="231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1:91" s="1" customFormat="1" ht="10.95" customHeight="1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0">
        <f>ROUND(AG95+AG104+AG111+AG112,2)</f>
        <v>0</v>
      </c>
      <c r="AH94" s="220"/>
      <c r="AI94" s="220"/>
      <c r="AJ94" s="220"/>
      <c r="AK94" s="220"/>
      <c r="AL94" s="220"/>
      <c r="AM94" s="220"/>
      <c r="AN94" s="221">
        <f t="shared" ref="AN94:AN112" si="0">SUM(AG94,AT94)</f>
        <v>0</v>
      </c>
      <c r="AO94" s="221"/>
      <c r="AP94" s="221"/>
      <c r="AQ94" s="69" t="s">
        <v>1</v>
      </c>
      <c r="AR94" s="65"/>
      <c r="AS94" s="70">
        <f>ROUND(AS95+AS104+AS111+AS112,2)</f>
        <v>0</v>
      </c>
      <c r="AT94" s="71">
        <f t="shared" ref="AT94:AT112" si="1">ROUND(SUM(AV94:AW94),2)</f>
        <v>0</v>
      </c>
      <c r="AU94" s="72">
        <f>ROUND(AU95+AU104+AU111+AU112,5)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ROUND(AZ95+AZ104+AZ111+AZ112,2)</f>
        <v>0</v>
      </c>
      <c r="BA94" s="71">
        <f>ROUND(BA95+BA104+BA111+BA112,2)</f>
        <v>0</v>
      </c>
      <c r="BB94" s="71">
        <f>ROUND(BB95+BB104+BB111+BB112,2)</f>
        <v>0</v>
      </c>
      <c r="BC94" s="71">
        <f>ROUND(BC95+BC104+BC111+BC112,2)</f>
        <v>0</v>
      </c>
      <c r="BD94" s="73">
        <f>ROUND(BD95+BD104+BD111+BD112,2)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6" customFormat="1" ht="16.5" customHeight="1">
      <c r="B95" s="76"/>
      <c r="C95" s="77"/>
      <c r="D95" s="243" t="s">
        <v>79</v>
      </c>
      <c r="E95" s="243"/>
      <c r="F95" s="243"/>
      <c r="G95" s="243"/>
      <c r="H95" s="243"/>
      <c r="I95" s="78"/>
      <c r="J95" s="243" t="s">
        <v>80</v>
      </c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24">
        <f>ROUND(SUM(AG96:AG103),2)</f>
        <v>0</v>
      </c>
      <c r="AH95" s="215"/>
      <c r="AI95" s="215"/>
      <c r="AJ95" s="215"/>
      <c r="AK95" s="215"/>
      <c r="AL95" s="215"/>
      <c r="AM95" s="215"/>
      <c r="AN95" s="214">
        <f t="shared" si="0"/>
        <v>0</v>
      </c>
      <c r="AO95" s="215"/>
      <c r="AP95" s="215"/>
      <c r="AQ95" s="79" t="s">
        <v>81</v>
      </c>
      <c r="AR95" s="76"/>
      <c r="AS95" s="80">
        <f>ROUND(SUM(AS96:AS103),2)</f>
        <v>0</v>
      </c>
      <c r="AT95" s="81">
        <f t="shared" si="1"/>
        <v>0</v>
      </c>
      <c r="AU95" s="82">
        <f>ROUND(SUM(AU96:AU103),5)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ROUND(SUM(AZ96:AZ103),2)</f>
        <v>0</v>
      </c>
      <c r="BA95" s="81">
        <f>ROUND(SUM(BA96:BA103),2)</f>
        <v>0</v>
      </c>
      <c r="BB95" s="81">
        <f>ROUND(SUM(BB96:BB103),2)</f>
        <v>0</v>
      </c>
      <c r="BC95" s="81">
        <f>ROUND(SUM(BC96:BC103),2)</f>
        <v>0</v>
      </c>
      <c r="BD95" s="83">
        <f>ROUND(SUM(BD96:BD103),2)</f>
        <v>0</v>
      </c>
      <c r="BS95" s="84" t="s">
        <v>74</v>
      </c>
      <c r="BT95" s="84" t="s">
        <v>82</v>
      </c>
      <c r="BU95" s="84" t="s">
        <v>76</v>
      </c>
      <c r="BV95" s="84" t="s">
        <v>77</v>
      </c>
      <c r="BW95" s="84" t="s">
        <v>83</v>
      </c>
      <c r="BX95" s="84" t="s">
        <v>4</v>
      </c>
      <c r="CL95" s="84" t="s">
        <v>1</v>
      </c>
      <c r="CM95" s="84" t="s">
        <v>75</v>
      </c>
    </row>
    <row r="96" spans="1:91" s="3" customFormat="1" ht="16.5" customHeight="1">
      <c r="A96" s="85" t="s">
        <v>84</v>
      </c>
      <c r="B96" s="51"/>
      <c r="C96" s="9"/>
      <c r="D96" s="9"/>
      <c r="E96" s="242" t="s">
        <v>85</v>
      </c>
      <c r="F96" s="242"/>
      <c r="G96" s="242"/>
      <c r="H96" s="242"/>
      <c r="I96" s="242"/>
      <c r="J96" s="9"/>
      <c r="K96" s="242" t="s">
        <v>86</v>
      </c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12">
        <f>'SO 01.S - SO.01 - románsk...'!J32</f>
        <v>0</v>
      </c>
      <c r="AH96" s="213"/>
      <c r="AI96" s="213"/>
      <c r="AJ96" s="213"/>
      <c r="AK96" s="213"/>
      <c r="AL96" s="213"/>
      <c r="AM96" s="213"/>
      <c r="AN96" s="212">
        <f t="shared" si="0"/>
        <v>0</v>
      </c>
      <c r="AO96" s="213"/>
      <c r="AP96" s="213"/>
      <c r="AQ96" s="86" t="s">
        <v>87</v>
      </c>
      <c r="AR96" s="51"/>
      <c r="AS96" s="87">
        <v>0</v>
      </c>
      <c r="AT96" s="88">
        <f t="shared" si="1"/>
        <v>0</v>
      </c>
      <c r="AU96" s="89">
        <f>'SO 01.S - SO.01 - románsk...'!P139</f>
        <v>0</v>
      </c>
      <c r="AV96" s="88">
        <f>'SO 01.S - SO.01 - románsk...'!J35</f>
        <v>0</v>
      </c>
      <c r="AW96" s="88">
        <f>'SO 01.S - SO.01 - románsk...'!J36</f>
        <v>0</v>
      </c>
      <c r="AX96" s="88">
        <f>'SO 01.S - SO.01 - románsk...'!J37</f>
        <v>0</v>
      </c>
      <c r="AY96" s="88">
        <f>'SO 01.S - SO.01 - románsk...'!J38</f>
        <v>0</v>
      </c>
      <c r="AZ96" s="88">
        <f>'SO 01.S - SO.01 - románsk...'!F35</f>
        <v>0</v>
      </c>
      <c r="BA96" s="88">
        <f>'SO 01.S - SO.01 - románsk...'!F36</f>
        <v>0</v>
      </c>
      <c r="BB96" s="88">
        <f>'SO 01.S - SO.01 - románsk...'!F37</f>
        <v>0</v>
      </c>
      <c r="BC96" s="88">
        <f>'SO 01.S - SO.01 - románsk...'!F38</f>
        <v>0</v>
      </c>
      <c r="BD96" s="90">
        <f>'SO 01.S - SO.01 - románsk...'!F39</f>
        <v>0</v>
      </c>
      <c r="BT96" s="25" t="s">
        <v>88</v>
      </c>
      <c r="BV96" s="25" t="s">
        <v>77</v>
      </c>
      <c r="BW96" s="25" t="s">
        <v>89</v>
      </c>
      <c r="BX96" s="25" t="s">
        <v>83</v>
      </c>
      <c r="CL96" s="25" t="s">
        <v>1</v>
      </c>
    </row>
    <row r="97" spans="1:91" s="3" customFormat="1" ht="16.5" customHeight="1">
      <c r="A97" s="85" t="s">
        <v>84</v>
      </c>
      <c r="B97" s="51"/>
      <c r="C97" s="9"/>
      <c r="D97" s="9"/>
      <c r="E97" s="242" t="s">
        <v>90</v>
      </c>
      <c r="F97" s="242"/>
      <c r="G97" s="242"/>
      <c r="H97" s="242"/>
      <c r="I97" s="242"/>
      <c r="J97" s="9"/>
      <c r="K97" s="242" t="s">
        <v>91</v>
      </c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12">
        <f>'SO 01.1 - Strešná membrána'!J32</f>
        <v>0</v>
      </c>
      <c r="AH97" s="213"/>
      <c r="AI97" s="213"/>
      <c r="AJ97" s="213"/>
      <c r="AK97" s="213"/>
      <c r="AL97" s="213"/>
      <c r="AM97" s="213"/>
      <c r="AN97" s="212">
        <f t="shared" si="0"/>
        <v>0</v>
      </c>
      <c r="AO97" s="213"/>
      <c r="AP97" s="213"/>
      <c r="AQ97" s="86" t="s">
        <v>87</v>
      </c>
      <c r="AR97" s="51"/>
      <c r="AS97" s="87">
        <v>0</v>
      </c>
      <c r="AT97" s="88">
        <f t="shared" si="1"/>
        <v>0</v>
      </c>
      <c r="AU97" s="89">
        <f>'SO 01.1 - Strešná membrána'!P131</f>
        <v>0</v>
      </c>
      <c r="AV97" s="88">
        <f>'SO 01.1 - Strešná membrána'!J35</f>
        <v>0</v>
      </c>
      <c r="AW97" s="88">
        <f>'SO 01.1 - Strešná membrána'!J36</f>
        <v>0</v>
      </c>
      <c r="AX97" s="88">
        <f>'SO 01.1 - Strešná membrána'!J37</f>
        <v>0</v>
      </c>
      <c r="AY97" s="88">
        <f>'SO 01.1 - Strešná membrána'!J38</f>
        <v>0</v>
      </c>
      <c r="AZ97" s="88">
        <f>'SO 01.1 - Strešná membrána'!F35</f>
        <v>0</v>
      </c>
      <c r="BA97" s="88">
        <f>'SO 01.1 - Strešná membrána'!F36</f>
        <v>0</v>
      </c>
      <c r="BB97" s="88">
        <f>'SO 01.1 - Strešná membrána'!F37</f>
        <v>0</v>
      </c>
      <c r="BC97" s="88">
        <f>'SO 01.1 - Strešná membrána'!F38</f>
        <v>0</v>
      </c>
      <c r="BD97" s="90">
        <f>'SO 01.1 - Strešná membrána'!F39</f>
        <v>0</v>
      </c>
      <c r="BT97" s="25" t="s">
        <v>88</v>
      </c>
      <c r="BV97" s="25" t="s">
        <v>77</v>
      </c>
      <c r="BW97" s="25" t="s">
        <v>92</v>
      </c>
      <c r="BX97" s="25" t="s">
        <v>83</v>
      </c>
      <c r="CL97" s="25" t="s">
        <v>1</v>
      </c>
    </row>
    <row r="98" spans="1:91" s="3" customFormat="1" ht="23.25" customHeight="1">
      <c r="A98" s="85" t="s">
        <v>84</v>
      </c>
      <c r="B98" s="51"/>
      <c r="C98" s="9"/>
      <c r="D98" s="9"/>
      <c r="E98" s="242" t="s">
        <v>93</v>
      </c>
      <c r="F98" s="242"/>
      <c r="G98" s="242"/>
      <c r="H98" s="242"/>
      <c r="I98" s="242"/>
      <c r="J98" s="9"/>
      <c r="K98" s="242" t="s">
        <v>94</v>
      </c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12">
        <f>'SO 01.OZV - Ozvučenie'!J32</f>
        <v>0</v>
      </c>
      <c r="AH98" s="213"/>
      <c r="AI98" s="213"/>
      <c r="AJ98" s="213"/>
      <c r="AK98" s="213"/>
      <c r="AL98" s="213"/>
      <c r="AM98" s="213"/>
      <c r="AN98" s="212">
        <f t="shared" si="0"/>
        <v>0</v>
      </c>
      <c r="AO98" s="213"/>
      <c r="AP98" s="213"/>
      <c r="AQ98" s="86" t="s">
        <v>87</v>
      </c>
      <c r="AR98" s="51"/>
      <c r="AS98" s="87">
        <v>0</v>
      </c>
      <c r="AT98" s="88">
        <f t="shared" si="1"/>
        <v>0</v>
      </c>
      <c r="AU98" s="89">
        <f>'SO 01.OZV - Ozvučenie'!P124</f>
        <v>0</v>
      </c>
      <c r="AV98" s="88">
        <f>'SO 01.OZV - Ozvučenie'!J35</f>
        <v>0</v>
      </c>
      <c r="AW98" s="88">
        <f>'SO 01.OZV - Ozvučenie'!J36</f>
        <v>0</v>
      </c>
      <c r="AX98" s="88">
        <f>'SO 01.OZV - Ozvučenie'!J37</f>
        <v>0</v>
      </c>
      <c r="AY98" s="88">
        <f>'SO 01.OZV - Ozvučenie'!J38</f>
        <v>0</v>
      </c>
      <c r="AZ98" s="88">
        <f>'SO 01.OZV - Ozvučenie'!F35</f>
        <v>0</v>
      </c>
      <c r="BA98" s="88">
        <f>'SO 01.OZV - Ozvučenie'!F36</f>
        <v>0</v>
      </c>
      <c r="BB98" s="88">
        <f>'SO 01.OZV - Ozvučenie'!F37</f>
        <v>0</v>
      </c>
      <c r="BC98" s="88">
        <f>'SO 01.OZV - Ozvučenie'!F38</f>
        <v>0</v>
      </c>
      <c r="BD98" s="90">
        <f>'SO 01.OZV - Ozvučenie'!F39</f>
        <v>0</v>
      </c>
      <c r="BT98" s="25" t="s">
        <v>88</v>
      </c>
      <c r="BV98" s="25" t="s">
        <v>77</v>
      </c>
      <c r="BW98" s="25" t="s">
        <v>95</v>
      </c>
      <c r="BX98" s="25" t="s">
        <v>83</v>
      </c>
      <c r="CL98" s="25" t="s">
        <v>1</v>
      </c>
    </row>
    <row r="99" spans="1:91" s="3" customFormat="1" ht="23.25" customHeight="1">
      <c r="A99" s="85" t="s">
        <v>84</v>
      </c>
      <c r="B99" s="51"/>
      <c r="C99" s="9"/>
      <c r="D99" s="9"/>
      <c r="E99" s="242" t="s">
        <v>96</v>
      </c>
      <c r="F99" s="242"/>
      <c r="G99" s="242"/>
      <c r="H99" s="242"/>
      <c r="I99" s="242"/>
      <c r="J99" s="9"/>
      <c r="K99" s="242" t="s">
        <v>97</v>
      </c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12">
        <f>'SO 01.SK - Štrukturovaná ...'!J32</f>
        <v>0</v>
      </c>
      <c r="AH99" s="213"/>
      <c r="AI99" s="213"/>
      <c r="AJ99" s="213"/>
      <c r="AK99" s="213"/>
      <c r="AL99" s="213"/>
      <c r="AM99" s="213"/>
      <c r="AN99" s="212">
        <f t="shared" si="0"/>
        <v>0</v>
      </c>
      <c r="AO99" s="213"/>
      <c r="AP99" s="213"/>
      <c r="AQ99" s="86" t="s">
        <v>87</v>
      </c>
      <c r="AR99" s="51"/>
      <c r="AS99" s="87">
        <v>0</v>
      </c>
      <c r="AT99" s="88">
        <f t="shared" si="1"/>
        <v>0</v>
      </c>
      <c r="AU99" s="89">
        <f>'SO 01.SK - Štrukturovaná ...'!P126</f>
        <v>0</v>
      </c>
      <c r="AV99" s="88">
        <f>'SO 01.SK - Štrukturovaná ...'!J35</f>
        <v>0</v>
      </c>
      <c r="AW99" s="88">
        <f>'SO 01.SK - Štrukturovaná ...'!J36</f>
        <v>0</v>
      </c>
      <c r="AX99" s="88">
        <f>'SO 01.SK - Štrukturovaná ...'!J37</f>
        <v>0</v>
      </c>
      <c r="AY99" s="88">
        <f>'SO 01.SK - Štrukturovaná ...'!J38</f>
        <v>0</v>
      </c>
      <c r="AZ99" s="88">
        <f>'SO 01.SK - Štrukturovaná ...'!F35</f>
        <v>0</v>
      </c>
      <c r="BA99" s="88">
        <f>'SO 01.SK - Štrukturovaná ...'!F36</f>
        <v>0</v>
      </c>
      <c r="BB99" s="88">
        <f>'SO 01.SK - Štrukturovaná ...'!F37</f>
        <v>0</v>
      </c>
      <c r="BC99" s="88">
        <f>'SO 01.SK - Štrukturovaná ...'!F38</f>
        <v>0</v>
      </c>
      <c r="BD99" s="90">
        <f>'SO 01.SK - Štrukturovaná ...'!F39</f>
        <v>0</v>
      </c>
      <c r="BT99" s="25" t="s">
        <v>88</v>
      </c>
      <c r="BV99" s="25" t="s">
        <v>77</v>
      </c>
      <c r="BW99" s="25" t="s">
        <v>98</v>
      </c>
      <c r="BX99" s="25" t="s">
        <v>83</v>
      </c>
      <c r="CL99" s="25" t="s">
        <v>1</v>
      </c>
    </row>
    <row r="100" spans="1:91" s="3" customFormat="1" ht="23.25" customHeight="1">
      <c r="A100" s="85" t="s">
        <v>84</v>
      </c>
      <c r="B100" s="51"/>
      <c r="C100" s="9"/>
      <c r="D100" s="9"/>
      <c r="E100" s="242" t="s">
        <v>99</v>
      </c>
      <c r="F100" s="242"/>
      <c r="G100" s="242"/>
      <c r="H100" s="242"/>
      <c r="I100" s="242"/>
      <c r="J100" s="9"/>
      <c r="K100" s="242" t="s">
        <v>100</v>
      </c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12">
        <f>'SO 01.EL - Elektromontáže '!J32</f>
        <v>0</v>
      </c>
      <c r="AH100" s="213"/>
      <c r="AI100" s="213"/>
      <c r="AJ100" s="213"/>
      <c r="AK100" s="213"/>
      <c r="AL100" s="213"/>
      <c r="AM100" s="213"/>
      <c r="AN100" s="212">
        <f t="shared" si="0"/>
        <v>0</v>
      </c>
      <c r="AO100" s="213"/>
      <c r="AP100" s="213"/>
      <c r="AQ100" s="86" t="s">
        <v>87</v>
      </c>
      <c r="AR100" s="51"/>
      <c r="AS100" s="87">
        <v>0</v>
      </c>
      <c r="AT100" s="88">
        <f t="shared" si="1"/>
        <v>0</v>
      </c>
      <c r="AU100" s="89">
        <f>'SO 01.EL - Elektromontáže '!P133</f>
        <v>0</v>
      </c>
      <c r="AV100" s="88">
        <f>'SO 01.EL - Elektromontáže '!J35</f>
        <v>0</v>
      </c>
      <c r="AW100" s="88">
        <f>'SO 01.EL - Elektromontáže '!J36</f>
        <v>0</v>
      </c>
      <c r="AX100" s="88">
        <f>'SO 01.EL - Elektromontáže '!J37</f>
        <v>0</v>
      </c>
      <c r="AY100" s="88">
        <f>'SO 01.EL - Elektromontáže '!J38</f>
        <v>0</v>
      </c>
      <c r="AZ100" s="88">
        <f>'SO 01.EL - Elektromontáže '!F35</f>
        <v>0</v>
      </c>
      <c r="BA100" s="88">
        <f>'SO 01.EL - Elektromontáže '!F36</f>
        <v>0</v>
      </c>
      <c r="BB100" s="88">
        <f>'SO 01.EL - Elektromontáže '!F37</f>
        <v>0</v>
      </c>
      <c r="BC100" s="88">
        <f>'SO 01.EL - Elektromontáže '!F38</f>
        <v>0</v>
      </c>
      <c r="BD100" s="90">
        <f>'SO 01.EL - Elektromontáže '!F39</f>
        <v>0</v>
      </c>
      <c r="BT100" s="25" t="s">
        <v>88</v>
      </c>
      <c r="BV100" s="25" t="s">
        <v>77</v>
      </c>
      <c r="BW100" s="25" t="s">
        <v>101</v>
      </c>
      <c r="BX100" s="25" t="s">
        <v>83</v>
      </c>
      <c r="CL100" s="25" t="s">
        <v>1</v>
      </c>
    </row>
    <row r="101" spans="1:91" s="3" customFormat="1" ht="23.25" customHeight="1">
      <c r="A101" s="85" t="s">
        <v>84</v>
      </c>
      <c r="B101" s="51"/>
      <c r="C101" s="9"/>
      <c r="D101" s="9"/>
      <c r="E101" s="242" t="s">
        <v>102</v>
      </c>
      <c r="F101" s="242"/>
      <c r="G101" s="242"/>
      <c r="H101" s="242"/>
      <c r="I101" s="242"/>
      <c r="J101" s="9"/>
      <c r="K101" s="242" t="s">
        <v>103</v>
      </c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12">
        <f>'SO 01.Sv - Svietidlá -mat...'!J32</f>
        <v>0</v>
      </c>
      <c r="AH101" s="213"/>
      <c r="AI101" s="213"/>
      <c r="AJ101" s="213"/>
      <c r="AK101" s="213"/>
      <c r="AL101" s="213"/>
      <c r="AM101" s="213"/>
      <c r="AN101" s="212">
        <f t="shared" si="0"/>
        <v>0</v>
      </c>
      <c r="AO101" s="213"/>
      <c r="AP101" s="213"/>
      <c r="AQ101" s="86" t="s">
        <v>87</v>
      </c>
      <c r="AR101" s="51"/>
      <c r="AS101" s="87">
        <v>0</v>
      </c>
      <c r="AT101" s="88">
        <f t="shared" si="1"/>
        <v>0</v>
      </c>
      <c r="AU101" s="89">
        <f>'SO 01.Sv - Svietidlá -mat...'!P121</f>
        <v>0</v>
      </c>
      <c r="AV101" s="88">
        <f>'SO 01.Sv - Svietidlá -mat...'!J35</f>
        <v>0</v>
      </c>
      <c r="AW101" s="88">
        <f>'SO 01.Sv - Svietidlá -mat...'!J36</f>
        <v>0</v>
      </c>
      <c r="AX101" s="88">
        <f>'SO 01.Sv - Svietidlá -mat...'!J37</f>
        <v>0</v>
      </c>
      <c r="AY101" s="88">
        <f>'SO 01.Sv - Svietidlá -mat...'!J38</f>
        <v>0</v>
      </c>
      <c r="AZ101" s="88">
        <f>'SO 01.Sv - Svietidlá -mat...'!F35</f>
        <v>0</v>
      </c>
      <c r="BA101" s="88">
        <f>'SO 01.Sv - Svietidlá -mat...'!F36</f>
        <v>0</v>
      </c>
      <c r="BB101" s="88">
        <f>'SO 01.Sv - Svietidlá -mat...'!F37</f>
        <v>0</v>
      </c>
      <c r="BC101" s="88">
        <f>'SO 01.Sv - Svietidlá -mat...'!F38</f>
        <v>0</v>
      </c>
      <c r="BD101" s="90">
        <f>'SO 01.Sv - Svietidlá -mat...'!F39</f>
        <v>0</v>
      </c>
      <c r="BT101" s="25" t="s">
        <v>88</v>
      </c>
      <c r="BV101" s="25" t="s">
        <v>77</v>
      </c>
      <c r="BW101" s="25" t="s">
        <v>104</v>
      </c>
      <c r="BX101" s="25" t="s">
        <v>83</v>
      </c>
      <c r="CL101" s="25" t="s">
        <v>1</v>
      </c>
    </row>
    <row r="102" spans="1:91" s="3" customFormat="1" ht="23.25" customHeight="1">
      <c r="A102" s="85" t="s">
        <v>84</v>
      </c>
      <c r="B102" s="51"/>
      <c r="C102" s="9"/>
      <c r="D102" s="9"/>
      <c r="E102" s="242" t="s">
        <v>105</v>
      </c>
      <c r="F102" s="242"/>
      <c r="G102" s="242"/>
      <c r="H102" s="242"/>
      <c r="I102" s="242"/>
      <c r="J102" s="9"/>
      <c r="K102" s="242" t="s">
        <v>106</v>
      </c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12">
        <f>'SO 01.Rv - Dodávky -Rozvá...'!J32</f>
        <v>0</v>
      </c>
      <c r="AH102" s="213"/>
      <c r="AI102" s="213"/>
      <c r="AJ102" s="213"/>
      <c r="AK102" s="213"/>
      <c r="AL102" s="213"/>
      <c r="AM102" s="213"/>
      <c r="AN102" s="212">
        <f t="shared" si="0"/>
        <v>0</v>
      </c>
      <c r="AO102" s="213"/>
      <c r="AP102" s="213"/>
      <c r="AQ102" s="86" t="s">
        <v>87</v>
      </c>
      <c r="AR102" s="51"/>
      <c r="AS102" s="87">
        <v>0</v>
      </c>
      <c r="AT102" s="88">
        <f t="shared" si="1"/>
        <v>0</v>
      </c>
      <c r="AU102" s="89">
        <f>'SO 01.Rv - Dodávky -Rozvá...'!P124</f>
        <v>0</v>
      </c>
      <c r="AV102" s="88">
        <f>'SO 01.Rv - Dodávky -Rozvá...'!J35</f>
        <v>0</v>
      </c>
      <c r="AW102" s="88">
        <f>'SO 01.Rv - Dodávky -Rozvá...'!J36</f>
        <v>0</v>
      </c>
      <c r="AX102" s="88">
        <f>'SO 01.Rv - Dodávky -Rozvá...'!J37</f>
        <v>0</v>
      </c>
      <c r="AY102" s="88">
        <f>'SO 01.Rv - Dodávky -Rozvá...'!J38</f>
        <v>0</v>
      </c>
      <c r="AZ102" s="88">
        <f>'SO 01.Rv - Dodávky -Rozvá...'!F35</f>
        <v>0</v>
      </c>
      <c r="BA102" s="88">
        <f>'SO 01.Rv - Dodávky -Rozvá...'!F36</f>
        <v>0</v>
      </c>
      <c r="BB102" s="88">
        <f>'SO 01.Rv - Dodávky -Rozvá...'!F37</f>
        <v>0</v>
      </c>
      <c r="BC102" s="88">
        <f>'SO 01.Rv - Dodávky -Rozvá...'!F38</f>
        <v>0</v>
      </c>
      <c r="BD102" s="90">
        <f>'SO 01.Rv - Dodávky -Rozvá...'!F39</f>
        <v>0</v>
      </c>
      <c r="BT102" s="25" t="s">
        <v>88</v>
      </c>
      <c r="BV102" s="25" t="s">
        <v>77</v>
      </c>
      <c r="BW102" s="25" t="s">
        <v>107</v>
      </c>
      <c r="BX102" s="25" t="s">
        <v>83</v>
      </c>
      <c r="CL102" s="25" t="s">
        <v>1</v>
      </c>
    </row>
    <row r="103" spans="1:91" s="3" customFormat="1" ht="23.25" customHeight="1">
      <c r="A103" s="85" t="s">
        <v>84</v>
      </c>
      <c r="B103" s="51"/>
      <c r="C103" s="9"/>
      <c r="D103" s="9"/>
      <c r="E103" s="242" t="s">
        <v>108</v>
      </c>
      <c r="F103" s="242"/>
      <c r="G103" s="242"/>
      <c r="H103" s="242"/>
      <c r="I103" s="242"/>
      <c r="J103" s="9"/>
      <c r="K103" s="242" t="s">
        <v>109</v>
      </c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12">
        <f>'SO 01.ZT - Zdravotechnika'!J32</f>
        <v>0</v>
      </c>
      <c r="AH103" s="213"/>
      <c r="AI103" s="213"/>
      <c r="AJ103" s="213"/>
      <c r="AK103" s="213"/>
      <c r="AL103" s="213"/>
      <c r="AM103" s="213"/>
      <c r="AN103" s="212">
        <f t="shared" si="0"/>
        <v>0</v>
      </c>
      <c r="AO103" s="213"/>
      <c r="AP103" s="213"/>
      <c r="AQ103" s="86" t="s">
        <v>87</v>
      </c>
      <c r="AR103" s="51"/>
      <c r="AS103" s="87">
        <v>0</v>
      </c>
      <c r="AT103" s="88">
        <f t="shared" si="1"/>
        <v>0</v>
      </c>
      <c r="AU103" s="89">
        <f>'SO 01.ZT - Zdravotechnika'!P125</f>
        <v>0</v>
      </c>
      <c r="AV103" s="88">
        <f>'SO 01.ZT - Zdravotechnika'!J35</f>
        <v>0</v>
      </c>
      <c r="AW103" s="88">
        <f>'SO 01.ZT - Zdravotechnika'!J36</f>
        <v>0</v>
      </c>
      <c r="AX103" s="88">
        <f>'SO 01.ZT - Zdravotechnika'!J37</f>
        <v>0</v>
      </c>
      <c r="AY103" s="88">
        <f>'SO 01.ZT - Zdravotechnika'!J38</f>
        <v>0</v>
      </c>
      <c r="AZ103" s="88">
        <f>'SO 01.ZT - Zdravotechnika'!F35</f>
        <v>0</v>
      </c>
      <c r="BA103" s="88">
        <f>'SO 01.ZT - Zdravotechnika'!F36</f>
        <v>0</v>
      </c>
      <c r="BB103" s="88">
        <f>'SO 01.ZT - Zdravotechnika'!F37</f>
        <v>0</v>
      </c>
      <c r="BC103" s="88">
        <f>'SO 01.ZT - Zdravotechnika'!F38</f>
        <v>0</v>
      </c>
      <c r="BD103" s="90">
        <f>'SO 01.ZT - Zdravotechnika'!F39</f>
        <v>0</v>
      </c>
      <c r="BT103" s="25" t="s">
        <v>88</v>
      </c>
      <c r="BV103" s="25" t="s">
        <v>77</v>
      </c>
      <c r="BW103" s="25" t="s">
        <v>110</v>
      </c>
      <c r="BX103" s="25" t="s">
        <v>83</v>
      </c>
      <c r="CL103" s="25" t="s">
        <v>1</v>
      </c>
    </row>
    <row r="104" spans="1:91" s="6" customFormat="1" ht="16.5" customHeight="1">
      <c r="B104" s="76"/>
      <c r="C104" s="77"/>
      <c r="D104" s="243" t="s">
        <v>111</v>
      </c>
      <c r="E104" s="243"/>
      <c r="F104" s="243"/>
      <c r="G104" s="243"/>
      <c r="H104" s="243"/>
      <c r="I104" s="78"/>
      <c r="J104" s="243" t="s">
        <v>112</v>
      </c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24">
        <f>ROUND(SUM(AG105:AG110),2)</f>
        <v>0</v>
      </c>
      <c r="AH104" s="215"/>
      <c r="AI104" s="215"/>
      <c r="AJ104" s="215"/>
      <c r="AK104" s="215"/>
      <c r="AL104" s="215"/>
      <c r="AM104" s="215"/>
      <c r="AN104" s="214">
        <f t="shared" si="0"/>
        <v>0</v>
      </c>
      <c r="AO104" s="215"/>
      <c r="AP104" s="215"/>
      <c r="AQ104" s="79" t="s">
        <v>81</v>
      </c>
      <c r="AR104" s="76"/>
      <c r="AS104" s="80">
        <f>ROUND(SUM(AS105:AS110),2)</f>
        <v>0</v>
      </c>
      <c r="AT104" s="81">
        <f t="shared" si="1"/>
        <v>0</v>
      </c>
      <c r="AU104" s="82">
        <f>ROUND(SUM(AU105:AU110),5)</f>
        <v>0</v>
      </c>
      <c r="AV104" s="81">
        <f>ROUND(AZ104*L29,2)</f>
        <v>0</v>
      </c>
      <c r="AW104" s="81">
        <f>ROUND(BA104*L30,2)</f>
        <v>0</v>
      </c>
      <c r="AX104" s="81">
        <f>ROUND(BB104*L29,2)</f>
        <v>0</v>
      </c>
      <c r="AY104" s="81">
        <f>ROUND(BC104*L30,2)</f>
        <v>0</v>
      </c>
      <c r="AZ104" s="81">
        <f>ROUND(SUM(AZ105:AZ110),2)</f>
        <v>0</v>
      </c>
      <c r="BA104" s="81">
        <f>ROUND(SUM(BA105:BA110),2)</f>
        <v>0</v>
      </c>
      <c r="BB104" s="81">
        <f>ROUND(SUM(BB105:BB110),2)</f>
        <v>0</v>
      </c>
      <c r="BC104" s="81">
        <f>ROUND(SUM(BC105:BC110),2)</f>
        <v>0</v>
      </c>
      <c r="BD104" s="83">
        <f>ROUND(SUM(BD105:BD110),2)</f>
        <v>0</v>
      </c>
      <c r="BS104" s="84" t="s">
        <v>74</v>
      </c>
      <c r="BT104" s="84" t="s">
        <v>82</v>
      </c>
      <c r="BU104" s="84" t="s">
        <v>76</v>
      </c>
      <c r="BV104" s="84" t="s">
        <v>77</v>
      </c>
      <c r="BW104" s="84" t="s">
        <v>113</v>
      </c>
      <c r="BX104" s="84" t="s">
        <v>4</v>
      </c>
      <c r="CL104" s="84" t="s">
        <v>1</v>
      </c>
      <c r="CM104" s="84" t="s">
        <v>75</v>
      </c>
    </row>
    <row r="105" spans="1:91" s="3" customFormat="1" ht="16.5" customHeight="1">
      <c r="A105" s="85" t="s">
        <v>84</v>
      </c>
      <c r="B105" s="51"/>
      <c r="C105" s="9"/>
      <c r="D105" s="9"/>
      <c r="E105" s="242" t="s">
        <v>114</v>
      </c>
      <c r="F105" s="242"/>
      <c r="G105" s="242"/>
      <c r="H105" s="242"/>
      <c r="I105" s="242"/>
      <c r="J105" s="9"/>
      <c r="K105" s="242" t="s">
        <v>112</v>
      </c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12">
        <f>'SO 02.S - Západné paláce ...'!J32</f>
        <v>0</v>
      </c>
      <c r="AH105" s="213"/>
      <c r="AI105" s="213"/>
      <c r="AJ105" s="213"/>
      <c r="AK105" s="213"/>
      <c r="AL105" s="213"/>
      <c r="AM105" s="213"/>
      <c r="AN105" s="212">
        <f t="shared" si="0"/>
        <v>0</v>
      </c>
      <c r="AO105" s="213"/>
      <c r="AP105" s="213"/>
      <c r="AQ105" s="86" t="s">
        <v>87</v>
      </c>
      <c r="AR105" s="51"/>
      <c r="AS105" s="87">
        <v>0</v>
      </c>
      <c r="AT105" s="88">
        <f t="shared" si="1"/>
        <v>0</v>
      </c>
      <c r="AU105" s="89">
        <f>'SO 02.S - Západné paláce ...'!P145</f>
        <v>0</v>
      </c>
      <c r="AV105" s="88">
        <f>'SO 02.S - Západné paláce ...'!J35</f>
        <v>0</v>
      </c>
      <c r="AW105" s="88">
        <f>'SO 02.S - Západné paláce ...'!J36</f>
        <v>0</v>
      </c>
      <c r="AX105" s="88">
        <f>'SO 02.S - Západné paláce ...'!J37</f>
        <v>0</v>
      </c>
      <c r="AY105" s="88">
        <f>'SO 02.S - Západné paláce ...'!J38</f>
        <v>0</v>
      </c>
      <c r="AZ105" s="88">
        <f>'SO 02.S - Západné paláce ...'!F35</f>
        <v>0</v>
      </c>
      <c r="BA105" s="88">
        <f>'SO 02.S - Západné paláce ...'!F36</f>
        <v>0</v>
      </c>
      <c r="BB105" s="88">
        <f>'SO 02.S - Západné paláce ...'!F37</f>
        <v>0</v>
      </c>
      <c r="BC105" s="88">
        <f>'SO 02.S - Západné paláce ...'!F38</f>
        <v>0</v>
      </c>
      <c r="BD105" s="90">
        <f>'SO 02.S - Západné paláce ...'!F39</f>
        <v>0</v>
      </c>
      <c r="BT105" s="25" t="s">
        <v>88</v>
      </c>
      <c r="BV105" s="25" t="s">
        <v>77</v>
      </c>
      <c r="BW105" s="25" t="s">
        <v>115</v>
      </c>
      <c r="BX105" s="25" t="s">
        <v>113</v>
      </c>
      <c r="CL105" s="25" t="s">
        <v>1</v>
      </c>
    </row>
    <row r="106" spans="1:91" s="3" customFormat="1" ht="23.25" customHeight="1">
      <c r="A106" s="85" t="s">
        <v>84</v>
      </c>
      <c r="B106" s="51"/>
      <c r="C106" s="9"/>
      <c r="D106" s="9"/>
      <c r="E106" s="242" t="s">
        <v>116</v>
      </c>
      <c r="F106" s="242"/>
      <c r="G106" s="242"/>
      <c r="H106" s="242"/>
      <c r="I106" s="242"/>
      <c r="J106" s="9"/>
      <c r="K106" s="242" t="s">
        <v>117</v>
      </c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12">
        <f>'SO 02.EL - Elektromontáže'!J32</f>
        <v>0</v>
      </c>
      <c r="AH106" s="213"/>
      <c r="AI106" s="213"/>
      <c r="AJ106" s="213"/>
      <c r="AK106" s="213"/>
      <c r="AL106" s="213"/>
      <c r="AM106" s="213"/>
      <c r="AN106" s="212">
        <f t="shared" si="0"/>
        <v>0</v>
      </c>
      <c r="AO106" s="213"/>
      <c r="AP106" s="213"/>
      <c r="AQ106" s="86" t="s">
        <v>87</v>
      </c>
      <c r="AR106" s="51"/>
      <c r="AS106" s="87">
        <v>0</v>
      </c>
      <c r="AT106" s="88">
        <f t="shared" si="1"/>
        <v>0</v>
      </c>
      <c r="AU106" s="89">
        <f>'SO 02.EL - Elektromontáže'!P133</f>
        <v>0</v>
      </c>
      <c r="AV106" s="88">
        <f>'SO 02.EL - Elektromontáže'!J35</f>
        <v>0</v>
      </c>
      <c r="AW106" s="88">
        <f>'SO 02.EL - Elektromontáže'!J36</f>
        <v>0</v>
      </c>
      <c r="AX106" s="88">
        <f>'SO 02.EL - Elektromontáže'!J37</f>
        <v>0</v>
      </c>
      <c r="AY106" s="88">
        <f>'SO 02.EL - Elektromontáže'!J38</f>
        <v>0</v>
      </c>
      <c r="AZ106" s="88">
        <f>'SO 02.EL - Elektromontáže'!F35</f>
        <v>0</v>
      </c>
      <c r="BA106" s="88">
        <f>'SO 02.EL - Elektromontáže'!F36</f>
        <v>0</v>
      </c>
      <c r="BB106" s="88">
        <f>'SO 02.EL - Elektromontáže'!F37</f>
        <v>0</v>
      </c>
      <c r="BC106" s="88">
        <f>'SO 02.EL - Elektromontáže'!F38</f>
        <v>0</v>
      </c>
      <c r="BD106" s="90">
        <f>'SO 02.EL - Elektromontáže'!F39</f>
        <v>0</v>
      </c>
      <c r="BT106" s="25" t="s">
        <v>88</v>
      </c>
      <c r="BV106" s="25" t="s">
        <v>77</v>
      </c>
      <c r="BW106" s="25" t="s">
        <v>118</v>
      </c>
      <c r="BX106" s="25" t="s">
        <v>113</v>
      </c>
      <c r="CL106" s="25" t="s">
        <v>1</v>
      </c>
    </row>
    <row r="107" spans="1:91" s="3" customFormat="1" ht="23.25" customHeight="1">
      <c r="A107" s="85" t="s">
        <v>84</v>
      </c>
      <c r="B107" s="51"/>
      <c r="C107" s="9"/>
      <c r="D107" s="9"/>
      <c r="E107" s="242" t="s">
        <v>119</v>
      </c>
      <c r="F107" s="242"/>
      <c r="G107" s="242"/>
      <c r="H107" s="242"/>
      <c r="I107" s="242"/>
      <c r="J107" s="9"/>
      <c r="K107" s="242" t="s">
        <v>103</v>
      </c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12">
        <f>'SO 02.Sv - Svietidlá -mat...'!J32</f>
        <v>0</v>
      </c>
      <c r="AH107" s="213"/>
      <c r="AI107" s="213"/>
      <c r="AJ107" s="213"/>
      <c r="AK107" s="213"/>
      <c r="AL107" s="213"/>
      <c r="AM107" s="213"/>
      <c r="AN107" s="212">
        <f t="shared" si="0"/>
        <v>0</v>
      </c>
      <c r="AO107" s="213"/>
      <c r="AP107" s="213"/>
      <c r="AQ107" s="86" t="s">
        <v>87</v>
      </c>
      <c r="AR107" s="51"/>
      <c r="AS107" s="87">
        <v>0</v>
      </c>
      <c r="AT107" s="88">
        <f t="shared" si="1"/>
        <v>0</v>
      </c>
      <c r="AU107" s="89">
        <f>'SO 02.Sv - Svietidlá -mat...'!P121</f>
        <v>0</v>
      </c>
      <c r="AV107" s="88">
        <f>'SO 02.Sv - Svietidlá -mat...'!J35</f>
        <v>0</v>
      </c>
      <c r="AW107" s="88">
        <f>'SO 02.Sv - Svietidlá -mat...'!J36</f>
        <v>0</v>
      </c>
      <c r="AX107" s="88">
        <f>'SO 02.Sv - Svietidlá -mat...'!J37</f>
        <v>0</v>
      </c>
      <c r="AY107" s="88">
        <f>'SO 02.Sv - Svietidlá -mat...'!J38</f>
        <v>0</v>
      </c>
      <c r="AZ107" s="88">
        <f>'SO 02.Sv - Svietidlá -mat...'!F35</f>
        <v>0</v>
      </c>
      <c r="BA107" s="88">
        <f>'SO 02.Sv - Svietidlá -mat...'!F36</f>
        <v>0</v>
      </c>
      <c r="BB107" s="88">
        <f>'SO 02.Sv - Svietidlá -mat...'!F37</f>
        <v>0</v>
      </c>
      <c r="BC107" s="88">
        <f>'SO 02.Sv - Svietidlá -mat...'!F38</f>
        <v>0</v>
      </c>
      <c r="BD107" s="90">
        <f>'SO 02.Sv - Svietidlá -mat...'!F39</f>
        <v>0</v>
      </c>
      <c r="BT107" s="25" t="s">
        <v>88</v>
      </c>
      <c r="BV107" s="25" t="s">
        <v>77</v>
      </c>
      <c r="BW107" s="25" t="s">
        <v>120</v>
      </c>
      <c r="BX107" s="25" t="s">
        <v>113</v>
      </c>
      <c r="CL107" s="25" t="s">
        <v>1</v>
      </c>
    </row>
    <row r="108" spans="1:91" s="3" customFormat="1" ht="23.25" customHeight="1">
      <c r="A108" s="85" t="s">
        <v>84</v>
      </c>
      <c r="B108" s="51"/>
      <c r="C108" s="9"/>
      <c r="D108" s="9"/>
      <c r="E108" s="242" t="s">
        <v>121</v>
      </c>
      <c r="F108" s="242"/>
      <c r="G108" s="242"/>
      <c r="H108" s="242"/>
      <c r="I108" s="242"/>
      <c r="J108" s="9"/>
      <c r="K108" s="242" t="s">
        <v>122</v>
      </c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12">
        <f>'SO 02.Rv - Dodávky - Rozv...'!J32</f>
        <v>0</v>
      </c>
      <c r="AH108" s="213"/>
      <c r="AI108" s="213"/>
      <c r="AJ108" s="213"/>
      <c r="AK108" s="213"/>
      <c r="AL108" s="213"/>
      <c r="AM108" s="213"/>
      <c r="AN108" s="212">
        <f t="shared" si="0"/>
        <v>0</v>
      </c>
      <c r="AO108" s="213"/>
      <c r="AP108" s="213"/>
      <c r="AQ108" s="86" t="s">
        <v>87</v>
      </c>
      <c r="AR108" s="51"/>
      <c r="AS108" s="87">
        <v>0</v>
      </c>
      <c r="AT108" s="88">
        <f t="shared" si="1"/>
        <v>0</v>
      </c>
      <c r="AU108" s="89">
        <f>'SO 02.Rv - Dodávky - Rozv...'!P126</f>
        <v>0</v>
      </c>
      <c r="AV108" s="88">
        <f>'SO 02.Rv - Dodávky - Rozv...'!J35</f>
        <v>0</v>
      </c>
      <c r="AW108" s="88">
        <f>'SO 02.Rv - Dodávky - Rozv...'!J36</f>
        <v>0</v>
      </c>
      <c r="AX108" s="88">
        <f>'SO 02.Rv - Dodávky - Rozv...'!J37</f>
        <v>0</v>
      </c>
      <c r="AY108" s="88">
        <f>'SO 02.Rv - Dodávky - Rozv...'!J38</f>
        <v>0</v>
      </c>
      <c r="AZ108" s="88">
        <f>'SO 02.Rv - Dodávky - Rozv...'!F35</f>
        <v>0</v>
      </c>
      <c r="BA108" s="88">
        <f>'SO 02.Rv - Dodávky - Rozv...'!F36</f>
        <v>0</v>
      </c>
      <c r="BB108" s="88">
        <f>'SO 02.Rv - Dodávky - Rozv...'!F37</f>
        <v>0</v>
      </c>
      <c r="BC108" s="88">
        <f>'SO 02.Rv - Dodávky - Rozv...'!F38</f>
        <v>0</v>
      </c>
      <c r="BD108" s="90">
        <f>'SO 02.Rv - Dodávky - Rozv...'!F39</f>
        <v>0</v>
      </c>
      <c r="BT108" s="25" t="s">
        <v>88</v>
      </c>
      <c r="BV108" s="25" t="s">
        <v>77</v>
      </c>
      <c r="BW108" s="25" t="s">
        <v>123</v>
      </c>
      <c r="BX108" s="25" t="s">
        <v>113</v>
      </c>
      <c r="CL108" s="25" t="s">
        <v>1</v>
      </c>
    </row>
    <row r="109" spans="1:91" s="3" customFormat="1" ht="23.25" customHeight="1">
      <c r="A109" s="85" t="s">
        <v>84</v>
      </c>
      <c r="B109" s="51"/>
      <c r="C109" s="9"/>
      <c r="D109" s="9"/>
      <c r="E109" s="242" t="s">
        <v>124</v>
      </c>
      <c r="F109" s="242"/>
      <c r="G109" s="242"/>
      <c r="H109" s="242"/>
      <c r="I109" s="242"/>
      <c r="J109" s="9"/>
      <c r="K109" s="242" t="s">
        <v>94</v>
      </c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12">
        <f>'SO 02.OZV - Ozvučenie'!J32</f>
        <v>0</v>
      </c>
      <c r="AH109" s="213"/>
      <c r="AI109" s="213"/>
      <c r="AJ109" s="213"/>
      <c r="AK109" s="213"/>
      <c r="AL109" s="213"/>
      <c r="AM109" s="213"/>
      <c r="AN109" s="212">
        <f t="shared" si="0"/>
        <v>0</v>
      </c>
      <c r="AO109" s="213"/>
      <c r="AP109" s="213"/>
      <c r="AQ109" s="86" t="s">
        <v>87</v>
      </c>
      <c r="AR109" s="51"/>
      <c r="AS109" s="87">
        <v>0</v>
      </c>
      <c r="AT109" s="88">
        <f t="shared" si="1"/>
        <v>0</v>
      </c>
      <c r="AU109" s="89">
        <f>'SO 02.OZV - Ozvučenie'!P127</f>
        <v>0</v>
      </c>
      <c r="AV109" s="88">
        <f>'SO 02.OZV - Ozvučenie'!J35</f>
        <v>0</v>
      </c>
      <c r="AW109" s="88">
        <f>'SO 02.OZV - Ozvučenie'!J36</f>
        <v>0</v>
      </c>
      <c r="AX109" s="88">
        <f>'SO 02.OZV - Ozvučenie'!J37</f>
        <v>0</v>
      </c>
      <c r="AY109" s="88">
        <f>'SO 02.OZV - Ozvučenie'!J38</f>
        <v>0</v>
      </c>
      <c r="AZ109" s="88">
        <f>'SO 02.OZV - Ozvučenie'!F35</f>
        <v>0</v>
      </c>
      <c r="BA109" s="88">
        <f>'SO 02.OZV - Ozvučenie'!F36</f>
        <v>0</v>
      </c>
      <c r="BB109" s="88">
        <f>'SO 02.OZV - Ozvučenie'!F37</f>
        <v>0</v>
      </c>
      <c r="BC109" s="88">
        <f>'SO 02.OZV - Ozvučenie'!F38</f>
        <v>0</v>
      </c>
      <c r="BD109" s="90">
        <f>'SO 02.OZV - Ozvučenie'!F39</f>
        <v>0</v>
      </c>
      <c r="BT109" s="25" t="s">
        <v>88</v>
      </c>
      <c r="BV109" s="25" t="s">
        <v>77</v>
      </c>
      <c r="BW109" s="25" t="s">
        <v>125</v>
      </c>
      <c r="BX109" s="25" t="s">
        <v>113</v>
      </c>
      <c r="CL109" s="25" t="s">
        <v>1</v>
      </c>
    </row>
    <row r="110" spans="1:91" s="3" customFormat="1" ht="23.25" customHeight="1">
      <c r="A110" s="85" t="s">
        <v>84</v>
      </c>
      <c r="B110" s="51"/>
      <c r="C110" s="9"/>
      <c r="D110" s="9"/>
      <c r="E110" s="242" t="s">
        <v>126</v>
      </c>
      <c r="F110" s="242"/>
      <c r="G110" s="242"/>
      <c r="H110" s="242"/>
      <c r="I110" s="242"/>
      <c r="J110" s="9"/>
      <c r="K110" s="242" t="s">
        <v>97</v>
      </c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12">
        <f>'SO 02.SK - Štrukturovaná ...'!J32</f>
        <v>0</v>
      </c>
      <c r="AH110" s="213"/>
      <c r="AI110" s="213"/>
      <c r="AJ110" s="213"/>
      <c r="AK110" s="213"/>
      <c r="AL110" s="213"/>
      <c r="AM110" s="213"/>
      <c r="AN110" s="212">
        <f t="shared" si="0"/>
        <v>0</v>
      </c>
      <c r="AO110" s="213"/>
      <c r="AP110" s="213"/>
      <c r="AQ110" s="86" t="s">
        <v>87</v>
      </c>
      <c r="AR110" s="51"/>
      <c r="AS110" s="87">
        <v>0</v>
      </c>
      <c r="AT110" s="88">
        <f t="shared" si="1"/>
        <v>0</v>
      </c>
      <c r="AU110" s="89">
        <f>'SO 02.SK - Štrukturovaná ...'!P133</f>
        <v>0</v>
      </c>
      <c r="AV110" s="88">
        <f>'SO 02.SK - Štrukturovaná ...'!J35</f>
        <v>0</v>
      </c>
      <c r="AW110" s="88">
        <f>'SO 02.SK - Štrukturovaná ...'!J36</f>
        <v>0</v>
      </c>
      <c r="AX110" s="88">
        <f>'SO 02.SK - Štrukturovaná ...'!J37</f>
        <v>0</v>
      </c>
      <c r="AY110" s="88">
        <f>'SO 02.SK - Štrukturovaná ...'!J38</f>
        <v>0</v>
      </c>
      <c r="AZ110" s="88">
        <f>'SO 02.SK - Štrukturovaná ...'!F35</f>
        <v>0</v>
      </c>
      <c r="BA110" s="88">
        <f>'SO 02.SK - Štrukturovaná ...'!F36</f>
        <v>0</v>
      </c>
      <c r="BB110" s="88">
        <f>'SO 02.SK - Štrukturovaná ...'!F37</f>
        <v>0</v>
      </c>
      <c r="BC110" s="88">
        <f>'SO 02.SK - Štrukturovaná ...'!F38</f>
        <v>0</v>
      </c>
      <c r="BD110" s="90">
        <f>'SO 02.SK - Štrukturovaná ...'!F39</f>
        <v>0</v>
      </c>
      <c r="BT110" s="25" t="s">
        <v>88</v>
      </c>
      <c r="BV110" s="25" t="s">
        <v>77</v>
      </c>
      <c r="BW110" s="25" t="s">
        <v>127</v>
      </c>
      <c r="BX110" s="25" t="s">
        <v>113</v>
      </c>
      <c r="CL110" s="25" t="s">
        <v>1</v>
      </c>
    </row>
    <row r="111" spans="1:91" s="6" customFormat="1" ht="16.5" customHeight="1">
      <c r="A111" s="85" t="s">
        <v>84</v>
      </c>
      <c r="B111" s="76"/>
      <c r="C111" s="77"/>
      <c r="D111" s="243" t="s">
        <v>128</v>
      </c>
      <c r="E111" s="243"/>
      <c r="F111" s="243"/>
      <c r="G111" s="243"/>
      <c r="H111" s="243"/>
      <c r="I111" s="78"/>
      <c r="J111" s="243" t="s">
        <v>129</v>
      </c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14">
        <f>'SO 11 - Slaboprúdové rozvody'!J30</f>
        <v>0</v>
      </c>
      <c r="AH111" s="215"/>
      <c r="AI111" s="215"/>
      <c r="AJ111" s="215"/>
      <c r="AK111" s="215"/>
      <c r="AL111" s="215"/>
      <c r="AM111" s="215"/>
      <c r="AN111" s="214">
        <f t="shared" si="0"/>
        <v>0</v>
      </c>
      <c r="AO111" s="215"/>
      <c r="AP111" s="215"/>
      <c r="AQ111" s="79" t="s">
        <v>81</v>
      </c>
      <c r="AR111" s="76"/>
      <c r="AS111" s="80">
        <v>0</v>
      </c>
      <c r="AT111" s="81">
        <f t="shared" si="1"/>
        <v>0</v>
      </c>
      <c r="AU111" s="82">
        <f>'SO 11 - Slaboprúdové rozvody'!P126</f>
        <v>0</v>
      </c>
      <c r="AV111" s="81">
        <f>'SO 11 - Slaboprúdové rozvody'!J33</f>
        <v>0</v>
      </c>
      <c r="AW111" s="81">
        <f>'SO 11 - Slaboprúdové rozvody'!J34</f>
        <v>0</v>
      </c>
      <c r="AX111" s="81">
        <f>'SO 11 - Slaboprúdové rozvody'!J35</f>
        <v>0</v>
      </c>
      <c r="AY111" s="81">
        <f>'SO 11 - Slaboprúdové rozvody'!J36</f>
        <v>0</v>
      </c>
      <c r="AZ111" s="81">
        <f>'SO 11 - Slaboprúdové rozvody'!F33</f>
        <v>0</v>
      </c>
      <c r="BA111" s="81">
        <f>'SO 11 - Slaboprúdové rozvody'!F34</f>
        <v>0</v>
      </c>
      <c r="BB111" s="81">
        <f>'SO 11 - Slaboprúdové rozvody'!F35</f>
        <v>0</v>
      </c>
      <c r="BC111" s="81">
        <f>'SO 11 - Slaboprúdové rozvody'!F36</f>
        <v>0</v>
      </c>
      <c r="BD111" s="83">
        <f>'SO 11 - Slaboprúdové rozvody'!F37</f>
        <v>0</v>
      </c>
      <c r="BT111" s="84" t="s">
        <v>82</v>
      </c>
      <c r="BV111" s="84" t="s">
        <v>77</v>
      </c>
      <c r="BW111" s="84" t="s">
        <v>130</v>
      </c>
      <c r="BX111" s="84" t="s">
        <v>4</v>
      </c>
      <c r="CL111" s="84" t="s">
        <v>1</v>
      </c>
      <c r="CM111" s="84" t="s">
        <v>75</v>
      </c>
    </row>
    <row r="112" spans="1:91" s="6" customFormat="1" ht="24.75" customHeight="1">
      <c r="A112" s="85" t="s">
        <v>84</v>
      </c>
      <c r="B112" s="76"/>
      <c r="C112" s="77"/>
      <c r="D112" s="243" t="s">
        <v>131</v>
      </c>
      <c r="E112" s="243"/>
      <c r="F112" s="243"/>
      <c r="G112" s="243"/>
      <c r="H112" s="243"/>
      <c r="I112" s="78"/>
      <c r="J112" s="243" t="s">
        <v>132</v>
      </c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14">
        <f>'SO 05a - Úpravy plôch nád...'!J30</f>
        <v>0</v>
      </c>
      <c r="AH112" s="215"/>
      <c r="AI112" s="215"/>
      <c r="AJ112" s="215"/>
      <c r="AK112" s="215"/>
      <c r="AL112" s="215"/>
      <c r="AM112" s="215"/>
      <c r="AN112" s="214">
        <f t="shared" si="0"/>
        <v>0</v>
      </c>
      <c r="AO112" s="215"/>
      <c r="AP112" s="215"/>
      <c r="AQ112" s="79" t="s">
        <v>81</v>
      </c>
      <c r="AR112" s="76"/>
      <c r="AS112" s="91">
        <v>0</v>
      </c>
      <c r="AT112" s="92">
        <f t="shared" si="1"/>
        <v>0</v>
      </c>
      <c r="AU112" s="93">
        <f>'SO 05a - Úpravy plôch nád...'!P127</f>
        <v>0</v>
      </c>
      <c r="AV112" s="92">
        <f>'SO 05a - Úpravy plôch nád...'!J33</f>
        <v>0</v>
      </c>
      <c r="AW112" s="92">
        <f>'SO 05a - Úpravy plôch nád...'!J34</f>
        <v>0</v>
      </c>
      <c r="AX112" s="92">
        <f>'SO 05a - Úpravy plôch nád...'!J35</f>
        <v>0</v>
      </c>
      <c r="AY112" s="92">
        <f>'SO 05a - Úpravy plôch nád...'!J36</f>
        <v>0</v>
      </c>
      <c r="AZ112" s="92">
        <f>'SO 05a - Úpravy plôch nád...'!F33</f>
        <v>0</v>
      </c>
      <c r="BA112" s="92">
        <f>'SO 05a - Úpravy plôch nád...'!F34</f>
        <v>0</v>
      </c>
      <c r="BB112" s="92">
        <f>'SO 05a - Úpravy plôch nád...'!F35</f>
        <v>0</v>
      </c>
      <c r="BC112" s="92">
        <f>'SO 05a - Úpravy plôch nád...'!F36</f>
        <v>0</v>
      </c>
      <c r="BD112" s="94">
        <f>'SO 05a - Úpravy plôch nád...'!F37</f>
        <v>0</v>
      </c>
      <c r="BT112" s="84" t="s">
        <v>82</v>
      </c>
      <c r="BV112" s="84" t="s">
        <v>77</v>
      </c>
      <c r="BW112" s="84" t="s">
        <v>133</v>
      </c>
      <c r="BX112" s="84" t="s">
        <v>4</v>
      </c>
      <c r="CL112" s="84" t="s">
        <v>1</v>
      </c>
      <c r="CM112" s="84" t="s">
        <v>75</v>
      </c>
    </row>
    <row r="113" spans="2:44" s="1" customFormat="1" ht="30" customHeight="1">
      <c r="B113" s="32"/>
      <c r="AR113" s="32"/>
    </row>
    <row r="114" spans="2:44" s="1" customFormat="1" ht="6.9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32"/>
    </row>
  </sheetData>
  <mergeCells count="110">
    <mergeCell ref="L85:AJ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C92:G92"/>
    <mergeCell ref="D104:H104"/>
    <mergeCell ref="D95:H95"/>
    <mergeCell ref="E101:I101"/>
    <mergeCell ref="E98:I98"/>
    <mergeCell ref="E97:I97"/>
    <mergeCell ref="E100:I100"/>
    <mergeCell ref="E96:I96"/>
    <mergeCell ref="E99:I99"/>
    <mergeCell ref="E102:I102"/>
    <mergeCell ref="E103:I103"/>
    <mergeCell ref="I92:AF92"/>
    <mergeCell ref="J104:AF104"/>
    <mergeCell ref="J95:AF95"/>
    <mergeCell ref="K102:AF102"/>
    <mergeCell ref="K101:AF101"/>
    <mergeCell ref="K98:AF98"/>
    <mergeCell ref="K99:AF99"/>
    <mergeCell ref="K96:AF96"/>
    <mergeCell ref="K100:AF100"/>
    <mergeCell ref="K103:AF103"/>
    <mergeCell ref="K97:AF97"/>
    <mergeCell ref="E109:I109"/>
    <mergeCell ref="K109:AF109"/>
    <mergeCell ref="E110:I110"/>
    <mergeCell ref="K110:AF110"/>
    <mergeCell ref="D111:H111"/>
    <mergeCell ref="J111:AF111"/>
    <mergeCell ref="D112:H112"/>
    <mergeCell ref="J112:AF11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9:AM99"/>
    <mergeCell ref="AG102:AM102"/>
    <mergeCell ref="AG101:AM101"/>
    <mergeCell ref="AG103:AM103"/>
    <mergeCell ref="AG100:AM100"/>
    <mergeCell ref="AG98:AM98"/>
    <mergeCell ref="AG104:AM104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96:AP96"/>
    <mergeCell ref="AN100:AP100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G94:AM94"/>
    <mergeCell ref="AN94:AP94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</mergeCells>
  <hyperlinks>
    <hyperlink ref="A96" location="'SO 01.S - SO.01 - románsk...'!C2" display="/" xr:uid="{00000000-0004-0000-0000-000000000000}"/>
    <hyperlink ref="A97" location="'SO 01.1 - Strešná membrána'!C2" display="/" xr:uid="{00000000-0004-0000-0000-000001000000}"/>
    <hyperlink ref="A98" location="'SO 01.OZV - Ozvučenie'!C2" display="/" xr:uid="{00000000-0004-0000-0000-000002000000}"/>
    <hyperlink ref="A99" location="'SO 01.SK - Štrukturovaná ...'!C2" display="/" xr:uid="{00000000-0004-0000-0000-000003000000}"/>
    <hyperlink ref="A100" location="'SO 01.EL - Elektromontáže '!C2" display="/" xr:uid="{00000000-0004-0000-0000-000004000000}"/>
    <hyperlink ref="A101" location="'SO 01.Sv - Svietidlá -mat...'!C2" display="/" xr:uid="{00000000-0004-0000-0000-000005000000}"/>
    <hyperlink ref="A102" location="'SO 01.Rv - Dodávky -Rozvá...'!C2" display="/" xr:uid="{00000000-0004-0000-0000-000006000000}"/>
    <hyperlink ref="A103" location="'SO 01.ZT - Zdravotechnika'!C2" display="/" xr:uid="{00000000-0004-0000-0000-000007000000}"/>
    <hyperlink ref="A105" location="'SO 02.S - Západné paláce ...'!C2" display="/" xr:uid="{00000000-0004-0000-0000-000008000000}"/>
    <hyperlink ref="A106" location="'SO 02.EL - Elektromontáže'!C2" display="/" xr:uid="{00000000-0004-0000-0000-000009000000}"/>
    <hyperlink ref="A107" location="'SO 02.Sv - Svietidlá -mat...'!C2" display="/" xr:uid="{00000000-0004-0000-0000-00000A000000}"/>
    <hyperlink ref="A108" location="'SO 02.Rv - Dodávky - Rozv...'!C2" display="/" xr:uid="{00000000-0004-0000-0000-00000B000000}"/>
    <hyperlink ref="A109" location="'SO 02.OZV - Ozvučenie'!C2" display="/" xr:uid="{00000000-0004-0000-0000-00000C000000}"/>
    <hyperlink ref="A110" location="'SO 02.SK - Štrukturovaná ...'!C2" display="/" xr:uid="{00000000-0004-0000-0000-00000D000000}"/>
    <hyperlink ref="A111" location="'SO 11 - Slaboprúdové rozvody'!C2" display="/" xr:uid="{00000000-0004-0000-0000-00000E000000}"/>
    <hyperlink ref="A112" location="'SO 05a - Úpravy plôch nád...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62"/>
  <sheetViews>
    <sheetView showGridLines="0" topLeftCell="A1975" workbookViewId="0">
      <selection activeCell="W1242" sqref="W124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115</v>
      </c>
      <c r="AZ2" s="204" t="s">
        <v>2280</v>
      </c>
      <c r="BA2" s="204" t="s">
        <v>2281</v>
      </c>
      <c r="BB2" s="204" t="s">
        <v>350</v>
      </c>
      <c r="BC2" s="204" t="s">
        <v>2282</v>
      </c>
      <c r="BD2" s="204" t="s">
        <v>88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5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56" ht="6.9" customHeight="1">
      <c r="B5" s="20"/>
      <c r="L5" s="20"/>
    </row>
    <row r="6" spans="2:56" ht="12" customHeight="1">
      <c r="B6" s="20"/>
      <c r="D6" s="27" t="s">
        <v>15</v>
      </c>
      <c r="L6" s="20"/>
    </row>
    <row r="7" spans="2:5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56" ht="12" customHeight="1">
      <c r="B8" s="20"/>
      <c r="D8" s="27" t="s">
        <v>135</v>
      </c>
      <c r="L8" s="20"/>
    </row>
    <row r="9" spans="2:56" s="1" customFormat="1" ht="16.5" customHeight="1">
      <c r="B9" s="32"/>
      <c r="E9" s="259" t="s">
        <v>2283</v>
      </c>
      <c r="F9" s="258"/>
      <c r="G9" s="258"/>
      <c r="H9" s="258"/>
      <c r="L9" s="32"/>
    </row>
    <row r="10" spans="2:56" s="1" customFormat="1" ht="12" customHeight="1">
      <c r="B10" s="32"/>
      <c r="D10" s="27" t="s">
        <v>137</v>
      </c>
      <c r="L10" s="32"/>
    </row>
    <row r="11" spans="2:56" s="1" customFormat="1" ht="16.5" customHeight="1">
      <c r="B11" s="32"/>
      <c r="E11" s="256" t="s">
        <v>2284</v>
      </c>
      <c r="F11" s="258"/>
      <c r="G11" s="258"/>
      <c r="H11" s="258"/>
      <c r="L11" s="32"/>
    </row>
    <row r="12" spans="2:56" s="1" customFormat="1">
      <c r="B12" s="32"/>
      <c r="L12" s="32"/>
    </row>
    <row r="13" spans="2:5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5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56" s="1" customFormat="1" ht="10.95" customHeight="1">
      <c r="B15" s="32"/>
      <c r="L15" s="32"/>
    </row>
    <row r="16" spans="2:5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ROUND(J145,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ROUND((SUM(BE145:BE1961)),  2)</f>
        <v>0</v>
      </c>
      <c r="G35" s="100"/>
      <c r="H35" s="100"/>
      <c r="I35" s="101">
        <v>0.2</v>
      </c>
      <c r="J35" s="99">
        <f>ROUND(((SUM(BE145:BE1961))*I35),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ROUND((SUM(BF145:BF1961)),  2)</f>
        <v>0</v>
      </c>
      <c r="G36" s="100"/>
      <c r="H36" s="100"/>
      <c r="I36" s="101">
        <v>0.2</v>
      </c>
      <c r="J36" s="99">
        <f>ROUND(((SUM(BF145:BF1961))*I36),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ROUND((SUM(BG145:BG1961)),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ROUND((SUM(BH145:BH1961)),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ROUND((SUM(BI145:BI1961)),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2283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02.S - Západné paláce s kaplnkou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J145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144</v>
      </c>
      <c r="E99" s="116"/>
      <c r="F99" s="116"/>
      <c r="G99" s="116"/>
      <c r="H99" s="116"/>
      <c r="I99" s="116"/>
      <c r="J99" s="117">
        <f>J146</f>
        <v>0</v>
      </c>
      <c r="L99" s="114"/>
    </row>
    <row r="100" spans="2:47" s="9" customFormat="1" ht="19.95" customHeight="1">
      <c r="B100" s="118"/>
      <c r="D100" s="119" t="s">
        <v>145</v>
      </c>
      <c r="E100" s="120"/>
      <c r="F100" s="120"/>
      <c r="G100" s="120"/>
      <c r="H100" s="120"/>
      <c r="I100" s="120"/>
      <c r="J100" s="121">
        <f>J147</f>
        <v>0</v>
      </c>
      <c r="L100" s="118"/>
    </row>
    <row r="101" spans="2:47" s="9" customFormat="1" ht="19.95" customHeight="1">
      <c r="B101" s="118"/>
      <c r="D101" s="119" t="s">
        <v>146</v>
      </c>
      <c r="E101" s="120"/>
      <c r="F101" s="120"/>
      <c r="G101" s="120"/>
      <c r="H101" s="120"/>
      <c r="I101" s="120"/>
      <c r="J101" s="121">
        <f>J173</f>
        <v>0</v>
      </c>
      <c r="L101" s="118"/>
    </row>
    <row r="102" spans="2:47" s="9" customFormat="1" ht="19.95" customHeight="1">
      <c r="B102" s="118"/>
      <c r="D102" s="119" t="s">
        <v>147</v>
      </c>
      <c r="E102" s="120"/>
      <c r="F102" s="120"/>
      <c r="G102" s="120"/>
      <c r="H102" s="120"/>
      <c r="I102" s="120"/>
      <c r="J102" s="121">
        <f>J267</f>
        <v>0</v>
      </c>
      <c r="L102" s="118"/>
    </row>
    <row r="103" spans="2:47" s="9" customFormat="1" ht="19.95" customHeight="1">
      <c r="B103" s="118"/>
      <c r="D103" s="119" t="s">
        <v>148</v>
      </c>
      <c r="E103" s="120"/>
      <c r="F103" s="120"/>
      <c r="G103" s="120"/>
      <c r="H103" s="120"/>
      <c r="I103" s="120"/>
      <c r="J103" s="121">
        <f>J281</f>
        <v>0</v>
      </c>
      <c r="L103" s="118"/>
    </row>
    <row r="104" spans="2:47" s="9" customFormat="1" ht="19.95" customHeight="1">
      <c r="B104" s="118"/>
      <c r="D104" s="119" t="s">
        <v>2285</v>
      </c>
      <c r="E104" s="120"/>
      <c r="F104" s="120"/>
      <c r="G104" s="120"/>
      <c r="H104" s="120"/>
      <c r="I104" s="120"/>
      <c r="J104" s="121">
        <f>J358</f>
        <v>0</v>
      </c>
      <c r="L104" s="118"/>
    </row>
    <row r="105" spans="2:47" s="9" customFormat="1" ht="19.95" customHeight="1">
      <c r="B105" s="118"/>
      <c r="D105" s="119" t="s">
        <v>149</v>
      </c>
      <c r="E105" s="120"/>
      <c r="F105" s="120"/>
      <c r="G105" s="120"/>
      <c r="H105" s="120"/>
      <c r="I105" s="120"/>
      <c r="J105" s="121">
        <f>J362</f>
        <v>0</v>
      </c>
      <c r="L105" s="118"/>
    </row>
    <row r="106" spans="2:47" s="9" customFormat="1" ht="19.95" customHeight="1">
      <c r="B106" s="118"/>
      <c r="D106" s="119" t="s">
        <v>2286</v>
      </c>
      <c r="E106" s="120"/>
      <c r="F106" s="120"/>
      <c r="G106" s="120"/>
      <c r="H106" s="120"/>
      <c r="I106" s="120"/>
      <c r="J106" s="121">
        <f>J468</f>
        <v>0</v>
      </c>
      <c r="L106" s="118"/>
    </row>
    <row r="107" spans="2:47" s="9" customFormat="1" ht="19.95" customHeight="1">
      <c r="B107" s="118"/>
      <c r="D107" s="119" t="s">
        <v>150</v>
      </c>
      <c r="E107" s="120"/>
      <c r="F107" s="120"/>
      <c r="G107" s="120"/>
      <c r="H107" s="120"/>
      <c r="I107" s="120"/>
      <c r="J107" s="121">
        <f>J472</f>
        <v>0</v>
      </c>
      <c r="L107" s="118"/>
    </row>
    <row r="108" spans="2:47" s="9" customFormat="1" ht="19.95" customHeight="1">
      <c r="B108" s="118"/>
      <c r="D108" s="119" t="s">
        <v>151</v>
      </c>
      <c r="E108" s="120"/>
      <c r="F108" s="120"/>
      <c r="G108" s="120"/>
      <c r="H108" s="120"/>
      <c r="I108" s="120"/>
      <c r="J108" s="121">
        <f>J713</f>
        <v>0</v>
      </c>
      <c r="L108" s="118"/>
    </row>
    <row r="109" spans="2:47" s="8" customFormat="1" ht="24.9" customHeight="1">
      <c r="B109" s="114"/>
      <c r="D109" s="115" t="s">
        <v>152</v>
      </c>
      <c r="E109" s="116"/>
      <c r="F109" s="116"/>
      <c r="G109" s="116"/>
      <c r="H109" s="116"/>
      <c r="I109" s="116"/>
      <c r="J109" s="117">
        <f>J718</f>
        <v>0</v>
      </c>
      <c r="L109" s="114"/>
    </row>
    <row r="110" spans="2:47" s="9" customFormat="1" ht="19.95" customHeight="1">
      <c r="B110" s="118"/>
      <c r="D110" s="119" t="s">
        <v>153</v>
      </c>
      <c r="E110" s="120"/>
      <c r="F110" s="120"/>
      <c r="G110" s="120"/>
      <c r="H110" s="120"/>
      <c r="I110" s="120"/>
      <c r="J110" s="121">
        <f>J719</f>
        <v>0</v>
      </c>
      <c r="L110" s="118"/>
    </row>
    <row r="111" spans="2:47" s="9" customFormat="1" ht="19.95" customHeight="1">
      <c r="B111" s="118"/>
      <c r="D111" s="119" t="s">
        <v>2287</v>
      </c>
      <c r="E111" s="120"/>
      <c r="F111" s="120"/>
      <c r="G111" s="120"/>
      <c r="H111" s="120"/>
      <c r="I111" s="120"/>
      <c r="J111" s="121">
        <f>J801</f>
        <v>0</v>
      </c>
      <c r="L111" s="118"/>
    </row>
    <row r="112" spans="2:47" s="9" customFormat="1" ht="19.95" customHeight="1">
      <c r="B112" s="118"/>
      <c r="D112" s="119" t="s">
        <v>156</v>
      </c>
      <c r="E112" s="120"/>
      <c r="F112" s="120"/>
      <c r="G112" s="120"/>
      <c r="H112" s="120"/>
      <c r="I112" s="120"/>
      <c r="J112" s="121">
        <f>J814</f>
        <v>0</v>
      </c>
      <c r="L112" s="118"/>
    </row>
    <row r="113" spans="2:12" s="9" customFormat="1" ht="19.95" customHeight="1">
      <c r="B113" s="118"/>
      <c r="D113" s="119" t="s">
        <v>157</v>
      </c>
      <c r="E113" s="120"/>
      <c r="F113" s="120"/>
      <c r="G113" s="120"/>
      <c r="H113" s="120"/>
      <c r="I113" s="120"/>
      <c r="J113" s="121">
        <f>J850</f>
        <v>0</v>
      </c>
      <c r="L113" s="118"/>
    </row>
    <row r="114" spans="2:12" s="9" customFormat="1" ht="19.95" customHeight="1">
      <c r="B114" s="118"/>
      <c r="D114" s="119" t="s">
        <v>158</v>
      </c>
      <c r="E114" s="120"/>
      <c r="F114" s="120"/>
      <c r="G114" s="120"/>
      <c r="H114" s="120"/>
      <c r="I114" s="120"/>
      <c r="J114" s="121">
        <f>J858</f>
        <v>0</v>
      </c>
      <c r="L114" s="118"/>
    </row>
    <row r="115" spans="2:12" s="9" customFormat="1" ht="19.95" customHeight="1">
      <c r="B115" s="118"/>
      <c r="D115" s="119" t="s">
        <v>2288</v>
      </c>
      <c r="E115" s="120"/>
      <c r="F115" s="120"/>
      <c r="G115" s="120"/>
      <c r="H115" s="120"/>
      <c r="I115" s="120"/>
      <c r="J115" s="121">
        <f>J928</f>
        <v>0</v>
      </c>
      <c r="L115" s="118"/>
    </row>
    <row r="116" spans="2:12" s="9" customFormat="1" ht="19.95" customHeight="1">
      <c r="B116" s="118"/>
      <c r="D116" s="119" t="s">
        <v>159</v>
      </c>
      <c r="E116" s="120"/>
      <c r="F116" s="120"/>
      <c r="G116" s="120"/>
      <c r="H116" s="120"/>
      <c r="I116" s="120"/>
      <c r="J116" s="121">
        <f>J962</f>
        <v>0</v>
      </c>
      <c r="L116" s="118"/>
    </row>
    <row r="117" spans="2:12" s="9" customFormat="1" ht="19.95" customHeight="1">
      <c r="B117" s="118"/>
      <c r="D117" s="119" t="s">
        <v>2289</v>
      </c>
      <c r="E117" s="120"/>
      <c r="F117" s="120"/>
      <c r="G117" s="120"/>
      <c r="H117" s="120"/>
      <c r="I117" s="120"/>
      <c r="J117" s="121">
        <f>J1197</f>
        <v>0</v>
      </c>
      <c r="L117" s="118"/>
    </row>
    <row r="118" spans="2:12" s="9" customFormat="1" ht="19.95" customHeight="1">
      <c r="B118" s="118"/>
      <c r="D118" s="119" t="s">
        <v>2290</v>
      </c>
      <c r="E118" s="120"/>
      <c r="F118" s="120"/>
      <c r="G118" s="120"/>
      <c r="H118" s="120"/>
      <c r="I118" s="120"/>
      <c r="J118" s="121">
        <f>J1203</f>
        <v>0</v>
      </c>
      <c r="L118" s="118"/>
    </row>
    <row r="119" spans="2:12" s="9" customFormat="1" ht="19.95" customHeight="1">
      <c r="B119" s="118"/>
      <c r="D119" s="119" t="s">
        <v>2291</v>
      </c>
      <c r="E119" s="120"/>
      <c r="F119" s="120"/>
      <c r="G119" s="120"/>
      <c r="H119" s="120"/>
      <c r="I119" s="120"/>
      <c r="J119" s="121">
        <f>J1238</f>
        <v>0</v>
      </c>
      <c r="L119" s="118"/>
    </row>
    <row r="120" spans="2:12" s="9" customFormat="1" ht="19.95" customHeight="1">
      <c r="B120" s="118"/>
      <c r="D120" s="119" t="s">
        <v>160</v>
      </c>
      <c r="E120" s="120"/>
      <c r="F120" s="120"/>
      <c r="G120" s="120"/>
      <c r="H120" s="120"/>
      <c r="I120" s="120"/>
      <c r="J120" s="121">
        <f>J1246</f>
        <v>0</v>
      </c>
      <c r="L120" s="118"/>
    </row>
    <row r="121" spans="2:12" s="9" customFormat="1" ht="19.95" customHeight="1">
      <c r="B121" s="118"/>
      <c r="D121" s="119" t="s">
        <v>2292</v>
      </c>
      <c r="E121" s="120"/>
      <c r="F121" s="120"/>
      <c r="G121" s="120"/>
      <c r="H121" s="120"/>
      <c r="I121" s="120"/>
      <c r="J121" s="121">
        <f>J1262</f>
        <v>0</v>
      </c>
      <c r="L121" s="118"/>
    </row>
    <row r="122" spans="2:12" s="9" customFormat="1" ht="19.95" customHeight="1">
      <c r="B122" s="118"/>
      <c r="D122" s="119" t="s">
        <v>2293</v>
      </c>
      <c r="E122" s="120"/>
      <c r="F122" s="120"/>
      <c r="G122" s="120"/>
      <c r="H122" s="120"/>
      <c r="I122" s="120"/>
      <c r="J122" s="121">
        <f>J1266</f>
        <v>0</v>
      </c>
      <c r="L122" s="118"/>
    </row>
    <row r="123" spans="2:12" s="9" customFormat="1" ht="19.95" customHeight="1">
      <c r="B123" s="118"/>
      <c r="D123" s="119" t="s">
        <v>2294</v>
      </c>
      <c r="E123" s="120"/>
      <c r="F123" s="120"/>
      <c r="G123" s="120"/>
      <c r="H123" s="120"/>
      <c r="I123" s="120"/>
      <c r="J123" s="121">
        <f>J1275</f>
        <v>0</v>
      </c>
      <c r="L123" s="118"/>
    </row>
    <row r="124" spans="2:12" s="1" customFormat="1" ht="21.75" customHeight="1">
      <c r="B124" s="32"/>
      <c r="L124" s="32"/>
    </row>
    <row r="125" spans="2:12" s="1" customFormat="1" ht="6.9" customHeight="1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</row>
    <row r="129" spans="2:20" s="1" customFormat="1" ht="6.9" customHeight="1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</row>
    <row r="130" spans="2:20" s="1" customFormat="1" ht="24.9" customHeight="1">
      <c r="B130" s="32"/>
      <c r="C130" s="21" t="s">
        <v>163</v>
      </c>
      <c r="L130" s="32"/>
    </row>
    <row r="131" spans="2:20" s="1" customFormat="1" ht="6.9" customHeight="1">
      <c r="B131" s="32"/>
      <c r="L131" s="32"/>
    </row>
    <row r="132" spans="2:20" s="1" customFormat="1" ht="12" customHeight="1">
      <c r="B132" s="32"/>
      <c r="C132" s="27" t="s">
        <v>15</v>
      </c>
      <c r="L132" s="32"/>
    </row>
    <row r="133" spans="2:20" s="1" customFormat="1" ht="26.25" customHeight="1">
      <c r="B133" s="32"/>
      <c r="E133" s="259" t="str">
        <f>E7</f>
        <v>Rekonštrukcia Spišského hradu, Románsky palác a Západné paláce II.etapa</v>
      </c>
      <c r="F133" s="260"/>
      <c r="G133" s="260"/>
      <c r="H133" s="260"/>
      <c r="L133" s="32"/>
    </row>
    <row r="134" spans="2:20" ht="12" customHeight="1">
      <c r="B134" s="20"/>
      <c r="C134" s="27" t="s">
        <v>135</v>
      </c>
      <c r="L134" s="20"/>
    </row>
    <row r="135" spans="2:20" s="1" customFormat="1" ht="16.5" customHeight="1">
      <c r="B135" s="32"/>
      <c r="E135" s="259" t="s">
        <v>2283</v>
      </c>
      <c r="F135" s="258"/>
      <c r="G135" s="258"/>
      <c r="H135" s="258"/>
      <c r="L135" s="32"/>
    </row>
    <row r="136" spans="2:20" s="1" customFormat="1" ht="12" customHeight="1">
      <c r="B136" s="32"/>
      <c r="C136" s="27" t="s">
        <v>137</v>
      </c>
      <c r="L136" s="32"/>
    </row>
    <row r="137" spans="2:20" s="1" customFormat="1" ht="16.5" customHeight="1">
      <c r="B137" s="32"/>
      <c r="E137" s="256" t="str">
        <f>E11</f>
        <v>SO 02.S - Západné paláce s kaplnkou</v>
      </c>
      <c r="F137" s="258"/>
      <c r="G137" s="258"/>
      <c r="H137" s="258"/>
      <c r="L137" s="32"/>
    </row>
    <row r="138" spans="2:20" s="1" customFormat="1" ht="6.9" customHeight="1">
      <c r="B138" s="32"/>
      <c r="L138" s="32"/>
    </row>
    <row r="139" spans="2:20" s="1" customFormat="1" ht="12" customHeight="1">
      <c r="B139" s="32"/>
      <c r="C139" s="27" t="s">
        <v>19</v>
      </c>
      <c r="F139" s="25" t="str">
        <f>F14</f>
        <v xml:space="preserve"> </v>
      </c>
      <c r="I139" s="27" t="s">
        <v>21</v>
      </c>
      <c r="J139" s="55" t="str">
        <f>IF(J14="","",J14)</f>
        <v>8. 11. 2022</v>
      </c>
      <c r="L139" s="32"/>
    </row>
    <row r="140" spans="2:20" s="1" customFormat="1" ht="6.9" customHeight="1">
      <c r="B140" s="32"/>
      <c r="L140" s="32"/>
    </row>
    <row r="141" spans="2:20" s="1" customFormat="1" ht="25.65" customHeight="1">
      <c r="B141" s="32"/>
      <c r="C141" s="27" t="s">
        <v>23</v>
      </c>
      <c r="F141" s="25" t="str">
        <f>E17</f>
        <v>Slovenské národné múzeum Bratislava</v>
      </c>
      <c r="I141" s="27" t="s">
        <v>29</v>
      </c>
      <c r="J141" s="30" t="str">
        <f>E23</f>
        <v>Štúdio J  J s.r.o. Levoča</v>
      </c>
      <c r="L141" s="32"/>
    </row>
    <row r="142" spans="2:20" s="1" customFormat="1" ht="25.65" customHeight="1">
      <c r="B142" s="32"/>
      <c r="C142" s="27" t="s">
        <v>27</v>
      </c>
      <c r="F142" s="25" t="str">
        <f>IF(E20="","",E20)</f>
        <v>Vyplň údaj</v>
      </c>
      <c r="I142" s="27" t="s">
        <v>32</v>
      </c>
      <c r="J142" s="30" t="str">
        <f>E26</f>
        <v>Anna Hricová, Ing. Janka Pokryvková</v>
      </c>
      <c r="L142" s="32"/>
    </row>
    <row r="143" spans="2:20" s="1" customFormat="1" ht="10.35" customHeight="1">
      <c r="B143" s="32"/>
      <c r="L143" s="32"/>
    </row>
    <row r="144" spans="2:20" s="10" customFormat="1" ht="29.25" customHeight="1">
      <c r="B144" s="122"/>
      <c r="C144" s="123" t="s">
        <v>164</v>
      </c>
      <c r="D144" s="124" t="s">
        <v>60</v>
      </c>
      <c r="E144" s="124" t="s">
        <v>56</v>
      </c>
      <c r="F144" s="124" t="s">
        <v>57</v>
      </c>
      <c r="G144" s="124" t="s">
        <v>165</v>
      </c>
      <c r="H144" s="124" t="s">
        <v>166</v>
      </c>
      <c r="I144" s="124" t="s">
        <v>167</v>
      </c>
      <c r="J144" s="125" t="s">
        <v>141</v>
      </c>
      <c r="K144" s="126" t="s">
        <v>168</v>
      </c>
      <c r="L144" s="122"/>
      <c r="M144" s="61" t="s">
        <v>1</v>
      </c>
      <c r="N144" s="62" t="s">
        <v>39</v>
      </c>
      <c r="O144" s="62" t="s">
        <v>169</v>
      </c>
      <c r="P144" s="62" t="s">
        <v>170</v>
      </c>
      <c r="Q144" s="62" t="s">
        <v>171</v>
      </c>
      <c r="R144" s="62" t="s">
        <v>172</v>
      </c>
      <c r="S144" s="62" t="s">
        <v>173</v>
      </c>
      <c r="T144" s="63" t="s">
        <v>174</v>
      </c>
    </row>
    <row r="145" spans="2:65" s="1" customFormat="1" ht="22.95" customHeight="1">
      <c r="B145" s="32"/>
      <c r="C145" s="66" t="s">
        <v>142</v>
      </c>
      <c r="J145" s="127">
        <f>BK145</f>
        <v>0</v>
      </c>
      <c r="L145" s="32"/>
      <c r="M145" s="64"/>
      <c r="N145" s="56"/>
      <c r="O145" s="56"/>
      <c r="P145" s="128">
        <f>P146+P718</f>
        <v>0</v>
      </c>
      <c r="Q145" s="56"/>
      <c r="R145" s="128">
        <f>R146+R718</f>
        <v>1469.6786494300002</v>
      </c>
      <c r="S145" s="56"/>
      <c r="T145" s="129">
        <f>T146+T718</f>
        <v>1260.1157399999997</v>
      </c>
      <c r="AT145" s="17" t="s">
        <v>74</v>
      </c>
      <c r="AU145" s="17" t="s">
        <v>143</v>
      </c>
      <c r="BK145" s="130">
        <f>BK146+BK718</f>
        <v>0</v>
      </c>
    </row>
    <row r="146" spans="2:65" s="11" customFormat="1" ht="25.95" customHeight="1">
      <c r="B146" s="131"/>
      <c r="D146" s="132" t="s">
        <v>74</v>
      </c>
      <c r="E146" s="133" t="s">
        <v>175</v>
      </c>
      <c r="F146" s="133" t="s">
        <v>176</v>
      </c>
      <c r="I146" s="134"/>
      <c r="J146" s="135">
        <f>BK146</f>
        <v>0</v>
      </c>
      <c r="L146" s="131"/>
      <c r="M146" s="136"/>
      <c r="P146" s="137">
        <f>P147+P173+P267+P281+P358+P362+P468+P472+P713</f>
        <v>0</v>
      </c>
      <c r="R146" s="137">
        <f>R147+R173+R267+R281+R358+R362+R468+R472+R713</f>
        <v>1453.2620096000003</v>
      </c>
      <c r="T146" s="138">
        <f>T147+T173+T267+T281+T358+T362+T468+T472+T713</f>
        <v>1248.1687899999997</v>
      </c>
      <c r="AR146" s="132" t="s">
        <v>82</v>
      </c>
      <c r="AT146" s="139" t="s">
        <v>74</v>
      </c>
      <c r="AU146" s="139" t="s">
        <v>75</v>
      </c>
      <c r="AY146" s="132" t="s">
        <v>177</v>
      </c>
      <c r="BK146" s="140">
        <f>BK147+BK173+BK267+BK281+BK358+BK362+BK468+BK472+BK713</f>
        <v>0</v>
      </c>
    </row>
    <row r="147" spans="2:65" s="11" customFormat="1" ht="22.95" customHeight="1">
      <c r="B147" s="131"/>
      <c r="D147" s="132" t="s">
        <v>74</v>
      </c>
      <c r="E147" s="141" t="s">
        <v>82</v>
      </c>
      <c r="F147" s="141" t="s">
        <v>178</v>
      </c>
      <c r="I147" s="134"/>
      <c r="J147" s="142">
        <f>BK147</f>
        <v>0</v>
      </c>
      <c r="L147" s="131"/>
      <c r="M147" s="136"/>
      <c r="P147" s="137">
        <f>SUM(P148:P172)</f>
        <v>0</v>
      </c>
      <c r="R147" s="137">
        <f>SUM(R148:R172)</f>
        <v>0</v>
      </c>
      <c r="T147" s="138">
        <f>SUM(T148:T172)</f>
        <v>0</v>
      </c>
      <c r="AR147" s="132" t="s">
        <v>82</v>
      </c>
      <c r="AT147" s="139" t="s">
        <v>74</v>
      </c>
      <c r="AU147" s="139" t="s">
        <v>82</v>
      </c>
      <c r="AY147" s="132" t="s">
        <v>177</v>
      </c>
      <c r="BK147" s="140">
        <f>SUM(BK148:BK172)</f>
        <v>0</v>
      </c>
    </row>
    <row r="148" spans="2:65" s="1" customFormat="1" ht="33" customHeight="1">
      <c r="B148" s="143"/>
      <c r="C148" s="144" t="s">
        <v>82</v>
      </c>
      <c r="D148" s="144" t="s">
        <v>179</v>
      </c>
      <c r="E148" s="145" t="s">
        <v>2295</v>
      </c>
      <c r="F148" s="146" t="s">
        <v>2296</v>
      </c>
      <c r="G148" s="147" t="s">
        <v>182</v>
      </c>
      <c r="H148" s="148">
        <v>7.319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41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183</v>
      </c>
      <c r="AT148" s="156" t="s">
        <v>179</v>
      </c>
      <c r="AU148" s="156" t="s">
        <v>88</v>
      </c>
      <c r="AY148" s="17" t="s">
        <v>177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183</v>
      </c>
      <c r="BM148" s="156" t="s">
        <v>88</v>
      </c>
    </row>
    <row r="149" spans="2:65" s="12" customFormat="1">
      <c r="B149" s="158"/>
      <c r="D149" s="159" t="s">
        <v>184</v>
      </c>
      <c r="E149" s="160" t="s">
        <v>1</v>
      </c>
      <c r="F149" s="161" t="s">
        <v>2297</v>
      </c>
      <c r="H149" s="162">
        <v>1.8</v>
      </c>
      <c r="I149" s="163"/>
      <c r="L149" s="158"/>
      <c r="M149" s="164"/>
      <c r="T149" s="165"/>
      <c r="AT149" s="160" t="s">
        <v>184</v>
      </c>
      <c r="AU149" s="160" t="s">
        <v>88</v>
      </c>
      <c r="AV149" s="12" t="s">
        <v>88</v>
      </c>
      <c r="AW149" s="12" t="s">
        <v>31</v>
      </c>
      <c r="AX149" s="12" t="s">
        <v>75</v>
      </c>
      <c r="AY149" s="160" t="s">
        <v>177</v>
      </c>
    </row>
    <row r="150" spans="2:65" s="12" customFormat="1" ht="20.399999999999999">
      <c r="B150" s="158"/>
      <c r="D150" s="159" t="s">
        <v>184</v>
      </c>
      <c r="E150" s="160" t="s">
        <v>1</v>
      </c>
      <c r="F150" s="161" t="s">
        <v>2298</v>
      </c>
      <c r="H150" s="162">
        <v>1.0189999999999999</v>
      </c>
      <c r="I150" s="163"/>
      <c r="L150" s="158"/>
      <c r="M150" s="164"/>
      <c r="T150" s="165"/>
      <c r="AT150" s="160" t="s">
        <v>184</v>
      </c>
      <c r="AU150" s="160" t="s">
        <v>88</v>
      </c>
      <c r="AV150" s="12" t="s">
        <v>88</v>
      </c>
      <c r="AW150" s="12" t="s">
        <v>31</v>
      </c>
      <c r="AX150" s="12" t="s">
        <v>75</v>
      </c>
      <c r="AY150" s="160" t="s">
        <v>177</v>
      </c>
    </row>
    <row r="151" spans="2:65" s="14" customFormat="1">
      <c r="B151" s="173"/>
      <c r="D151" s="159" t="s">
        <v>184</v>
      </c>
      <c r="E151" s="174" t="s">
        <v>1</v>
      </c>
      <c r="F151" s="175" t="s">
        <v>209</v>
      </c>
      <c r="H151" s="176">
        <v>2.819</v>
      </c>
      <c r="I151" s="177"/>
      <c r="L151" s="173"/>
      <c r="M151" s="178"/>
      <c r="T151" s="179"/>
      <c r="AT151" s="174" t="s">
        <v>184</v>
      </c>
      <c r="AU151" s="174" t="s">
        <v>88</v>
      </c>
      <c r="AV151" s="14" t="s">
        <v>191</v>
      </c>
      <c r="AW151" s="14" t="s">
        <v>31</v>
      </c>
      <c r="AX151" s="14" t="s">
        <v>75</v>
      </c>
      <c r="AY151" s="174" t="s">
        <v>177</v>
      </c>
    </row>
    <row r="152" spans="2:65" s="15" customFormat="1">
      <c r="B152" s="180"/>
      <c r="D152" s="159" t="s">
        <v>184</v>
      </c>
      <c r="E152" s="181" t="s">
        <v>1</v>
      </c>
      <c r="F152" s="182" t="s">
        <v>2299</v>
      </c>
      <c r="H152" s="181" t="s">
        <v>1</v>
      </c>
      <c r="I152" s="183"/>
      <c r="L152" s="180"/>
      <c r="M152" s="184"/>
      <c r="T152" s="185"/>
      <c r="AT152" s="181" t="s">
        <v>184</v>
      </c>
      <c r="AU152" s="181" t="s">
        <v>88</v>
      </c>
      <c r="AV152" s="15" t="s">
        <v>82</v>
      </c>
      <c r="AW152" s="15" t="s">
        <v>31</v>
      </c>
      <c r="AX152" s="15" t="s">
        <v>75</v>
      </c>
      <c r="AY152" s="181" t="s">
        <v>177</v>
      </c>
    </row>
    <row r="153" spans="2:65" s="12" customFormat="1">
      <c r="B153" s="158"/>
      <c r="D153" s="159" t="s">
        <v>184</v>
      </c>
      <c r="E153" s="160" t="s">
        <v>1</v>
      </c>
      <c r="F153" s="161" t="s">
        <v>2300</v>
      </c>
      <c r="H153" s="162">
        <v>1.92</v>
      </c>
      <c r="I153" s="163"/>
      <c r="L153" s="158"/>
      <c r="M153" s="164"/>
      <c r="T153" s="165"/>
      <c r="AT153" s="160" t="s">
        <v>184</v>
      </c>
      <c r="AU153" s="160" t="s">
        <v>88</v>
      </c>
      <c r="AV153" s="12" t="s">
        <v>88</v>
      </c>
      <c r="AW153" s="12" t="s">
        <v>31</v>
      </c>
      <c r="AX153" s="12" t="s">
        <v>75</v>
      </c>
      <c r="AY153" s="160" t="s">
        <v>177</v>
      </c>
    </row>
    <row r="154" spans="2:65" s="12" customFormat="1">
      <c r="B154" s="158"/>
      <c r="D154" s="159" t="s">
        <v>184</v>
      </c>
      <c r="E154" s="160" t="s">
        <v>1</v>
      </c>
      <c r="F154" s="161" t="s">
        <v>2301</v>
      </c>
      <c r="H154" s="162">
        <v>0.64</v>
      </c>
      <c r="I154" s="163"/>
      <c r="L154" s="158"/>
      <c r="M154" s="164"/>
      <c r="T154" s="165"/>
      <c r="AT154" s="160" t="s">
        <v>184</v>
      </c>
      <c r="AU154" s="160" t="s">
        <v>88</v>
      </c>
      <c r="AV154" s="12" t="s">
        <v>88</v>
      </c>
      <c r="AW154" s="12" t="s">
        <v>31</v>
      </c>
      <c r="AX154" s="12" t="s">
        <v>75</v>
      </c>
      <c r="AY154" s="160" t="s">
        <v>177</v>
      </c>
    </row>
    <row r="155" spans="2:65" s="12" customFormat="1">
      <c r="B155" s="158"/>
      <c r="D155" s="159" t="s">
        <v>184</v>
      </c>
      <c r="E155" s="160" t="s">
        <v>1</v>
      </c>
      <c r="F155" s="161" t="s">
        <v>2302</v>
      </c>
      <c r="H155" s="162">
        <v>0.64</v>
      </c>
      <c r="I155" s="163"/>
      <c r="L155" s="158"/>
      <c r="M155" s="164"/>
      <c r="T155" s="165"/>
      <c r="AT155" s="160" t="s">
        <v>184</v>
      </c>
      <c r="AU155" s="160" t="s">
        <v>88</v>
      </c>
      <c r="AV155" s="12" t="s">
        <v>88</v>
      </c>
      <c r="AW155" s="12" t="s">
        <v>31</v>
      </c>
      <c r="AX155" s="12" t="s">
        <v>75</v>
      </c>
      <c r="AY155" s="160" t="s">
        <v>177</v>
      </c>
    </row>
    <row r="156" spans="2:65" s="14" customFormat="1">
      <c r="B156" s="173"/>
      <c r="D156" s="159" t="s">
        <v>184</v>
      </c>
      <c r="E156" s="174" t="s">
        <v>1</v>
      </c>
      <c r="F156" s="175" t="s">
        <v>209</v>
      </c>
      <c r="H156" s="176">
        <v>3.2</v>
      </c>
      <c r="I156" s="177"/>
      <c r="L156" s="173"/>
      <c r="M156" s="178"/>
      <c r="T156" s="179"/>
      <c r="AT156" s="174" t="s">
        <v>184</v>
      </c>
      <c r="AU156" s="174" t="s">
        <v>88</v>
      </c>
      <c r="AV156" s="14" t="s">
        <v>191</v>
      </c>
      <c r="AW156" s="14" t="s">
        <v>31</v>
      </c>
      <c r="AX156" s="14" t="s">
        <v>75</v>
      </c>
      <c r="AY156" s="174" t="s">
        <v>177</v>
      </c>
    </row>
    <row r="157" spans="2:65" s="12" customFormat="1">
      <c r="B157" s="158"/>
      <c r="D157" s="159" t="s">
        <v>184</v>
      </c>
      <c r="E157" s="160" t="s">
        <v>1</v>
      </c>
      <c r="F157" s="161" t="s">
        <v>2303</v>
      </c>
      <c r="H157" s="162">
        <v>1.3</v>
      </c>
      <c r="I157" s="163"/>
      <c r="L157" s="158"/>
      <c r="M157" s="164"/>
      <c r="T157" s="165"/>
      <c r="AT157" s="160" t="s">
        <v>184</v>
      </c>
      <c r="AU157" s="160" t="s">
        <v>88</v>
      </c>
      <c r="AV157" s="12" t="s">
        <v>88</v>
      </c>
      <c r="AW157" s="12" t="s">
        <v>31</v>
      </c>
      <c r="AX157" s="12" t="s">
        <v>75</v>
      </c>
      <c r="AY157" s="160" t="s">
        <v>177</v>
      </c>
    </row>
    <row r="158" spans="2:65" s="13" customFormat="1">
      <c r="B158" s="166"/>
      <c r="D158" s="159" t="s">
        <v>184</v>
      </c>
      <c r="E158" s="167" t="s">
        <v>1</v>
      </c>
      <c r="F158" s="168" t="s">
        <v>186</v>
      </c>
      <c r="H158" s="169">
        <v>7.319</v>
      </c>
      <c r="I158" s="170"/>
      <c r="L158" s="166"/>
      <c r="M158" s="171"/>
      <c r="T158" s="172"/>
      <c r="AT158" s="167" t="s">
        <v>184</v>
      </c>
      <c r="AU158" s="167" t="s">
        <v>88</v>
      </c>
      <c r="AV158" s="13" t="s">
        <v>183</v>
      </c>
      <c r="AW158" s="13" t="s">
        <v>31</v>
      </c>
      <c r="AX158" s="13" t="s">
        <v>82</v>
      </c>
      <c r="AY158" s="167" t="s">
        <v>177</v>
      </c>
    </row>
    <row r="159" spans="2:65" s="1" customFormat="1" ht="24.15" customHeight="1">
      <c r="B159" s="143"/>
      <c r="C159" s="144" t="s">
        <v>88</v>
      </c>
      <c r="D159" s="144" t="s">
        <v>179</v>
      </c>
      <c r="E159" s="145" t="s">
        <v>2304</v>
      </c>
      <c r="F159" s="146" t="s">
        <v>2305</v>
      </c>
      <c r="G159" s="147" t="s">
        <v>182</v>
      </c>
      <c r="H159" s="148">
        <v>7.319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41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183</v>
      </c>
      <c r="AT159" s="156" t="s">
        <v>179</v>
      </c>
      <c r="AU159" s="156" t="s">
        <v>88</v>
      </c>
      <c r="AY159" s="17" t="s">
        <v>177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88</v>
      </c>
      <c r="BK159" s="157">
        <f>ROUND(I159*H159,2)</f>
        <v>0</v>
      </c>
      <c r="BL159" s="17" t="s">
        <v>183</v>
      </c>
      <c r="BM159" s="156" t="s">
        <v>183</v>
      </c>
    </row>
    <row r="160" spans="2:65" s="12" customFormat="1">
      <c r="B160" s="158"/>
      <c r="D160" s="159" t="s">
        <v>184</v>
      </c>
      <c r="E160" s="160" t="s">
        <v>1</v>
      </c>
      <c r="F160" s="161" t="s">
        <v>2297</v>
      </c>
      <c r="H160" s="162">
        <v>1.8</v>
      </c>
      <c r="I160" s="163"/>
      <c r="L160" s="158"/>
      <c r="M160" s="164"/>
      <c r="T160" s="165"/>
      <c r="AT160" s="160" t="s">
        <v>184</v>
      </c>
      <c r="AU160" s="160" t="s">
        <v>88</v>
      </c>
      <c r="AV160" s="12" t="s">
        <v>88</v>
      </c>
      <c r="AW160" s="12" t="s">
        <v>31</v>
      </c>
      <c r="AX160" s="12" t="s">
        <v>75</v>
      </c>
      <c r="AY160" s="160" t="s">
        <v>177</v>
      </c>
    </row>
    <row r="161" spans="2:65" s="12" customFormat="1" ht="20.399999999999999">
      <c r="B161" s="158"/>
      <c r="D161" s="159" t="s">
        <v>184</v>
      </c>
      <c r="E161" s="160" t="s">
        <v>1</v>
      </c>
      <c r="F161" s="161" t="s">
        <v>2298</v>
      </c>
      <c r="H161" s="162">
        <v>1.0189999999999999</v>
      </c>
      <c r="I161" s="163"/>
      <c r="L161" s="158"/>
      <c r="M161" s="164"/>
      <c r="T161" s="165"/>
      <c r="AT161" s="160" t="s">
        <v>184</v>
      </c>
      <c r="AU161" s="160" t="s">
        <v>88</v>
      </c>
      <c r="AV161" s="12" t="s">
        <v>88</v>
      </c>
      <c r="AW161" s="12" t="s">
        <v>31</v>
      </c>
      <c r="AX161" s="12" t="s">
        <v>75</v>
      </c>
      <c r="AY161" s="160" t="s">
        <v>177</v>
      </c>
    </row>
    <row r="162" spans="2:65" s="14" customFormat="1">
      <c r="B162" s="173"/>
      <c r="D162" s="159" t="s">
        <v>184</v>
      </c>
      <c r="E162" s="174" t="s">
        <v>1</v>
      </c>
      <c r="F162" s="175" t="s">
        <v>209</v>
      </c>
      <c r="H162" s="176">
        <v>2.819</v>
      </c>
      <c r="I162" s="177"/>
      <c r="L162" s="173"/>
      <c r="M162" s="178"/>
      <c r="T162" s="179"/>
      <c r="AT162" s="174" t="s">
        <v>184</v>
      </c>
      <c r="AU162" s="174" t="s">
        <v>88</v>
      </c>
      <c r="AV162" s="14" t="s">
        <v>191</v>
      </c>
      <c r="AW162" s="14" t="s">
        <v>31</v>
      </c>
      <c r="AX162" s="14" t="s">
        <v>75</v>
      </c>
      <c r="AY162" s="174" t="s">
        <v>177</v>
      </c>
    </row>
    <row r="163" spans="2:65" s="15" customFormat="1">
      <c r="B163" s="180"/>
      <c r="D163" s="159" t="s">
        <v>184</v>
      </c>
      <c r="E163" s="181" t="s">
        <v>1</v>
      </c>
      <c r="F163" s="182" t="s">
        <v>2299</v>
      </c>
      <c r="H163" s="181" t="s">
        <v>1</v>
      </c>
      <c r="I163" s="183"/>
      <c r="L163" s="180"/>
      <c r="M163" s="184"/>
      <c r="T163" s="185"/>
      <c r="AT163" s="181" t="s">
        <v>184</v>
      </c>
      <c r="AU163" s="181" t="s">
        <v>88</v>
      </c>
      <c r="AV163" s="15" t="s">
        <v>82</v>
      </c>
      <c r="AW163" s="15" t="s">
        <v>31</v>
      </c>
      <c r="AX163" s="15" t="s">
        <v>75</v>
      </c>
      <c r="AY163" s="181" t="s">
        <v>177</v>
      </c>
    </row>
    <row r="164" spans="2:65" s="12" customFormat="1">
      <c r="B164" s="158"/>
      <c r="D164" s="159" t="s">
        <v>184</v>
      </c>
      <c r="E164" s="160" t="s">
        <v>1</v>
      </c>
      <c r="F164" s="161" t="s">
        <v>2300</v>
      </c>
      <c r="H164" s="162">
        <v>1.92</v>
      </c>
      <c r="I164" s="163"/>
      <c r="L164" s="158"/>
      <c r="M164" s="164"/>
      <c r="T164" s="165"/>
      <c r="AT164" s="160" t="s">
        <v>184</v>
      </c>
      <c r="AU164" s="160" t="s">
        <v>88</v>
      </c>
      <c r="AV164" s="12" t="s">
        <v>88</v>
      </c>
      <c r="AW164" s="12" t="s">
        <v>31</v>
      </c>
      <c r="AX164" s="12" t="s">
        <v>75</v>
      </c>
      <c r="AY164" s="160" t="s">
        <v>177</v>
      </c>
    </row>
    <row r="165" spans="2:65" s="12" customFormat="1">
      <c r="B165" s="158"/>
      <c r="D165" s="159" t="s">
        <v>184</v>
      </c>
      <c r="E165" s="160" t="s">
        <v>1</v>
      </c>
      <c r="F165" s="161" t="s">
        <v>2301</v>
      </c>
      <c r="H165" s="162">
        <v>0.64</v>
      </c>
      <c r="I165" s="163"/>
      <c r="L165" s="158"/>
      <c r="M165" s="164"/>
      <c r="T165" s="165"/>
      <c r="AT165" s="160" t="s">
        <v>184</v>
      </c>
      <c r="AU165" s="160" t="s">
        <v>88</v>
      </c>
      <c r="AV165" s="12" t="s">
        <v>88</v>
      </c>
      <c r="AW165" s="12" t="s">
        <v>31</v>
      </c>
      <c r="AX165" s="12" t="s">
        <v>75</v>
      </c>
      <c r="AY165" s="160" t="s">
        <v>177</v>
      </c>
    </row>
    <row r="166" spans="2:65" s="12" customFormat="1">
      <c r="B166" s="158"/>
      <c r="D166" s="159" t="s">
        <v>184</v>
      </c>
      <c r="E166" s="160" t="s">
        <v>1</v>
      </c>
      <c r="F166" s="161" t="s">
        <v>2302</v>
      </c>
      <c r="H166" s="162">
        <v>0.64</v>
      </c>
      <c r="I166" s="163"/>
      <c r="L166" s="158"/>
      <c r="M166" s="164"/>
      <c r="T166" s="165"/>
      <c r="AT166" s="160" t="s">
        <v>184</v>
      </c>
      <c r="AU166" s="160" t="s">
        <v>88</v>
      </c>
      <c r="AV166" s="12" t="s">
        <v>88</v>
      </c>
      <c r="AW166" s="12" t="s">
        <v>31</v>
      </c>
      <c r="AX166" s="12" t="s">
        <v>75</v>
      </c>
      <c r="AY166" s="160" t="s">
        <v>177</v>
      </c>
    </row>
    <row r="167" spans="2:65" s="14" customFormat="1">
      <c r="B167" s="173"/>
      <c r="D167" s="159" t="s">
        <v>184</v>
      </c>
      <c r="E167" s="174" t="s">
        <v>1</v>
      </c>
      <c r="F167" s="175" t="s">
        <v>209</v>
      </c>
      <c r="H167" s="176">
        <v>3.2</v>
      </c>
      <c r="I167" s="177"/>
      <c r="L167" s="173"/>
      <c r="M167" s="178"/>
      <c r="T167" s="179"/>
      <c r="AT167" s="174" t="s">
        <v>184</v>
      </c>
      <c r="AU167" s="174" t="s">
        <v>88</v>
      </c>
      <c r="AV167" s="14" t="s">
        <v>191</v>
      </c>
      <c r="AW167" s="14" t="s">
        <v>31</v>
      </c>
      <c r="AX167" s="14" t="s">
        <v>75</v>
      </c>
      <c r="AY167" s="174" t="s">
        <v>177</v>
      </c>
    </row>
    <row r="168" spans="2:65" s="12" customFormat="1">
      <c r="B168" s="158"/>
      <c r="D168" s="159" t="s">
        <v>184</v>
      </c>
      <c r="E168" s="160" t="s">
        <v>1</v>
      </c>
      <c r="F168" s="161" t="s">
        <v>2303</v>
      </c>
      <c r="H168" s="162">
        <v>1.3</v>
      </c>
      <c r="I168" s="163"/>
      <c r="L168" s="158"/>
      <c r="M168" s="164"/>
      <c r="T168" s="165"/>
      <c r="AT168" s="160" t="s">
        <v>184</v>
      </c>
      <c r="AU168" s="160" t="s">
        <v>88</v>
      </c>
      <c r="AV168" s="12" t="s">
        <v>88</v>
      </c>
      <c r="AW168" s="12" t="s">
        <v>31</v>
      </c>
      <c r="AX168" s="12" t="s">
        <v>75</v>
      </c>
      <c r="AY168" s="160" t="s">
        <v>177</v>
      </c>
    </row>
    <row r="169" spans="2:65" s="13" customFormat="1">
      <c r="B169" s="166"/>
      <c r="D169" s="159" t="s">
        <v>184</v>
      </c>
      <c r="E169" s="167" t="s">
        <v>1</v>
      </c>
      <c r="F169" s="168" t="s">
        <v>186</v>
      </c>
      <c r="H169" s="169">
        <v>7.319</v>
      </c>
      <c r="I169" s="170"/>
      <c r="L169" s="166"/>
      <c r="M169" s="171"/>
      <c r="T169" s="172"/>
      <c r="AT169" s="167" t="s">
        <v>184</v>
      </c>
      <c r="AU169" s="167" t="s">
        <v>88</v>
      </c>
      <c r="AV169" s="13" t="s">
        <v>183</v>
      </c>
      <c r="AW169" s="13" t="s">
        <v>31</v>
      </c>
      <c r="AX169" s="13" t="s">
        <v>82</v>
      </c>
      <c r="AY169" s="167" t="s">
        <v>177</v>
      </c>
    </row>
    <row r="170" spans="2:65" s="1" customFormat="1" ht="24.15" customHeight="1">
      <c r="B170" s="143"/>
      <c r="C170" s="144" t="s">
        <v>191</v>
      </c>
      <c r="D170" s="144" t="s">
        <v>179</v>
      </c>
      <c r="E170" s="145" t="s">
        <v>2306</v>
      </c>
      <c r="F170" s="146" t="s">
        <v>2307</v>
      </c>
      <c r="G170" s="147" t="s">
        <v>182</v>
      </c>
      <c r="H170" s="148">
        <v>7.319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41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183</v>
      </c>
      <c r="AT170" s="156" t="s">
        <v>179</v>
      </c>
      <c r="AU170" s="156" t="s">
        <v>88</v>
      </c>
      <c r="AY170" s="17" t="s">
        <v>177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88</v>
      </c>
      <c r="BK170" s="157">
        <f>ROUND(I170*H170,2)</f>
        <v>0</v>
      </c>
      <c r="BL170" s="17" t="s">
        <v>183</v>
      </c>
      <c r="BM170" s="156" t="s">
        <v>196</v>
      </c>
    </row>
    <row r="171" spans="2:65" s="1" customFormat="1" ht="24.15" customHeight="1">
      <c r="B171" s="143"/>
      <c r="C171" s="144" t="s">
        <v>183</v>
      </c>
      <c r="D171" s="144" t="s">
        <v>179</v>
      </c>
      <c r="E171" s="145" t="s">
        <v>2308</v>
      </c>
      <c r="F171" s="146" t="s">
        <v>2309</v>
      </c>
      <c r="G171" s="147" t="s">
        <v>182</v>
      </c>
      <c r="H171" s="148">
        <v>7.319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41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183</v>
      </c>
      <c r="AT171" s="156" t="s">
        <v>179</v>
      </c>
      <c r="AU171" s="156" t="s">
        <v>88</v>
      </c>
      <c r="AY171" s="17" t="s">
        <v>177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88</v>
      </c>
      <c r="BK171" s="157">
        <f>ROUND(I171*H171,2)</f>
        <v>0</v>
      </c>
      <c r="BL171" s="17" t="s">
        <v>183</v>
      </c>
      <c r="BM171" s="156" t="s">
        <v>206</v>
      </c>
    </row>
    <row r="172" spans="2:65" s="1" customFormat="1" ht="33" customHeight="1">
      <c r="B172" s="143"/>
      <c r="C172" s="144" t="s">
        <v>198</v>
      </c>
      <c r="D172" s="144" t="s">
        <v>179</v>
      </c>
      <c r="E172" s="145" t="s">
        <v>2310</v>
      </c>
      <c r="F172" s="146" t="s">
        <v>2311</v>
      </c>
      <c r="G172" s="147" t="s">
        <v>182</v>
      </c>
      <c r="H172" s="148">
        <v>7.319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41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183</v>
      </c>
      <c r="AT172" s="156" t="s">
        <v>179</v>
      </c>
      <c r="AU172" s="156" t="s">
        <v>88</v>
      </c>
      <c r="AY172" s="17" t="s">
        <v>177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88</v>
      </c>
      <c r="BK172" s="157">
        <f>ROUND(I172*H172,2)</f>
        <v>0</v>
      </c>
      <c r="BL172" s="17" t="s">
        <v>183</v>
      </c>
      <c r="BM172" s="156" t="s">
        <v>214</v>
      </c>
    </row>
    <row r="173" spans="2:65" s="11" customFormat="1" ht="22.95" customHeight="1">
      <c r="B173" s="131"/>
      <c r="D173" s="132" t="s">
        <v>74</v>
      </c>
      <c r="E173" s="141" t="s">
        <v>88</v>
      </c>
      <c r="F173" s="141" t="s">
        <v>202</v>
      </c>
      <c r="I173" s="134"/>
      <c r="J173" s="142">
        <f>BK173</f>
        <v>0</v>
      </c>
      <c r="L173" s="131"/>
      <c r="M173" s="136"/>
      <c r="P173" s="137">
        <f>SUM(P174:P266)</f>
        <v>0</v>
      </c>
      <c r="R173" s="137">
        <f>SUM(R174:R266)</f>
        <v>177.02639932000002</v>
      </c>
      <c r="T173" s="138">
        <f>SUM(T174:T266)</f>
        <v>0</v>
      </c>
      <c r="AR173" s="132" t="s">
        <v>82</v>
      </c>
      <c r="AT173" s="139" t="s">
        <v>74</v>
      </c>
      <c r="AU173" s="139" t="s">
        <v>82</v>
      </c>
      <c r="AY173" s="132" t="s">
        <v>177</v>
      </c>
      <c r="BK173" s="140">
        <f>SUM(BK174:BK266)</f>
        <v>0</v>
      </c>
    </row>
    <row r="174" spans="2:65" s="1" customFormat="1" ht="16.5" customHeight="1">
      <c r="B174" s="143"/>
      <c r="C174" s="144" t="s">
        <v>196</v>
      </c>
      <c r="D174" s="144" t="s">
        <v>179</v>
      </c>
      <c r="E174" s="145" t="s">
        <v>2312</v>
      </c>
      <c r="F174" s="146" t="s">
        <v>2313</v>
      </c>
      <c r="G174" s="147" t="s">
        <v>205</v>
      </c>
      <c r="H174" s="148">
        <v>220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41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183</v>
      </c>
      <c r="AT174" s="156" t="s">
        <v>179</v>
      </c>
      <c r="AU174" s="156" t="s">
        <v>88</v>
      </c>
      <c r="AY174" s="17" t="s">
        <v>177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88</v>
      </c>
      <c r="BK174" s="157">
        <f>ROUND(I174*H174,2)</f>
        <v>0</v>
      </c>
      <c r="BL174" s="17" t="s">
        <v>183</v>
      </c>
      <c r="BM174" s="156" t="s">
        <v>220</v>
      </c>
    </row>
    <row r="175" spans="2:65" s="12" customFormat="1">
      <c r="B175" s="158"/>
      <c r="D175" s="159" t="s">
        <v>184</v>
      </c>
      <c r="E175" s="160" t="s">
        <v>1</v>
      </c>
      <c r="F175" s="161" t="s">
        <v>2314</v>
      </c>
      <c r="H175" s="162">
        <v>220</v>
      </c>
      <c r="I175" s="163"/>
      <c r="L175" s="158"/>
      <c r="M175" s="164"/>
      <c r="T175" s="165"/>
      <c r="AT175" s="160" t="s">
        <v>184</v>
      </c>
      <c r="AU175" s="160" t="s">
        <v>88</v>
      </c>
      <c r="AV175" s="12" t="s">
        <v>88</v>
      </c>
      <c r="AW175" s="12" t="s">
        <v>31</v>
      </c>
      <c r="AX175" s="12" t="s">
        <v>75</v>
      </c>
      <c r="AY175" s="160" t="s">
        <v>177</v>
      </c>
    </row>
    <row r="176" spans="2:65" s="13" customFormat="1">
      <c r="B176" s="166"/>
      <c r="D176" s="159" t="s">
        <v>184</v>
      </c>
      <c r="E176" s="167" t="s">
        <v>1</v>
      </c>
      <c r="F176" s="168" t="s">
        <v>186</v>
      </c>
      <c r="H176" s="169">
        <v>220</v>
      </c>
      <c r="I176" s="170"/>
      <c r="L176" s="166"/>
      <c r="M176" s="171"/>
      <c r="T176" s="172"/>
      <c r="AT176" s="167" t="s">
        <v>184</v>
      </c>
      <c r="AU176" s="167" t="s">
        <v>88</v>
      </c>
      <c r="AV176" s="13" t="s">
        <v>183</v>
      </c>
      <c r="AW176" s="13" t="s">
        <v>31</v>
      </c>
      <c r="AX176" s="13" t="s">
        <v>82</v>
      </c>
      <c r="AY176" s="167" t="s">
        <v>177</v>
      </c>
    </row>
    <row r="177" spans="2:65" s="1" customFormat="1" ht="24.15" customHeight="1">
      <c r="B177" s="143"/>
      <c r="C177" s="144" t="s">
        <v>210</v>
      </c>
      <c r="D177" s="144" t="s">
        <v>179</v>
      </c>
      <c r="E177" s="145" t="s">
        <v>2315</v>
      </c>
      <c r="F177" s="146" t="s">
        <v>2316</v>
      </c>
      <c r="G177" s="147" t="s">
        <v>182</v>
      </c>
      <c r="H177" s="148">
        <v>0.84799999999999998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41</v>
      </c>
      <c r="P177" s="154">
        <f>O177*H177</f>
        <v>0</v>
      </c>
      <c r="Q177" s="154">
        <v>2.2452800000000002</v>
      </c>
      <c r="R177" s="154">
        <f>Q177*H177</f>
        <v>1.9039974400000002</v>
      </c>
      <c r="S177" s="154">
        <v>0</v>
      </c>
      <c r="T177" s="155">
        <f>S177*H177</f>
        <v>0</v>
      </c>
      <c r="AR177" s="156" t="s">
        <v>183</v>
      </c>
      <c r="AT177" s="156" t="s">
        <v>179</v>
      </c>
      <c r="AU177" s="156" t="s">
        <v>88</v>
      </c>
      <c r="AY177" s="17" t="s">
        <v>177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88</v>
      </c>
      <c r="BK177" s="157">
        <f>ROUND(I177*H177,2)</f>
        <v>0</v>
      </c>
      <c r="BL177" s="17" t="s">
        <v>183</v>
      </c>
      <c r="BM177" s="156" t="s">
        <v>225</v>
      </c>
    </row>
    <row r="178" spans="2:65" s="12" customFormat="1" ht="20.399999999999999">
      <c r="B178" s="158"/>
      <c r="D178" s="159" t="s">
        <v>184</v>
      </c>
      <c r="E178" s="160" t="s">
        <v>1</v>
      </c>
      <c r="F178" s="161" t="s">
        <v>2317</v>
      </c>
      <c r="H178" s="162">
        <v>0.84799999999999998</v>
      </c>
      <c r="I178" s="163"/>
      <c r="L178" s="158"/>
      <c r="M178" s="164"/>
      <c r="T178" s="165"/>
      <c r="AT178" s="160" t="s">
        <v>184</v>
      </c>
      <c r="AU178" s="160" t="s">
        <v>88</v>
      </c>
      <c r="AV178" s="12" t="s">
        <v>88</v>
      </c>
      <c r="AW178" s="12" t="s">
        <v>31</v>
      </c>
      <c r="AX178" s="12" t="s">
        <v>75</v>
      </c>
      <c r="AY178" s="160" t="s">
        <v>177</v>
      </c>
    </row>
    <row r="179" spans="2:65" s="13" customFormat="1">
      <c r="B179" s="166"/>
      <c r="D179" s="159" t="s">
        <v>184</v>
      </c>
      <c r="E179" s="167" t="s">
        <v>1</v>
      </c>
      <c r="F179" s="168" t="s">
        <v>186</v>
      </c>
      <c r="H179" s="169">
        <v>0.84799999999999998</v>
      </c>
      <c r="I179" s="170"/>
      <c r="L179" s="166"/>
      <c r="M179" s="171"/>
      <c r="T179" s="172"/>
      <c r="AT179" s="167" t="s">
        <v>184</v>
      </c>
      <c r="AU179" s="167" t="s">
        <v>88</v>
      </c>
      <c r="AV179" s="13" t="s">
        <v>183</v>
      </c>
      <c r="AW179" s="13" t="s">
        <v>31</v>
      </c>
      <c r="AX179" s="13" t="s">
        <v>82</v>
      </c>
      <c r="AY179" s="167" t="s">
        <v>177</v>
      </c>
    </row>
    <row r="180" spans="2:65" s="1" customFormat="1" ht="24.15" customHeight="1">
      <c r="B180" s="143"/>
      <c r="C180" s="144" t="s">
        <v>206</v>
      </c>
      <c r="D180" s="144" t="s">
        <v>179</v>
      </c>
      <c r="E180" s="145" t="s">
        <v>2318</v>
      </c>
      <c r="F180" s="146" t="s">
        <v>2319</v>
      </c>
      <c r="G180" s="147" t="s">
        <v>350</v>
      </c>
      <c r="H180" s="148">
        <v>8.8999999999999996E-2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41</v>
      </c>
      <c r="P180" s="154">
        <f>O180*H180</f>
        <v>0</v>
      </c>
      <c r="Q180" s="154">
        <v>1.07392</v>
      </c>
      <c r="R180" s="154">
        <f>Q180*H180</f>
        <v>9.5578879999999991E-2</v>
      </c>
      <c r="S180" s="154">
        <v>0</v>
      </c>
      <c r="T180" s="155">
        <f>S180*H180</f>
        <v>0</v>
      </c>
      <c r="AR180" s="156" t="s">
        <v>183</v>
      </c>
      <c r="AT180" s="156" t="s">
        <v>179</v>
      </c>
      <c r="AU180" s="156" t="s">
        <v>88</v>
      </c>
      <c r="AY180" s="17" t="s">
        <v>177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88</v>
      </c>
      <c r="BK180" s="157">
        <f>ROUND(I180*H180,2)</f>
        <v>0</v>
      </c>
      <c r="BL180" s="17" t="s">
        <v>183</v>
      </c>
      <c r="BM180" s="156" t="s">
        <v>229</v>
      </c>
    </row>
    <row r="181" spans="2:65" s="12" customFormat="1">
      <c r="B181" s="158"/>
      <c r="D181" s="159" t="s">
        <v>184</v>
      </c>
      <c r="E181" s="160" t="s">
        <v>1</v>
      </c>
      <c r="F181" s="161" t="s">
        <v>2320</v>
      </c>
      <c r="H181" s="162">
        <v>8.8999999999999996E-2</v>
      </c>
      <c r="I181" s="163"/>
      <c r="L181" s="158"/>
      <c r="M181" s="164"/>
      <c r="T181" s="165"/>
      <c r="AT181" s="160" t="s">
        <v>184</v>
      </c>
      <c r="AU181" s="160" t="s">
        <v>88</v>
      </c>
      <c r="AV181" s="12" t="s">
        <v>88</v>
      </c>
      <c r="AW181" s="12" t="s">
        <v>31</v>
      </c>
      <c r="AX181" s="12" t="s">
        <v>75</v>
      </c>
      <c r="AY181" s="160" t="s">
        <v>177</v>
      </c>
    </row>
    <row r="182" spans="2:65" s="13" customFormat="1">
      <c r="B182" s="166"/>
      <c r="D182" s="159" t="s">
        <v>184</v>
      </c>
      <c r="E182" s="167" t="s">
        <v>1</v>
      </c>
      <c r="F182" s="168" t="s">
        <v>186</v>
      </c>
      <c r="H182" s="169">
        <v>8.8999999999999996E-2</v>
      </c>
      <c r="I182" s="170"/>
      <c r="L182" s="166"/>
      <c r="M182" s="171"/>
      <c r="T182" s="172"/>
      <c r="AT182" s="167" t="s">
        <v>184</v>
      </c>
      <c r="AU182" s="167" t="s">
        <v>88</v>
      </c>
      <c r="AV182" s="13" t="s">
        <v>183</v>
      </c>
      <c r="AW182" s="13" t="s">
        <v>31</v>
      </c>
      <c r="AX182" s="13" t="s">
        <v>82</v>
      </c>
      <c r="AY182" s="167" t="s">
        <v>177</v>
      </c>
    </row>
    <row r="183" spans="2:65" s="1" customFormat="1" ht="33" customHeight="1">
      <c r="B183" s="143"/>
      <c r="C183" s="144" t="s">
        <v>222</v>
      </c>
      <c r="D183" s="144" t="s">
        <v>179</v>
      </c>
      <c r="E183" s="145" t="s">
        <v>2321</v>
      </c>
      <c r="F183" s="146" t="s">
        <v>2322</v>
      </c>
      <c r="G183" s="147" t="s">
        <v>213</v>
      </c>
      <c r="H183" s="148">
        <v>12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41</v>
      </c>
      <c r="P183" s="154">
        <f>O183*H183</f>
        <v>0</v>
      </c>
      <c r="Q183" s="154">
        <v>1E-3</v>
      </c>
      <c r="R183" s="154">
        <f>Q183*H183</f>
        <v>1.2E-2</v>
      </c>
      <c r="S183" s="154">
        <v>0</v>
      </c>
      <c r="T183" s="155">
        <f>S183*H183</f>
        <v>0</v>
      </c>
      <c r="AR183" s="156" t="s">
        <v>183</v>
      </c>
      <c r="AT183" s="156" t="s">
        <v>179</v>
      </c>
      <c r="AU183" s="156" t="s">
        <v>88</v>
      </c>
      <c r="AY183" s="17" t="s">
        <v>177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88</v>
      </c>
      <c r="BK183" s="157">
        <f>ROUND(I183*H183,2)</f>
        <v>0</v>
      </c>
      <c r="BL183" s="17" t="s">
        <v>183</v>
      </c>
      <c r="BM183" s="156" t="s">
        <v>234</v>
      </c>
    </row>
    <row r="184" spans="2:65" s="12" customFormat="1">
      <c r="B184" s="158"/>
      <c r="D184" s="159" t="s">
        <v>184</v>
      </c>
      <c r="E184" s="160" t="s">
        <v>1</v>
      </c>
      <c r="F184" s="161" t="s">
        <v>2323</v>
      </c>
      <c r="H184" s="162">
        <v>12</v>
      </c>
      <c r="I184" s="163"/>
      <c r="L184" s="158"/>
      <c r="M184" s="164"/>
      <c r="T184" s="165"/>
      <c r="AT184" s="160" t="s">
        <v>184</v>
      </c>
      <c r="AU184" s="160" t="s">
        <v>88</v>
      </c>
      <c r="AV184" s="12" t="s">
        <v>88</v>
      </c>
      <c r="AW184" s="12" t="s">
        <v>31</v>
      </c>
      <c r="AX184" s="12" t="s">
        <v>75</v>
      </c>
      <c r="AY184" s="160" t="s">
        <v>177</v>
      </c>
    </row>
    <row r="185" spans="2:65" s="13" customFormat="1">
      <c r="B185" s="166"/>
      <c r="D185" s="159" t="s">
        <v>184</v>
      </c>
      <c r="E185" s="167" t="s">
        <v>1</v>
      </c>
      <c r="F185" s="168" t="s">
        <v>186</v>
      </c>
      <c r="H185" s="169">
        <v>12</v>
      </c>
      <c r="I185" s="170"/>
      <c r="L185" s="166"/>
      <c r="M185" s="171"/>
      <c r="T185" s="172"/>
      <c r="AT185" s="167" t="s">
        <v>184</v>
      </c>
      <c r="AU185" s="167" t="s">
        <v>88</v>
      </c>
      <c r="AV185" s="13" t="s">
        <v>183</v>
      </c>
      <c r="AW185" s="13" t="s">
        <v>31</v>
      </c>
      <c r="AX185" s="13" t="s">
        <v>82</v>
      </c>
      <c r="AY185" s="167" t="s">
        <v>177</v>
      </c>
    </row>
    <row r="186" spans="2:65" s="1" customFormat="1" ht="16.5" customHeight="1">
      <c r="B186" s="143"/>
      <c r="C186" s="144" t="s">
        <v>214</v>
      </c>
      <c r="D186" s="144" t="s">
        <v>179</v>
      </c>
      <c r="E186" s="145" t="s">
        <v>2324</v>
      </c>
      <c r="F186" s="146" t="s">
        <v>2325</v>
      </c>
      <c r="G186" s="147" t="s">
        <v>350</v>
      </c>
      <c r="H186" s="148">
        <v>0.04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41</v>
      </c>
      <c r="P186" s="154">
        <f>O186*H186</f>
        <v>0</v>
      </c>
      <c r="Q186" s="154">
        <v>1.01895</v>
      </c>
      <c r="R186" s="154">
        <f>Q186*H186</f>
        <v>4.0758000000000003E-2</v>
      </c>
      <c r="S186" s="154">
        <v>0</v>
      </c>
      <c r="T186" s="155">
        <f>S186*H186</f>
        <v>0</v>
      </c>
      <c r="AR186" s="156" t="s">
        <v>183</v>
      </c>
      <c r="AT186" s="156" t="s">
        <v>179</v>
      </c>
      <c r="AU186" s="156" t="s">
        <v>88</v>
      </c>
      <c r="AY186" s="17" t="s">
        <v>177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88</v>
      </c>
      <c r="BK186" s="157">
        <f>ROUND(I186*H186,2)</f>
        <v>0</v>
      </c>
      <c r="BL186" s="17" t="s">
        <v>183</v>
      </c>
      <c r="BM186" s="156" t="s">
        <v>7</v>
      </c>
    </row>
    <row r="187" spans="2:65" s="12" customFormat="1">
      <c r="B187" s="158"/>
      <c r="D187" s="159" t="s">
        <v>184</v>
      </c>
      <c r="E187" s="160" t="s">
        <v>1</v>
      </c>
      <c r="F187" s="161" t="s">
        <v>2326</v>
      </c>
      <c r="H187" s="162">
        <v>0.04</v>
      </c>
      <c r="I187" s="163"/>
      <c r="L187" s="158"/>
      <c r="M187" s="164"/>
      <c r="T187" s="165"/>
      <c r="AT187" s="160" t="s">
        <v>184</v>
      </c>
      <c r="AU187" s="160" t="s">
        <v>88</v>
      </c>
      <c r="AV187" s="12" t="s">
        <v>88</v>
      </c>
      <c r="AW187" s="12" t="s">
        <v>31</v>
      </c>
      <c r="AX187" s="12" t="s">
        <v>75</v>
      </c>
      <c r="AY187" s="160" t="s">
        <v>177</v>
      </c>
    </row>
    <row r="188" spans="2:65" s="13" customFormat="1">
      <c r="B188" s="166"/>
      <c r="D188" s="159" t="s">
        <v>184</v>
      </c>
      <c r="E188" s="167" t="s">
        <v>1</v>
      </c>
      <c r="F188" s="168" t="s">
        <v>186</v>
      </c>
      <c r="H188" s="169">
        <v>0.04</v>
      </c>
      <c r="I188" s="170"/>
      <c r="L188" s="166"/>
      <c r="M188" s="171"/>
      <c r="T188" s="172"/>
      <c r="AT188" s="167" t="s">
        <v>184</v>
      </c>
      <c r="AU188" s="167" t="s">
        <v>88</v>
      </c>
      <c r="AV188" s="13" t="s">
        <v>183</v>
      </c>
      <c r="AW188" s="13" t="s">
        <v>31</v>
      </c>
      <c r="AX188" s="13" t="s">
        <v>82</v>
      </c>
      <c r="AY188" s="167" t="s">
        <v>177</v>
      </c>
    </row>
    <row r="189" spans="2:65" s="1" customFormat="1" ht="16.5" customHeight="1">
      <c r="B189" s="143"/>
      <c r="C189" s="144" t="s">
        <v>231</v>
      </c>
      <c r="D189" s="144" t="s">
        <v>179</v>
      </c>
      <c r="E189" s="145" t="s">
        <v>2327</v>
      </c>
      <c r="F189" s="146" t="s">
        <v>2328</v>
      </c>
      <c r="G189" s="147" t="s">
        <v>182</v>
      </c>
      <c r="H189" s="148">
        <v>2.944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41</v>
      </c>
      <c r="P189" s="154">
        <f>O189*H189</f>
        <v>0</v>
      </c>
      <c r="Q189" s="154">
        <v>2.19407</v>
      </c>
      <c r="R189" s="154">
        <f>Q189*H189</f>
        <v>6.4593420799999999</v>
      </c>
      <c r="S189" s="154">
        <v>0</v>
      </c>
      <c r="T189" s="155">
        <f>S189*H189</f>
        <v>0</v>
      </c>
      <c r="AR189" s="156" t="s">
        <v>183</v>
      </c>
      <c r="AT189" s="156" t="s">
        <v>179</v>
      </c>
      <c r="AU189" s="156" t="s">
        <v>88</v>
      </c>
      <c r="AY189" s="17" t="s">
        <v>177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88</v>
      </c>
      <c r="BK189" s="157">
        <f>ROUND(I189*H189,2)</f>
        <v>0</v>
      </c>
      <c r="BL189" s="17" t="s">
        <v>183</v>
      </c>
      <c r="BM189" s="156" t="s">
        <v>243</v>
      </c>
    </row>
    <row r="190" spans="2:65" s="15" customFormat="1">
      <c r="B190" s="180"/>
      <c r="D190" s="159" t="s">
        <v>184</v>
      </c>
      <c r="E190" s="181" t="s">
        <v>1</v>
      </c>
      <c r="F190" s="182" t="s">
        <v>2299</v>
      </c>
      <c r="H190" s="181" t="s">
        <v>1</v>
      </c>
      <c r="I190" s="183"/>
      <c r="L190" s="180"/>
      <c r="M190" s="184"/>
      <c r="T190" s="185"/>
      <c r="AT190" s="181" t="s">
        <v>184</v>
      </c>
      <c r="AU190" s="181" t="s">
        <v>88</v>
      </c>
      <c r="AV190" s="15" t="s">
        <v>82</v>
      </c>
      <c r="AW190" s="15" t="s">
        <v>31</v>
      </c>
      <c r="AX190" s="15" t="s">
        <v>75</v>
      </c>
      <c r="AY190" s="181" t="s">
        <v>177</v>
      </c>
    </row>
    <row r="191" spans="2:65" s="12" customFormat="1">
      <c r="B191" s="158"/>
      <c r="D191" s="159" t="s">
        <v>184</v>
      </c>
      <c r="E191" s="160" t="s">
        <v>1</v>
      </c>
      <c r="F191" s="161" t="s">
        <v>2300</v>
      </c>
      <c r="H191" s="162">
        <v>1.92</v>
      </c>
      <c r="I191" s="163"/>
      <c r="L191" s="158"/>
      <c r="M191" s="164"/>
      <c r="T191" s="165"/>
      <c r="AT191" s="160" t="s">
        <v>184</v>
      </c>
      <c r="AU191" s="160" t="s">
        <v>88</v>
      </c>
      <c r="AV191" s="12" t="s">
        <v>88</v>
      </c>
      <c r="AW191" s="12" t="s">
        <v>31</v>
      </c>
      <c r="AX191" s="12" t="s">
        <v>75</v>
      </c>
      <c r="AY191" s="160" t="s">
        <v>177</v>
      </c>
    </row>
    <row r="192" spans="2:65" s="12" customFormat="1">
      <c r="B192" s="158"/>
      <c r="D192" s="159" t="s">
        <v>184</v>
      </c>
      <c r="E192" s="160" t="s">
        <v>1</v>
      </c>
      <c r="F192" s="161" t="s">
        <v>2329</v>
      </c>
      <c r="H192" s="162">
        <v>0.51200000000000001</v>
      </c>
      <c r="I192" s="163"/>
      <c r="L192" s="158"/>
      <c r="M192" s="164"/>
      <c r="T192" s="165"/>
      <c r="AT192" s="160" t="s">
        <v>184</v>
      </c>
      <c r="AU192" s="160" t="s">
        <v>88</v>
      </c>
      <c r="AV192" s="12" t="s">
        <v>88</v>
      </c>
      <c r="AW192" s="12" t="s">
        <v>31</v>
      </c>
      <c r="AX192" s="12" t="s">
        <v>75</v>
      </c>
      <c r="AY192" s="160" t="s">
        <v>177</v>
      </c>
    </row>
    <row r="193" spans="2:65" s="12" customFormat="1">
      <c r="B193" s="158"/>
      <c r="D193" s="159" t="s">
        <v>184</v>
      </c>
      <c r="E193" s="160" t="s">
        <v>1</v>
      </c>
      <c r="F193" s="161" t="s">
        <v>2330</v>
      </c>
      <c r="H193" s="162">
        <v>0.51200000000000001</v>
      </c>
      <c r="I193" s="163"/>
      <c r="L193" s="158"/>
      <c r="M193" s="164"/>
      <c r="T193" s="165"/>
      <c r="AT193" s="160" t="s">
        <v>184</v>
      </c>
      <c r="AU193" s="160" t="s">
        <v>88</v>
      </c>
      <c r="AV193" s="12" t="s">
        <v>88</v>
      </c>
      <c r="AW193" s="12" t="s">
        <v>31</v>
      </c>
      <c r="AX193" s="12" t="s">
        <v>75</v>
      </c>
      <c r="AY193" s="160" t="s">
        <v>177</v>
      </c>
    </row>
    <row r="194" spans="2:65" s="14" customFormat="1">
      <c r="B194" s="173"/>
      <c r="D194" s="159" t="s">
        <v>184</v>
      </c>
      <c r="E194" s="174" t="s">
        <v>1</v>
      </c>
      <c r="F194" s="175" t="s">
        <v>209</v>
      </c>
      <c r="H194" s="176">
        <v>2.944</v>
      </c>
      <c r="I194" s="177"/>
      <c r="L194" s="173"/>
      <c r="M194" s="178"/>
      <c r="T194" s="179"/>
      <c r="AT194" s="174" t="s">
        <v>184</v>
      </c>
      <c r="AU194" s="174" t="s">
        <v>88</v>
      </c>
      <c r="AV194" s="14" t="s">
        <v>191</v>
      </c>
      <c r="AW194" s="14" t="s">
        <v>31</v>
      </c>
      <c r="AX194" s="14" t="s">
        <v>75</v>
      </c>
      <c r="AY194" s="174" t="s">
        <v>177</v>
      </c>
    </row>
    <row r="195" spans="2:65" s="13" customFormat="1">
      <c r="B195" s="166"/>
      <c r="D195" s="159" t="s">
        <v>184</v>
      </c>
      <c r="E195" s="167" t="s">
        <v>1</v>
      </c>
      <c r="F195" s="168" t="s">
        <v>186</v>
      </c>
      <c r="H195" s="169">
        <v>2.944</v>
      </c>
      <c r="I195" s="170"/>
      <c r="L195" s="166"/>
      <c r="M195" s="171"/>
      <c r="T195" s="172"/>
      <c r="AT195" s="167" t="s">
        <v>184</v>
      </c>
      <c r="AU195" s="167" t="s">
        <v>88</v>
      </c>
      <c r="AV195" s="13" t="s">
        <v>183</v>
      </c>
      <c r="AW195" s="13" t="s">
        <v>31</v>
      </c>
      <c r="AX195" s="13" t="s">
        <v>82</v>
      </c>
      <c r="AY195" s="167" t="s">
        <v>177</v>
      </c>
    </row>
    <row r="196" spans="2:65" s="1" customFormat="1" ht="24.15" customHeight="1">
      <c r="B196" s="143"/>
      <c r="C196" s="144" t="s">
        <v>220</v>
      </c>
      <c r="D196" s="144" t="s">
        <v>179</v>
      </c>
      <c r="E196" s="145" t="s">
        <v>2331</v>
      </c>
      <c r="F196" s="146" t="s">
        <v>2332</v>
      </c>
      <c r="G196" s="147" t="s">
        <v>182</v>
      </c>
      <c r="H196" s="148">
        <v>1.7350000000000001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41</v>
      </c>
      <c r="P196" s="154">
        <f>O196*H196</f>
        <v>0</v>
      </c>
      <c r="Q196" s="154">
        <v>2.4157199999999999</v>
      </c>
      <c r="R196" s="154">
        <f>Q196*H196</f>
        <v>4.1912741999999996</v>
      </c>
      <c r="S196" s="154">
        <v>0</v>
      </c>
      <c r="T196" s="155">
        <f>S196*H196</f>
        <v>0</v>
      </c>
      <c r="AR196" s="156" t="s">
        <v>183</v>
      </c>
      <c r="AT196" s="156" t="s">
        <v>179</v>
      </c>
      <c r="AU196" s="156" t="s">
        <v>88</v>
      </c>
      <c r="AY196" s="17" t="s">
        <v>177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88</v>
      </c>
      <c r="BK196" s="157">
        <f>ROUND(I196*H196,2)</f>
        <v>0</v>
      </c>
      <c r="BL196" s="17" t="s">
        <v>183</v>
      </c>
      <c r="BM196" s="156" t="s">
        <v>248</v>
      </c>
    </row>
    <row r="197" spans="2:65" s="12" customFormat="1">
      <c r="B197" s="158"/>
      <c r="D197" s="159" t="s">
        <v>184</v>
      </c>
      <c r="E197" s="160" t="s">
        <v>1</v>
      </c>
      <c r="F197" s="161" t="s">
        <v>2333</v>
      </c>
      <c r="H197" s="162">
        <v>1.7350000000000001</v>
      </c>
      <c r="I197" s="163"/>
      <c r="L197" s="158"/>
      <c r="M197" s="164"/>
      <c r="T197" s="165"/>
      <c r="AT197" s="160" t="s">
        <v>184</v>
      </c>
      <c r="AU197" s="160" t="s">
        <v>88</v>
      </c>
      <c r="AV197" s="12" t="s">
        <v>88</v>
      </c>
      <c r="AW197" s="12" t="s">
        <v>31</v>
      </c>
      <c r="AX197" s="12" t="s">
        <v>75</v>
      </c>
      <c r="AY197" s="160" t="s">
        <v>177</v>
      </c>
    </row>
    <row r="198" spans="2:65" s="13" customFormat="1">
      <c r="B198" s="166"/>
      <c r="D198" s="159" t="s">
        <v>184</v>
      </c>
      <c r="E198" s="167" t="s">
        <v>1</v>
      </c>
      <c r="F198" s="168" t="s">
        <v>186</v>
      </c>
      <c r="H198" s="169">
        <v>1.7350000000000001</v>
      </c>
      <c r="I198" s="170"/>
      <c r="L198" s="166"/>
      <c r="M198" s="171"/>
      <c r="T198" s="172"/>
      <c r="AT198" s="167" t="s">
        <v>184</v>
      </c>
      <c r="AU198" s="167" t="s">
        <v>88</v>
      </c>
      <c r="AV198" s="13" t="s">
        <v>183</v>
      </c>
      <c r="AW198" s="13" t="s">
        <v>31</v>
      </c>
      <c r="AX198" s="13" t="s">
        <v>82</v>
      </c>
      <c r="AY198" s="167" t="s">
        <v>177</v>
      </c>
    </row>
    <row r="199" spans="2:65" s="1" customFormat="1" ht="24.15" customHeight="1">
      <c r="B199" s="143"/>
      <c r="C199" s="144" t="s">
        <v>240</v>
      </c>
      <c r="D199" s="144" t="s">
        <v>179</v>
      </c>
      <c r="E199" s="145" t="s">
        <v>2334</v>
      </c>
      <c r="F199" s="146" t="s">
        <v>2335</v>
      </c>
      <c r="G199" s="147" t="s">
        <v>182</v>
      </c>
      <c r="H199" s="148">
        <v>0.67500000000000004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41</v>
      </c>
      <c r="P199" s="154">
        <f>O199*H199</f>
        <v>0</v>
      </c>
      <c r="Q199" s="154">
        <v>2.5619999999999998</v>
      </c>
      <c r="R199" s="154">
        <f>Q199*H199</f>
        <v>1.7293499999999999</v>
      </c>
      <c r="S199" s="154">
        <v>0</v>
      </c>
      <c r="T199" s="155">
        <f>S199*H199</f>
        <v>0</v>
      </c>
      <c r="AR199" s="156" t="s">
        <v>183</v>
      </c>
      <c r="AT199" s="156" t="s">
        <v>179</v>
      </c>
      <c r="AU199" s="156" t="s">
        <v>88</v>
      </c>
      <c r="AY199" s="17" t="s">
        <v>177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88</v>
      </c>
      <c r="BK199" s="157">
        <f>ROUND(I199*H199,2)</f>
        <v>0</v>
      </c>
      <c r="BL199" s="17" t="s">
        <v>183</v>
      </c>
      <c r="BM199" s="156" t="s">
        <v>252</v>
      </c>
    </row>
    <row r="200" spans="2:65" s="12" customFormat="1" ht="20.399999999999999">
      <c r="B200" s="158"/>
      <c r="D200" s="159" t="s">
        <v>184</v>
      </c>
      <c r="E200" s="160" t="s">
        <v>1</v>
      </c>
      <c r="F200" s="161" t="s">
        <v>2336</v>
      </c>
      <c r="H200" s="162">
        <v>0.67500000000000004</v>
      </c>
      <c r="I200" s="163"/>
      <c r="L200" s="158"/>
      <c r="M200" s="164"/>
      <c r="T200" s="165"/>
      <c r="AT200" s="160" t="s">
        <v>184</v>
      </c>
      <c r="AU200" s="160" t="s">
        <v>88</v>
      </c>
      <c r="AV200" s="12" t="s">
        <v>88</v>
      </c>
      <c r="AW200" s="12" t="s">
        <v>31</v>
      </c>
      <c r="AX200" s="12" t="s">
        <v>75</v>
      </c>
      <c r="AY200" s="160" t="s">
        <v>177</v>
      </c>
    </row>
    <row r="201" spans="2:65" s="13" customFormat="1">
      <c r="B201" s="166"/>
      <c r="D201" s="159" t="s">
        <v>184</v>
      </c>
      <c r="E201" s="167" t="s">
        <v>1</v>
      </c>
      <c r="F201" s="168" t="s">
        <v>186</v>
      </c>
      <c r="H201" s="169">
        <v>0.67500000000000004</v>
      </c>
      <c r="I201" s="170"/>
      <c r="L201" s="166"/>
      <c r="M201" s="171"/>
      <c r="T201" s="172"/>
      <c r="AT201" s="167" t="s">
        <v>184</v>
      </c>
      <c r="AU201" s="167" t="s">
        <v>88</v>
      </c>
      <c r="AV201" s="13" t="s">
        <v>183</v>
      </c>
      <c r="AW201" s="13" t="s">
        <v>31</v>
      </c>
      <c r="AX201" s="13" t="s">
        <v>82</v>
      </c>
      <c r="AY201" s="167" t="s">
        <v>177</v>
      </c>
    </row>
    <row r="202" spans="2:65" s="1" customFormat="1" ht="16.5" customHeight="1">
      <c r="B202" s="143"/>
      <c r="C202" s="144" t="s">
        <v>225</v>
      </c>
      <c r="D202" s="144" t="s">
        <v>179</v>
      </c>
      <c r="E202" s="145" t="s">
        <v>218</v>
      </c>
      <c r="F202" s="146" t="s">
        <v>219</v>
      </c>
      <c r="G202" s="147" t="s">
        <v>182</v>
      </c>
      <c r="H202" s="148">
        <v>1.0189999999999999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41</v>
      </c>
      <c r="P202" s="154">
        <f>O202*H202</f>
        <v>0</v>
      </c>
      <c r="Q202" s="154">
        <v>2.4157199999999999</v>
      </c>
      <c r="R202" s="154">
        <f>Q202*H202</f>
        <v>2.4616186799999995</v>
      </c>
      <c r="S202" s="154">
        <v>0</v>
      </c>
      <c r="T202" s="155">
        <f>S202*H202</f>
        <v>0</v>
      </c>
      <c r="AR202" s="156" t="s">
        <v>183</v>
      </c>
      <c r="AT202" s="156" t="s">
        <v>179</v>
      </c>
      <c r="AU202" s="156" t="s">
        <v>88</v>
      </c>
      <c r="AY202" s="17" t="s">
        <v>177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88</v>
      </c>
      <c r="BK202" s="157">
        <f>ROUND(I202*H202,2)</f>
        <v>0</v>
      </c>
      <c r="BL202" s="17" t="s">
        <v>183</v>
      </c>
      <c r="BM202" s="156" t="s">
        <v>255</v>
      </c>
    </row>
    <row r="203" spans="2:65" s="12" customFormat="1" ht="20.399999999999999">
      <c r="B203" s="158"/>
      <c r="D203" s="159" t="s">
        <v>184</v>
      </c>
      <c r="E203" s="160" t="s">
        <v>1</v>
      </c>
      <c r="F203" s="161" t="s">
        <v>2337</v>
      </c>
      <c r="H203" s="162">
        <v>1.0189999999999999</v>
      </c>
      <c r="I203" s="163"/>
      <c r="L203" s="158"/>
      <c r="M203" s="164"/>
      <c r="T203" s="165"/>
      <c r="AT203" s="160" t="s">
        <v>184</v>
      </c>
      <c r="AU203" s="160" t="s">
        <v>88</v>
      </c>
      <c r="AV203" s="12" t="s">
        <v>88</v>
      </c>
      <c r="AW203" s="12" t="s">
        <v>31</v>
      </c>
      <c r="AX203" s="12" t="s">
        <v>75</v>
      </c>
      <c r="AY203" s="160" t="s">
        <v>177</v>
      </c>
    </row>
    <row r="204" spans="2:65" s="13" customFormat="1">
      <c r="B204" s="166"/>
      <c r="D204" s="159" t="s">
        <v>184</v>
      </c>
      <c r="E204" s="167" t="s">
        <v>1</v>
      </c>
      <c r="F204" s="168" t="s">
        <v>186</v>
      </c>
      <c r="H204" s="169">
        <v>1.0189999999999999</v>
      </c>
      <c r="I204" s="170"/>
      <c r="L204" s="166"/>
      <c r="M204" s="171"/>
      <c r="T204" s="172"/>
      <c r="AT204" s="167" t="s">
        <v>184</v>
      </c>
      <c r="AU204" s="167" t="s">
        <v>88</v>
      </c>
      <c r="AV204" s="13" t="s">
        <v>183</v>
      </c>
      <c r="AW204" s="13" t="s">
        <v>31</v>
      </c>
      <c r="AX204" s="13" t="s">
        <v>82</v>
      </c>
      <c r="AY204" s="167" t="s">
        <v>177</v>
      </c>
    </row>
    <row r="205" spans="2:65" s="1" customFormat="1" ht="21.75" customHeight="1">
      <c r="B205" s="143"/>
      <c r="C205" s="144" t="s">
        <v>250</v>
      </c>
      <c r="D205" s="144" t="s">
        <v>179</v>
      </c>
      <c r="E205" s="145" t="s">
        <v>2338</v>
      </c>
      <c r="F205" s="146" t="s">
        <v>2339</v>
      </c>
      <c r="G205" s="147" t="s">
        <v>205</v>
      </c>
      <c r="H205" s="148">
        <v>640.06799999999998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41</v>
      </c>
      <c r="P205" s="154">
        <f>O205*H205</f>
        <v>0</v>
      </c>
      <c r="Q205" s="154">
        <v>1.503E-2</v>
      </c>
      <c r="R205" s="154">
        <f>Q205*H205</f>
        <v>9.6202220399999998</v>
      </c>
      <c r="S205" s="154">
        <v>0</v>
      </c>
      <c r="T205" s="155">
        <f>S205*H205</f>
        <v>0</v>
      </c>
      <c r="AR205" s="156" t="s">
        <v>183</v>
      </c>
      <c r="AT205" s="156" t="s">
        <v>179</v>
      </c>
      <c r="AU205" s="156" t="s">
        <v>88</v>
      </c>
      <c r="AY205" s="17" t="s">
        <v>177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88</v>
      </c>
      <c r="BK205" s="157">
        <f>ROUND(I205*H205,2)</f>
        <v>0</v>
      </c>
      <c r="BL205" s="17" t="s">
        <v>183</v>
      </c>
      <c r="BM205" s="156" t="s">
        <v>261</v>
      </c>
    </row>
    <row r="206" spans="2:65" s="15" customFormat="1">
      <c r="B206" s="180"/>
      <c r="D206" s="159" t="s">
        <v>184</v>
      </c>
      <c r="E206" s="181" t="s">
        <v>1</v>
      </c>
      <c r="F206" s="182" t="s">
        <v>2340</v>
      </c>
      <c r="H206" s="181" t="s">
        <v>1</v>
      </c>
      <c r="I206" s="183"/>
      <c r="L206" s="180"/>
      <c r="M206" s="184"/>
      <c r="T206" s="185"/>
      <c r="AT206" s="181" t="s">
        <v>184</v>
      </c>
      <c r="AU206" s="181" t="s">
        <v>88</v>
      </c>
      <c r="AV206" s="15" t="s">
        <v>82</v>
      </c>
      <c r="AW206" s="15" t="s">
        <v>31</v>
      </c>
      <c r="AX206" s="15" t="s">
        <v>75</v>
      </c>
      <c r="AY206" s="181" t="s">
        <v>177</v>
      </c>
    </row>
    <row r="207" spans="2:65" s="12" customFormat="1">
      <c r="B207" s="158"/>
      <c r="D207" s="159" t="s">
        <v>184</v>
      </c>
      <c r="E207" s="160" t="s">
        <v>1</v>
      </c>
      <c r="F207" s="161" t="s">
        <v>2341</v>
      </c>
      <c r="H207" s="162">
        <v>119.70399999999999</v>
      </c>
      <c r="I207" s="163"/>
      <c r="L207" s="158"/>
      <c r="M207" s="164"/>
      <c r="T207" s="165"/>
      <c r="AT207" s="160" t="s">
        <v>184</v>
      </c>
      <c r="AU207" s="160" t="s">
        <v>88</v>
      </c>
      <c r="AV207" s="12" t="s">
        <v>88</v>
      </c>
      <c r="AW207" s="12" t="s">
        <v>31</v>
      </c>
      <c r="AX207" s="12" t="s">
        <v>75</v>
      </c>
      <c r="AY207" s="160" t="s">
        <v>177</v>
      </c>
    </row>
    <row r="208" spans="2:65" s="12" customFormat="1">
      <c r="B208" s="158"/>
      <c r="D208" s="159" t="s">
        <v>184</v>
      </c>
      <c r="E208" s="160" t="s">
        <v>1</v>
      </c>
      <c r="F208" s="161" t="s">
        <v>2342</v>
      </c>
      <c r="H208" s="162">
        <v>105.69</v>
      </c>
      <c r="I208" s="163"/>
      <c r="L208" s="158"/>
      <c r="M208" s="164"/>
      <c r="T208" s="165"/>
      <c r="AT208" s="160" t="s">
        <v>184</v>
      </c>
      <c r="AU208" s="160" t="s">
        <v>88</v>
      </c>
      <c r="AV208" s="12" t="s">
        <v>88</v>
      </c>
      <c r="AW208" s="12" t="s">
        <v>31</v>
      </c>
      <c r="AX208" s="12" t="s">
        <v>75</v>
      </c>
      <c r="AY208" s="160" t="s">
        <v>177</v>
      </c>
    </row>
    <row r="209" spans="2:65" s="12" customFormat="1">
      <c r="B209" s="158"/>
      <c r="D209" s="159" t="s">
        <v>184</v>
      </c>
      <c r="E209" s="160" t="s">
        <v>1</v>
      </c>
      <c r="F209" s="161" t="s">
        <v>2343</v>
      </c>
      <c r="H209" s="162">
        <v>168.506</v>
      </c>
      <c r="I209" s="163"/>
      <c r="L209" s="158"/>
      <c r="M209" s="164"/>
      <c r="T209" s="165"/>
      <c r="AT209" s="160" t="s">
        <v>184</v>
      </c>
      <c r="AU209" s="160" t="s">
        <v>88</v>
      </c>
      <c r="AV209" s="12" t="s">
        <v>88</v>
      </c>
      <c r="AW209" s="12" t="s">
        <v>31</v>
      </c>
      <c r="AX209" s="12" t="s">
        <v>75</v>
      </c>
      <c r="AY209" s="160" t="s">
        <v>177</v>
      </c>
    </row>
    <row r="210" spans="2:65" s="12" customFormat="1">
      <c r="B210" s="158"/>
      <c r="D210" s="159" t="s">
        <v>184</v>
      </c>
      <c r="E210" s="160" t="s">
        <v>1</v>
      </c>
      <c r="F210" s="161" t="s">
        <v>2344</v>
      </c>
      <c r="H210" s="162">
        <v>143.44200000000001</v>
      </c>
      <c r="I210" s="163"/>
      <c r="L210" s="158"/>
      <c r="M210" s="164"/>
      <c r="T210" s="165"/>
      <c r="AT210" s="160" t="s">
        <v>184</v>
      </c>
      <c r="AU210" s="160" t="s">
        <v>88</v>
      </c>
      <c r="AV210" s="12" t="s">
        <v>88</v>
      </c>
      <c r="AW210" s="12" t="s">
        <v>31</v>
      </c>
      <c r="AX210" s="12" t="s">
        <v>75</v>
      </c>
      <c r="AY210" s="160" t="s">
        <v>177</v>
      </c>
    </row>
    <row r="211" spans="2:65" s="12" customFormat="1">
      <c r="B211" s="158"/>
      <c r="D211" s="159" t="s">
        <v>184</v>
      </c>
      <c r="E211" s="160" t="s">
        <v>1</v>
      </c>
      <c r="F211" s="161" t="s">
        <v>2345</v>
      </c>
      <c r="H211" s="162">
        <v>102.726</v>
      </c>
      <c r="I211" s="163"/>
      <c r="L211" s="158"/>
      <c r="M211" s="164"/>
      <c r="T211" s="165"/>
      <c r="AT211" s="160" t="s">
        <v>184</v>
      </c>
      <c r="AU211" s="160" t="s">
        <v>88</v>
      </c>
      <c r="AV211" s="12" t="s">
        <v>88</v>
      </c>
      <c r="AW211" s="12" t="s">
        <v>31</v>
      </c>
      <c r="AX211" s="12" t="s">
        <v>75</v>
      </c>
      <c r="AY211" s="160" t="s">
        <v>177</v>
      </c>
    </row>
    <row r="212" spans="2:65" s="14" customFormat="1">
      <c r="B212" s="173"/>
      <c r="D212" s="159" t="s">
        <v>184</v>
      </c>
      <c r="E212" s="174" t="s">
        <v>1</v>
      </c>
      <c r="F212" s="175" t="s">
        <v>209</v>
      </c>
      <c r="H212" s="176">
        <v>640.06799999999998</v>
      </c>
      <c r="I212" s="177"/>
      <c r="L212" s="173"/>
      <c r="M212" s="178"/>
      <c r="T212" s="179"/>
      <c r="AT212" s="174" t="s">
        <v>184</v>
      </c>
      <c r="AU212" s="174" t="s">
        <v>88</v>
      </c>
      <c r="AV212" s="14" t="s">
        <v>191</v>
      </c>
      <c r="AW212" s="14" t="s">
        <v>31</v>
      </c>
      <c r="AX212" s="14" t="s">
        <v>75</v>
      </c>
      <c r="AY212" s="174" t="s">
        <v>177</v>
      </c>
    </row>
    <row r="213" spans="2:65" s="13" customFormat="1">
      <c r="B213" s="166"/>
      <c r="D213" s="159" t="s">
        <v>184</v>
      </c>
      <c r="E213" s="167" t="s">
        <v>1</v>
      </c>
      <c r="F213" s="168" t="s">
        <v>186</v>
      </c>
      <c r="H213" s="169">
        <v>640.06799999999998</v>
      </c>
      <c r="I213" s="170"/>
      <c r="L213" s="166"/>
      <c r="M213" s="171"/>
      <c r="T213" s="172"/>
      <c r="AT213" s="167" t="s">
        <v>184</v>
      </c>
      <c r="AU213" s="167" t="s">
        <v>88</v>
      </c>
      <c r="AV213" s="13" t="s">
        <v>183</v>
      </c>
      <c r="AW213" s="13" t="s">
        <v>31</v>
      </c>
      <c r="AX213" s="13" t="s">
        <v>82</v>
      </c>
      <c r="AY213" s="167" t="s">
        <v>177</v>
      </c>
    </row>
    <row r="214" spans="2:65" s="1" customFormat="1" ht="24.15" customHeight="1">
      <c r="B214" s="143"/>
      <c r="C214" s="144" t="s">
        <v>229</v>
      </c>
      <c r="D214" s="144" t="s">
        <v>179</v>
      </c>
      <c r="E214" s="145" t="s">
        <v>2346</v>
      </c>
      <c r="F214" s="146" t="s">
        <v>2347</v>
      </c>
      <c r="G214" s="147" t="s">
        <v>182</v>
      </c>
      <c r="H214" s="148">
        <v>12.6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41</v>
      </c>
      <c r="P214" s="154">
        <f>O214*H214</f>
        <v>0</v>
      </c>
      <c r="Q214" s="154">
        <v>0.50948000000000004</v>
      </c>
      <c r="R214" s="154">
        <f>Q214*H214</f>
        <v>6.419448</v>
      </c>
      <c r="S214" s="154">
        <v>0</v>
      </c>
      <c r="T214" s="155">
        <f>S214*H214</f>
        <v>0</v>
      </c>
      <c r="AR214" s="156" t="s">
        <v>183</v>
      </c>
      <c r="AT214" s="156" t="s">
        <v>179</v>
      </c>
      <c r="AU214" s="156" t="s">
        <v>88</v>
      </c>
      <c r="AY214" s="17" t="s">
        <v>177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88</v>
      </c>
      <c r="BK214" s="157">
        <f>ROUND(I214*H214,2)</f>
        <v>0</v>
      </c>
      <c r="BL214" s="17" t="s">
        <v>183</v>
      </c>
      <c r="BM214" s="156" t="s">
        <v>264</v>
      </c>
    </row>
    <row r="215" spans="2:65" s="15" customFormat="1">
      <c r="B215" s="180"/>
      <c r="D215" s="159" t="s">
        <v>184</v>
      </c>
      <c r="E215" s="181" t="s">
        <v>1</v>
      </c>
      <c r="F215" s="182" t="s">
        <v>2348</v>
      </c>
      <c r="H215" s="181" t="s">
        <v>1</v>
      </c>
      <c r="I215" s="183"/>
      <c r="L215" s="180"/>
      <c r="M215" s="184"/>
      <c r="T215" s="185"/>
      <c r="AT215" s="181" t="s">
        <v>184</v>
      </c>
      <c r="AU215" s="181" t="s">
        <v>88</v>
      </c>
      <c r="AV215" s="15" t="s">
        <v>82</v>
      </c>
      <c r="AW215" s="15" t="s">
        <v>31</v>
      </c>
      <c r="AX215" s="15" t="s">
        <v>75</v>
      </c>
      <c r="AY215" s="181" t="s">
        <v>177</v>
      </c>
    </row>
    <row r="216" spans="2:65" s="12" customFormat="1">
      <c r="B216" s="158"/>
      <c r="D216" s="159" t="s">
        <v>184</v>
      </c>
      <c r="E216" s="160" t="s">
        <v>1</v>
      </c>
      <c r="F216" s="161" t="s">
        <v>2349</v>
      </c>
      <c r="H216" s="162">
        <v>2</v>
      </c>
      <c r="I216" s="163"/>
      <c r="L216" s="158"/>
      <c r="M216" s="164"/>
      <c r="T216" s="165"/>
      <c r="AT216" s="160" t="s">
        <v>184</v>
      </c>
      <c r="AU216" s="160" t="s">
        <v>88</v>
      </c>
      <c r="AV216" s="12" t="s">
        <v>88</v>
      </c>
      <c r="AW216" s="12" t="s">
        <v>31</v>
      </c>
      <c r="AX216" s="12" t="s">
        <v>75</v>
      </c>
      <c r="AY216" s="160" t="s">
        <v>177</v>
      </c>
    </row>
    <row r="217" spans="2:65" s="12" customFormat="1">
      <c r="B217" s="158"/>
      <c r="D217" s="159" t="s">
        <v>184</v>
      </c>
      <c r="E217" s="160" t="s">
        <v>1</v>
      </c>
      <c r="F217" s="161" t="s">
        <v>2350</v>
      </c>
      <c r="H217" s="162">
        <v>1.8</v>
      </c>
      <c r="I217" s="163"/>
      <c r="L217" s="158"/>
      <c r="M217" s="164"/>
      <c r="T217" s="165"/>
      <c r="AT217" s="160" t="s">
        <v>184</v>
      </c>
      <c r="AU217" s="160" t="s">
        <v>88</v>
      </c>
      <c r="AV217" s="12" t="s">
        <v>88</v>
      </c>
      <c r="AW217" s="12" t="s">
        <v>31</v>
      </c>
      <c r="AX217" s="12" t="s">
        <v>75</v>
      </c>
      <c r="AY217" s="160" t="s">
        <v>177</v>
      </c>
    </row>
    <row r="218" spans="2:65" s="14" customFormat="1">
      <c r="B218" s="173"/>
      <c r="D218" s="159" t="s">
        <v>184</v>
      </c>
      <c r="E218" s="174" t="s">
        <v>1</v>
      </c>
      <c r="F218" s="175" t="s">
        <v>2351</v>
      </c>
      <c r="H218" s="176">
        <v>3.8</v>
      </c>
      <c r="I218" s="177"/>
      <c r="L218" s="173"/>
      <c r="M218" s="178"/>
      <c r="T218" s="179"/>
      <c r="AT218" s="174" t="s">
        <v>184</v>
      </c>
      <c r="AU218" s="174" t="s">
        <v>88</v>
      </c>
      <c r="AV218" s="14" t="s">
        <v>191</v>
      </c>
      <c r="AW218" s="14" t="s">
        <v>31</v>
      </c>
      <c r="AX218" s="14" t="s">
        <v>75</v>
      </c>
      <c r="AY218" s="174" t="s">
        <v>177</v>
      </c>
    </row>
    <row r="219" spans="2:65" s="12" customFormat="1">
      <c r="B219" s="158"/>
      <c r="D219" s="159" t="s">
        <v>184</v>
      </c>
      <c r="E219" s="160" t="s">
        <v>1</v>
      </c>
      <c r="F219" s="161" t="s">
        <v>2352</v>
      </c>
      <c r="H219" s="162">
        <v>8.8000000000000007</v>
      </c>
      <c r="I219" s="163"/>
      <c r="L219" s="158"/>
      <c r="M219" s="164"/>
      <c r="T219" s="165"/>
      <c r="AT219" s="160" t="s">
        <v>184</v>
      </c>
      <c r="AU219" s="160" t="s">
        <v>88</v>
      </c>
      <c r="AV219" s="12" t="s">
        <v>88</v>
      </c>
      <c r="AW219" s="12" t="s">
        <v>31</v>
      </c>
      <c r="AX219" s="12" t="s">
        <v>75</v>
      </c>
      <c r="AY219" s="160" t="s">
        <v>177</v>
      </c>
    </row>
    <row r="220" spans="2:65" s="13" customFormat="1">
      <c r="B220" s="166"/>
      <c r="D220" s="159" t="s">
        <v>184</v>
      </c>
      <c r="E220" s="167" t="s">
        <v>1</v>
      </c>
      <c r="F220" s="168" t="s">
        <v>186</v>
      </c>
      <c r="H220" s="169">
        <v>12.6</v>
      </c>
      <c r="I220" s="170"/>
      <c r="L220" s="166"/>
      <c r="M220" s="171"/>
      <c r="T220" s="172"/>
      <c r="AT220" s="167" t="s">
        <v>184</v>
      </c>
      <c r="AU220" s="167" t="s">
        <v>88</v>
      </c>
      <c r="AV220" s="13" t="s">
        <v>183</v>
      </c>
      <c r="AW220" s="13" t="s">
        <v>31</v>
      </c>
      <c r="AX220" s="13" t="s">
        <v>82</v>
      </c>
      <c r="AY220" s="167" t="s">
        <v>177</v>
      </c>
    </row>
    <row r="221" spans="2:65" s="1" customFormat="1" ht="24.15" customHeight="1">
      <c r="B221" s="143"/>
      <c r="C221" s="144" t="s">
        <v>257</v>
      </c>
      <c r="D221" s="144" t="s">
        <v>179</v>
      </c>
      <c r="E221" s="145" t="s">
        <v>2353</v>
      </c>
      <c r="F221" s="146" t="s">
        <v>2354</v>
      </c>
      <c r="G221" s="147" t="s">
        <v>182</v>
      </c>
      <c r="H221" s="148">
        <v>199.25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41</v>
      </c>
      <c r="P221" s="154">
        <f>O221*H221</f>
        <v>0</v>
      </c>
      <c r="Q221" s="154">
        <v>0.50948000000000004</v>
      </c>
      <c r="R221" s="154">
        <f>Q221*H221</f>
        <v>101.51389</v>
      </c>
      <c r="S221" s="154">
        <v>0</v>
      </c>
      <c r="T221" s="155">
        <f>S221*H221</f>
        <v>0</v>
      </c>
      <c r="AR221" s="156" t="s">
        <v>183</v>
      </c>
      <c r="AT221" s="156" t="s">
        <v>179</v>
      </c>
      <c r="AU221" s="156" t="s">
        <v>88</v>
      </c>
      <c r="AY221" s="17" t="s">
        <v>177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88</v>
      </c>
      <c r="BK221" s="157">
        <f>ROUND(I221*H221,2)</f>
        <v>0</v>
      </c>
      <c r="BL221" s="17" t="s">
        <v>183</v>
      </c>
      <c r="BM221" s="156" t="s">
        <v>276</v>
      </c>
    </row>
    <row r="222" spans="2:65" s="15" customFormat="1">
      <c r="B222" s="180"/>
      <c r="D222" s="159" t="s">
        <v>184</v>
      </c>
      <c r="E222" s="181" t="s">
        <v>1</v>
      </c>
      <c r="F222" s="182" t="s">
        <v>2355</v>
      </c>
      <c r="H222" s="181" t="s">
        <v>1</v>
      </c>
      <c r="I222" s="183"/>
      <c r="L222" s="180"/>
      <c r="M222" s="184"/>
      <c r="T222" s="185"/>
      <c r="AT222" s="181" t="s">
        <v>184</v>
      </c>
      <c r="AU222" s="181" t="s">
        <v>88</v>
      </c>
      <c r="AV222" s="15" t="s">
        <v>82</v>
      </c>
      <c r="AW222" s="15" t="s">
        <v>31</v>
      </c>
      <c r="AX222" s="15" t="s">
        <v>75</v>
      </c>
      <c r="AY222" s="181" t="s">
        <v>177</v>
      </c>
    </row>
    <row r="223" spans="2:65" s="15" customFormat="1">
      <c r="B223" s="180"/>
      <c r="D223" s="159" t="s">
        <v>184</v>
      </c>
      <c r="E223" s="181" t="s">
        <v>1</v>
      </c>
      <c r="F223" s="182" t="s">
        <v>2356</v>
      </c>
      <c r="H223" s="181" t="s">
        <v>1</v>
      </c>
      <c r="I223" s="183"/>
      <c r="L223" s="180"/>
      <c r="M223" s="184"/>
      <c r="T223" s="185"/>
      <c r="AT223" s="181" t="s">
        <v>184</v>
      </c>
      <c r="AU223" s="181" t="s">
        <v>88</v>
      </c>
      <c r="AV223" s="15" t="s">
        <v>82</v>
      </c>
      <c r="AW223" s="15" t="s">
        <v>31</v>
      </c>
      <c r="AX223" s="15" t="s">
        <v>75</v>
      </c>
      <c r="AY223" s="181" t="s">
        <v>177</v>
      </c>
    </row>
    <row r="224" spans="2:65" s="15" customFormat="1" ht="20.399999999999999">
      <c r="B224" s="180"/>
      <c r="D224" s="159" t="s">
        <v>184</v>
      </c>
      <c r="E224" s="181" t="s">
        <v>1</v>
      </c>
      <c r="F224" s="182" t="s">
        <v>2357</v>
      </c>
      <c r="H224" s="181" t="s">
        <v>1</v>
      </c>
      <c r="I224" s="183"/>
      <c r="L224" s="180"/>
      <c r="M224" s="184"/>
      <c r="T224" s="185"/>
      <c r="AT224" s="181" t="s">
        <v>184</v>
      </c>
      <c r="AU224" s="181" t="s">
        <v>88</v>
      </c>
      <c r="AV224" s="15" t="s">
        <v>82</v>
      </c>
      <c r="AW224" s="15" t="s">
        <v>31</v>
      </c>
      <c r="AX224" s="15" t="s">
        <v>75</v>
      </c>
      <c r="AY224" s="181" t="s">
        <v>177</v>
      </c>
    </row>
    <row r="225" spans="2:65" s="15" customFormat="1" ht="30.6">
      <c r="B225" s="180"/>
      <c r="D225" s="159" t="s">
        <v>184</v>
      </c>
      <c r="E225" s="181" t="s">
        <v>1</v>
      </c>
      <c r="F225" s="182" t="s">
        <v>2358</v>
      </c>
      <c r="H225" s="181" t="s">
        <v>1</v>
      </c>
      <c r="I225" s="183"/>
      <c r="L225" s="180"/>
      <c r="M225" s="184"/>
      <c r="T225" s="185"/>
      <c r="AT225" s="181" t="s">
        <v>184</v>
      </c>
      <c r="AU225" s="181" t="s">
        <v>88</v>
      </c>
      <c r="AV225" s="15" t="s">
        <v>82</v>
      </c>
      <c r="AW225" s="15" t="s">
        <v>31</v>
      </c>
      <c r="AX225" s="15" t="s">
        <v>75</v>
      </c>
      <c r="AY225" s="181" t="s">
        <v>177</v>
      </c>
    </row>
    <row r="226" spans="2:65" s="312" customFormat="1" ht="30.6">
      <c r="B226" s="311"/>
      <c r="D226" s="313" t="s">
        <v>184</v>
      </c>
      <c r="E226" s="314" t="s">
        <v>1</v>
      </c>
      <c r="F226" s="315" t="s">
        <v>4537</v>
      </c>
      <c r="H226" s="314" t="s">
        <v>1</v>
      </c>
      <c r="I226" s="316"/>
      <c r="L226" s="311"/>
      <c r="M226" s="317"/>
      <c r="T226" s="318"/>
      <c r="AT226" s="314" t="s">
        <v>184</v>
      </c>
      <c r="AU226" s="314" t="s">
        <v>88</v>
      </c>
      <c r="AV226" s="312" t="s">
        <v>82</v>
      </c>
      <c r="AW226" s="312" t="s">
        <v>31</v>
      </c>
      <c r="AX226" s="312" t="s">
        <v>75</v>
      </c>
      <c r="AY226" s="314" t="s">
        <v>177</v>
      </c>
    </row>
    <row r="227" spans="2:65" s="12" customFormat="1" ht="20.399999999999999">
      <c r="B227" s="158"/>
      <c r="D227" s="159" t="s">
        <v>184</v>
      </c>
      <c r="E227" s="160" t="s">
        <v>1</v>
      </c>
      <c r="F227" s="161" t="s">
        <v>2359</v>
      </c>
      <c r="H227" s="162">
        <v>199.25</v>
      </c>
      <c r="I227" s="163"/>
      <c r="L227" s="158"/>
      <c r="M227" s="164"/>
      <c r="T227" s="165"/>
      <c r="AT227" s="160" t="s">
        <v>184</v>
      </c>
      <c r="AU227" s="160" t="s">
        <v>88</v>
      </c>
      <c r="AV227" s="12" t="s">
        <v>88</v>
      </c>
      <c r="AW227" s="12" t="s">
        <v>31</v>
      </c>
      <c r="AX227" s="12" t="s">
        <v>75</v>
      </c>
      <c r="AY227" s="160" t="s">
        <v>177</v>
      </c>
    </row>
    <row r="228" spans="2:65" s="13" customFormat="1">
      <c r="B228" s="166"/>
      <c r="D228" s="159" t="s">
        <v>184</v>
      </c>
      <c r="E228" s="167" t="s">
        <v>1</v>
      </c>
      <c r="F228" s="168" t="s">
        <v>186</v>
      </c>
      <c r="H228" s="169">
        <v>199.25</v>
      </c>
      <c r="I228" s="170"/>
      <c r="L228" s="166"/>
      <c r="M228" s="171"/>
      <c r="T228" s="172"/>
      <c r="AT228" s="167" t="s">
        <v>184</v>
      </c>
      <c r="AU228" s="167" t="s">
        <v>88</v>
      </c>
      <c r="AV228" s="13" t="s">
        <v>183</v>
      </c>
      <c r="AW228" s="13" t="s">
        <v>31</v>
      </c>
      <c r="AX228" s="13" t="s">
        <v>82</v>
      </c>
      <c r="AY228" s="167" t="s">
        <v>177</v>
      </c>
    </row>
    <row r="229" spans="2:65" s="1" customFormat="1" ht="24.15" customHeight="1">
      <c r="B229" s="143"/>
      <c r="C229" s="144" t="s">
        <v>234</v>
      </c>
      <c r="D229" s="144" t="s">
        <v>179</v>
      </c>
      <c r="E229" s="145" t="s">
        <v>2360</v>
      </c>
      <c r="F229" s="146" t="s">
        <v>2361</v>
      </c>
      <c r="G229" s="147" t="s">
        <v>205</v>
      </c>
      <c r="H229" s="148">
        <v>101.063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41</v>
      </c>
      <c r="P229" s="154">
        <f>O229*H229</f>
        <v>0</v>
      </c>
      <c r="Q229" s="154">
        <v>0.2</v>
      </c>
      <c r="R229" s="154">
        <f>Q229*H229</f>
        <v>20.212600000000002</v>
      </c>
      <c r="S229" s="154">
        <v>0</v>
      </c>
      <c r="T229" s="155">
        <f>S229*H229</f>
        <v>0</v>
      </c>
      <c r="AR229" s="156" t="s">
        <v>183</v>
      </c>
      <c r="AT229" s="156" t="s">
        <v>179</v>
      </c>
      <c r="AU229" s="156" t="s">
        <v>88</v>
      </c>
      <c r="AY229" s="17" t="s">
        <v>177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88</v>
      </c>
      <c r="BK229" s="157">
        <f>ROUND(I229*H229,2)</f>
        <v>0</v>
      </c>
      <c r="BL229" s="17" t="s">
        <v>183</v>
      </c>
      <c r="BM229" s="156" t="s">
        <v>296</v>
      </c>
    </row>
    <row r="230" spans="2:65" s="15" customFormat="1" ht="30.6">
      <c r="B230" s="180"/>
      <c r="D230" s="159" t="s">
        <v>184</v>
      </c>
      <c r="E230" s="181" t="s">
        <v>1</v>
      </c>
      <c r="F230" s="182" t="s">
        <v>2362</v>
      </c>
      <c r="H230" s="181" t="s">
        <v>1</v>
      </c>
      <c r="I230" s="183"/>
      <c r="L230" s="180"/>
      <c r="M230" s="184"/>
      <c r="T230" s="185"/>
      <c r="AT230" s="181" t="s">
        <v>184</v>
      </c>
      <c r="AU230" s="181" t="s">
        <v>88</v>
      </c>
      <c r="AV230" s="15" t="s">
        <v>82</v>
      </c>
      <c r="AW230" s="15" t="s">
        <v>31</v>
      </c>
      <c r="AX230" s="15" t="s">
        <v>75</v>
      </c>
      <c r="AY230" s="181" t="s">
        <v>177</v>
      </c>
    </row>
    <row r="231" spans="2:65" s="15" customFormat="1" ht="20.399999999999999">
      <c r="B231" s="180"/>
      <c r="D231" s="159" t="s">
        <v>184</v>
      </c>
      <c r="E231" s="181" t="s">
        <v>1</v>
      </c>
      <c r="F231" s="182" t="s">
        <v>2363</v>
      </c>
      <c r="H231" s="181" t="s">
        <v>1</v>
      </c>
      <c r="I231" s="183"/>
      <c r="L231" s="180"/>
      <c r="M231" s="184"/>
      <c r="T231" s="185"/>
      <c r="AT231" s="181" t="s">
        <v>184</v>
      </c>
      <c r="AU231" s="181" t="s">
        <v>88</v>
      </c>
      <c r="AV231" s="15" t="s">
        <v>82</v>
      </c>
      <c r="AW231" s="15" t="s">
        <v>31</v>
      </c>
      <c r="AX231" s="15" t="s">
        <v>75</v>
      </c>
      <c r="AY231" s="181" t="s">
        <v>177</v>
      </c>
    </row>
    <row r="232" spans="2:65" s="15" customFormat="1">
      <c r="B232" s="180"/>
      <c r="D232" s="159" t="s">
        <v>184</v>
      </c>
      <c r="E232" s="181" t="s">
        <v>1</v>
      </c>
      <c r="F232" s="182" t="s">
        <v>2364</v>
      </c>
      <c r="H232" s="181" t="s">
        <v>1</v>
      </c>
      <c r="I232" s="183"/>
      <c r="L232" s="180"/>
      <c r="M232" s="184"/>
      <c r="T232" s="185"/>
      <c r="AT232" s="181" t="s">
        <v>184</v>
      </c>
      <c r="AU232" s="181" t="s">
        <v>88</v>
      </c>
      <c r="AV232" s="15" t="s">
        <v>82</v>
      </c>
      <c r="AW232" s="15" t="s">
        <v>31</v>
      </c>
      <c r="AX232" s="15" t="s">
        <v>75</v>
      </c>
      <c r="AY232" s="181" t="s">
        <v>177</v>
      </c>
    </row>
    <row r="233" spans="2:65" s="12" customFormat="1" ht="20.399999999999999">
      <c r="B233" s="158"/>
      <c r="D233" s="159" t="s">
        <v>184</v>
      </c>
      <c r="E233" s="160" t="s">
        <v>1</v>
      </c>
      <c r="F233" s="161" t="s">
        <v>2365</v>
      </c>
      <c r="H233" s="162">
        <v>101.063</v>
      </c>
      <c r="I233" s="163"/>
      <c r="L233" s="158"/>
      <c r="M233" s="164"/>
      <c r="T233" s="165"/>
      <c r="AT233" s="160" t="s">
        <v>184</v>
      </c>
      <c r="AU233" s="160" t="s">
        <v>88</v>
      </c>
      <c r="AV233" s="12" t="s">
        <v>88</v>
      </c>
      <c r="AW233" s="12" t="s">
        <v>31</v>
      </c>
      <c r="AX233" s="12" t="s">
        <v>75</v>
      </c>
      <c r="AY233" s="160" t="s">
        <v>177</v>
      </c>
    </row>
    <row r="234" spans="2:65" s="15" customFormat="1">
      <c r="B234" s="180"/>
      <c r="D234" s="159" t="s">
        <v>184</v>
      </c>
      <c r="E234" s="181" t="s">
        <v>1</v>
      </c>
      <c r="F234" s="182" t="s">
        <v>2366</v>
      </c>
      <c r="H234" s="181" t="s">
        <v>1</v>
      </c>
      <c r="I234" s="183"/>
      <c r="L234" s="180"/>
      <c r="M234" s="184"/>
      <c r="T234" s="185"/>
      <c r="AT234" s="181" t="s">
        <v>184</v>
      </c>
      <c r="AU234" s="181" t="s">
        <v>88</v>
      </c>
      <c r="AV234" s="15" t="s">
        <v>82</v>
      </c>
      <c r="AW234" s="15" t="s">
        <v>31</v>
      </c>
      <c r="AX234" s="15" t="s">
        <v>75</v>
      </c>
      <c r="AY234" s="181" t="s">
        <v>177</v>
      </c>
    </row>
    <row r="235" spans="2:65" s="15" customFormat="1">
      <c r="B235" s="180"/>
      <c r="D235" s="159" t="s">
        <v>184</v>
      </c>
      <c r="E235" s="181" t="s">
        <v>1</v>
      </c>
      <c r="F235" s="182" t="s">
        <v>2367</v>
      </c>
      <c r="H235" s="181" t="s">
        <v>1</v>
      </c>
      <c r="I235" s="183"/>
      <c r="L235" s="180"/>
      <c r="M235" s="184"/>
      <c r="T235" s="185"/>
      <c r="AT235" s="181" t="s">
        <v>184</v>
      </c>
      <c r="AU235" s="181" t="s">
        <v>88</v>
      </c>
      <c r="AV235" s="15" t="s">
        <v>82</v>
      </c>
      <c r="AW235" s="15" t="s">
        <v>31</v>
      </c>
      <c r="AX235" s="15" t="s">
        <v>75</v>
      </c>
      <c r="AY235" s="181" t="s">
        <v>177</v>
      </c>
    </row>
    <row r="236" spans="2:65" s="15" customFormat="1">
      <c r="B236" s="180"/>
      <c r="D236" s="159" t="s">
        <v>184</v>
      </c>
      <c r="E236" s="181" t="s">
        <v>1</v>
      </c>
      <c r="F236" s="182" t="s">
        <v>2368</v>
      </c>
      <c r="H236" s="181" t="s">
        <v>1</v>
      </c>
      <c r="I236" s="183"/>
      <c r="L236" s="180"/>
      <c r="M236" s="184"/>
      <c r="T236" s="185"/>
      <c r="AT236" s="181" t="s">
        <v>184</v>
      </c>
      <c r="AU236" s="181" t="s">
        <v>88</v>
      </c>
      <c r="AV236" s="15" t="s">
        <v>82</v>
      </c>
      <c r="AW236" s="15" t="s">
        <v>31</v>
      </c>
      <c r="AX236" s="15" t="s">
        <v>75</v>
      </c>
      <c r="AY236" s="181" t="s">
        <v>177</v>
      </c>
    </row>
    <row r="237" spans="2:65" s="15" customFormat="1">
      <c r="B237" s="180"/>
      <c r="D237" s="159" t="s">
        <v>184</v>
      </c>
      <c r="E237" s="181" t="s">
        <v>1</v>
      </c>
      <c r="F237" s="182" t="s">
        <v>2369</v>
      </c>
      <c r="H237" s="181" t="s">
        <v>1</v>
      </c>
      <c r="I237" s="183"/>
      <c r="L237" s="180"/>
      <c r="M237" s="184"/>
      <c r="T237" s="185"/>
      <c r="AT237" s="181" t="s">
        <v>184</v>
      </c>
      <c r="AU237" s="181" t="s">
        <v>88</v>
      </c>
      <c r="AV237" s="15" t="s">
        <v>82</v>
      </c>
      <c r="AW237" s="15" t="s">
        <v>31</v>
      </c>
      <c r="AX237" s="15" t="s">
        <v>75</v>
      </c>
      <c r="AY237" s="181" t="s">
        <v>177</v>
      </c>
    </row>
    <row r="238" spans="2:65" s="15" customFormat="1">
      <c r="B238" s="180"/>
      <c r="D238" s="159" t="s">
        <v>184</v>
      </c>
      <c r="E238" s="181" t="s">
        <v>1</v>
      </c>
      <c r="F238" s="182" t="s">
        <v>2370</v>
      </c>
      <c r="H238" s="181" t="s">
        <v>1</v>
      </c>
      <c r="I238" s="183"/>
      <c r="L238" s="180"/>
      <c r="M238" s="184"/>
      <c r="T238" s="185"/>
      <c r="AT238" s="181" t="s">
        <v>184</v>
      </c>
      <c r="AU238" s="181" t="s">
        <v>88</v>
      </c>
      <c r="AV238" s="15" t="s">
        <v>82</v>
      </c>
      <c r="AW238" s="15" t="s">
        <v>31</v>
      </c>
      <c r="AX238" s="15" t="s">
        <v>75</v>
      </c>
      <c r="AY238" s="181" t="s">
        <v>177</v>
      </c>
    </row>
    <row r="239" spans="2:65" s="15" customFormat="1">
      <c r="B239" s="180"/>
      <c r="D239" s="159" t="s">
        <v>184</v>
      </c>
      <c r="E239" s="181" t="s">
        <v>1</v>
      </c>
      <c r="F239" s="182" t="s">
        <v>2371</v>
      </c>
      <c r="H239" s="181" t="s">
        <v>1</v>
      </c>
      <c r="I239" s="183"/>
      <c r="L239" s="180"/>
      <c r="M239" s="184"/>
      <c r="T239" s="185"/>
      <c r="AT239" s="181" t="s">
        <v>184</v>
      </c>
      <c r="AU239" s="181" t="s">
        <v>88</v>
      </c>
      <c r="AV239" s="15" t="s">
        <v>82</v>
      </c>
      <c r="AW239" s="15" t="s">
        <v>31</v>
      </c>
      <c r="AX239" s="15" t="s">
        <v>75</v>
      </c>
      <c r="AY239" s="181" t="s">
        <v>177</v>
      </c>
    </row>
    <row r="240" spans="2:65" s="15" customFormat="1">
      <c r="B240" s="180"/>
      <c r="D240" s="159" t="s">
        <v>184</v>
      </c>
      <c r="E240" s="181" t="s">
        <v>1</v>
      </c>
      <c r="F240" s="182" t="s">
        <v>2372</v>
      </c>
      <c r="H240" s="181" t="s">
        <v>1</v>
      </c>
      <c r="I240" s="183"/>
      <c r="L240" s="180"/>
      <c r="M240" s="184"/>
      <c r="T240" s="185"/>
      <c r="AT240" s="181" t="s">
        <v>184</v>
      </c>
      <c r="AU240" s="181" t="s">
        <v>88</v>
      </c>
      <c r="AV240" s="15" t="s">
        <v>82</v>
      </c>
      <c r="AW240" s="15" t="s">
        <v>31</v>
      </c>
      <c r="AX240" s="15" t="s">
        <v>75</v>
      </c>
      <c r="AY240" s="181" t="s">
        <v>177</v>
      </c>
    </row>
    <row r="241" spans="2:65" s="15" customFormat="1">
      <c r="B241" s="180"/>
      <c r="D241" s="159" t="s">
        <v>184</v>
      </c>
      <c r="E241" s="181" t="s">
        <v>1</v>
      </c>
      <c r="F241" s="182" t="s">
        <v>2373</v>
      </c>
      <c r="H241" s="181" t="s">
        <v>1</v>
      </c>
      <c r="I241" s="183"/>
      <c r="L241" s="180"/>
      <c r="M241" s="184"/>
      <c r="T241" s="185"/>
      <c r="AT241" s="181" t="s">
        <v>184</v>
      </c>
      <c r="AU241" s="181" t="s">
        <v>88</v>
      </c>
      <c r="AV241" s="15" t="s">
        <v>82</v>
      </c>
      <c r="AW241" s="15" t="s">
        <v>31</v>
      </c>
      <c r="AX241" s="15" t="s">
        <v>75</v>
      </c>
      <c r="AY241" s="181" t="s">
        <v>177</v>
      </c>
    </row>
    <row r="242" spans="2:65" s="13" customFormat="1">
      <c r="B242" s="166"/>
      <c r="D242" s="159" t="s">
        <v>184</v>
      </c>
      <c r="E242" s="167" t="s">
        <v>1</v>
      </c>
      <c r="F242" s="168" t="s">
        <v>186</v>
      </c>
      <c r="H242" s="169">
        <v>101.063</v>
      </c>
      <c r="I242" s="170"/>
      <c r="L242" s="166"/>
      <c r="M242" s="171"/>
      <c r="T242" s="172"/>
      <c r="AT242" s="167" t="s">
        <v>184</v>
      </c>
      <c r="AU242" s="167" t="s">
        <v>88</v>
      </c>
      <c r="AV242" s="13" t="s">
        <v>183</v>
      </c>
      <c r="AW242" s="13" t="s">
        <v>31</v>
      </c>
      <c r="AX242" s="13" t="s">
        <v>82</v>
      </c>
      <c r="AY242" s="167" t="s">
        <v>177</v>
      </c>
    </row>
    <row r="243" spans="2:65" s="1" customFormat="1" ht="24.15" customHeight="1">
      <c r="B243" s="143"/>
      <c r="C243" s="144" t="s">
        <v>273</v>
      </c>
      <c r="D243" s="144" t="s">
        <v>179</v>
      </c>
      <c r="E243" s="145" t="s">
        <v>235</v>
      </c>
      <c r="F243" s="146" t="s">
        <v>236</v>
      </c>
      <c r="G243" s="147" t="s">
        <v>182</v>
      </c>
      <c r="H243" s="148">
        <v>12.153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41</v>
      </c>
      <c r="P243" s="154">
        <f>O243*H243</f>
        <v>0</v>
      </c>
      <c r="Q243" s="154">
        <v>1.8</v>
      </c>
      <c r="R243" s="154">
        <f>Q243*H243</f>
        <v>21.875400000000003</v>
      </c>
      <c r="S243" s="154">
        <v>0</v>
      </c>
      <c r="T243" s="155">
        <f>S243*H243</f>
        <v>0</v>
      </c>
      <c r="AR243" s="156" t="s">
        <v>183</v>
      </c>
      <c r="AT243" s="156" t="s">
        <v>179</v>
      </c>
      <c r="AU243" s="156" t="s">
        <v>88</v>
      </c>
      <c r="AY243" s="17" t="s">
        <v>177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88</v>
      </c>
      <c r="BK243" s="157">
        <f>ROUND(I243*H243,2)</f>
        <v>0</v>
      </c>
      <c r="BL243" s="17" t="s">
        <v>183</v>
      </c>
      <c r="BM243" s="156" t="s">
        <v>301</v>
      </c>
    </row>
    <row r="244" spans="2:65" s="12" customFormat="1">
      <c r="B244" s="158"/>
      <c r="D244" s="159" t="s">
        <v>184</v>
      </c>
      <c r="E244" s="160" t="s">
        <v>1</v>
      </c>
      <c r="F244" s="161" t="s">
        <v>2374</v>
      </c>
      <c r="H244" s="162">
        <v>2.5880000000000001</v>
      </c>
      <c r="I244" s="163"/>
      <c r="L244" s="158"/>
      <c r="M244" s="164"/>
      <c r="T244" s="165"/>
      <c r="AT244" s="160" t="s">
        <v>184</v>
      </c>
      <c r="AU244" s="160" t="s">
        <v>88</v>
      </c>
      <c r="AV244" s="12" t="s">
        <v>88</v>
      </c>
      <c r="AW244" s="12" t="s">
        <v>31</v>
      </c>
      <c r="AX244" s="12" t="s">
        <v>75</v>
      </c>
      <c r="AY244" s="160" t="s">
        <v>177</v>
      </c>
    </row>
    <row r="245" spans="2:65" s="12" customFormat="1" ht="20.399999999999999">
      <c r="B245" s="158"/>
      <c r="D245" s="159" t="s">
        <v>184</v>
      </c>
      <c r="E245" s="160" t="s">
        <v>1</v>
      </c>
      <c r="F245" s="161" t="s">
        <v>2375</v>
      </c>
      <c r="H245" s="162">
        <v>0.89600000000000002</v>
      </c>
      <c r="I245" s="163"/>
      <c r="L245" s="158"/>
      <c r="M245" s="164"/>
      <c r="T245" s="165"/>
      <c r="AT245" s="160" t="s">
        <v>184</v>
      </c>
      <c r="AU245" s="160" t="s">
        <v>88</v>
      </c>
      <c r="AV245" s="12" t="s">
        <v>88</v>
      </c>
      <c r="AW245" s="12" t="s">
        <v>31</v>
      </c>
      <c r="AX245" s="12" t="s">
        <v>75</v>
      </c>
      <c r="AY245" s="160" t="s">
        <v>177</v>
      </c>
    </row>
    <row r="246" spans="2:65" s="12" customFormat="1" ht="20.399999999999999">
      <c r="B246" s="158"/>
      <c r="D246" s="159" t="s">
        <v>184</v>
      </c>
      <c r="E246" s="160" t="s">
        <v>1</v>
      </c>
      <c r="F246" s="161" t="s">
        <v>2376</v>
      </c>
      <c r="H246" s="162">
        <v>0.31900000000000001</v>
      </c>
      <c r="I246" s="163"/>
      <c r="L246" s="158"/>
      <c r="M246" s="164"/>
      <c r="T246" s="165"/>
      <c r="AT246" s="160" t="s">
        <v>184</v>
      </c>
      <c r="AU246" s="160" t="s">
        <v>88</v>
      </c>
      <c r="AV246" s="12" t="s">
        <v>88</v>
      </c>
      <c r="AW246" s="12" t="s">
        <v>31</v>
      </c>
      <c r="AX246" s="12" t="s">
        <v>75</v>
      </c>
      <c r="AY246" s="160" t="s">
        <v>177</v>
      </c>
    </row>
    <row r="247" spans="2:65" s="12" customFormat="1" ht="20.399999999999999">
      <c r="B247" s="158"/>
      <c r="D247" s="159" t="s">
        <v>184</v>
      </c>
      <c r="E247" s="160" t="s">
        <v>1</v>
      </c>
      <c r="F247" s="161" t="s">
        <v>2377</v>
      </c>
      <c r="H247" s="162">
        <v>1.26</v>
      </c>
      <c r="I247" s="163"/>
      <c r="L247" s="158"/>
      <c r="M247" s="164"/>
      <c r="T247" s="165"/>
      <c r="AT247" s="160" t="s">
        <v>184</v>
      </c>
      <c r="AU247" s="160" t="s">
        <v>88</v>
      </c>
      <c r="AV247" s="12" t="s">
        <v>88</v>
      </c>
      <c r="AW247" s="12" t="s">
        <v>31</v>
      </c>
      <c r="AX247" s="12" t="s">
        <v>75</v>
      </c>
      <c r="AY247" s="160" t="s">
        <v>177</v>
      </c>
    </row>
    <row r="248" spans="2:65" s="12" customFormat="1" ht="20.399999999999999">
      <c r="B248" s="158"/>
      <c r="D248" s="159" t="s">
        <v>184</v>
      </c>
      <c r="E248" s="160" t="s">
        <v>1</v>
      </c>
      <c r="F248" s="161" t="s">
        <v>2378</v>
      </c>
      <c r="H248" s="162">
        <v>1.59</v>
      </c>
      <c r="I248" s="163"/>
      <c r="L248" s="158"/>
      <c r="M248" s="164"/>
      <c r="T248" s="165"/>
      <c r="AT248" s="160" t="s">
        <v>184</v>
      </c>
      <c r="AU248" s="160" t="s">
        <v>88</v>
      </c>
      <c r="AV248" s="12" t="s">
        <v>88</v>
      </c>
      <c r="AW248" s="12" t="s">
        <v>31</v>
      </c>
      <c r="AX248" s="12" t="s">
        <v>75</v>
      </c>
      <c r="AY248" s="160" t="s">
        <v>177</v>
      </c>
    </row>
    <row r="249" spans="2:65" s="14" customFormat="1">
      <c r="B249" s="173"/>
      <c r="D249" s="159" t="s">
        <v>184</v>
      </c>
      <c r="E249" s="174" t="s">
        <v>1</v>
      </c>
      <c r="F249" s="175" t="s">
        <v>209</v>
      </c>
      <c r="H249" s="176">
        <v>6.6529999999999996</v>
      </c>
      <c r="I249" s="177"/>
      <c r="L249" s="173"/>
      <c r="M249" s="178"/>
      <c r="T249" s="179"/>
      <c r="AT249" s="174" t="s">
        <v>184</v>
      </c>
      <c r="AU249" s="174" t="s">
        <v>88</v>
      </c>
      <c r="AV249" s="14" t="s">
        <v>191</v>
      </c>
      <c r="AW249" s="14" t="s">
        <v>31</v>
      </c>
      <c r="AX249" s="14" t="s">
        <v>75</v>
      </c>
      <c r="AY249" s="174" t="s">
        <v>177</v>
      </c>
    </row>
    <row r="250" spans="2:65" s="12" customFormat="1" ht="20.399999999999999">
      <c r="B250" s="158"/>
      <c r="D250" s="159" t="s">
        <v>184</v>
      </c>
      <c r="E250" s="160" t="s">
        <v>1</v>
      </c>
      <c r="F250" s="161" t="s">
        <v>2379</v>
      </c>
      <c r="H250" s="162">
        <v>5.5</v>
      </c>
      <c r="I250" s="163"/>
      <c r="L250" s="158"/>
      <c r="M250" s="164"/>
      <c r="T250" s="165"/>
      <c r="AT250" s="160" t="s">
        <v>184</v>
      </c>
      <c r="AU250" s="160" t="s">
        <v>88</v>
      </c>
      <c r="AV250" s="12" t="s">
        <v>88</v>
      </c>
      <c r="AW250" s="12" t="s">
        <v>31</v>
      </c>
      <c r="AX250" s="12" t="s">
        <v>75</v>
      </c>
      <c r="AY250" s="160" t="s">
        <v>177</v>
      </c>
    </row>
    <row r="251" spans="2:65" s="14" customFormat="1">
      <c r="B251" s="173"/>
      <c r="D251" s="159" t="s">
        <v>184</v>
      </c>
      <c r="E251" s="174" t="s">
        <v>1</v>
      </c>
      <c r="F251" s="175" t="s">
        <v>209</v>
      </c>
      <c r="H251" s="176">
        <v>5.5</v>
      </c>
      <c r="I251" s="177"/>
      <c r="L251" s="173"/>
      <c r="M251" s="178"/>
      <c r="T251" s="179"/>
      <c r="AT251" s="174" t="s">
        <v>184</v>
      </c>
      <c r="AU251" s="174" t="s">
        <v>88</v>
      </c>
      <c r="AV251" s="14" t="s">
        <v>191</v>
      </c>
      <c r="AW251" s="14" t="s">
        <v>31</v>
      </c>
      <c r="AX251" s="14" t="s">
        <v>75</v>
      </c>
      <c r="AY251" s="174" t="s">
        <v>177</v>
      </c>
    </row>
    <row r="252" spans="2:65" s="13" customFormat="1">
      <c r="B252" s="166"/>
      <c r="D252" s="159" t="s">
        <v>184</v>
      </c>
      <c r="E252" s="167" t="s">
        <v>1</v>
      </c>
      <c r="F252" s="168" t="s">
        <v>186</v>
      </c>
      <c r="H252" s="169">
        <v>12.153</v>
      </c>
      <c r="I252" s="170"/>
      <c r="L252" s="166"/>
      <c r="M252" s="171"/>
      <c r="T252" s="172"/>
      <c r="AT252" s="167" t="s">
        <v>184</v>
      </c>
      <c r="AU252" s="167" t="s">
        <v>88</v>
      </c>
      <c r="AV252" s="13" t="s">
        <v>183</v>
      </c>
      <c r="AW252" s="13" t="s">
        <v>31</v>
      </c>
      <c r="AX252" s="13" t="s">
        <v>82</v>
      </c>
      <c r="AY252" s="167" t="s">
        <v>177</v>
      </c>
    </row>
    <row r="253" spans="2:65" s="1" customFormat="1" ht="24.15" customHeight="1">
      <c r="B253" s="143"/>
      <c r="C253" s="144" t="s">
        <v>7</v>
      </c>
      <c r="D253" s="144" t="s">
        <v>179</v>
      </c>
      <c r="E253" s="145" t="s">
        <v>2380</v>
      </c>
      <c r="F253" s="146" t="s">
        <v>2381</v>
      </c>
      <c r="G253" s="147" t="s">
        <v>205</v>
      </c>
      <c r="H253" s="148">
        <v>1227.3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41</v>
      </c>
      <c r="P253" s="154">
        <f>O253*H253</f>
        <v>0</v>
      </c>
      <c r="Q253" s="154">
        <v>4.0000000000000002E-4</v>
      </c>
      <c r="R253" s="154">
        <f>Q253*H253</f>
        <v>0.49092000000000002</v>
      </c>
      <c r="S253" s="154">
        <v>0</v>
      </c>
      <c r="T253" s="155">
        <f>S253*H253</f>
        <v>0</v>
      </c>
      <c r="AR253" s="156" t="s">
        <v>183</v>
      </c>
      <c r="AT253" s="156" t="s">
        <v>179</v>
      </c>
      <c r="AU253" s="156" t="s">
        <v>88</v>
      </c>
      <c r="AY253" s="17" t="s">
        <v>177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88</v>
      </c>
      <c r="BK253" s="157">
        <f>ROUND(I253*H253,2)</f>
        <v>0</v>
      </c>
      <c r="BL253" s="17" t="s">
        <v>183</v>
      </c>
      <c r="BM253" s="156" t="s">
        <v>2382</v>
      </c>
    </row>
    <row r="254" spans="2:65" s="15" customFormat="1" ht="20.399999999999999">
      <c r="B254" s="180"/>
      <c r="D254" s="159" t="s">
        <v>184</v>
      </c>
      <c r="E254" s="181" t="s">
        <v>1</v>
      </c>
      <c r="F254" s="182" t="s">
        <v>2383</v>
      </c>
      <c r="H254" s="181" t="s">
        <v>1</v>
      </c>
      <c r="I254" s="183"/>
      <c r="L254" s="180"/>
      <c r="M254" s="184"/>
      <c r="T254" s="185"/>
      <c r="AT254" s="181" t="s">
        <v>184</v>
      </c>
      <c r="AU254" s="181" t="s">
        <v>88</v>
      </c>
      <c r="AV254" s="15" t="s">
        <v>82</v>
      </c>
      <c r="AW254" s="15" t="s">
        <v>31</v>
      </c>
      <c r="AX254" s="15" t="s">
        <v>75</v>
      </c>
      <c r="AY254" s="181" t="s">
        <v>177</v>
      </c>
    </row>
    <row r="255" spans="2:65" s="12" customFormat="1">
      <c r="B255" s="158"/>
      <c r="D255" s="159" t="s">
        <v>184</v>
      </c>
      <c r="E255" s="160" t="s">
        <v>1</v>
      </c>
      <c r="F255" s="161" t="s">
        <v>2384</v>
      </c>
      <c r="H255" s="162">
        <v>66.099999999999994</v>
      </c>
      <c r="I255" s="163"/>
      <c r="L255" s="158"/>
      <c r="M255" s="164"/>
      <c r="T255" s="165"/>
      <c r="AT255" s="160" t="s">
        <v>184</v>
      </c>
      <c r="AU255" s="160" t="s">
        <v>88</v>
      </c>
      <c r="AV255" s="12" t="s">
        <v>88</v>
      </c>
      <c r="AW255" s="12" t="s">
        <v>31</v>
      </c>
      <c r="AX255" s="12" t="s">
        <v>75</v>
      </c>
      <c r="AY255" s="160" t="s">
        <v>177</v>
      </c>
    </row>
    <row r="256" spans="2:65" s="12" customFormat="1">
      <c r="B256" s="158"/>
      <c r="D256" s="159" t="s">
        <v>184</v>
      </c>
      <c r="E256" s="160" t="s">
        <v>1</v>
      </c>
      <c r="F256" s="161" t="s">
        <v>2385</v>
      </c>
      <c r="H256" s="162">
        <v>80.8</v>
      </c>
      <c r="I256" s="163"/>
      <c r="L256" s="158"/>
      <c r="M256" s="164"/>
      <c r="T256" s="165"/>
      <c r="AT256" s="160" t="s">
        <v>184</v>
      </c>
      <c r="AU256" s="160" t="s">
        <v>88</v>
      </c>
      <c r="AV256" s="12" t="s">
        <v>88</v>
      </c>
      <c r="AW256" s="12" t="s">
        <v>31</v>
      </c>
      <c r="AX256" s="12" t="s">
        <v>75</v>
      </c>
      <c r="AY256" s="160" t="s">
        <v>177</v>
      </c>
    </row>
    <row r="257" spans="2:65" s="12" customFormat="1">
      <c r="B257" s="158"/>
      <c r="D257" s="159" t="s">
        <v>184</v>
      </c>
      <c r="E257" s="160" t="s">
        <v>1</v>
      </c>
      <c r="F257" s="161" t="s">
        <v>2386</v>
      </c>
      <c r="H257" s="162">
        <v>105.5</v>
      </c>
      <c r="I257" s="163"/>
      <c r="L257" s="158"/>
      <c r="M257" s="164"/>
      <c r="T257" s="165"/>
      <c r="AT257" s="160" t="s">
        <v>184</v>
      </c>
      <c r="AU257" s="160" t="s">
        <v>88</v>
      </c>
      <c r="AV257" s="12" t="s">
        <v>88</v>
      </c>
      <c r="AW257" s="12" t="s">
        <v>31</v>
      </c>
      <c r="AX257" s="12" t="s">
        <v>75</v>
      </c>
      <c r="AY257" s="160" t="s">
        <v>177</v>
      </c>
    </row>
    <row r="258" spans="2:65" s="12" customFormat="1">
      <c r="B258" s="158"/>
      <c r="D258" s="159" t="s">
        <v>184</v>
      </c>
      <c r="E258" s="160" t="s">
        <v>1</v>
      </c>
      <c r="F258" s="161" t="s">
        <v>2387</v>
      </c>
      <c r="H258" s="162">
        <v>84.2</v>
      </c>
      <c r="I258" s="163"/>
      <c r="L258" s="158"/>
      <c r="M258" s="164"/>
      <c r="T258" s="165"/>
      <c r="AT258" s="160" t="s">
        <v>184</v>
      </c>
      <c r="AU258" s="160" t="s">
        <v>88</v>
      </c>
      <c r="AV258" s="12" t="s">
        <v>88</v>
      </c>
      <c r="AW258" s="12" t="s">
        <v>31</v>
      </c>
      <c r="AX258" s="12" t="s">
        <v>75</v>
      </c>
      <c r="AY258" s="160" t="s">
        <v>177</v>
      </c>
    </row>
    <row r="259" spans="2:65" s="12" customFormat="1">
      <c r="B259" s="158"/>
      <c r="D259" s="159" t="s">
        <v>184</v>
      </c>
      <c r="E259" s="160" t="s">
        <v>1</v>
      </c>
      <c r="F259" s="161" t="s">
        <v>2388</v>
      </c>
      <c r="H259" s="162">
        <v>105.7</v>
      </c>
      <c r="I259" s="163"/>
      <c r="L259" s="158"/>
      <c r="M259" s="164"/>
      <c r="T259" s="165"/>
      <c r="AT259" s="160" t="s">
        <v>184</v>
      </c>
      <c r="AU259" s="160" t="s">
        <v>88</v>
      </c>
      <c r="AV259" s="12" t="s">
        <v>88</v>
      </c>
      <c r="AW259" s="12" t="s">
        <v>31</v>
      </c>
      <c r="AX259" s="12" t="s">
        <v>75</v>
      </c>
      <c r="AY259" s="160" t="s">
        <v>177</v>
      </c>
    </row>
    <row r="260" spans="2:65" s="12" customFormat="1">
      <c r="B260" s="158"/>
      <c r="D260" s="159" t="s">
        <v>184</v>
      </c>
      <c r="E260" s="160" t="s">
        <v>1</v>
      </c>
      <c r="F260" s="161" t="s">
        <v>2389</v>
      </c>
      <c r="H260" s="162">
        <v>420</v>
      </c>
      <c r="I260" s="163"/>
      <c r="L260" s="158"/>
      <c r="M260" s="164"/>
      <c r="T260" s="165"/>
      <c r="AT260" s="160" t="s">
        <v>184</v>
      </c>
      <c r="AU260" s="160" t="s">
        <v>88</v>
      </c>
      <c r="AV260" s="12" t="s">
        <v>88</v>
      </c>
      <c r="AW260" s="12" t="s">
        <v>31</v>
      </c>
      <c r="AX260" s="12" t="s">
        <v>75</v>
      </c>
      <c r="AY260" s="160" t="s">
        <v>177</v>
      </c>
    </row>
    <row r="261" spans="2:65" s="14" customFormat="1">
      <c r="B261" s="173"/>
      <c r="D261" s="159" t="s">
        <v>184</v>
      </c>
      <c r="E261" s="174" t="s">
        <v>1</v>
      </c>
      <c r="F261" s="175" t="s">
        <v>209</v>
      </c>
      <c r="H261" s="176">
        <v>862.3</v>
      </c>
      <c r="I261" s="177"/>
      <c r="L261" s="173"/>
      <c r="M261" s="178"/>
      <c r="T261" s="179"/>
      <c r="AT261" s="174" t="s">
        <v>184</v>
      </c>
      <c r="AU261" s="174" t="s">
        <v>88</v>
      </c>
      <c r="AV261" s="14" t="s">
        <v>191</v>
      </c>
      <c r="AW261" s="14" t="s">
        <v>31</v>
      </c>
      <c r="AX261" s="14" t="s">
        <v>75</v>
      </c>
      <c r="AY261" s="174" t="s">
        <v>177</v>
      </c>
    </row>
    <row r="262" spans="2:65" s="15" customFormat="1" ht="20.399999999999999">
      <c r="B262" s="180"/>
      <c r="D262" s="159" t="s">
        <v>184</v>
      </c>
      <c r="E262" s="181" t="s">
        <v>1</v>
      </c>
      <c r="F262" s="182" t="s">
        <v>2390</v>
      </c>
      <c r="H262" s="181" t="s">
        <v>1</v>
      </c>
      <c r="I262" s="183"/>
      <c r="L262" s="180"/>
      <c r="M262" s="184"/>
      <c r="T262" s="185"/>
      <c r="AT262" s="181" t="s">
        <v>184</v>
      </c>
      <c r="AU262" s="181" t="s">
        <v>88</v>
      </c>
      <c r="AV262" s="15" t="s">
        <v>82</v>
      </c>
      <c r="AW262" s="15" t="s">
        <v>31</v>
      </c>
      <c r="AX262" s="15" t="s">
        <v>75</v>
      </c>
      <c r="AY262" s="181" t="s">
        <v>177</v>
      </c>
    </row>
    <row r="263" spans="2:65" s="12" customFormat="1">
      <c r="B263" s="158"/>
      <c r="D263" s="159" t="s">
        <v>184</v>
      </c>
      <c r="E263" s="160" t="s">
        <v>1</v>
      </c>
      <c r="F263" s="161" t="s">
        <v>2391</v>
      </c>
      <c r="H263" s="162">
        <v>320</v>
      </c>
      <c r="I263" s="163"/>
      <c r="L263" s="158"/>
      <c r="M263" s="164"/>
      <c r="T263" s="165"/>
      <c r="AT263" s="160" t="s">
        <v>184</v>
      </c>
      <c r="AU263" s="160" t="s">
        <v>88</v>
      </c>
      <c r="AV263" s="12" t="s">
        <v>88</v>
      </c>
      <c r="AW263" s="12" t="s">
        <v>31</v>
      </c>
      <c r="AX263" s="12" t="s">
        <v>75</v>
      </c>
      <c r="AY263" s="160" t="s">
        <v>177</v>
      </c>
    </row>
    <row r="264" spans="2:65" s="12" customFormat="1">
      <c r="B264" s="158"/>
      <c r="D264" s="159" t="s">
        <v>184</v>
      </c>
      <c r="E264" s="160" t="s">
        <v>1</v>
      </c>
      <c r="F264" s="161" t="s">
        <v>2392</v>
      </c>
      <c r="H264" s="162">
        <v>45</v>
      </c>
      <c r="I264" s="163"/>
      <c r="L264" s="158"/>
      <c r="M264" s="164"/>
      <c r="T264" s="165"/>
      <c r="AT264" s="160" t="s">
        <v>184</v>
      </c>
      <c r="AU264" s="160" t="s">
        <v>88</v>
      </c>
      <c r="AV264" s="12" t="s">
        <v>88</v>
      </c>
      <c r="AW264" s="12" t="s">
        <v>31</v>
      </c>
      <c r="AX264" s="12" t="s">
        <v>75</v>
      </c>
      <c r="AY264" s="160" t="s">
        <v>177</v>
      </c>
    </row>
    <row r="265" spans="2:65" s="14" customFormat="1">
      <c r="B265" s="173"/>
      <c r="D265" s="159" t="s">
        <v>184</v>
      </c>
      <c r="E265" s="174" t="s">
        <v>1</v>
      </c>
      <c r="F265" s="175" t="s">
        <v>209</v>
      </c>
      <c r="H265" s="176">
        <v>365</v>
      </c>
      <c r="I265" s="177"/>
      <c r="L265" s="173"/>
      <c r="M265" s="178"/>
      <c r="T265" s="179"/>
      <c r="AT265" s="174" t="s">
        <v>184</v>
      </c>
      <c r="AU265" s="174" t="s">
        <v>88</v>
      </c>
      <c r="AV265" s="14" t="s">
        <v>191</v>
      </c>
      <c r="AW265" s="14" t="s">
        <v>31</v>
      </c>
      <c r="AX265" s="14" t="s">
        <v>75</v>
      </c>
      <c r="AY265" s="174" t="s">
        <v>177</v>
      </c>
    </row>
    <row r="266" spans="2:65" s="13" customFormat="1">
      <c r="B266" s="166"/>
      <c r="D266" s="159" t="s">
        <v>184</v>
      </c>
      <c r="E266" s="167" t="s">
        <v>1</v>
      </c>
      <c r="F266" s="168" t="s">
        <v>186</v>
      </c>
      <c r="H266" s="169">
        <v>1227.3</v>
      </c>
      <c r="I266" s="170"/>
      <c r="L266" s="166"/>
      <c r="M266" s="171"/>
      <c r="T266" s="172"/>
      <c r="AT266" s="167" t="s">
        <v>184</v>
      </c>
      <c r="AU266" s="167" t="s">
        <v>88</v>
      </c>
      <c r="AV266" s="13" t="s">
        <v>183</v>
      </c>
      <c r="AW266" s="13" t="s">
        <v>31</v>
      </c>
      <c r="AX266" s="13" t="s">
        <v>82</v>
      </c>
      <c r="AY266" s="167" t="s">
        <v>177</v>
      </c>
    </row>
    <row r="267" spans="2:65" s="11" customFormat="1" ht="22.95" customHeight="1">
      <c r="B267" s="131"/>
      <c r="D267" s="132" t="s">
        <v>74</v>
      </c>
      <c r="E267" s="141" t="s">
        <v>191</v>
      </c>
      <c r="F267" s="141" t="s">
        <v>256</v>
      </c>
      <c r="I267" s="134"/>
      <c r="J267" s="142">
        <f>BK267</f>
        <v>0</v>
      </c>
      <c r="L267" s="131"/>
      <c r="M267" s="136"/>
      <c r="P267" s="137">
        <f>SUM(P268:P280)</f>
        <v>0</v>
      </c>
      <c r="R267" s="137">
        <f>SUM(R268:R280)</f>
        <v>1.97</v>
      </c>
      <c r="T267" s="138">
        <f>SUM(T268:T280)</f>
        <v>0</v>
      </c>
      <c r="AR267" s="132" t="s">
        <v>82</v>
      </c>
      <c r="AT267" s="139" t="s">
        <v>74</v>
      </c>
      <c r="AU267" s="139" t="s">
        <v>82</v>
      </c>
      <c r="AY267" s="132" t="s">
        <v>177</v>
      </c>
      <c r="BK267" s="140">
        <f>SUM(BK268:BK280)</f>
        <v>0</v>
      </c>
    </row>
    <row r="268" spans="2:65" s="1" customFormat="1" ht="33" customHeight="1">
      <c r="B268" s="143"/>
      <c r="C268" s="144" t="s">
        <v>299</v>
      </c>
      <c r="D268" s="144" t="s">
        <v>179</v>
      </c>
      <c r="E268" s="145" t="s">
        <v>2393</v>
      </c>
      <c r="F268" s="146" t="s">
        <v>2394</v>
      </c>
      <c r="G268" s="147" t="s">
        <v>213</v>
      </c>
      <c r="H268" s="148">
        <v>6</v>
      </c>
      <c r="I268" s="149"/>
      <c r="J268" s="150">
        <f>ROUND(I268*H268,2)</f>
        <v>0</v>
      </c>
      <c r="K268" s="151"/>
      <c r="L268" s="32"/>
      <c r="M268" s="152" t="s">
        <v>1</v>
      </c>
      <c r="N268" s="153" t="s">
        <v>41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183</v>
      </c>
      <c r="AT268" s="156" t="s">
        <v>179</v>
      </c>
      <c r="AU268" s="156" t="s">
        <v>88</v>
      </c>
      <c r="AY268" s="17" t="s">
        <v>177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88</v>
      </c>
      <c r="BK268" s="157">
        <f>ROUND(I268*H268,2)</f>
        <v>0</v>
      </c>
      <c r="BL268" s="17" t="s">
        <v>183</v>
      </c>
      <c r="BM268" s="156" t="s">
        <v>305</v>
      </c>
    </row>
    <row r="269" spans="2:65" s="15" customFormat="1" ht="20.399999999999999">
      <c r="B269" s="180"/>
      <c r="D269" s="159" t="s">
        <v>184</v>
      </c>
      <c r="E269" s="181" t="s">
        <v>1</v>
      </c>
      <c r="F269" s="182" t="s">
        <v>2395</v>
      </c>
      <c r="H269" s="181" t="s">
        <v>1</v>
      </c>
      <c r="I269" s="183"/>
      <c r="L269" s="180"/>
      <c r="M269" s="184"/>
      <c r="T269" s="185"/>
      <c r="AT269" s="181" t="s">
        <v>184</v>
      </c>
      <c r="AU269" s="181" t="s">
        <v>88</v>
      </c>
      <c r="AV269" s="15" t="s">
        <v>82</v>
      </c>
      <c r="AW269" s="15" t="s">
        <v>31</v>
      </c>
      <c r="AX269" s="15" t="s">
        <v>75</v>
      </c>
      <c r="AY269" s="181" t="s">
        <v>177</v>
      </c>
    </row>
    <row r="270" spans="2:65" s="12" customFormat="1">
      <c r="B270" s="158"/>
      <c r="D270" s="159" t="s">
        <v>184</v>
      </c>
      <c r="E270" s="160" t="s">
        <v>1</v>
      </c>
      <c r="F270" s="161" t="s">
        <v>2396</v>
      </c>
      <c r="H270" s="162">
        <v>2</v>
      </c>
      <c r="I270" s="163"/>
      <c r="L270" s="158"/>
      <c r="M270" s="164"/>
      <c r="T270" s="165"/>
      <c r="AT270" s="160" t="s">
        <v>184</v>
      </c>
      <c r="AU270" s="160" t="s">
        <v>88</v>
      </c>
      <c r="AV270" s="12" t="s">
        <v>88</v>
      </c>
      <c r="AW270" s="12" t="s">
        <v>31</v>
      </c>
      <c r="AX270" s="12" t="s">
        <v>75</v>
      </c>
      <c r="AY270" s="160" t="s">
        <v>177</v>
      </c>
    </row>
    <row r="271" spans="2:65" s="12" customFormat="1">
      <c r="B271" s="158"/>
      <c r="D271" s="159" t="s">
        <v>184</v>
      </c>
      <c r="E271" s="160" t="s">
        <v>1</v>
      </c>
      <c r="F271" s="161" t="s">
        <v>2397</v>
      </c>
      <c r="H271" s="162">
        <v>4</v>
      </c>
      <c r="I271" s="163"/>
      <c r="L271" s="158"/>
      <c r="M271" s="164"/>
      <c r="T271" s="165"/>
      <c r="AT271" s="160" t="s">
        <v>184</v>
      </c>
      <c r="AU271" s="160" t="s">
        <v>88</v>
      </c>
      <c r="AV271" s="12" t="s">
        <v>88</v>
      </c>
      <c r="AW271" s="12" t="s">
        <v>31</v>
      </c>
      <c r="AX271" s="12" t="s">
        <v>75</v>
      </c>
      <c r="AY271" s="160" t="s">
        <v>177</v>
      </c>
    </row>
    <row r="272" spans="2:65" s="14" customFormat="1">
      <c r="B272" s="173"/>
      <c r="D272" s="159" t="s">
        <v>184</v>
      </c>
      <c r="E272" s="174" t="s">
        <v>1</v>
      </c>
      <c r="F272" s="175" t="s">
        <v>209</v>
      </c>
      <c r="H272" s="176">
        <v>6</v>
      </c>
      <c r="I272" s="177"/>
      <c r="L272" s="173"/>
      <c r="M272" s="178"/>
      <c r="T272" s="179"/>
      <c r="AT272" s="174" t="s">
        <v>184</v>
      </c>
      <c r="AU272" s="174" t="s">
        <v>88</v>
      </c>
      <c r="AV272" s="14" t="s">
        <v>191</v>
      </c>
      <c r="AW272" s="14" t="s">
        <v>31</v>
      </c>
      <c r="AX272" s="14" t="s">
        <v>75</v>
      </c>
      <c r="AY272" s="174" t="s">
        <v>177</v>
      </c>
    </row>
    <row r="273" spans="2:65" s="13" customFormat="1">
      <c r="B273" s="166"/>
      <c r="D273" s="159" t="s">
        <v>184</v>
      </c>
      <c r="E273" s="167" t="s">
        <v>1</v>
      </c>
      <c r="F273" s="168" t="s">
        <v>186</v>
      </c>
      <c r="H273" s="169">
        <v>6</v>
      </c>
      <c r="I273" s="170"/>
      <c r="L273" s="166"/>
      <c r="M273" s="171"/>
      <c r="T273" s="172"/>
      <c r="AT273" s="167" t="s">
        <v>184</v>
      </c>
      <c r="AU273" s="167" t="s">
        <v>88</v>
      </c>
      <c r="AV273" s="13" t="s">
        <v>183</v>
      </c>
      <c r="AW273" s="13" t="s">
        <v>31</v>
      </c>
      <c r="AX273" s="13" t="s">
        <v>82</v>
      </c>
      <c r="AY273" s="167" t="s">
        <v>177</v>
      </c>
    </row>
    <row r="274" spans="2:65" s="1" customFormat="1" ht="24.15" customHeight="1">
      <c r="B274" s="143"/>
      <c r="C274" s="186" t="s">
        <v>243</v>
      </c>
      <c r="D274" s="186" t="s">
        <v>444</v>
      </c>
      <c r="E274" s="187" t="s">
        <v>2398</v>
      </c>
      <c r="F274" s="188" t="s">
        <v>2399</v>
      </c>
      <c r="G274" s="189" t="s">
        <v>213</v>
      </c>
      <c r="H274" s="190">
        <v>4.04</v>
      </c>
      <c r="I274" s="191"/>
      <c r="J274" s="192">
        <f>ROUND(I274*H274,2)</f>
        <v>0</v>
      </c>
      <c r="K274" s="193"/>
      <c r="L274" s="194"/>
      <c r="M274" s="195" t="s">
        <v>1</v>
      </c>
      <c r="N274" s="196" t="s">
        <v>41</v>
      </c>
      <c r="P274" s="154">
        <f>O274*H274</f>
        <v>0</v>
      </c>
      <c r="Q274" s="154">
        <v>0</v>
      </c>
      <c r="R274" s="154">
        <f>Q274*H274</f>
        <v>0</v>
      </c>
      <c r="S274" s="154">
        <v>0</v>
      </c>
      <c r="T274" s="155">
        <f>S274*H274</f>
        <v>0</v>
      </c>
      <c r="AR274" s="156" t="s">
        <v>206</v>
      </c>
      <c r="AT274" s="156" t="s">
        <v>444</v>
      </c>
      <c r="AU274" s="156" t="s">
        <v>88</v>
      </c>
      <c r="AY274" s="17" t="s">
        <v>177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88</v>
      </c>
      <c r="BK274" s="157">
        <f>ROUND(I274*H274,2)</f>
        <v>0</v>
      </c>
      <c r="BL274" s="17" t="s">
        <v>183</v>
      </c>
      <c r="BM274" s="156" t="s">
        <v>311</v>
      </c>
    </row>
    <row r="275" spans="2:65" s="12" customFormat="1">
      <c r="B275" s="158"/>
      <c r="D275" s="159" t="s">
        <v>184</v>
      </c>
      <c r="E275" s="160" t="s">
        <v>1</v>
      </c>
      <c r="F275" s="161" t="s">
        <v>2400</v>
      </c>
      <c r="H275" s="162">
        <v>4.04</v>
      </c>
      <c r="I275" s="163"/>
      <c r="L275" s="158"/>
      <c r="M275" s="164"/>
      <c r="T275" s="165"/>
      <c r="AT275" s="160" t="s">
        <v>184</v>
      </c>
      <c r="AU275" s="160" t="s">
        <v>88</v>
      </c>
      <c r="AV275" s="12" t="s">
        <v>88</v>
      </c>
      <c r="AW275" s="12" t="s">
        <v>31</v>
      </c>
      <c r="AX275" s="12" t="s">
        <v>75</v>
      </c>
      <c r="AY275" s="160" t="s">
        <v>177</v>
      </c>
    </row>
    <row r="276" spans="2:65" s="13" customFormat="1">
      <c r="B276" s="166"/>
      <c r="D276" s="159" t="s">
        <v>184</v>
      </c>
      <c r="E276" s="167" t="s">
        <v>1</v>
      </c>
      <c r="F276" s="168" t="s">
        <v>186</v>
      </c>
      <c r="H276" s="169">
        <v>4.04</v>
      </c>
      <c r="I276" s="170"/>
      <c r="L276" s="166"/>
      <c r="M276" s="171"/>
      <c r="T276" s="172"/>
      <c r="AT276" s="167" t="s">
        <v>184</v>
      </c>
      <c r="AU276" s="167" t="s">
        <v>88</v>
      </c>
      <c r="AV276" s="13" t="s">
        <v>183</v>
      </c>
      <c r="AW276" s="13" t="s">
        <v>31</v>
      </c>
      <c r="AX276" s="13" t="s">
        <v>82</v>
      </c>
      <c r="AY276" s="167" t="s">
        <v>177</v>
      </c>
    </row>
    <row r="277" spans="2:65" s="1" customFormat="1" ht="24.15" customHeight="1">
      <c r="B277" s="143"/>
      <c r="C277" s="186" t="s">
        <v>308</v>
      </c>
      <c r="D277" s="186" t="s">
        <v>444</v>
      </c>
      <c r="E277" s="187" t="s">
        <v>2401</v>
      </c>
      <c r="F277" s="188" t="s">
        <v>2402</v>
      </c>
      <c r="G277" s="189" t="s">
        <v>213</v>
      </c>
      <c r="H277" s="190">
        <v>2.02</v>
      </c>
      <c r="I277" s="191"/>
      <c r="J277" s="192">
        <f>ROUND(I277*H277,2)</f>
        <v>0</v>
      </c>
      <c r="K277" s="193"/>
      <c r="L277" s="194"/>
      <c r="M277" s="195" t="s">
        <v>1</v>
      </c>
      <c r="N277" s="196" t="s">
        <v>41</v>
      </c>
      <c r="P277" s="154">
        <f>O277*H277</f>
        <v>0</v>
      </c>
      <c r="Q277" s="154">
        <v>0</v>
      </c>
      <c r="R277" s="154">
        <f>Q277*H277</f>
        <v>0</v>
      </c>
      <c r="S277" s="154">
        <v>0</v>
      </c>
      <c r="T277" s="155">
        <f>S277*H277</f>
        <v>0</v>
      </c>
      <c r="AR277" s="156" t="s">
        <v>206</v>
      </c>
      <c r="AT277" s="156" t="s">
        <v>444</v>
      </c>
      <c r="AU277" s="156" t="s">
        <v>88</v>
      </c>
      <c r="AY277" s="17" t="s">
        <v>177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88</v>
      </c>
      <c r="BK277" s="157">
        <f>ROUND(I277*H277,2)</f>
        <v>0</v>
      </c>
      <c r="BL277" s="17" t="s">
        <v>183</v>
      </c>
      <c r="BM277" s="156" t="s">
        <v>314</v>
      </c>
    </row>
    <row r="278" spans="2:65" s="12" customFormat="1">
      <c r="B278" s="158"/>
      <c r="D278" s="159" t="s">
        <v>184</v>
      </c>
      <c r="E278" s="160" t="s">
        <v>1</v>
      </c>
      <c r="F278" s="161" t="s">
        <v>2403</v>
      </c>
      <c r="H278" s="162">
        <v>2.02</v>
      </c>
      <c r="I278" s="163"/>
      <c r="L278" s="158"/>
      <c r="M278" s="164"/>
      <c r="T278" s="165"/>
      <c r="AT278" s="160" t="s">
        <v>184</v>
      </c>
      <c r="AU278" s="160" t="s">
        <v>88</v>
      </c>
      <c r="AV278" s="12" t="s">
        <v>88</v>
      </c>
      <c r="AW278" s="12" t="s">
        <v>31</v>
      </c>
      <c r="AX278" s="12" t="s">
        <v>75</v>
      </c>
      <c r="AY278" s="160" t="s">
        <v>177</v>
      </c>
    </row>
    <row r="279" spans="2:65" s="13" customFormat="1">
      <c r="B279" s="166"/>
      <c r="D279" s="159" t="s">
        <v>184</v>
      </c>
      <c r="E279" s="167" t="s">
        <v>1</v>
      </c>
      <c r="F279" s="168" t="s">
        <v>186</v>
      </c>
      <c r="H279" s="169">
        <v>2.02</v>
      </c>
      <c r="I279" s="170"/>
      <c r="L279" s="166"/>
      <c r="M279" s="171"/>
      <c r="T279" s="172"/>
      <c r="AT279" s="167" t="s">
        <v>184</v>
      </c>
      <c r="AU279" s="167" t="s">
        <v>88</v>
      </c>
      <c r="AV279" s="13" t="s">
        <v>183</v>
      </c>
      <c r="AW279" s="13" t="s">
        <v>31</v>
      </c>
      <c r="AX279" s="13" t="s">
        <v>82</v>
      </c>
      <c r="AY279" s="167" t="s">
        <v>177</v>
      </c>
    </row>
    <row r="280" spans="2:65" s="1" customFormat="1" ht="55.5" customHeight="1">
      <c r="B280" s="143"/>
      <c r="C280" s="144" t="s">
        <v>248</v>
      </c>
      <c r="D280" s="144" t="s">
        <v>179</v>
      </c>
      <c r="E280" s="145" t="s">
        <v>2404</v>
      </c>
      <c r="F280" s="146" t="s">
        <v>2405</v>
      </c>
      <c r="G280" s="147" t="s">
        <v>260</v>
      </c>
      <c r="H280" s="148">
        <v>1</v>
      </c>
      <c r="I280" s="149"/>
      <c r="J280" s="150">
        <f>ROUND(I280*H280,2)</f>
        <v>0</v>
      </c>
      <c r="K280" s="151"/>
      <c r="L280" s="32"/>
      <c r="M280" s="152" t="s">
        <v>1</v>
      </c>
      <c r="N280" s="153" t="s">
        <v>41</v>
      </c>
      <c r="P280" s="154">
        <f>O280*H280</f>
        <v>0</v>
      </c>
      <c r="Q280" s="154">
        <v>1.97</v>
      </c>
      <c r="R280" s="154">
        <f>Q280*H280</f>
        <v>1.97</v>
      </c>
      <c r="S280" s="154">
        <v>0</v>
      </c>
      <c r="T280" s="155">
        <f>S280*H280</f>
        <v>0</v>
      </c>
      <c r="AR280" s="156" t="s">
        <v>183</v>
      </c>
      <c r="AT280" s="156" t="s">
        <v>179</v>
      </c>
      <c r="AU280" s="156" t="s">
        <v>88</v>
      </c>
      <c r="AY280" s="17" t="s">
        <v>177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88</v>
      </c>
      <c r="BK280" s="157">
        <f>ROUND(I280*H280,2)</f>
        <v>0</v>
      </c>
      <c r="BL280" s="17" t="s">
        <v>183</v>
      </c>
      <c r="BM280" s="156" t="s">
        <v>318</v>
      </c>
    </row>
    <row r="281" spans="2:65" s="11" customFormat="1" ht="22.95" customHeight="1">
      <c r="B281" s="131"/>
      <c r="D281" s="132" t="s">
        <v>74</v>
      </c>
      <c r="E281" s="141" t="s">
        <v>183</v>
      </c>
      <c r="F281" s="141" t="s">
        <v>298</v>
      </c>
      <c r="I281" s="134"/>
      <c r="J281" s="142">
        <f>BK281</f>
        <v>0</v>
      </c>
      <c r="L281" s="131"/>
      <c r="M281" s="136"/>
      <c r="P281" s="137">
        <f>SUM(P282:P357)</f>
        <v>0</v>
      </c>
      <c r="R281" s="137">
        <f>SUM(R282:R357)</f>
        <v>15.600057119999999</v>
      </c>
      <c r="T281" s="138">
        <f>SUM(T282:T357)</f>
        <v>0</v>
      </c>
      <c r="AR281" s="132" t="s">
        <v>82</v>
      </c>
      <c r="AT281" s="139" t="s">
        <v>74</v>
      </c>
      <c r="AU281" s="139" t="s">
        <v>82</v>
      </c>
      <c r="AY281" s="132" t="s">
        <v>177</v>
      </c>
      <c r="BK281" s="140">
        <f>SUM(BK282:BK357)</f>
        <v>0</v>
      </c>
    </row>
    <row r="282" spans="2:65" s="1" customFormat="1" ht="33" customHeight="1">
      <c r="B282" s="143"/>
      <c r="C282" s="144" t="s">
        <v>315</v>
      </c>
      <c r="D282" s="144" t="s">
        <v>179</v>
      </c>
      <c r="E282" s="145" t="s">
        <v>2406</v>
      </c>
      <c r="F282" s="146" t="s">
        <v>2407</v>
      </c>
      <c r="G282" s="147" t="s">
        <v>182</v>
      </c>
      <c r="H282" s="148">
        <v>0.45900000000000002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41</v>
      </c>
      <c r="P282" s="154">
        <f>O282*H282</f>
        <v>0</v>
      </c>
      <c r="Q282" s="154">
        <v>2.2859600000000002</v>
      </c>
      <c r="R282" s="154">
        <f>Q282*H282</f>
        <v>1.0492556400000002</v>
      </c>
      <c r="S282" s="154">
        <v>0</v>
      </c>
      <c r="T282" s="155">
        <f>S282*H282</f>
        <v>0</v>
      </c>
      <c r="AR282" s="156" t="s">
        <v>183</v>
      </c>
      <c r="AT282" s="156" t="s">
        <v>179</v>
      </c>
      <c r="AU282" s="156" t="s">
        <v>88</v>
      </c>
      <c r="AY282" s="17" t="s">
        <v>177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88</v>
      </c>
      <c r="BK282" s="157">
        <f>ROUND(I282*H282,2)</f>
        <v>0</v>
      </c>
      <c r="BL282" s="17" t="s">
        <v>183</v>
      </c>
      <c r="BM282" s="156" t="s">
        <v>321</v>
      </c>
    </row>
    <row r="283" spans="2:65" s="15" customFormat="1" ht="20.399999999999999">
      <c r="B283" s="180"/>
      <c r="D283" s="159" t="s">
        <v>184</v>
      </c>
      <c r="E283" s="181" t="s">
        <v>1</v>
      </c>
      <c r="F283" s="182" t="s">
        <v>2408</v>
      </c>
      <c r="H283" s="181" t="s">
        <v>1</v>
      </c>
      <c r="I283" s="183"/>
      <c r="L283" s="180"/>
      <c r="M283" s="184"/>
      <c r="T283" s="185"/>
      <c r="AT283" s="181" t="s">
        <v>184</v>
      </c>
      <c r="AU283" s="181" t="s">
        <v>88</v>
      </c>
      <c r="AV283" s="15" t="s">
        <v>82</v>
      </c>
      <c r="AW283" s="15" t="s">
        <v>31</v>
      </c>
      <c r="AX283" s="15" t="s">
        <v>75</v>
      </c>
      <c r="AY283" s="181" t="s">
        <v>177</v>
      </c>
    </row>
    <row r="284" spans="2:65" s="12" customFormat="1" ht="20.399999999999999">
      <c r="B284" s="158"/>
      <c r="D284" s="159" t="s">
        <v>184</v>
      </c>
      <c r="E284" s="160" t="s">
        <v>1</v>
      </c>
      <c r="F284" s="161" t="s">
        <v>2409</v>
      </c>
      <c r="H284" s="162">
        <v>0.378</v>
      </c>
      <c r="I284" s="163"/>
      <c r="L284" s="158"/>
      <c r="M284" s="164"/>
      <c r="T284" s="165"/>
      <c r="AT284" s="160" t="s">
        <v>184</v>
      </c>
      <c r="AU284" s="160" t="s">
        <v>88</v>
      </c>
      <c r="AV284" s="12" t="s">
        <v>88</v>
      </c>
      <c r="AW284" s="12" t="s">
        <v>31</v>
      </c>
      <c r="AX284" s="12" t="s">
        <v>75</v>
      </c>
      <c r="AY284" s="160" t="s">
        <v>177</v>
      </c>
    </row>
    <row r="285" spans="2:65" s="12" customFormat="1">
      <c r="B285" s="158"/>
      <c r="D285" s="159" t="s">
        <v>184</v>
      </c>
      <c r="E285" s="160" t="s">
        <v>1</v>
      </c>
      <c r="F285" s="161" t="s">
        <v>2410</v>
      </c>
      <c r="H285" s="162">
        <v>8.1000000000000003E-2</v>
      </c>
      <c r="I285" s="163"/>
      <c r="L285" s="158"/>
      <c r="M285" s="164"/>
      <c r="T285" s="165"/>
      <c r="AT285" s="160" t="s">
        <v>184</v>
      </c>
      <c r="AU285" s="160" t="s">
        <v>88</v>
      </c>
      <c r="AV285" s="12" t="s">
        <v>88</v>
      </c>
      <c r="AW285" s="12" t="s">
        <v>31</v>
      </c>
      <c r="AX285" s="12" t="s">
        <v>75</v>
      </c>
      <c r="AY285" s="160" t="s">
        <v>177</v>
      </c>
    </row>
    <row r="286" spans="2:65" s="14" customFormat="1">
      <c r="B286" s="173"/>
      <c r="D286" s="159" t="s">
        <v>184</v>
      </c>
      <c r="E286" s="174" t="s">
        <v>1</v>
      </c>
      <c r="F286" s="175" t="s">
        <v>209</v>
      </c>
      <c r="H286" s="176">
        <v>0.45900000000000002</v>
      </c>
      <c r="I286" s="177"/>
      <c r="L286" s="173"/>
      <c r="M286" s="178"/>
      <c r="T286" s="179"/>
      <c r="AT286" s="174" t="s">
        <v>184</v>
      </c>
      <c r="AU286" s="174" t="s">
        <v>88</v>
      </c>
      <c r="AV286" s="14" t="s">
        <v>191</v>
      </c>
      <c r="AW286" s="14" t="s">
        <v>31</v>
      </c>
      <c r="AX286" s="14" t="s">
        <v>75</v>
      </c>
      <c r="AY286" s="174" t="s">
        <v>177</v>
      </c>
    </row>
    <row r="287" spans="2:65" s="13" customFormat="1">
      <c r="B287" s="166"/>
      <c r="D287" s="159" t="s">
        <v>184</v>
      </c>
      <c r="E287" s="167" t="s">
        <v>1</v>
      </c>
      <c r="F287" s="168" t="s">
        <v>186</v>
      </c>
      <c r="H287" s="169">
        <v>0.45900000000000002</v>
      </c>
      <c r="I287" s="170"/>
      <c r="L287" s="166"/>
      <c r="M287" s="171"/>
      <c r="T287" s="172"/>
      <c r="AT287" s="167" t="s">
        <v>184</v>
      </c>
      <c r="AU287" s="167" t="s">
        <v>88</v>
      </c>
      <c r="AV287" s="13" t="s">
        <v>183</v>
      </c>
      <c r="AW287" s="13" t="s">
        <v>31</v>
      </c>
      <c r="AX287" s="13" t="s">
        <v>82</v>
      </c>
      <c r="AY287" s="167" t="s">
        <v>177</v>
      </c>
    </row>
    <row r="288" spans="2:65" s="1" customFormat="1" ht="37.950000000000003" customHeight="1">
      <c r="B288" s="143"/>
      <c r="C288" s="144" t="s">
        <v>252</v>
      </c>
      <c r="D288" s="144" t="s">
        <v>179</v>
      </c>
      <c r="E288" s="145" t="s">
        <v>2411</v>
      </c>
      <c r="F288" s="146" t="s">
        <v>2412</v>
      </c>
      <c r="G288" s="147" t="s">
        <v>182</v>
      </c>
      <c r="H288" s="148">
        <v>4.681</v>
      </c>
      <c r="I288" s="149"/>
      <c r="J288" s="150">
        <f>ROUND(I288*H288,2)</f>
        <v>0</v>
      </c>
      <c r="K288" s="151"/>
      <c r="L288" s="32"/>
      <c r="M288" s="152" t="s">
        <v>1</v>
      </c>
      <c r="N288" s="153" t="s">
        <v>41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183</v>
      </c>
      <c r="AT288" s="156" t="s">
        <v>179</v>
      </c>
      <c r="AU288" s="156" t="s">
        <v>88</v>
      </c>
      <c r="AY288" s="17" t="s">
        <v>177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88</v>
      </c>
      <c r="BK288" s="157">
        <f>ROUND(I288*H288,2)</f>
        <v>0</v>
      </c>
      <c r="BL288" s="17" t="s">
        <v>183</v>
      </c>
      <c r="BM288" s="156" t="s">
        <v>325</v>
      </c>
    </row>
    <row r="289" spans="2:65" s="12" customFormat="1">
      <c r="B289" s="158"/>
      <c r="D289" s="159" t="s">
        <v>184</v>
      </c>
      <c r="E289" s="160" t="s">
        <v>1</v>
      </c>
      <c r="F289" s="161" t="s">
        <v>2413</v>
      </c>
      <c r="H289" s="162">
        <v>0.63500000000000001</v>
      </c>
      <c r="I289" s="163"/>
      <c r="L289" s="158"/>
      <c r="M289" s="164"/>
      <c r="T289" s="165"/>
      <c r="AT289" s="160" t="s">
        <v>184</v>
      </c>
      <c r="AU289" s="160" t="s">
        <v>88</v>
      </c>
      <c r="AV289" s="12" t="s">
        <v>88</v>
      </c>
      <c r="AW289" s="12" t="s">
        <v>31</v>
      </c>
      <c r="AX289" s="12" t="s">
        <v>75</v>
      </c>
      <c r="AY289" s="160" t="s">
        <v>177</v>
      </c>
    </row>
    <row r="290" spans="2:65" s="12" customFormat="1">
      <c r="B290" s="158"/>
      <c r="D290" s="159" t="s">
        <v>184</v>
      </c>
      <c r="E290" s="160" t="s">
        <v>1</v>
      </c>
      <c r="F290" s="161" t="s">
        <v>2414</v>
      </c>
      <c r="H290" s="162">
        <v>0.19500000000000001</v>
      </c>
      <c r="I290" s="163"/>
      <c r="L290" s="158"/>
      <c r="M290" s="164"/>
      <c r="T290" s="165"/>
      <c r="AT290" s="160" t="s">
        <v>184</v>
      </c>
      <c r="AU290" s="160" t="s">
        <v>88</v>
      </c>
      <c r="AV290" s="12" t="s">
        <v>88</v>
      </c>
      <c r="AW290" s="12" t="s">
        <v>31</v>
      </c>
      <c r="AX290" s="12" t="s">
        <v>75</v>
      </c>
      <c r="AY290" s="160" t="s">
        <v>177</v>
      </c>
    </row>
    <row r="291" spans="2:65" s="12" customFormat="1">
      <c r="B291" s="158"/>
      <c r="D291" s="159" t="s">
        <v>184</v>
      </c>
      <c r="E291" s="160" t="s">
        <v>1</v>
      </c>
      <c r="F291" s="161" t="s">
        <v>2415</v>
      </c>
      <c r="H291" s="162">
        <v>0.66</v>
      </c>
      <c r="I291" s="163"/>
      <c r="L291" s="158"/>
      <c r="M291" s="164"/>
      <c r="T291" s="165"/>
      <c r="AT291" s="160" t="s">
        <v>184</v>
      </c>
      <c r="AU291" s="160" t="s">
        <v>88</v>
      </c>
      <c r="AV291" s="12" t="s">
        <v>88</v>
      </c>
      <c r="AW291" s="12" t="s">
        <v>31</v>
      </c>
      <c r="AX291" s="12" t="s">
        <v>75</v>
      </c>
      <c r="AY291" s="160" t="s">
        <v>177</v>
      </c>
    </row>
    <row r="292" spans="2:65" s="12" customFormat="1">
      <c r="B292" s="158"/>
      <c r="D292" s="159" t="s">
        <v>184</v>
      </c>
      <c r="E292" s="160" t="s">
        <v>1</v>
      </c>
      <c r="F292" s="161" t="s">
        <v>2416</v>
      </c>
      <c r="H292" s="162">
        <v>1.306</v>
      </c>
      <c r="I292" s="163"/>
      <c r="L292" s="158"/>
      <c r="M292" s="164"/>
      <c r="T292" s="165"/>
      <c r="AT292" s="160" t="s">
        <v>184</v>
      </c>
      <c r="AU292" s="160" t="s">
        <v>88</v>
      </c>
      <c r="AV292" s="12" t="s">
        <v>88</v>
      </c>
      <c r="AW292" s="12" t="s">
        <v>31</v>
      </c>
      <c r="AX292" s="12" t="s">
        <v>75</v>
      </c>
      <c r="AY292" s="160" t="s">
        <v>177</v>
      </c>
    </row>
    <row r="293" spans="2:65" s="12" customFormat="1">
      <c r="B293" s="158"/>
      <c r="D293" s="159" t="s">
        <v>184</v>
      </c>
      <c r="E293" s="160" t="s">
        <v>1</v>
      </c>
      <c r="F293" s="161" t="s">
        <v>2417</v>
      </c>
      <c r="H293" s="162">
        <v>0.8</v>
      </c>
      <c r="I293" s="163"/>
      <c r="L293" s="158"/>
      <c r="M293" s="164"/>
      <c r="T293" s="165"/>
      <c r="AT293" s="160" t="s">
        <v>184</v>
      </c>
      <c r="AU293" s="160" t="s">
        <v>88</v>
      </c>
      <c r="AV293" s="12" t="s">
        <v>88</v>
      </c>
      <c r="AW293" s="12" t="s">
        <v>31</v>
      </c>
      <c r="AX293" s="12" t="s">
        <v>75</v>
      </c>
      <c r="AY293" s="160" t="s">
        <v>177</v>
      </c>
    </row>
    <row r="294" spans="2:65" s="12" customFormat="1">
      <c r="B294" s="158"/>
      <c r="D294" s="159" t="s">
        <v>184</v>
      </c>
      <c r="E294" s="160" t="s">
        <v>1</v>
      </c>
      <c r="F294" s="161" t="s">
        <v>2418</v>
      </c>
      <c r="H294" s="162">
        <v>0.23</v>
      </c>
      <c r="I294" s="163"/>
      <c r="L294" s="158"/>
      <c r="M294" s="164"/>
      <c r="T294" s="165"/>
      <c r="AT294" s="160" t="s">
        <v>184</v>
      </c>
      <c r="AU294" s="160" t="s">
        <v>88</v>
      </c>
      <c r="AV294" s="12" t="s">
        <v>88</v>
      </c>
      <c r="AW294" s="12" t="s">
        <v>31</v>
      </c>
      <c r="AX294" s="12" t="s">
        <v>75</v>
      </c>
      <c r="AY294" s="160" t="s">
        <v>177</v>
      </c>
    </row>
    <row r="295" spans="2:65" s="12" customFormat="1">
      <c r="B295" s="158"/>
      <c r="D295" s="159" t="s">
        <v>184</v>
      </c>
      <c r="E295" s="160" t="s">
        <v>1</v>
      </c>
      <c r="F295" s="161" t="s">
        <v>2419</v>
      </c>
      <c r="H295" s="162">
        <v>0.40500000000000003</v>
      </c>
      <c r="I295" s="163"/>
      <c r="L295" s="158"/>
      <c r="M295" s="164"/>
      <c r="T295" s="165"/>
      <c r="AT295" s="160" t="s">
        <v>184</v>
      </c>
      <c r="AU295" s="160" t="s">
        <v>88</v>
      </c>
      <c r="AV295" s="12" t="s">
        <v>88</v>
      </c>
      <c r="AW295" s="12" t="s">
        <v>31</v>
      </c>
      <c r="AX295" s="12" t="s">
        <v>75</v>
      </c>
      <c r="AY295" s="160" t="s">
        <v>177</v>
      </c>
    </row>
    <row r="296" spans="2:65" s="12" customFormat="1">
      <c r="B296" s="158"/>
      <c r="D296" s="159" t="s">
        <v>184</v>
      </c>
      <c r="E296" s="160" t="s">
        <v>1</v>
      </c>
      <c r="F296" s="161" t="s">
        <v>2420</v>
      </c>
      <c r="H296" s="162">
        <v>0.45</v>
      </c>
      <c r="I296" s="163"/>
      <c r="L296" s="158"/>
      <c r="M296" s="164"/>
      <c r="T296" s="165"/>
      <c r="AT296" s="160" t="s">
        <v>184</v>
      </c>
      <c r="AU296" s="160" t="s">
        <v>88</v>
      </c>
      <c r="AV296" s="12" t="s">
        <v>88</v>
      </c>
      <c r="AW296" s="12" t="s">
        <v>31</v>
      </c>
      <c r="AX296" s="12" t="s">
        <v>75</v>
      </c>
      <c r="AY296" s="160" t="s">
        <v>177</v>
      </c>
    </row>
    <row r="297" spans="2:65" s="14" customFormat="1">
      <c r="B297" s="173"/>
      <c r="D297" s="159" t="s">
        <v>184</v>
      </c>
      <c r="E297" s="174" t="s">
        <v>1</v>
      </c>
      <c r="F297" s="175" t="s">
        <v>209</v>
      </c>
      <c r="H297" s="176">
        <v>4.681</v>
      </c>
      <c r="I297" s="177"/>
      <c r="L297" s="173"/>
      <c r="M297" s="178"/>
      <c r="T297" s="179"/>
      <c r="AT297" s="174" t="s">
        <v>184</v>
      </c>
      <c r="AU297" s="174" t="s">
        <v>88</v>
      </c>
      <c r="AV297" s="14" t="s">
        <v>191</v>
      </c>
      <c r="AW297" s="14" t="s">
        <v>31</v>
      </c>
      <c r="AX297" s="14" t="s">
        <v>75</v>
      </c>
      <c r="AY297" s="174" t="s">
        <v>177</v>
      </c>
    </row>
    <row r="298" spans="2:65" s="13" customFormat="1">
      <c r="B298" s="166"/>
      <c r="D298" s="159" t="s">
        <v>184</v>
      </c>
      <c r="E298" s="167" t="s">
        <v>1</v>
      </c>
      <c r="F298" s="168" t="s">
        <v>186</v>
      </c>
      <c r="H298" s="169">
        <v>4.681</v>
      </c>
      <c r="I298" s="170"/>
      <c r="L298" s="166"/>
      <c r="M298" s="171"/>
      <c r="T298" s="172"/>
      <c r="AT298" s="167" t="s">
        <v>184</v>
      </c>
      <c r="AU298" s="167" t="s">
        <v>88</v>
      </c>
      <c r="AV298" s="13" t="s">
        <v>183</v>
      </c>
      <c r="AW298" s="13" t="s">
        <v>31</v>
      </c>
      <c r="AX298" s="13" t="s">
        <v>82</v>
      </c>
      <c r="AY298" s="167" t="s">
        <v>177</v>
      </c>
    </row>
    <row r="299" spans="2:65" s="1" customFormat="1" ht="21.75" customHeight="1">
      <c r="B299" s="143"/>
      <c r="C299" s="144" t="s">
        <v>322</v>
      </c>
      <c r="D299" s="144" t="s">
        <v>179</v>
      </c>
      <c r="E299" s="145" t="s">
        <v>334</v>
      </c>
      <c r="F299" s="146" t="s">
        <v>335</v>
      </c>
      <c r="G299" s="147" t="s">
        <v>182</v>
      </c>
      <c r="H299" s="148">
        <v>3.476</v>
      </c>
      <c r="I299" s="149"/>
      <c r="J299" s="150">
        <f>ROUND(I299*H299,2)</f>
        <v>0</v>
      </c>
      <c r="K299" s="151"/>
      <c r="L299" s="32"/>
      <c r="M299" s="152" t="s">
        <v>1</v>
      </c>
      <c r="N299" s="153" t="s">
        <v>41</v>
      </c>
      <c r="P299" s="154">
        <f>O299*H299</f>
        <v>0</v>
      </c>
      <c r="Q299" s="154">
        <v>2.4018600000000001</v>
      </c>
      <c r="R299" s="154">
        <f>Q299*H299</f>
        <v>8.3488653599999996</v>
      </c>
      <c r="S299" s="154">
        <v>0</v>
      </c>
      <c r="T299" s="155">
        <f>S299*H299</f>
        <v>0</v>
      </c>
      <c r="AR299" s="156" t="s">
        <v>183</v>
      </c>
      <c r="AT299" s="156" t="s">
        <v>179</v>
      </c>
      <c r="AU299" s="156" t="s">
        <v>88</v>
      </c>
      <c r="AY299" s="17" t="s">
        <v>177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17" t="s">
        <v>88</v>
      </c>
      <c r="BK299" s="157">
        <f>ROUND(I299*H299,2)</f>
        <v>0</v>
      </c>
      <c r="BL299" s="17" t="s">
        <v>183</v>
      </c>
      <c r="BM299" s="156" t="s">
        <v>328</v>
      </c>
    </row>
    <row r="300" spans="2:65" s="15" customFormat="1">
      <c r="B300" s="180"/>
      <c r="D300" s="159" t="s">
        <v>184</v>
      </c>
      <c r="E300" s="181" t="s">
        <v>1</v>
      </c>
      <c r="F300" s="182" t="s">
        <v>2421</v>
      </c>
      <c r="H300" s="181" t="s">
        <v>1</v>
      </c>
      <c r="I300" s="183"/>
      <c r="L300" s="180"/>
      <c r="M300" s="184"/>
      <c r="T300" s="185"/>
      <c r="AT300" s="181" t="s">
        <v>184</v>
      </c>
      <c r="AU300" s="181" t="s">
        <v>88</v>
      </c>
      <c r="AV300" s="15" t="s">
        <v>82</v>
      </c>
      <c r="AW300" s="15" t="s">
        <v>31</v>
      </c>
      <c r="AX300" s="15" t="s">
        <v>75</v>
      </c>
      <c r="AY300" s="181" t="s">
        <v>177</v>
      </c>
    </row>
    <row r="301" spans="2:65" s="15" customFormat="1" ht="30.6">
      <c r="B301" s="180"/>
      <c r="D301" s="159" t="s">
        <v>184</v>
      </c>
      <c r="E301" s="181" t="s">
        <v>1</v>
      </c>
      <c r="F301" s="182" t="s">
        <v>2422</v>
      </c>
      <c r="H301" s="181" t="s">
        <v>1</v>
      </c>
      <c r="I301" s="183"/>
      <c r="L301" s="180"/>
      <c r="M301" s="184"/>
      <c r="T301" s="185"/>
      <c r="AT301" s="181" t="s">
        <v>184</v>
      </c>
      <c r="AU301" s="181" t="s">
        <v>88</v>
      </c>
      <c r="AV301" s="15" t="s">
        <v>82</v>
      </c>
      <c r="AW301" s="15" t="s">
        <v>31</v>
      </c>
      <c r="AX301" s="15" t="s">
        <v>75</v>
      </c>
      <c r="AY301" s="181" t="s">
        <v>177</v>
      </c>
    </row>
    <row r="302" spans="2:65" s="12" customFormat="1">
      <c r="B302" s="158"/>
      <c r="D302" s="159" t="s">
        <v>184</v>
      </c>
      <c r="E302" s="160" t="s">
        <v>1</v>
      </c>
      <c r="F302" s="161" t="s">
        <v>2423</v>
      </c>
      <c r="H302" s="162">
        <v>2.2309999999999999</v>
      </c>
      <c r="I302" s="163"/>
      <c r="L302" s="158"/>
      <c r="M302" s="164"/>
      <c r="T302" s="165"/>
      <c r="AT302" s="160" t="s">
        <v>184</v>
      </c>
      <c r="AU302" s="160" t="s">
        <v>88</v>
      </c>
      <c r="AV302" s="12" t="s">
        <v>88</v>
      </c>
      <c r="AW302" s="12" t="s">
        <v>31</v>
      </c>
      <c r="AX302" s="12" t="s">
        <v>75</v>
      </c>
      <c r="AY302" s="160" t="s">
        <v>177</v>
      </c>
    </row>
    <row r="303" spans="2:65" s="12" customFormat="1">
      <c r="B303" s="158"/>
      <c r="D303" s="159" t="s">
        <v>184</v>
      </c>
      <c r="E303" s="160" t="s">
        <v>1</v>
      </c>
      <c r="F303" s="161" t="s">
        <v>2424</v>
      </c>
      <c r="H303" s="162">
        <v>0.84299999999999997</v>
      </c>
      <c r="I303" s="163"/>
      <c r="L303" s="158"/>
      <c r="M303" s="164"/>
      <c r="T303" s="165"/>
      <c r="AT303" s="160" t="s">
        <v>184</v>
      </c>
      <c r="AU303" s="160" t="s">
        <v>88</v>
      </c>
      <c r="AV303" s="12" t="s">
        <v>88</v>
      </c>
      <c r="AW303" s="12" t="s">
        <v>31</v>
      </c>
      <c r="AX303" s="12" t="s">
        <v>75</v>
      </c>
      <c r="AY303" s="160" t="s">
        <v>177</v>
      </c>
    </row>
    <row r="304" spans="2:65" s="12" customFormat="1">
      <c r="B304" s="158"/>
      <c r="D304" s="159" t="s">
        <v>184</v>
      </c>
      <c r="E304" s="160" t="s">
        <v>1</v>
      </c>
      <c r="F304" s="161" t="s">
        <v>2425</v>
      </c>
      <c r="H304" s="162">
        <v>0.113</v>
      </c>
      <c r="I304" s="163"/>
      <c r="L304" s="158"/>
      <c r="M304" s="164"/>
      <c r="T304" s="165"/>
      <c r="AT304" s="160" t="s">
        <v>184</v>
      </c>
      <c r="AU304" s="160" t="s">
        <v>88</v>
      </c>
      <c r="AV304" s="12" t="s">
        <v>88</v>
      </c>
      <c r="AW304" s="12" t="s">
        <v>31</v>
      </c>
      <c r="AX304" s="12" t="s">
        <v>75</v>
      </c>
      <c r="AY304" s="160" t="s">
        <v>177</v>
      </c>
    </row>
    <row r="305" spans="2:65" s="12" customFormat="1">
      <c r="B305" s="158"/>
      <c r="D305" s="159" t="s">
        <v>184</v>
      </c>
      <c r="E305" s="160" t="s">
        <v>1</v>
      </c>
      <c r="F305" s="161" t="s">
        <v>2426</v>
      </c>
      <c r="H305" s="162">
        <v>0.254</v>
      </c>
      <c r="I305" s="163"/>
      <c r="L305" s="158"/>
      <c r="M305" s="164"/>
      <c r="T305" s="165"/>
      <c r="AT305" s="160" t="s">
        <v>184</v>
      </c>
      <c r="AU305" s="160" t="s">
        <v>88</v>
      </c>
      <c r="AV305" s="12" t="s">
        <v>88</v>
      </c>
      <c r="AW305" s="12" t="s">
        <v>31</v>
      </c>
      <c r="AX305" s="12" t="s">
        <v>75</v>
      </c>
      <c r="AY305" s="160" t="s">
        <v>177</v>
      </c>
    </row>
    <row r="306" spans="2:65" s="12" customFormat="1">
      <c r="B306" s="158"/>
      <c r="D306" s="159" t="s">
        <v>184</v>
      </c>
      <c r="E306" s="160" t="s">
        <v>1</v>
      </c>
      <c r="F306" s="161" t="s">
        <v>2427</v>
      </c>
      <c r="H306" s="162">
        <v>3.5000000000000003E-2</v>
      </c>
      <c r="I306" s="163"/>
      <c r="L306" s="158"/>
      <c r="M306" s="164"/>
      <c r="T306" s="165"/>
      <c r="AT306" s="160" t="s">
        <v>184</v>
      </c>
      <c r="AU306" s="160" t="s">
        <v>88</v>
      </c>
      <c r="AV306" s="12" t="s">
        <v>88</v>
      </c>
      <c r="AW306" s="12" t="s">
        <v>31</v>
      </c>
      <c r="AX306" s="12" t="s">
        <v>75</v>
      </c>
      <c r="AY306" s="160" t="s">
        <v>177</v>
      </c>
    </row>
    <row r="307" spans="2:65" s="14" customFormat="1">
      <c r="B307" s="173"/>
      <c r="D307" s="159" t="s">
        <v>184</v>
      </c>
      <c r="E307" s="174" t="s">
        <v>1</v>
      </c>
      <c r="F307" s="175" t="s">
        <v>209</v>
      </c>
      <c r="H307" s="176">
        <v>3.476</v>
      </c>
      <c r="I307" s="177"/>
      <c r="L307" s="173"/>
      <c r="M307" s="178"/>
      <c r="T307" s="179"/>
      <c r="AT307" s="174" t="s">
        <v>184</v>
      </c>
      <c r="AU307" s="174" t="s">
        <v>88</v>
      </c>
      <c r="AV307" s="14" t="s">
        <v>191</v>
      </c>
      <c r="AW307" s="14" t="s">
        <v>31</v>
      </c>
      <c r="AX307" s="14" t="s">
        <v>75</v>
      </c>
      <c r="AY307" s="174" t="s">
        <v>177</v>
      </c>
    </row>
    <row r="308" spans="2:65" s="13" customFormat="1">
      <c r="B308" s="166"/>
      <c r="D308" s="159" t="s">
        <v>184</v>
      </c>
      <c r="E308" s="167" t="s">
        <v>1</v>
      </c>
      <c r="F308" s="168" t="s">
        <v>186</v>
      </c>
      <c r="H308" s="169">
        <v>3.476</v>
      </c>
      <c r="I308" s="170"/>
      <c r="L308" s="166"/>
      <c r="M308" s="171"/>
      <c r="T308" s="172"/>
      <c r="AT308" s="167" t="s">
        <v>184</v>
      </c>
      <c r="AU308" s="167" t="s">
        <v>88</v>
      </c>
      <c r="AV308" s="13" t="s">
        <v>183</v>
      </c>
      <c r="AW308" s="13" t="s">
        <v>31</v>
      </c>
      <c r="AX308" s="13" t="s">
        <v>82</v>
      </c>
      <c r="AY308" s="167" t="s">
        <v>177</v>
      </c>
    </row>
    <row r="309" spans="2:65" s="1" customFormat="1" ht="24.15" customHeight="1">
      <c r="B309" s="143"/>
      <c r="C309" s="144" t="s">
        <v>255</v>
      </c>
      <c r="D309" s="144" t="s">
        <v>179</v>
      </c>
      <c r="E309" s="145" t="s">
        <v>340</v>
      </c>
      <c r="F309" s="146" t="s">
        <v>341</v>
      </c>
      <c r="G309" s="147" t="s">
        <v>205</v>
      </c>
      <c r="H309" s="148">
        <v>21.518000000000001</v>
      </c>
      <c r="I309" s="149"/>
      <c r="J309" s="150">
        <f>ROUND(I309*H309,2)</f>
        <v>0</v>
      </c>
      <c r="K309" s="151"/>
      <c r="L309" s="32"/>
      <c r="M309" s="152" t="s">
        <v>1</v>
      </c>
      <c r="N309" s="153" t="s">
        <v>41</v>
      </c>
      <c r="P309" s="154">
        <f>O309*H309</f>
        <v>0</v>
      </c>
      <c r="Q309" s="154">
        <v>3.14E-3</v>
      </c>
      <c r="R309" s="154">
        <f>Q309*H309</f>
        <v>6.7566520000000005E-2</v>
      </c>
      <c r="S309" s="154">
        <v>0</v>
      </c>
      <c r="T309" s="155">
        <f>S309*H309</f>
        <v>0</v>
      </c>
      <c r="AR309" s="156" t="s">
        <v>183</v>
      </c>
      <c r="AT309" s="156" t="s">
        <v>179</v>
      </c>
      <c r="AU309" s="156" t="s">
        <v>88</v>
      </c>
      <c r="AY309" s="17" t="s">
        <v>177</v>
      </c>
      <c r="BE309" s="157">
        <f>IF(N309="základná",J309,0)</f>
        <v>0</v>
      </c>
      <c r="BF309" s="157">
        <f>IF(N309="znížená",J309,0)</f>
        <v>0</v>
      </c>
      <c r="BG309" s="157">
        <f>IF(N309="zákl. prenesená",J309,0)</f>
        <v>0</v>
      </c>
      <c r="BH309" s="157">
        <f>IF(N309="zníž. prenesená",J309,0)</f>
        <v>0</v>
      </c>
      <c r="BI309" s="157">
        <f>IF(N309="nulová",J309,0)</f>
        <v>0</v>
      </c>
      <c r="BJ309" s="17" t="s">
        <v>88</v>
      </c>
      <c r="BK309" s="157">
        <f>ROUND(I309*H309,2)</f>
        <v>0</v>
      </c>
      <c r="BL309" s="17" t="s">
        <v>183</v>
      </c>
      <c r="BM309" s="156" t="s">
        <v>333</v>
      </c>
    </row>
    <row r="310" spans="2:65" s="15" customFormat="1">
      <c r="B310" s="180"/>
      <c r="D310" s="159" t="s">
        <v>184</v>
      </c>
      <c r="E310" s="181" t="s">
        <v>1</v>
      </c>
      <c r="F310" s="182" t="s">
        <v>2421</v>
      </c>
      <c r="H310" s="181" t="s">
        <v>1</v>
      </c>
      <c r="I310" s="183"/>
      <c r="L310" s="180"/>
      <c r="M310" s="184"/>
      <c r="T310" s="185"/>
      <c r="AT310" s="181" t="s">
        <v>184</v>
      </c>
      <c r="AU310" s="181" t="s">
        <v>88</v>
      </c>
      <c r="AV310" s="15" t="s">
        <v>82</v>
      </c>
      <c r="AW310" s="15" t="s">
        <v>31</v>
      </c>
      <c r="AX310" s="15" t="s">
        <v>75</v>
      </c>
      <c r="AY310" s="181" t="s">
        <v>177</v>
      </c>
    </row>
    <row r="311" spans="2:65" s="15" customFormat="1" ht="30.6">
      <c r="B311" s="180"/>
      <c r="D311" s="159" t="s">
        <v>184</v>
      </c>
      <c r="E311" s="181" t="s">
        <v>1</v>
      </c>
      <c r="F311" s="182" t="s">
        <v>2428</v>
      </c>
      <c r="H311" s="181" t="s">
        <v>1</v>
      </c>
      <c r="I311" s="183"/>
      <c r="L311" s="180"/>
      <c r="M311" s="184"/>
      <c r="T311" s="185"/>
      <c r="AT311" s="181" t="s">
        <v>184</v>
      </c>
      <c r="AU311" s="181" t="s">
        <v>88</v>
      </c>
      <c r="AV311" s="15" t="s">
        <v>82</v>
      </c>
      <c r="AW311" s="15" t="s">
        <v>31</v>
      </c>
      <c r="AX311" s="15" t="s">
        <v>75</v>
      </c>
      <c r="AY311" s="181" t="s">
        <v>177</v>
      </c>
    </row>
    <row r="312" spans="2:65" s="12" customFormat="1">
      <c r="B312" s="158"/>
      <c r="D312" s="159" t="s">
        <v>184</v>
      </c>
      <c r="E312" s="160" t="s">
        <v>1</v>
      </c>
      <c r="F312" s="161" t="s">
        <v>2429</v>
      </c>
      <c r="H312" s="162">
        <v>14.87</v>
      </c>
      <c r="I312" s="163"/>
      <c r="L312" s="158"/>
      <c r="M312" s="164"/>
      <c r="T312" s="165"/>
      <c r="AT312" s="160" t="s">
        <v>184</v>
      </c>
      <c r="AU312" s="160" t="s">
        <v>88</v>
      </c>
      <c r="AV312" s="12" t="s">
        <v>88</v>
      </c>
      <c r="AW312" s="12" t="s">
        <v>31</v>
      </c>
      <c r="AX312" s="12" t="s">
        <v>75</v>
      </c>
      <c r="AY312" s="160" t="s">
        <v>177</v>
      </c>
    </row>
    <row r="313" spans="2:65" s="12" customFormat="1">
      <c r="B313" s="158"/>
      <c r="D313" s="159" t="s">
        <v>184</v>
      </c>
      <c r="E313" s="160" t="s">
        <v>1</v>
      </c>
      <c r="F313" s="161" t="s">
        <v>2430</v>
      </c>
      <c r="H313" s="162">
        <v>4.2149999999999999</v>
      </c>
      <c r="I313" s="163"/>
      <c r="L313" s="158"/>
      <c r="M313" s="164"/>
      <c r="T313" s="165"/>
      <c r="AT313" s="160" t="s">
        <v>184</v>
      </c>
      <c r="AU313" s="160" t="s">
        <v>88</v>
      </c>
      <c r="AV313" s="12" t="s">
        <v>88</v>
      </c>
      <c r="AW313" s="12" t="s">
        <v>31</v>
      </c>
      <c r="AX313" s="12" t="s">
        <v>75</v>
      </c>
      <c r="AY313" s="160" t="s">
        <v>177</v>
      </c>
    </row>
    <row r="314" spans="2:65" s="12" customFormat="1">
      <c r="B314" s="158"/>
      <c r="D314" s="159" t="s">
        <v>184</v>
      </c>
      <c r="E314" s="160" t="s">
        <v>1</v>
      </c>
      <c r="F314" s="161" t="s">
        <v>2431</v>
      </c>
      <c r="H314" s="162">
        <v>0.56499999999999995</v>
      </c>
      <c r="I314" s="163"/>
      <c r="L314" s="158"/>
      <c r="M314" s="164"/>
      <c r="T314" s="165"/>
      <c r="AT314" s="160" t="s">
        <v>184</v>
      </c>
      <c r="AU314" s="160" t="s">
        <v>88</v>
      </c>
      <c r="AV314" s="12" t="s">
        <v>88</v>
      </c>
      <c r="AW314" s="12" t="s">
        <v>31</v>
      </c>
      <c r="AX314" s="12" t="s">
        <v>75</v>
      </c>
      <c r="AY314" s="160" t="s">
        <v>177</v>
      </c>
    </row>
    <row r="315" spans="2:65" s="12" customFormat="1">
      <c r="B315" s="158"/>
      <c r="D315" s="159" t="s">
        <v>184</v>
      </c>
      <c r="E315" s="160" t="s">
        <v>1</v>
      </c>
      <c r="F315" s="161" t="s">
        <v>2432</v>
      </c>
      <c r="H315" s="162">
        <v>1.6919999999999999</v>
      </c>
      <c r="I315" s="163"/>
      <c r="L315" s="158"/>
      <c r="M315" s="164"/>
      <c r="T315" s="165"/>
      <c r="AT315" s="160" t="s">
        <v>184</v>
      </c>
      <c r="AU315" s="160" t="s">
        <v>88</v>
      </c>
      <c r="AV315" s="12" t="s">
        <v>88</v>
      </c>
      <c r="AW315" s="12" t="s">
        <v>31</v>
      </c>
      <c r="AX315" s="12" t="s">
        <v>75</v>
      </c>
      <c r="AY315" s="160" t="s">
        <v>177</v>
      </c>
    </row>
    <row r="316" spans="2:65" s="12" customFormat="1">
      <c r="B316" s="158"/>
      <c r="D316" s="159" t="s">
        <v>184</v>
      </c>
      <c r="E316" s="160" t="s">
        <v>1</v>
      </c>
      <c r="F316" s="161" t="s">
        <v>2433</v>
      </c>
      <c r="H316" s="162">
        <v>0.17599999999999999</v>
      </c>
      <c r="I316" s="163"/>
      <c r="L316" s="158"/>
      <c r="M316" s="164"/>
      <c r="T316" s="165"/>
      <c r="AT316" s="160" t="s">
        <v>184</v>
      </c>
      <c r="AU316" s="160" t="s">
        <v>88</v>
      </c>
      <c r="AV316" s="12" t="s">
        <v>88</v>
      </c>
      <c r="AW316" s="12" t="s">
        <v>31</v>
      </c>
      <c r="AX316" s="12" t="s">
        <v>75</v>
      </c>
      <c r="AY316" s="160" t="s">
        <v>177</v>
      </c>
    </row>
    <row r="317" spans="2:65" s="14" customFormat="1">
      <c r="B317" s="173"/>
      <c r="D317" s="159" t="s">
        <v>184</v>
      </c>
      <c r="E317" s="174" t="s">
        <v>1</v>
      </c>
      <c r="F317" s="175" t="s">
        <v>209</v>
      </c>
      <c r="H317" s="176">
        <v>21.518000000000001</v>
      </c>
      <c r="I317" s="177"/>
      <c r="L317" s="173"/>
      <c r="M317" s="178"/>
      <c r="T317" s="179"/>
      <c r="AT317" s="174" t="s">
        <v>184</v>
      </c>
      <c r="AU317" s="174" t="s">
        <v>88</v>
      </c>
      <c r="AV317" s="14" t="s">
        <v>191</v>
      </c>
      <c r="AW317" s="14" t="s">
        <v>31</v>
      </c>
      <c r="AX317" s="14" t="s">
        <v>75</v>
      </c>
      <c r="AY317" s="174" t="s">
        <v>177</v>
      </c>
    </row>
    <row r="318" spans="2:65" s="13" customFormat="1">
      <c r="B318" s="166"/>
      <c r="D318" s="159" t="s">
        <v>184</v>
      </c>
      <c r="E318" s="167" t="s">
        <v>1</v>
      </c>
      <c r="F318" s="168" t="s">
        <v>186</v>
      </c>
      <c r="H318" s="169">
        <v>21.518000000000001</v>
      </c>
      <c r="I318" s="170"/>
      <c r="L318" s="166"/>
      <c r="M318" s="171"/>
      <c r="T318" s="172"/>
      <c r="AT318" s="167" t="s">
        <v>184</v>
      </c>
      <c r="AU318" s="167" t="s">
        <v>88</v>
      </c>
      <c r="AV318" s="13" t="s">
        <v>183</v>
      </c>
      <c r="AW318" s="13" t="s">
        <v>31</v>
      </c>
      <c r="AX318" s="13" t="s">
        <v>82</v>
      </c>
      <c r="AY318" s="167" t="s">
        <v>177</v>
      </c>
    </row>
    <row r="319" spans="2:65" s="1" customFormat="1" ht="24.15" customHeight="1">
      <c r="B319" s="143"/>
      <c r="C319" s="144" t="s">
        <v>330</v>
      </c>
      <c r="D319" s="144" t="s">
        <v>179</v>
      </c>
      <c r="E319" s="145" t="s">
        <v>344</v>
      </c>
      <c r="F319" s="146" t="s">
        <v>345</v>
      </c>
      <c r="G319" s="147" t="s">
        <v>205</v>
      </c>
      <c r="H319" s="148">
        <v>21.518000000000001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41</v>
      </c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183</v>
      </c>
      <c r="AT319" s="156" t="s">
        <v>179</v>
      </c>
      <c r="AU319" s="156" t="s">
        <v>88</v>
      </c>
      <c r="AY319" s="17" t="s">
        <v>177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88</v>
      </c>
      <c r="BK319" s="157">
        <f>ROUND(I319*H319,2)</f>
        <v>0</v>
      </c>
      <c r="BL319" s="17" t="s">
        <v>183</v>
      </c>
      <c r="BM319" s="156" t="s">
        <v>336</v>
      </c>
    </row>
    <row r="320" spans="2:65" s="1" customFormat="1" ht="24.15" customHeight="1">
      <c r="B320" s="143"/>
      <c r="C320" s="144" t="s">
        <v>261</v>
      </c>
      <c r="D320" s="144" t="s">
        <v>179</v>
      </c>
      <c r="E320" s="145" t="s">
        <v>348</v>
      </c>
      <c r="F320" s="146" t="s">
        <v>349</v>
      </c>
      <c r="G320" s="147" t="s">
        <v>350</v>
      </c>
      <c r="H320" s="148">
        <v>0.25600000000000001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41</v>
      </c>
      <c r="P320" s="154">
        <f>O320*H320</f>
        <v>0</v>
      </c>
      <c r="Q320" s="154">
        <v>1.0165999999999999</v>
      </c>
      <c r="R320" s="154">
        <f>Q320*H320</f>
        <v>0.26024959999999997</v>
      </c>
      <c r="S320" s="154">
        <v>0</v>
      </c>
      <c r="T320" s="155">
        <f>S320*H320</f>
        <v>0</v>
      </c>
      <c r="AR320" s="156" t="s">
        <v>183</v>
      </c>
      <c r="AT320" s="156" t="s">
        <v>179</v>
      </c>
      <c r="AU320" s="156" t="s">
        <v>88</v>
      </c>
      <c r="AY320" s="17" t="s">
        <v>177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88</v>
      </c>
      <c r="BK320" s="157">
        <f>ROUND(I320*H320,2)</f>
        <v>0</v>
      </c>
      <c r="BL320" s="17" t="s">
        <v>183</v>
      </c>
      <c r="BM320" s="156" t="s">
        <v>342</v>
      </c>
    </row>
    <row r="321" spans="2:65" s="12" customFormat="1">
      <c r="B321" s="158"/>
      <c r="D321" s="159" t="s">
        <v>184</v>
      </c>
      <c r="E321" s="160" t="s">
        <v>1</v>
      </c>
      <c r="F321" s="161" t="s">
        <v>2434</v>
      </c>
      <c r="H321" s="162">
        <v>0.25600000000000001</v>
      </c>
      <c r="I321" s="163"/>
      <c r="L321" s="158"/>
      <c r="M321" s="164"/>
      <c r="T321" s="165"/>
      <c r="AT321" s="160" t="s">
        <v>184</v>
      </c>
      <c r="AU321" s="160" t="s">
        <v>88</v>
      </c>
      <c r="AV321" s="12" t="s">
        <v>88</v>
      </c>
      <c r="AW321" s="12" t="s">
        <v>31</v>
      </c>
      <c r="AX321" s="12" t="s">
        <v>75</v>
      </c>
      <c r="AY321" s="160" t="s">
        <v>177</v>
      </c>
    </row>
    <row r="322" spans="2:65" s="13" customFormat="1">
      <c r="B322" s="166"/>
      <c r="D322" s="159" t="s">
        <v>184</v>
      </c>
      <c r="E322" s="167" t="s">
        <v>1</v>
      </c>
      <c r="F322" s="168" t="s">
        <v>186</v>
      </c>
      <c r="H322" s="169">
        <v>0.25600000000000001</v>
      </c>
      <c r="I322" s="170"/>
      <c r="L322" s="166"/>
      <c r="M322" s="171"/>
      <c r="T322" s="172"/>
      <c r="AT322" s="167" t="s">
        <v>184</v>
      </c>
      <c r="AU322" s="167" t="s">
        <v>88</v>
      </c>
      <c r="AV322" s="13" t="s">
        <v>183</v>
      </c>
      <c r="AW322" s="13" t="s">
        <v>31</v>
      </c>
      <c r="AX322" s="13" t="s">
        <v>82</v>
      </c>
      <c r="AY322" s="167" t="s">
        <v>177</v>
      </c>
    </row>
    <row r="323" spans="2:65" s="1" customFormat="1" ht="37.950000000000003" customHeight="1">
      <c r="B323" s="143"/>
      <c r="C323" s="144" t="s">
        <v>339</v>
      </c>
      <c r="D323" s="144" t="s">
        <v>179</v>
      </c>
      <c r="E323" s="145" t="s">
        <v>2435</v>
      </c>
      <c r="F323" s="146" t="s">
        <v>2436</v>
      </c>
      <c r="G323" s="147" t="s">
        <v>213</v>
      </c>
      <c r="H323" s="148">
        <v>46.62</v>
      </c>
      <c r="I323" s="149"/>
      <c r="J323" s="150">
        <f>ROUND(I323*H323,2)</f>
        <v>0</v>
      </c>
      <c r="K323" s="151"/>
      <c r="L323" s="32"/>
      <c r="M323" s="152" t="s">
        <v>1</v>
      </c>
      <c r="N323" s="153" t="s">
        <v>41</v>
      </c>
      <c r="P323" s="154">
        <f>O323*H323</f>
        <v>0</v>
      </c>
      <c r="Q323" s="154">
        <v>0.126</v>
      </c>
      <c r="R323" s="154">
        <f>Q323*H323</f>
        <v>5.8741199999999996</v>
      </c>
      <c r="S323" s="154">
        <v>0</v>
      </c>
      <c r="T323" s="155">
        <f>S323*H323</f>
        <v>0</v>
      </c>
      <c r="AR323" s="156" t="s">
        <v>183</v>
      </c>
      <c r="AT323" s="156" t="s">
        <v>179</v>
      </c>
      <c r="AU323" s="156" t="s">
        <v>88</v>
      </c>
      <c r="AY323" s="17" t="s">
        <v>177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88</v>
      </c>
      <c r="BK323" s="157">
        <f>ROUND(I323*H323,2)</f>
        <v>0</v>
      </c>
      <c r="BL323" s="17" t="s">
        <v>183</v>
      </c>
      <c r="BM323" s="156" t="s">
        <v>346</v>
      </c>
    </row>
    <row r="324" spans="2:65" s="12" customFormat="1">
      <c r="B324" s="158"/>
      <c r="D324" s="159" t="s">
        <v>184</v>
      </c>
      <c r="E324" s="160" t="s">
        <v>1</v>
      </c>
      <c r="F324" s="161" t="s">
        <v>2437</v>
      </c>
      <c r="H324" s="162">
        <v>2.25</v>
      </c>
      <c r="I324" s="163"/>
      <c r="L324" s="158"/>
      <c r="M324" s="164"/>
      <c r="T324" s="165"/>
      <c r="AT324" s="160" t="s">
        <v>184</v>
      </c>
      <c r="AU324" s="160" t="s">
        <v>88</v>
      </c>
      <c r="AV324" s="12" t="s">
        <v>88</v>
      </c>
      <c r="AW324" s="12" t="s">
        <v>31</v>
      </c>
      <c r="AX324" s="12" t="s">
        <v>75</v>
      </c>
      <c r="AY324" s="160" t="s">
        <v>177</v>
      </c>
    </row>
    <row r="325" spans="2:65" s="12" customFormat="1">
      <c r="B325" s="158"/>
      <c r="D325" s="159" t="s">
        <v>184</v>
      </c>
      <c r="E325" s="160" t="s">
        <v>1</v>
      </c>
      <c r="F325" s="161" t="s">
        <v>2438</v>
      </c>
      <c r="H325" s="162">
        <v>0.75</v>
      </c>
      <c r="I325" s="163"/>
      <c r="L325" s="158"/>
      <c r="M325" s="164"/>
      <c r="T325" s="165"/>
      <c r="AT325" s="160" t="s">
        <v>184</v>
      </c>
      <c r="AU325" s="160" t="s">
        <v>88</v>
      </c>
      <c r="AV325" s="12" t="s">
        <v>88</v>
      </c>
      <c r="AW325" s="12" t="s">
        <v>31</v>
      </c>
      <c r="AX325" s="12" t="s">
        <v>75</v>
      </c>
      <c r="AY325" s="160" t="s">
        <v>177</v>
      </c>
    </row>
    <row r="326" spans="2:65" s="12" customFormat="1">
      <c r="B326" s="158"/>
      <c r="D326" s="159" t="s">
        <v>184</v>
      </c>
      <c r="E326" s="160" t="s">
        <v>1</v>
      </c>
      <c r="F326" s="161" t="s">
        <v>2439</v>
      </c>
      <c r="H326" s="162">
        <v>1.2450000000000001</v>
      </c>
      <c r="I326" s="163"/>
      <c r="L326" s="158"/>
      <c r="M326" s="164"/>
      <c r="T326" s="165"/>
      <c r="AT326" s="160" t="s">
        <v>184</v>
      </c>
      <c r="AU326" s="160" t="s">
        <v>88</v>
      </c>
      <c r="AV326" s="12" t="s">
        <v>88</v>
      </c>
      <c r="AW326" s="12" t="s">
        <v>31</v>
      </c>
      <c r="AX326" s="12" t="s">
        <v>75</v>
      </c>
      <c r="AY326" s="160" t="s">
        <v>177</v>
      </c>
    </row>
    <row r="327" spans="2:65" s="12" customFormat="1">
      <c r="B327" s="158"/>
      <c r="D327" s="159" t="s">
        <v>184</v>
      </c>
      <c r="E327" s="160" t="s">
        <v>1</v>
      </c>
      <c r="F327" s="161" t="s">
        <v>2440</v>
      </c>
      <c r="H327" s="162">
        <v>1.2450000000000001</v>
      </c>
      <c r="I327" s="163"/>
      <c r="L327" s="158"/>
      <c r="M327" s="164"/>
      <c r="T327" s="165"/>
      <c r="AT327" s="160" t="s">
        <v>184</v>
      </c>
      <c r="AU327" s="160" t="s">
        <v>88</v>
      </c>
      <c r="AV327" s="12" t="s">
        <v>88</v>
      </c>
      <c r="AW327" s="12" t="s">
        <v>31</v>
      </c>
      <c r="AX327" s="12" t="s">
        <v>75</v>
      </c>
      <c r="AY327" s="160" t="s">
        <v>177</v>
      </c>
    </row>
    <row r="328" spans="2:65" s="12" customFormat="1">
      <c r="B328" s="158"/>
      <c r="D328" s="159" t="s">
        <v>184</v>
      </c>
      <c r="E328" s="160" t="s">
        <v>1</v>
      </c>
      <c r="F328" s="161" t="s">
        <v>2441</v>
      </c>
      <c r="H328" s="162">
        <v>1.25</v>
      </c>
      <c r="I328" s="163"/>
      <c r="L328" s="158"/>
      <c r="M328" s="164"/>
      <c r="T328" s="165"/>
      <c r="AT328" s="160" t="s">
        <v>184</v>
      </c>
      <c r="AU328" s="160" t="s">
        <v>88</v>
      </c>
      <c r="AV328" s="12" t="s">
        <v>88</v>
      </c>
      <c r="AW328" s="12" t="s">
        <v>31</v>
      </c>
      <c r="AX328" s="12" t="s">
        <v>75</v>
      </c>
      <c r="AY328" s="160" t="s">
        <v>177</v>
      </c>
    </row>
    <row r="329" spans="2:65" s="12" customFormat="1">
      <c r="B329" s="158"/>
      <c r="D329" s="159" t="s">
        <v>184</v>
      </c>
      <c r="E329" s="160" t="s">
        <v>1</v>
      </c>
      <c r="F329" s="161" t="s">
        <v>2442</v>
      </c>
      <c r="H329" s="162">
        <v>6.22</v>
      </c>
      <c r="I329" s="163"/>
      <c r="L329" s="158"/>
      <c r="M329" s="164"/>
      <c r="T329" s="165"/>
      <c r="AT329" s="160" t="s">
        <v>184</v>
      </c>
      <c r="AU329" s="160" t="s">
        <v>88</v>
      </c>
      <c r="AV329" s="12" t="s">
        <v>88</v>
      </c>
      <c r="AW329" s="12" t="s">
        <v>31</v>
      </c>
      <c r="AX329" s="12" t="s">
        <v>75</v>
      </c>
      <c r="AY329" s="160" t="s">
        <v>177</v>
      </c>
    </row>
    <row r="330" spans="2:65" s="12" customFormat="1">
      <c r="B330" s="158"/>
      <c r="D330" s="159" t="s">
        <v>184</v>
      </c>
      <c r="E330" s="160" t="s">
        <v>1</v>
      </c>
      <c r="F330" s="161" t="s">
        <v>2443</v>
      </c>
      <c r="H330" s="162">
        <v>6.22</v>
      </c>
      <c r="I330" s="163"/>
      <c r="L330" s="158"/>
      <c r="M330" s="164"/>
      <c r="T330" s="165"/>
      <c r="AT330" s="160" t="s">
        <v>184</v>
      </c>
      <c r="AU330" s="160" t="s">
        <v>88</v>
      </c>
      <c r="AV330" s="12" t="s">
        <v>88</v>
      </c>
      <c r="AW330" s="12" t="s">
        <v>31</v>
      </c>
      <c r="AX330" s="12" t="s">
        <v>75</v>
      </c>
      <c r="AY330" s="160" t="s">
        <v>177</v>
      </c>
    </row>
    <row r="331" spans="2:65" s="12" customFormat="1">
      <c r="B331" s="158"/>
      <c r="D331" s="159" t="s">
        <v>184</v>
      </c>
      <c r="E331" s="160" t="s">
        <v>1</v>
      </c>
      <c r="F331" s="161" t="s">
        <v>2444</v>
      </c>
      <c r="H331" s="162">
        <v>4.5</v>
      </c>
      <c r="I331" s="163"/>
      <c r="L331" s="158"/>
      <c r="M331" s="164"/>
      <c r="T331" s="165"/>
      <c r="AT331" s="160" t="s">
        <v>184</v>
      </c>
      <c r="AU331" s="160" t="s">
        <v>88</v>
      </c>
      <c r="AV331" s="12" t="s">
        <v>88</v>
      </c>
      <c r="AW331" s="12" t="s">
        <v>31</v>
      </c>
      <c r="AX331" s="12" t="s">
        <v>75</v>
      </c>
      <c r="AY331" s="160" t="s">
        <v>177</v>
      </c>
    </row>
    <row r="332" spans="2:65" s="12" customFormat="1">
      <c r="B332" s="158"/>
      <c r="D332" s="159" t="s">
        <v>184</v>
      </c>
      <c r="E332" s="160" t="s">
        <v>1</v>
      </c>
      <c r="F332" s="161" t="s">
        <v>2445</v>
      </c>
      <c r="H332" s="162">
        <v>1.72</v>
      </c>
      <c r="I332" s="163"/>
      <c r="L332" s="158"/>
      <c r="M332" s="164"/>
      <c r="T332" s="165"/>
      <c r="AT332" s="160" t="s">
        <v>184</v>
      </c>
      <c r="AU332" s="160" t="s">
        <v>88</v>
      </c>
      <c r="AV332" s="12" t="s">
        <v>88</v>
      </c>
      <c r="AW332" s="12" t="s">
        <v>31</v>
      </c>
      <c r="AX332" s="12" t="s">
        <v>75</v>
      </c>
      <c r="AY332" s="160" t="s">
        <v>177</v>
      </c>
    </row>
    <row r="333" spans="2:65" s="12" customFormat="1">
      <c r="B333" s="158"/>
      <c r="D333" s="159" t="s">
        <v>184</v>
      </c>
      <c r="E333" s="160" t="s">
        <v>1</v>
      </c>
      <c r="F333" s="161" t="s">
        <v>2446</v>
      </c>
      <c r="H333" s="162">
        <v>6.35</v>
      </c>
      <c r="I333" s="163"/>
      <c r="L333" s="158"/>
      <c r="M333" s="164"/>
      <c r="T333" s="165"/>
      <c r="AT333" s="160" t="s">
        <v>184</v>
      </c>
      <c r="AU333" s="160" t="s">
        <v>88</v>
      </c>
      <c r="AV333" s="12" t="s">
        <v>88</v>
      </c>
      <c r="AW333" s="12" t="s">
        <v>31</v>
      </c>
      <c r="AX333" s="12" t="s">
        <v>75</v>
      </c>
      <c r="AY333" s="160" t="s">
        <v>177</v>
      </c>
    </row>
    <row r="334" spans="2:65" s="12" customFormat="1">
      <c r="B334" s="158"/>
      <c r="D334" s="159" t="s">
        <v>184</v>
      </c>
      <c r="E334" s="160" t="s">
        <v>1</v>
      </c>
      <c r="F334" s="161" t="s">
        <v>2447</v>
      </c>
      <c r="H334" s="162">
        <v>1.57</v>
      </c>
      <c r="I334" s="163"/>
      <c r="L334" s="158"/>
      <c r="M334" s="164"/>
      <c r="T334" s="165"/>
      <c r="AT334" s="160" t="s">
        <v>184</v>
      </c>
      <c r="AU334" s="160" t="s">
        <v>88</v>
      </c>
      <c r="AV334" s="12" t="s">
        <v>88</v>
      </c>
      <c r="AW334" s="12" t="s">
        <v>31</v>
      </c>
      <c r="AX334" s="12" t="s">
        <v>75</v>
      </c>
      <c r="AY334" s="160" t="s">
        <v>177</v>
      </c>
    </row>
    <row r="335" spans="2:65" s="12" customFormat="1">
      <c r="B335" s="158"/>
      <c r="D335" s="159" t="s">
        <v>184</v>
      </c>
      <c r="E335" s="160" t="s">
        <v>1</v>
      </c>
      <c r="F335" s="161" t="s">
        <v>2448</v>
      </c>
      <c r="H335" s="162">
        <v>6.8</v>
      </c>
      <c r="I335" s="163"/>
      <c r="L335" s="158"/>
      <c r="M335" s="164"/>
      <c r="T335" s="165"/>
      <c r="AT335" s="160" t="s">
        <v>184</v>
      </c>
      <c r="AU335" s="160" t="s">
        <v>88</v>
      </c>
      <c r="AV335" s="12" t="s">
        <v>88</v>
      </c>
      <c r="AW335" s="12" t="s">
        <v>31</v>
      </c>
      <c r="AX335" s="12" t="s">
        <v>75</v>
      </c>
      <c r="AY335" s="160" t="s">
        <v>177</v>
      </c>
    </row>
    <row r="336" spans="2:65" s="12" customFormat="1">
      <c r="B336" s="158"/>
      <c r="D336" s="159" t="s">
        <v>184</v>
      </c>
      <c r="E336" s="160" t="s">
        <v>1</v>
      </c>
      <c r="F336" s="161" t="s">
        <v>2449</v>
      </c>
      <c r="H336" s="162">
        <v>6.5</v>
      </c>
      <c r="I336" s="163"/>
      <c r="L336" s="158"/>
      <c r="M336" s="164"/>
      <c r="T336" s="165"/>
      <c r="AT336" s="160" t="s">
        <v>184</v>
      </c>
      <c r="AU336" s="160" t="s">
        <v>88</v>
      </c>
      <c r="AV336" s="12" t="s">
        <v>88</v>
      </c>
      <c r="AW336" s="12" t="s">
        <v>31</v>
      </c>
      <c r="AX336" s="12" t="s">
        <v>75</v>
      </c>
      <c r="AY336" s="160" t="s">
        <v>177</v>
      </c>
    </row>
    <row r="337" spans="2:65" s="14" customFormat="1">
      <c r="B337" s="173"/>
      <c r="D337" s="159" t="s">
        <v>184</v>
      </c>
      <c r="E337" s="174" t="s">
        <v>1</v>
      </c>
      <c r="F337" s="175" t="s">
        <v>209</v>
      </c>
      <c r="H337" s="176">
        <v>46.62</v>
      </c>
      <c r="I337" s="177"/>
      <c r="L337" s="173"/>
      <c r="M337" s="178"/>
      <c r="T337" s="179"/>
      <c r="AT337" s="174" t="s">
        <v>184</v>
      </c>
      <c r="AU337" s="174" t="s">
        <v>88</v>
      </c>
      <c r="AV337" s="14" t="s">
        <v>191</v>
      </c>
      <c r="AW337" s="14" t="s">
        <v>31</v>
      </c>
      <c r="AX337" s="14" t="s">
        <v>75</v>
      </c>
      <c r="AY337" s="174" t="s">
        <v>177</v>
      </c>
    </row>
    <row r="338" spans="2:65" s="13" customFormat="1">
      <c r="B338" s="166"/>
      <c r="D338" s="159" t="s">
        <v>184</v>
      </c>
      <c r="E338" s="167" t="s">
        <v>1</v>
      </c>
      <c r="F338" s="168" t="s">
        <v>186</v>
      </c>
      <c r="H338" s="169">
        <v>46.62</v>
      </c>
      <c r="I338" s="170"/>
      <c r="L338" s="166"/>
      <c r="M338" s="171"/>
      <c r="T338" s="172"/>
      <c r="AT338" s="167" t="s">
        <v>184</v>
      </c>
      <c r="AU338" s="167" t="s">
        <v>88</v>
      </c>
      <c r="AV338" s="13" t="s">
        <v>183</v>
      </c>
      <c r="AW338" s="13" t="s">
        <v>31</v>
      </c>
      <c r="AX338" s="13" t="s">
        <v>82</v>
      </c>
      <c r="AY338" s="167" t="s">
        <v>177</v>
      </c>
    </row>
    <row r="339" spans="2:65" s="1" customFormat="1" ht="37.950000000000003" customHeight="1">
      <c r="B339" s="143"/>
      <c r="C339" s="186" t="s">
        <v>264</v>
      </c>
      <c r="D339" s="186" t="s">
        <v>444</v>
      </c>
      <c r="E339" s="187" t="s">
        <v>2450</v>
      </c>
      <c r="F339" s="188" t="s">
        <v>2451</v>
      </c>
      <c r="G339" s="189" t="s">
        <v>213</v>
      </c>
      <c r="H339" s="190">
        <v>33.32</v>
      </c>
      <c r="I339" s="191"/>
      <c r="J339" s="192">
        <f>ROUND(I339*H339,2)</f>
        <v>0</v>
      </c>
      <c r="K339" s="193"/>
      <c r="L339" s="194"/>
      <c r="M339" s="195" t="s">
        <v>1</v>
      </c>
      <c r="N339" s="196" t="s">
        <v>41</v>
      </c>
      <c r="P339" s="154">
        <f>O339*H339</f>
        <v>0</v>
      </c>
      <c r="Q339" s="154">
        <v>0</v>
      </c>
      <c r="R339" s="154">
        <f>Q339*H339</f>
        <v>0</v>
      </c>
      <c r="S339" s="154">
        <v>0</v>
      </c>
      <c r="T339" s="155">
        <f>S339*H339</f>
        <v>0</v>
      </c>
      <c r="AR339" s="156" t="s">
        <v>206</v>
      </c>
      <c r="AT339" s="156" t="s">
        <v>444</v>
      </c>
      <c r="AU339" s="156" t="s">
        <v>88</v>
      </c>
      <c r="AY339" s="17" t="s">
        <v>177</v>
      </c>
      <c r="BE339" s="157">
        <f>IF(N339="základná",J339,0)</f>
        <v>0</v>
      </c>
      <c r="BF339" s="157">
        <f>IF(N339="znížená",J339,0)</f>
        <v>0</v>
      </c>
      <c r="BG339" s="157">
        <f>IF(N339="zákl. prenesená",J339,0)</f>
        <v>0</v>
      </c>
      <c r="BH339" s="157">
        <f>IF(N339="zníž. prenesená",J339,0)</f>
        <v>0</v>
      </c>
      <c r="BI339" s="157">
        <f>IF(N339="nulová",J339,0)</f>
        <v>0</v>
      </c>
      <c r="BJ339" s="17" t="s">
        <v>88</v>
      </c>
      <c r="BK339" s="157">
        <f>ROUND(I339*H339,2)</f>
        <v>0</v>
      </c>
      <c r="BL339" s="17" t="s">
        <v>183</v>
      </c>
      <c r="BM339" s="156" t="s">
        <v>351</v>
      </c>
    </row>
    <row r="340" spans="2:65" s="12" customFormat="1">
      <c r="B340" s="158"/>
      <c r="D340" s="159" t="s">
        <v>184</v>
      </c>
      <c r="E340" s="160" t="s">
        <v>1</v>
      </c>
      <c r="F340" s="161" t="s">
        <v>2437</v>
      </c>
      <c r="H340" s="162">
        <v>2.25</v>
      </c>
      <c r="I340" s="163"/>
      <c r="L340" s="158"/>
      <c r="M340" s="164"/>
      <c r="T340" s="165"/>
      <c r="AT340" s="160" t="s">
        <v>184</v>
      </c>
      <c r="AU340" s="160" t="s">
        <v>88</v>
      </c>
      <c r="AV340" s="12" t="s">
        <v>88</v>
      </c>
      <c r="AW340" s="12" t="s">
        <v>31</v>
      </c>
      <c r="AX340" s="12" t="s">
        <v>75</v>
      </c>
      <c r="AY340" s="160" t="s">
        <v>177</v>
      </c>
    </row>
    <row r="341" spans="2:65" s="12" customFormat="1">
      <c r="B341" s="158"/>
      <c r="D341" s="159" t="s">
        <v>184</v>
      </c>
      <c r="E341" s="160" t="s">
        <v>1</v>
      </c>
      <c r="F341" s="161" t="s">
        <v>2438</v>
      </c>
      <c r="H341" s="162">
        <v>0.75</v>
      </c>
      <c r="I341" s="163"/>
      <c r="L341" s="158"/>
      <c r="M341" s="164"/>
      <c r="T341" s="165"/>
      <c r="AT341" s="160" t="s">
        <v>184</v>
      </c>
      <c r="AU341" s="160" t="s">
        <v>88</v>
      </c>
      <c r="AV341" s="12" t="s">
        <v>88</v>
      </c>
      <c r="AW341" s="12" t="s">
        <v>31</v>
      </c>
      <c r="AX341" s="12" t="s">
        <v>75</v>
      </c>
      <c r="AY341" s="160" t="s">
        <v>177</v>
      </c>
    </row>
    <row r="342" spans="2:65" s="12" customFormat="1">
      <c r="B342" s="158"/>
      <c r="D342" s="159" t="s">
        <v>184</v>
      </c>
      <c r="E342" s="160" t="s">
        <v>1</v>
      </c>
      <c r="F342" s="161" t="s">
        <v>2439</v>
      </c>
      <c r="H342" s="162">
        <v>1.2450000000000001</v>
      </c>
      <c r="I342" s="163"/>
      <c r="L342" s="158"/>
      <c r="M342" s="164"/>
      <c r="T342" s="165"/>
      <c r="AT342" s="160" t="s">
        <v>184</v>
      </c>
      <c r="AU342" s="160" t="s">
        <v>88</v>
      </c>
      <c r="AV342" s="12" t="s">
        <v>88</v>
      </c>
      <c r="AW342" s="12" t="s">
        <v>31</v>
      </c>
      <c r="AX342" s="12" t="s">
        <v>75</v>
      </c>
      <c r="AY342" s="160" t="s">
        <v>177</v>
      </c>
    </row>
    <row r="343" spans="2:65" s="12" customFormat="1">
      <c r="B343" s="158"/>
      <c r="D343" s="159" t="s">
        <v>184</v>
      </c>
      <c r="E343" s="160" t="s">
        <v>1</v>
      </c>
      <c r="F343" s="161" t="s">
        <v>2440</v>
      </c>
      <c r="H343" s="162">
        <v>1.2450000000000001</v>
      </c>
      <c r="I343" s="163"/>
      <c r="L343" s="158"/>
      <c r="M343" s="164"/>
      <c r="T343" s="165"/>
      <c r="AT343" s="160" t="s">
        <v>184</v>
      </c>
      <c r="AU343" s="160" t="s">
        <v>88</v>
      </c>
      <c r="AV343" s="12" t="s">
        <v>88</v>
      </c>
      <c r="AW343" s="12" t="s">
        <v>31</v>
      </c>
      <c r="AX343" s="12" t="s">
        <v>75</v>
      </c>
      <c r="AY343" s="160" t="s">
        <v>177</v>
      </c>
    </row>
    <row r="344" spans="2:65" s="12" customFormat="1">
      <c r="B344" s="158"/>
      <c r="D344" s="159" t="s">
        <v>184</v>
      </c>
      <c r="E344" s="160" t="s">
        <v>1</v>
      </c>
      <c r="F344" s="161" t="s">
        <v>2441</v>
      </c>
      <c r="H344" s="162">
        <v>1.25</v>
      </c>
      <c r="I344" s="163"/>
      <c r="L344" s="158"/>
      <c r="M344" s="164"/>
      <c r="T344" s="165"/>
      <c r="AT344" s="160" t="s">
        <v>184</v>
      </c>
      <c r="AU344" s="160" t="s">
        <v>88</v>
      </c>
      <c r="AV344" s="12" t="s">
        <v>88</v>
      </c>
      <c r="AW344" s="12" t="s">
        <v>31</v>
      </c>
      <c r="AX344" s="12" t="s">
        <v>75</v>
      </c>
      <c r="AY344" s="160" t="s">
        <v>177</v>
      </c>
    </row>
    <row r="345" spans="2:65" s="12" customFormat="1">
      <c r="B345" s="158"/>
      <c r="D345" s="159" t="s">
        <v>184</v>
      </c>
      <c r="E345" s="160" t="s">
        <v>1</v>
      </c>
      <c r="F345" s="161" t="s">
        <v>2442</v>
      </c>
      <c r="H345" s="162">
        <v>6.22</v>
      </c>
      <c r="I345" s="163"/>
      <c r="L345" s="158"/>
      <c r="M345" s="164"/>
      <c r="T345" s="165"/>
      <c r="AT345" s="160" t="s">
        <v>184</v>
      </c>
      <c r="AU345" s="160" t="s">
        <v>88</v>
      </c>
      <c r="AV345" s="12" t="s">
        <v>88</v>
      </c>
      <c r="AW345" s="12" t="s">
        <v>31</v>
      </c>
      <c r="AX345" s="12" t="s">
        <v>75</v>
      </c>
      <c r="AY345" s="160" t="s">
        <v>177</v>
      </c>
    </row>
    <row r="346" spans="2:65" s="12" customFormat="1">
      <c r="B346" s="158"/>
      <c r="D346" s="159" t="s">
        <v>184</v>
      </c>
      <c r="E346" s="160" t="s">
        <v>1</v>
      </c>
      <c r="F346" s="161" t="s">
        <v>2443</v>
      </c>
      <c r="H346" s="162">
        <v>6.22</v>
      </c>
      <c r="I346" s="163"/>
      <c r="L346" s="158"/>
      <c r="M346" s="164"/>
      <c r="T346" s="165"/>
      <c r="AT346" s="160" t="s">
        <v>184</v>
      </c>
      <c r="AU346" s="160" t="s">
        <v>88</v>
      </c>
      <c r="AV346" s="12" t="s">
        <v>88</v>
      </c>
      <c r="AW346" s="12" t="s">
        <v>31</v>
      </c>
      <c r="AX346" s="12" t="s">
        <v>75</v>
      </c>
      <c r="AY346" s="160" t="s">
        <v>177</v>
      </c>
    </row>
    <row r="347" spans="2:65" s="12" customFormat="1">
      <c r="B347" s="158"/>
      <c r="D347" s="159" t="s">
        <v>184</v>
      </c>
      <c r="E347" s="160" t="s">
        <v>1</v>
      </c>
      <c r="F347" s="161" t="s">
        <v>2444</v>
      </c>
      <c r="H347" s="162">
        <v>4.5</v>
      </c>
      <c r="I347" s="163"/>
      <c r="L347" s="158"/>
      <c r="M347" s="164"/>
      <c r="T347" s="165"/>
      <c r="AT347" s="160" t="s">
        <v>184</v>
      </c>
      <c r="AU347" s="160" t="s">
        <v>88</v>
      </c>
      <c r="AV347" s="12" t="s">
        <v>88</v>
      </c>
      <c r="AW347" s="12" t="s">
        <v>31</v>
      </c>
      <c r="AX347" s="12" t="s">
        <v>75</v>
      </c>
      <c r="AY347" s="160" t="s">
        <v>177</v>
      </c>
    </row>
    <row r="348" spans="2:65" s="12" customFormat="1">
      <c r="B348" s="158"/>
      <c r="D348" s="159" t="s">
        <v>184</v>
      </c>
      <c r="E348" s="160" t="s">
        <v>1</v>
      </c>
      <c r="F348" s="161" t="s">
        <v>2445</v>
      </c>
      <c r="H348" s="162">
        <v>1.72</v>
      </c>
      <c r="I348" s="163"/>
      <c r="L348" s="158"/>
      <c r="M348" s="164"/>
      <c r="T348" s="165"/>
      <c r="AT348" s="160" t="s">
        <v>184</v>
      </c>
      <c r="AU348" s="160" t="s">
        <v>88</v>
      </c>
      <c r="AV348" s="12" t="s">
        <v>88</v>
      </c>
      <c r="AW348" s="12" t="s">
        <v>31</v>
      </c>
      <c r="AX348" s="12" t="s">
        <v>75</v>
      </c>
      <c r="AY348" s="160" t="s">
        <v>177</v>
      </c>
    </row>
    <row r="349" spans="2:65" s="12" customFormat="1">
      <c r="B349" s="158"/>
      <c r="D349" s="159" t="s">
        <v>184</v>
      </c>
      <c r="E349" s="160" t="s">
        <v>1</v>
      </c>
      <c r="F349" s="161" t="s">
        <v>2446</v>
      </c>
      <c r="H349" s="162">
        <v>6.35</v>
      </c>
      <c r="I349" s="163"/>
      <c r="L349" s="158"/>
      <c r="M349" s="164"/>
      <c r="T349" s="165"/>
      <c r="AT349" s="160" t="s">
        <v>184</v>
      </c>
      <c r="AU349" s="160" t="s">
        <v>88</v>
      </c>
      <c r="AV349" s="12" t="s">
        <v>88</v>
      </c>
      <c r="AW349" s="12" t="s">
        <v>31</v>
      </c>
      <c r="AX349" s="12" t="s">
        <v>75</v>
      </c>
      <c r="AY349" s="160" t="s">
        <v>177</v>
      </c>
    </row>
    <row r="350" spans="2:65" s="12" customFormat="1">
      <c r="B350" s="158"/>
      <c r="D350" s="159" t="s">
        <v>184</v>
      </c>
      <c r="E350" s="160" t="s">
        <v>1</v>
      </c>
      <c r="F350" s="161" t="s">
        <v>2447</v>
      </c>
      <c r="H350" s="162">
        <v>1.57</v>
      </c>
      <c r="I350" s="163"/>
      <c r="L350" s="158"/>
      <c r="M350" s="164"/>
      <c r="T350" s="165"/>
      <c r="AT350" s="160" t="s">
        <v>184</v>
      </c>
      <c r="AU350" s="160" t="s">
        <v>88</v>
      </c>
      <c r="AV350" s="12" t="s">
        <v>88</v>
      </c>
      <c r="AW350" s="12" t="s">
        <v>31</v>
      </c>
      <c r="AX350" s="12" t="s">
        <v>75</v>
      </c>
      <c r="AY350" s="160" t="s">
        <v>177</v>
      </c>
    </row>
    <row r="351" spans="2:65" s="14" customFormat="1">
      <c r="B351" s="173"/>
      <c r="D351" s="159" t="s">
        <v>184</v>
      </c>
      <c r="E351" s="174" t="s">
        <v>1</v>
      </c>
      <c r="F351" s="175" t="s">
        <v>209</v>
      </c>
      <c r="H351" s="176">
        <v>33.32</v>
      </c>
      <c r="I351" s="177"/>
      <c r="L351" s="173"/>
      <c r="M351" s="178"/>
      <c r="T351" s="179"/>
      <c r="AT351" s="174" t="s">
        <v>184</v>
      </c>
      <c r="AU351" s="174" t="s">
        <v>88</v>
      </c>
      <c r="AV351" s="14" t="s">
        <v>191</v>
      </c>
      <c r="AW351" s="14" t="s">
        <v>31</v>
      </c>
      <c r="AX351" s="14" t="s">
        <v>75</v>
      </c>
      <c r="AY351" s="174" t="s">
        <v>177</v>
      </c>
    </row>
    <row r="352" spans="2:65" s="13" customFormat="1">
      <c r="B352" s="166"/>
      <c r="D352" s="159" t="s">
        <v>184</v>
      </c>
      <c r="E352" s="167" t="s">
        <v>1</v>
      </c>
      <c r="F352" s="168" t="s">
        <v>186</v>
      </c>
      <c r="H352" s="169">
        <v>33.32</v>
      </c>
      <c r="I352" s="170"/>
      <c r="L352" s="166"/>
      <c r="M352" s="171"/>
      <c r="T352" s="172"/>
      <c r="AT352" s="167" t="s">
        <v>184</v>
      </c>
      <c r="AU352" s="167" t="s">
        <v>88</v>
      </c>
      <c r="AV352" s="13" t="s">
        <v>183</v>
      </c>
      <c r="AW352" s="13" t="s">
        <v>31</v>
      </c>
      <c r="AX352" s="13" t="s">
        <v>82</v>
      </c>
      <c r="AY352" s="167" t="s">
        <v>177</v>
      </c>
    </row>
    <row r="353" spans="2:65" s="1" customFormat="1" ht="24.15" customHeight="1">
      <c r="B353" s="143"/>
      <c r="C353" s="186" t="s">
        <v>347</v>
      </c>
      <c r="D353" s="186" t="s">
        <v>444</v>
      </c>
      <c r="E353" s="187" t="s">
        <v>2452</v>
      </c>
      <c r="F353" s="188" t="s">
        <v>2453</v>
      </c>
      <c r="G353" s="189" t="s">
        <v>213</v>
      </c>
      <c r="H353" s="190">
        <v>13.3</v>
      </c>
      <c r="I353" s="191"/>
      <c r="J353" s="192">
        <f>ROUND(I353*H353,2)</f>
        <v>0</v>
      </c>
      <c r="K353" s="193"/>
      <c r="L353" s="194"/>
      <c r="M353" s="195" t="s">
        <v>1</v>
      </c>
      <c r="N353" s="196" t="s">
        <v>41</v>
      </c>
      <c r="P353" s="154">
        <f>O353*H353</f>
        <v>0</v>
      </c>
      <c r="Q353" s="154">
        <v>0</v>
      </c>
      <c r="R353" s="154">
        <f>Q353*H353</f>
        <v>0</v>
      </c>
      <c r="S353" s="154">
        <v>0</v>
      </c>
      <c r="T353" s="155">
        <f>S353*H353</f>
        <v>0</v>
      </c>
      <c r="AR353" s="156" t="s">
        <v>206</v>
      </c>
      <c r="AT353" s="156" t="s">
        <v>444</v>
      </c>
      <c r="AU353" s="156" t="s">
        <v>88</v>
      </c>
      <c r="AY353" s="17" t="s">
        <v>177</v>
      </c>
      <c r="BE353" s="157">
        <f>IF(N353="základná",J353,0)</f>
        <v>0</v>
      </c>
      <c r="BF353" s="157">
        <f>IF(N353="znížená",J353,0)</f>
        <v>0</v>
      </c>
      <c r="BG353" s="157">
        <f>IF(N353="zákl. prenesená",J353,0)</f>
        <v>0</v>
      </c>
      <c r="BH353" s="157">
        <f>IF(N353="zníž. prenesená",J353,0)</f>
        <v>0</v>
      </c>
      <c r="BI353" s="157">
        <f>IF(N353="nulová",J353,0)</f>
        <v>0</v>
      </c>
      <c r="BJ353" s="17" t="s">
        <v>88</v>
      </c>
      <c r="BK353" s="157">
        <f>ROUND(I353*H353,2)</f>
        <v>0</v>
      </c>
      <c r="BL353" s="17" t="s">
        <v>183</v>
      </c>
      <c r="BM353" s="156" t="s">
        <v>356</v>
      </c>
    </row>
    <row r="354" spans="2:65" s="12" customFormat="1">
      <c r="B354" s="158"/>
      <c r="D354" s="159" t="s">
        <v>184</v>
      </c>
      <c r="E354" s="160" t="s">
        <v>1</v>
      </c>
      <c r="F354" s="161" t="s">
        <v>2448</v>
      </c>
      <c r="H354" s="162">
        <v>6.8</v>
      </c>
      <c r="I354" s="163"/>
      <c r="L354" s="158"/>
      <c r="M354" s="164"/>
      <c r="T354" s="165"/>
      <c r="AT354" s="160" t="s">
        <v>184</v>
      </c>
      <c r="AU354" s="160" t="s">
        <v>88</v>
      </c>
      <c r="AV354" s="12" t="s">
        <v>88</v>
      </c>
      <c r="AW354" s="12" t="s">
        <v>31</v>
      </c>
      <c r="AX354" s="12" t="s">
        <v>75</v>
      </c>
      <c r="AY354" s="160" t="s">
        <v>177</v>
      </c>
    </row>
    <row r="355" spans="2:65" s="12" customFormat="1">
      <c r="B355" s="158"/>
      <c r="D355" s="159" t="s">
        <v>184</v>
      </c>
      <c r="E355" s="160" t="s">
        <v>1</v>
      </c>
      <c r="F355" s="161" t="s">
        <v>2449</v>
      </c>
      <c r="H355" s="162">
        <v>6.5</v>
      </c>
      <c r="I355" s="163"/>
      <c r="L355" s="158"/>
      <c r="M355" s="164"/>
      <c r="T355" s="165"/>
      <c r="AT355" s="160" t="s">
        <v>184</v>
      </c>
      <c r="AU355" s="160" t="s">
        <v>88</v>
      </c>
      <c r="AV355" s="12" t="s">
        <v>88</v>
      </c>
      <c r="AW355" s="12" t="s">
        <v>31</v>
      </c>
      <c r="AX355" s="12" t="s">
        <v>75</v>
      </c>
      <c r="AY355" s="160" t="s">
        <v>177</v>
      </c>
    </row>
    <row r="356" spans="2:65" s="14" customFormat="1">
      <c r="B356" s="173"/>
      <c r="D356" s="159" t="s">
        <v>184</v>
      </c>
      <c r="E356" s="174" t="s">
        <v>1</v>
      </c>
      <c r="F356" s="175" t="s">
        <v>209</v>
      </c>
      <c r="H356" s="176">
        <v>13.3</v>
      </c>
      <c r="I356" s="177"/>
      <c r="L356" s="173"/>
      <c r="M356" s="178"/>
      <c r="T356" s="179"/>
      <c r="AT356" s="174" t="s">
        <v>184</v>
      </c>
      <c r="AU356" s="174" t="s">
        <v>88</v>
      </c>
      <c r="AV356" s="14" t="s">
        <v>191</v>
      </c>
      <c r="AW356" s="14" t="s">
        <v>31</v>
      </c>
      <c r="AX356" s="14" t="s">
        <v>75</v>
      </c>
      <c r="AY356" s="174" t="s">
        <v>177</v>
      </c>
    </row>
    <row r="357" spans="2:65" s="13" customFormat="1">
      <c r="B357" s="166"/>
      <c r="D357" s="159" t="s">
        <v>184</v>
      </c>
      <c r="E357" s="167" t="s">
        <v>1</v>
      </c>
      <c r="F357" s="168" t="s">
        <v>186</v>
      </c>
      <c r="H357" s="169">
        <v>13.3</v>
      </c>
      <c r="I357" s="170"/>
      <c r="L357" s="166"/>
      <c r="M357" s="171"/>
      <c r="T357" s="172"/>
      <c r="AT357" s="167" t="s">
        <v>184</v>
      </c>
      <c r="AU357" s="167" t="s">
        <v>88</v>
      </c>
      <c r="AV357" s="13" t="s">
        <v>183</v>
      </c>
      <c r="AW357" s="13" t="s">
        <v>31</v>
      </c>
      <c r="AX357" s="13" t="s">
        <v>82</v>
      </c>
      <c r="AY357" s="167" t="s">
        <v>177</v>
      </c>
    </row>
    <row r="358" spans="2:65" s="11" customFormat="1" ht="22.95" customHeight="1">
      <c r="B358" s="131"/>
      <c r="D358" s="132" t="s">
        <v>74</v>
      </c>
      <c r="E358" s="141" t="s">
        <v>198</v>
      </c>
      <c r="F358" s="141" t="s">
        <v>2454</v>
      </c>
      <c r="I358" s="134"/>
      <c r="J358" s="142">
        <f>BK358</f>
        <v>0</v>
      </c>
      <c r="L358" s="131"/>
      <c r="M358" s="136"/>
      <c r="P358" s="137">
        <f>SUM(P359:P361)</f>
        <v>0</v>
      </c>
      <c r="R358" s="137">
        <f>SUM(R359:R361)</f>
        <v>0</v>
      </c>
      <c r="T358" s="138">
        <f>SUM(T359:T361)</f>
        <v>0</v>
      </c>
      <c r="AR358" s="132" t="s">
        <v>82</v>
      </c>
      <c r="AT358" s="139" t="s">
        <v>74</v>
      </c>
      <c r="AU358" s="139" t="s">
        <v>82</v>
      </c>
      <c r="AY358" s="132" t="s">
        <v>177</v>
      </c>
      <c r="BK358" s="140">
        <f>SUM(BK359:BK361)</f>
        <v>0</v>
      </c>
    </row>
    <row r="359" spans="2:65" s="1" customFormat="1" ht="33" customHeight="1">
      <c r="B359" s="143"/>
      <c r="C359" s="144" t="s">
        <v>276</v>
      </c>
      <c r="D359" s="144" t="s">
        <v>179</v>
      </c>
      <c r="E359" s="145" t="s">
        <v>2455</v>
      </c>
      <c r="F359" s="146" t="s">
        <v>2456</v>
      </c>
      <c r="G359" s="147" t="s">
        <v>205</v>
      </c>
      <c r="H359" s="148">
        <v>34.299999999999997</v>
      </c>
      <c r="I359" s="149"/>
      <c r="J359" s="150">
        <f>ROUND(I359*H359,2)</f>
        <v>0</v>
      </c>
      <c r="K359" s="151"/>
      <c r="L359" s="32"/>
      <c r="M359" s="152" t="s">
        <v>1</v>
      </c>
      <c r="N359" s="153" t="s">
        <v>41</v>
      </c>
      <c r="P359" s="154">
        <f>O359*H359</f>
        <v>0</v>
      </c>
      <c r="Q359" s="154">
        <v>0</v>
      </c>
      <c r="R359" s="154">
        <f>Q359*H359</f>
        <v>0</v>
      </c>
      <c r="S359" s="154">
        <v>0</v>
      </c>
      <c r="T359" s="155">
        <f>S359*H359</f>
        <v>0</v>
      </c>
      <c r="AR359" s="156" t="s">
        <v>183</v>
      </c>
      <c r="AT359" s="156" t="s">
        <v>179</v>
      </c>
      <c r="AU359" s="156" t="s">
        <v>88</v>
      </c>
      <c r="AY359" s="17" t="s">
        <v>177</v>
      </c>
      <c r="BE359" s="157">
        <f>IF(N359="základná",J359,0)</f>
        <v>0</v>
      </c>
      <c r="BF359" s="157">
        <f>IF(N359="znížená",J359,0)</f>
        <v>0</v>
      </c>
      <c r="BG359" s="157">
        <f>IF(N359="zákl. prenesená",J359,0)</f>
        <v>0</v>
      </c>
      <c r="BH359" s="157">
        <f>IF(N359="zníž. prenesená",J359,0)</f>
        <v>0</v>
      </c>
      <c r="BI359" s="157">
        <f>IF(N359="nulová",J359,0)</f>
        <v>0</v>
      </c>
      <c r="BJ359" s="17" t="s">
        <v>88</v>
      </c>
      <c r="BK359" s="157">
        <f>ROUND(I359*H359,2)</f>
        <v>0</v>
      </c>
      <c r="BL359" s="17" t="s">
        <v>183</v>
      </c>
      <c r="BM359" s="156" t="s">
        <v>361</v>
      </c>
    </row>
    <row r="360" spans="2:65" s="12" customFormat="1">
      <c r="B360" s="158"/>
      <c r="D360" s="159" t="s">
        <v>184</v>
      </c>
      <c r="E360" s="160" t="s">
        <v>1</v>
      </c>
      <c r="F360" s="161" t="s">
        <v>2457</v>
      </c>
      <c r="H360" s="162">
        <v>34.299999999999997</v>
      </c>
      <c r="I360" s="163"/>
      <c r="L360" s="158"/>
      <c r="M360" s="164"/>
      <c r="T360" s="165"/>
      <c r="AT360" s="160" t="s">
        <v>184</v>
      </c>
      <c r="AU360" s="160" t="s">
        <v>88</v>
      </c>
      <c r="AV360" s="12" t="s">
        <v>88</v>
      </c>
      <c r="AW360" s="12" t="s">
        <v>31</v>
      </c>
      <c r="AX360" s="12" t="s">
        <v>75</v>
      </c>
      <c r="AY360" s="160" t="s">
        <v>177</v>
      </c>
    </row>
    <row r="361" spans="2:65" s="13" customFormat="1">
      <c r="B361" s="166"/>
      <c r="D361" s="159" t="s">
        <v>184</v>
      </c>
      <c r="E361" s="167" t="s">
        <v>1</v>
      </c>
      <c r="F361" s="168" t="s">
        <v>186</v>
      </c>
      <c r="H361" s="169">
        <v>34.299999999999997</v>
      </c>
      <c r="I361" s="170"/>
      <c r="L361" s="166"/>
      <c r="M361" s="171"/>
      <c r="T361" s="172"/>
      <c r="AT361" s="167" t="s">
        <v>184</v>
      </c>
      <c r="AU361" s="167" t="s">
        <v>88</v>
      </c>
      <c r="AV361" s="13" t="s">
        <v>183</v>
      </c>
      <c r="AW361" s="13" t="s">
        <v>31</v>
      </c>
      <c r="AX361" s="13" t="s">
        <v>82</v>
      </c>
      <c r="AY361" s="167" t="s">
        <v>177</v>
      </c>
    </row>
    <row r="362" spans="2:65" s="11" customFormat="1" ht="22.95" customHeight="1">
      <c r="B362" s="131"/>
      <c r="D362" s="132" t="s">
        <v>74</v>
      </c>
      <c r="E362" s="141" t="s">
        <v>196</v>
      </c>
      <c r="F362" s="141" t="s">
        <v>353</v>
      </c>
      <c r="I362" s="134"/>
      <c r="J362" s="142">
        <f>BK362</f>
        <v>0</v>
      </c>
      <c r="L362" s="131"/>
      <c r="M362" s="136"/>
      <c r="P362" s="137">
        <f>SUM(P363:P467)</f>
        <v>0</v>
      </c>
      <c r="R362" s="137">
        <f>SUM(R363:R467)</f>
        <v>1109.6029820000001</v>
      </c>
      <c r="T362" s="138">
        <f>SUM(T363:T467)</f>
        <v>0</v>
      </c>
      <c r="AR362" s="132" t="s">
        <v>82</v>
      </c>
      <c r="AT362" s="139" t="s">
        <v>74</v>
      </c>
      <c r="AU362" s="139" t="s">
        <v>82</v>
      </c>
      <c r="AY362" s="132" t="s">
        <v>177</v>
      </c>
      <c r="BK362" s="140">
        <f>SUM(BK363:BK467)</f>
        <v>0</v>
      </c>
    </row>
    <row r="363" spans="2:65" s="1" customFormat="1" ht="24.15" customHeight="1">
      <c r="B363" s="143"/>
      <c r="C363" s="144" t="s">
        <v>358</v>
      </c>
      <c r="D363" s="144" t="s">
        <v>179</v>
      </c>
      <c r="E363" s="145" t="s">
        <v>2458</v>
      </c>
      <c r="F363" s="146" t="s">
        <v>2459</v>
      </c>
      <c r="G363" s="147" t="s">
        <v>205</v>
      </c>
      <c r="H363" s="148">
        <v>72</v>
      </c>
      <c r="I363" s="149"/>
      <c r="J363" s="150">
        <f>ROUND(I363*H363,2)</f>
        <v>0</v>
      </c>
      <c r="K363" s="151"/>
      <c r="L363" s="32"/>
      <c r="M363" s="152" t="s">
        <v>1</v>
      </c>
      <c r="N363" s="153" t="s">
        <v>41</v>
      </c>
      <c r="P363" s="154">
        <f>O363*H363</f>
        <v>0</v>
      </c>
      <c r="Q363" s="154">
        <v>1.9800000000000002E-2</v>
      </c>
      <c r="R363" s="154">
        <f>Q363*H363</f>
        <v>1.4256000000000002</v>
      </c>
      <c r="S363" s="154">
        <v>0</v>
      </c>
      <c r="T363" s="155">
        <f>S363*H363</f>
        <v>0</v>
      </c>
      <c r="AR363" s="156" t="s">
        <v>183</v>
      </c>
      <c r="AT363" s="156" t="s">
        <v>179</v>
      </c>
      <c r="AU363" s="156" t="s">
        <v>88</v>
      </c>
      <c r="AY363" s="17" t="s">
        <v>177</v>
      </c>
      <c r="BE363" s="157">
        <f>IF(N363="základná",J363,0)</f>
        <v>0</v>
      </c>
      <c r="BF363" s="157">
        <f>IF(N363="znížená",J363,0)</f>
        <v>0</v>
      </c>
      <c r="BG363" s="157">
        <f>IF(N363="zákl. prenesená",J363,0)</f>
        <v>0</v>
      </c>
      <c r="BH363" s="157">
        <f>IF(N363="zníž. prenesená",J363,0)</f>
        <v>0</v>
      </c>
      <c r="BI363" s="157">
        <f>IF(N363="nulová",J363,0)</f>
        <v>0</v>
      </c>
      <c r="BJ363" s="17" t="s">
        <v>88</v>
      </c>
      <c r="BK363" s="157">
        <f>ROUND(I363*H363,2)</f>
        <v>0</v>
      </c>
      <c r="BL363" s="17" t="s">
        <v>183</v>
      </c>
      <c r="BM363" s="156" t="s">
        <v>2460</v>
      </c>
    </row>
    <row r="364" spans="2:65" s="15" customFormat="1" ht="30.6">
      <c r="B364" s="180"/>
      <c r="D364" s="159" t="s">
        <v>184</v>
      </c>
      <c r="E364" s="181" t="s">
        <v>1</v>
      </c>
      <c r="F364" s="182" t="s">
        <v>2461</v>
      </c>
      <c r="H364" s="181" t="s">
        <v>1</v>
      </c>
      <c r="I364" s="183"/>
      <c r="L364" s="180"/>
      <c r="M364" s="184"/>
      <c r="T364" s="185"/>
      <c r="AT364" s="181" t="s">
        <v>184</v>
      </c>
      <c r="AU364" s="181" t="s">
        <v>88</v>
      </c>
      <c r="AV364" s="15" t="s">
        <v>82</v>
      </c>
      <c r="AW364" s="15" t="s">
        <v>31</v>
      </c>
      <c r="AX364" s="15" t="s">
        <v>75</v>
      </c>
      <c r="AY364" s="181" t="s">
        <v>177</v>
      </c>
    </row>
    <row r="365" spans="2:65" s="15" customFormat="1" ht="20.399999999999999">
      <c r="B365" s="180"/>
      <c r="D365" s="159" t="s">
        <v>184</v>
      </c>
      <c r="E365" s="181" t="s">
        <v>1</v>
      </c>
      <c r="F365" s="182" t="s">
        <v>2462</v>
      </c>
      <c r="H365" s="181" t="s">
        <v>1</v>
      </c>
      <c r="I365" s="183"/>
      <c r="L365" s="180"/>
      <c r="M365" s="184"/>
      <c r="T365" s="185"/>
      <c r="AT365" s="181" t="s">
        <v>184</v>
      </c>
      <c r="AU365" s="181" t="s">
        <v>88</v>
      </c>
      <c r="AV365" s="15" t="s">
        <v>82</v>
      </c>
      <c r="AW365" s="15" t="s">
        <v>31</v>
      </c>
      <c r="AX365" s="15" t="s">
        <v>75</v>
      </c>
      <c r="AY365" s="181" t="s">
        <v>177</v>
      </c>
    </row>
    <row r="366" spans="2:65" s="12" customFormat="1">
      <c r="B366" s="158"/>
      <c r="D366" s="159" t="s">
        <v>184</v>
      </c>
      <c r="E366" s="160" t="s">
        <v>1</v>
      </c>
      <c r="F366" s="161" t="s">
        <v>2463</v>
      </c>
      <c r="H366" s="162">
        <v>72</v>
      </c>
      <c r="I366" s="163"/>
      <c r="L366" s="158"/>
      <c r="M366" s="164"/>
      <c r="T366" s="165"/>
      <c r="AT366" s="160" t="s">
        <v>184</v>
      </c>
      <c r="AU366" s="160" t="s">
        <v>88</v>
      </c>
      <c r="AV366" s="12" t="s">
        <v>88</v>
      </c>
      <c r="AW366" s="12" t="s">
        <v>31</v>
      </c>
      <c r="AX366" s="12" t="s">
        <v>82</v>
      </c>
      <c r="AY366" s="160" t="s">
        <v>177</v>
      </c>
    </row>
    <row r="367" spans="2:65" s="1" customFormat="1" ht="16.5" customHeight="1">
      <c r="B367" s="143"/>
      <c r="C367" s="144" t="s">
        <v>296</v>
      </c>
      <c r="D367" s="144" t="s">
        <v>179</v>
      </c>
      <c r="E367" s="145" t="s">
        <v>2464</v>
      </c>
      <c r="F367" s="146" t="s">
        <v>2465</v>
      </c>
      <c r="G367" s="147" t="s">
        <v>205</v>
      </c>
      <c r="H367" s="148">
        <v>72</v>
      </c>
      <c r="I367" s="149"/>
      <c r="J367" s="150">
        <f>ROUND(I367*H367,2)</f>
        <v>0</v>
      </c>
      <c r="K367" s="151"/>
      <c r="L367" s="32"/>
      <c r="M367" s="152" t="s">
        <v>1</v>
      </c>
      <c r="N367" s="153" t="s">
        <v>41</v>
      </c>
      <c r="P367" s="154">
        <f>O367*H367</f>
        <v>0</v>
      </c>
      <c r="Q367" s="154">
        <v>4.2900000000000004E-3</v>
      </c>
      <c r="R367" s="154">
        <f>Q367*H367</f>
        <v>0.30888000000000004</v>
      </c>
      <c r="S367" s="154">
        <v>0</v>
      </c>
      <c r="T367" s="155">
        <f>S367*H367</f>
        <v>0</v>
      </c>
      <c r="AR367" s="156" t="s">
        <v>183</v>
      </c>
      <c r="AT367" s="156" t="s">
        <v>179</v>
      </c>
      <c r="AU367" s="156" t="s">
        <v>88</v>
      </c>
      <c r="AY367" s="17" t="s">
        <v>177</v>
      </c>
      <c r="BE367" s="157">
        <f>IF(N367="základná",J367,0)</f>
        <v>0</v>
      </c>
      <c r="BF367" s="157">
        <f>IF(N367="znížená",J367,0)</f>
        <v>0</v>
      </c>
      <c r="BG367" s="157">
        <f>IF(N367="zákl. prenesená",J367,0)</f>
        <v>0</v>
      </c>
      <c r="BH367" s="157">
        <f>IF(N367="zníž. prenesená",J367,0)</f>
        <v>0</v>
      </c>
      <c r="BI367" s="157">
        <f>IF(N367="nulová",J367,0)</f>
        <v>0</v>
      </c>
      <c r="BJ367" s="17" t="s">
        <v>88</v>
      </c>
      <c r="BK367" s="157">
        <f>ROUND(I367*H367,2)</f>
        <v>0</v>
      </c>
      <c r="BL367" s="17" t="s">
        <v>183</v>
      </c>
      <c r="BM367" s="156" t="s">
        <v>2466</v>
      </c>
    </row>
    <row r="368" spans="2:65" s="15" customFormat="1" ht="30.6">
      <c r="B368" s="180"/>
      <c r="D368" s="159" t="s">
        <v>184</v>
      </c>
      <c r="E368" s="181" t="s">
        <v>1</v>
      </c>
      <c r="F368" s="182" t="s">
        <v>2461</v>
      </c>
      <c r="H368" s="181" t="s">
        <v>1</v>
      </c>
      <c r="I368" s="183"/>
      <c r="L368" s="180"/>
      <c r="M368" s="184"/>
      <c r="T368" s="185"/>
      <c r="AT368" s="181" t="s">
        <v>184</v>
      </c>
      <c r="AU368" s="181" t="s">
        <v>88</v>
      </c>
      <c r="AV368" s="15" t="s">
        <v>82</v>
      </c>
      <c r="AW368" s="15" t="s">
        <v>31</v>
      </c>
      <c r="AX368" s="15" t="s">
        <v>75</v>
      </c>
      <c r="AY368" s="181" t="s">
        <v>177</v>
      </c>
    </row>
    <row r="369" spans="2:65" s="15" customFormat="1" ht="20.399999999999999">
      <c r="B369" s="180"/>
      <c r="D369" s="159" t="s">
        <v>184</v>
      </c>
      <c r="E369" s="181" t="s">
        <v>1</v>
      </c>
      <c r="F369" s="182" t="s">
        <v>2462</v>
      </c>
      <c r="H369" s="181" t="s">
        <v>1</v>
      </c>
      <c r="I369" s="183"/>
      <c r="L369" s="180"/>
      <c r="M369" s="184"/>
      <c r="T369" s="185"/>
      <c r="AT369" s="181" t="s">
        <v>184</v>
      </c>
      <c r="AU369" s="181" t="s">
        <v>88</v>
      </c>
      <c r="AV369" s="15" t="s">
        <v>82</v>
      </c>
      <c r="AW369" s="15" t="s">
        <v>31</v>
      </c>
      <c r="AX369" s="15" t="s">
        <v>75</v>
      </c>
      <c r="AY369" s="181" t="s">
        <v>177</v>
      </c>
    </row>
    <row r="370" spans="2:65" s="12" customFormat="1">
      <c r="B370" s="158"/>
      <c r="D370" s="159" t="s">
        <v>184</v>
      </c>
      <c r="E370" s="160" t="s">
        <v>1</v>
      </c>
      <c r="F370" s="161" t="s">
        <v>2463</v>
      </c>
      <c r="H370" s="162">
        <v>72</v>
      </c>
      <c r="I370" s="163"/>
      <c r="L370" s="158"/>
      <c r="M370" s="164"/>
      <c r="T370" s="165"/>
      <c r="AT370" s="160" t="s">
        <v>184</v>
      </c>
      <c r="AU370" s="160" t="s">
        <v>88</v>
      </c>
      <c r="AV370" s="12" t="s">
        <v>88</v>
      </c>
      <c r="AW370" s="12" t="s">
        <v>31</v>
      </c>
      <c r="AX370" s="12" t="s">
        <v>82</v>
      </c>
      <c r="AY370" s="160" t="s">
        <v>177</v>
      </c>
    </row>
    <row r="371" spans="2:65" s="1" customFormat="1" ht="37.950000000000003" customHeight="1">
      <c r="B371" s="143"/>
      <c r="C371" s="144" t="s">
        <v>368</v>
      </c>
      <c r="D371" s="144" t="s">
        <v>179</v>
      </c>
      <c r="E371" s="145" t="s">
        <v>2467</v>
      </c>
      <c r="F371" s="146" t="s">
        <v>2468</v>
      </c>
      <c r="G371" s="147" t="s">
        <v>205</v>
      </c>
      <c r="H371" s="148">
        <v>626.58500000000004</v>
      </c>
      <c r="I371" s="149"/>
      <c r="J371" s="150">
        <f>ROUND(I371*H371,2)</f>
        <v>0</v>
      </c>
      <c r="K371" s="151"/>
      <c r="L371" s="32"/>
      <c r="M371" s="152" t="s">
        <v>1</v>
      </c>
      <c r="N371" s="153" t="s">
        <v>41</v>
      </c>
      <c r="P371" s="154">
        <f>O371*H371</f>
        <v>0</v>
      </c>
      <c r="Q371" s="154">
        <v>0</v>
      </c>
      <c r="R371" s="154">
        <f>Q371*H371</f>
        <v>0</v>
      </c>
      <c r="S371" s="154">
        <v>0</v>
      </c>
      <c r="T371" s="155">
        <f>S371*H371</f>
        <v>0</v>
      </c>
      <c r="AR371" s="156" t="s">
        <v>183</v>
      </c>
      <c r="AT371" s="156" t="s">
        <v>179</v>
      </c>
      <c r="AU371" s="156" t="s">
        <v>88</v>
      </c>
      <c r="AY371" s="17" t="s">
        <v>177</v>
      </c>
      <c r="BE371" s="157">
        <f>IF(N371="základná",J371,0)</f>
        <v>0</v>
      </c>
      <c r="BF371" s="157">
        <f>IF(N371="znížená",J371,0)</f>
        <v>0</v>
      </c>
      <c r="BG371" s="157">
        <f>IF(N371="zákl. prenesená",J371,0)</f>
        <v>0</v>
      </c>
      <c r="BH371" s="157">
        <f>IF(N371="zníž. prenesená",J371,0)</f>
        <v>0</v>
      </c>
      <c r="BI371" s="157">
        <f>IF(N371="nulová",J371,0)</f>
        <v>0</v>
      </c>
      <c r="BJ371" s="17" t="s">
        <v>88</v>
      </c>
      <c r="BK371" s="157">
        <f>ROUND(I371*H371,2)</f>
        <v>0</v>
      </c>
      <c r="BL371" s="17" t="s">
        <v>183</v>
      </c>
      <c r="BM371" s="156" t="s">
        <v>365</v>
      </c>
    </row>
    <row r="372" spans="2:65" s="12" customFormat="1" ht="20.399999999999999">
      <c r="B372" s="158"/>
      <c r="D372" s="159" t="s">
        <v>184</v>
      </c>
      <c r="E372" s="160" t="s">
        <v>1</v>
      </c>
      <c r="F372" s="161" t="s">
        <v>2469</v>
      </c>
      <c r="H372" s="162">
        <v>22.372</v>
      </c>
      <c r="I372" s="163"/>
      <c r="L372" s="158"/>
      <c r="M372" s="164"/>
      <c r="T372" s="165"/>
      <c r="AT372" s="160" t="s">
        <v>184</v>
      </c>
      <c r="AU372" s="160" t="s">
        <v>88</v>
      </c>
      <c r="AV372" s="12" t="s">
        <v>88</v>
      </c>
      <c r="AW372" s="12" t="s">
        <v>31</v>
      </c>
      <c r="AX372" s="12" t="s">
        <v>75</v>
      </c>
      <c r="AY372" s="160" t="s">
        <v>177</v>
      </c>
    </row>
    <row r="373" spans="2:65" s="12" customFormat="1" ht="30.6">
      <c r="B373" s="158"/>
      <c r="D373" s="159" t="s">
        <v>184</v>
      </c>
      <c r="E373" s="160" t="s">
        <v>1</v>
      </c>
      <c r="F373" s="161" t="s">
        <v>2470</v>
      </c>
      <c r="H373" s="162">
        <v>76.870999999999995</v>
      </c>
      <c r="I373" s="163"/>
      <c r="L373" s="158"/>
      <c r="M373" s="164"/>
      <c r="T373" s="165"/>
      <c r="AT373" s="160" t="s">
        <v>184</v>
      </c>
      <c r="AU373" s="160" t="s">
        <v>88</v>
      </c>
      <c r="AV373" s="12" t="s">
        <v>88</v>
      </c>
      <c r="AW373" s="12" t="s">
        <v>31</v>
      </c>
      <c r="AX373" s="12" t="s">
        <v>75</v>
      </c>
      <c r="AY373" s="160" t="s">
        <v>177</v>
      </c>
    </row>
    <row r="374" spans="2:65" s="12" customFormat="1">
      <c r="B374" s="158"/>
      <c r="D374" s="159" t="s">
        <v>184</v>
      </c>
      <c r="E374" s="160" t="s">
        <v>1</v>
      </c>
      <c r="F374" s="161" t="s">
        <v>2471</v>
      </c>
      <c r="H374" s="162">
        <v>7.5789999999999997</v>
      </c>
      <c r="I374" s="163"/>
      <c r="L374" s="158"/>
      <c r="M374" s="164"/>
      <c r="T374" s="165"/>
      <c r="AT374" s="160" t="s">
        <v>184</v>
      </c>
      <c r="AU374" s="160" t="s">
        <v>88</v>
      </c>
      <c r="AV374" s="12" t="s">
        <v>88</v>
      </c>
      <c r="AW374" s="12" t="s">
        <v>31</v>
      </c>
      <c r="AX374" s="12" t="s">
        <v>75</v>
      </c>
      <c r="AY374" s="160" t="s">
        <v>177</v>
      </c>
    </row>
    <row r="375" spans="2:65" s="12" customFormat="1">
      <c r="B375" s="158"/>
      <c r="D375" s="159" t="s">
        <v>184</v>
      </c>
      <c r="E375" s="160" t="s">
        <v>1</v>
      </c>
      <c r="F375" s="161" t="s">
        <v>2472</v>
      </c>
      <c r="H375" s="162">
        <v>63.616</v>
      </c>
      <c r="I375" s="163"/>
      <c r="L375" s="158"/>
      <c r="M375" s="164"/>
      <c r="T375" s="165"/>
      <c r="AT375" s="160" t="s">
        <v>184</v>
      </c>
      <c r="AU375" s="160" t="s">
        <v>88</v>
      </c>
      <c r="AV375" s="12" t="s">
        <v>88</v>
      </c>
      <c r="AW375" s="12" t="s">
        <v>31</v>
      </c>
      <c r="AX375" s="12" t="s">
        <v>75</v>
      </c>
      <c r="AY375" s="160" t="s">
        <v>177</v>
      </c>
    </row>
    <row r="376" spans="2:65" s="15" customFormat="1" ht="40.799999999999997">
      <c r="B376" s="180"/>
      <c r="D376" s="159" t="s">
        <v>184</v>
      </c>
      <c r="E376" s="181" t="s">
        <v>1</v>
      </c>
      <c r="F376" s="182" t="s">
        <v>2473</v>
      </c>
      <c r="H376" s="181" t="s">
        <v>1</v>
      </c>
      <c r="I376" s="183"/>
      <c r="L376" s="180"/>
      <c r="M376" s="184"/>
      <c r="T376" s="185"/>
      <c r="AT376" s="181" t="s">
        <v>184</v>
      </c>
      <c r="AU376" s="181" t="s">
        <v>88</v>
      </c>
      <c r="AV376" s="15" t="s">
        <v>82</v>
      </c>
      <c r="AW376" s="15" t="s">
        <v>31</v>
      </c>
      <c r="AX376" s="15" t="s">
        <v>75</v>
      </c>
      <c r="AY376" s="181" t="s">
        <v>177</v>
      </c>
    </row>
    <row r="377" spans="2:65" s="12" customFormat="1" ht="30.6">
      <c r="B377" s="158"/>
      <c r="D377" s="159" t="s">
        <v>184</v>
      </c>
      <c r="E377" s="160" t="s">
        <v>1</v>
      </c>
      <c r="F377" s="161" t="s">
        <v>2474</v>
      </c>
      <c r="H377" s="162">
        <v>112.553</v>
      </c>
      <c r="I377" s="163"/>
      <c r="L377" s="158"/>
      <c r="M377" s="164"/>
      <c r="T377" s="165"/>
      <c r="AT377" s="160" t="s">
        <v>184</v>
      </c>
      <c r="AU377" s="160" t="s">
        <v>88</v>
      </c>
      <c r="AV377" s="12" t="s">
        <v>88</v>
      </c>
      <c r="AW377" s="12" t="s">
        <v>31</v>
      </c>
      <c r="AX377" s="12" t="s">
        <v>75</v>
      </c>
      <c r="AY377" s="160" t="s">
        <v>177</v>
      </c>
    </row>
    <row r="378" spans="2:65" s="12" customFormat="1">
      <c r="B378" s="158"/>
      <c r="D378" s="159" t="s">
        <v>184</v>
      </c>
      <c r="E378" s="160" t="s">
        <v>1</v>
      </c>
      <c r="F378" s="161" t="s">
        <v>2475</v>
      </c>
      <c r="H378" s="162">
        <v>67.813999999999993</v>
      </c>
      <c r="I378" s="163"/>
      <c r="L378" s="158"/>
      <c r="M378" s="164"/>
      <c r="T378" s="165"/>
      <c r="AT378" s="160" t="s">
        <v>184</v>
      </c>
      <c r="AU378" s="160" t="s">
        <v>88</v>
      </c>
      <c r="AV378" s="12" t="s">
        <v>88</v>
      </c>
      <c r="AW378" s="12" t="s">
        <v>31</v>
      </c>
      <c r="AX378" s="12" t="s">
        <v>75</v>
      </c>
      <c r="AY378" s="160" t="s">
        <v>177</v>
      </c>
    </row>
    <row r="379" spans="2:65" s="14" customFormat="1">
      <c r="B379" s="173"/>
      <c r="D379" s="159" t="s">
        <v>184</v>
      </c>
      <c r="E379" s="174" t="s">
        <v>1</v>
      </c>
      <c r="F379" s="175" t="s">
        <v>209</v>
      </c>
      <c r="H379" s="176">
        <v>350.80500000000001</v>
      </c>
      <c r="I379" s="177"/>
      <c r="L379" s="173"/>
      <c r="M379" s="178"/>
      <c r="T379" s="179"/>
      <c r="AT379" s="174" t="s">
        <v>184</v>
      </c>
      <c r="AU379" s="174" t="s">
        <v>88</v>
      </c>
      <c r="AV379" s="14" t="s">
        <v>191</v>
      </c>
      <c r="AW379" s="14" t="s">
        <v>31</v>
      </c>
      <c r="AX379" s="14" t="s">
        <v>75</v>
      </c>
      <c r="AY379" s="174" t="s">
        <v>177</v>
      </c>
    </row>
    <row r="380" spans="2:65" s="15" customFormat="1">
      <c r="B380" s="180"/>
      <c r="D380" s="159" t="s">
        <v>184</v>
      </c>
      <c r="E380" s="181" t="s">
        <v>1</v>
      </c>
      <c r="F380" s="182" t="s">
        <v>2476</v>
      </c>
      <c r="H380" s="181" t="s">
        <v>1</v>
      </c>
      <c r="I380" s="183"/>
      <c r="L380" s="180"/>
      <c r="M380" s="184"/>
      <c r="T380" s="185"/>
      <c r="AT380" s="181" t="s">
        <v>184</v>
      </c>
      <c r="AU380" s="181" t="s">
        <v>88</v>
      </c>
      <c r="AV380" s="15" t="s">
        <v>82</v>
      </c>
      <c r="AW380" s="15" t="s">
        <v>31</v>
      </c>
      <c r="AX380" s="15" t="s">
        <v>75</v>
      </c>
      <c r="AY380" s="181" t="s">
        <v>177</v>
      </c>
    </row>
    <row r="381" spans="2:65" s="12" customFormat="1">
      <c r="B381" s="158"/>
      <c r="D381" s="159" t="s">
        <v>184</v>
      </c>
      <c r="E381" s="160" t="s">
        <v>1</v>
      </c>
      <c r="F381" s="161" t="s">
        <v>2477</v>
      </c>
      <c r="H381" s="162">
        <v>51.54</v>
      </c>
      <c r="I381" s="163"/>
      <c r="L381" s="158"/>
      <c r="M381" s="164"/>
      <c r="T381" s="165"/>
      <c r="AT381" s="160" t="s">
        <v>184</v>
      </c>
      <c r="AU381" s="160" t="s">
        <v>88</v>
      </c>
      <c r="AV381" s="12" t="s">
        <v>88</v>
      </c>
      <c r="AW381" s="12" t="s">
        <v>31</v>
      </c>
      <c r="AX381" s="12" t="s">
        <v>75</v>
      </c>
      <c r="AY381" s="160" t="s">
        <v>177</v>
      </c>
    </row>
    <row r="382" spans="2:65" s="12" customFormat="1">
      <c r="B382" s="158"/>
      <c r="D382" s="159" t="s">
        <v>184</v>
      </c>
      <c r="E382" s="160" t="s">
        <v>1</v>
      </c>
      <c r="F382" s="161" t="s">
        <v>2478</v>
      </c>
      <c r="H382" s="162">
        <v>224.24</v>
      </c>
      <c r="I382" s="163"/>
      <c r="L382" s="158"/>
      <c r="M382" s="164"/>
      <c r="T382" s="165"/>
      <c r="AT382" s="160" t="s">
        <v>184</v>
      </c>
      <c r="AU382" s="160" t="s">
        <v>88</v>
      </c>
      <c r="AV382" s="12" t="s">
        <v>88</v>
      </c>
      <c r="AW382" s="12" t="s">
        <v>31</v>
      </c>
      <c r="AX382" s="12" t="s">
        <v>75</v>
      </c>
      <c r="AY382" s="160" t="s">
        <v>177</v>
      </c>
    </row>
    <row r="383" spans="2:65" s="14" customFormat="1">
      <c r="B383" s="173"/>
      <c r="D383" s="159" t="s">
        <v>184</v>
      </c>
      <c r="E383" s="174" t="s">
        <v>1</v>
      </c>
      <c r="F383" s="175" t="s">
        <v>209</v>
      </c>
      <c r="H383" s="176">
        <v>275.77999999999997</v>
      </c>
      <c r="I383" s="177"/>
      <c r="L383" s="173"/>
      <c r="M383" s="178"/>
      <c r="T383" s="179"/>
      <c r="AT383" s="174" t="s">
        <v>184</v>
      </c>
      <c r="AU383" s="174" t="s">
        <v>88</v>
      </c>
      <c r="AV383" s="14" t="s">
        <v>191</v>
      </c>
      <c r="AW383" s="14" t="s">
        <v>31</v>
      </c>
      <c r="AX383" s="14" t="s">
        <v>75</v>
      </c>
      <c r="AY383" s="174" t="s">
        <v>177</v>
      </c>
    </row>
    <row r="384" spans="2:65" s="13" customFormat="1">
      <c r="B384" s="166"/>
      <c r="D384" s="159" t="s">
        <v>184</v>
      </c>
      <c r="E384" s="167" t="s">
        <v>1</v>
      </c>
      <c r="F384" s="168" t="s">
        <v>186</v>
      </c>
      <c r="H384" s="169">
        <v>626.58500000000004</v>
      </c>
      <c r="I384" s="170"/>
      <c r="L384" s="166"/>
      <c r="M384" s="171"/>
      <c r="T384" s="172"/>
      <c r="AT384" s="167" t="s">
        <v>184</v>
      </c>
      <c r="AU384" s="167" t="s">
        <v>88</v>
      </c>
      <c r="AV384" s="13" t="s">
        <v>183</v>
      </c>
      <c r="AW384" s="13" t="s">
        <v>31</v>
      </c>
      <c r="AX384" s="13" t="s">
        <v>82</v>
      </c>
      <c r="AY384" s="167" t="s">
        <v>177</v>
      </c>
    </row>
    <row r="385" spans="2:65" s="1" customFormat="1" ht="37.950000000000003" customHeight="1">
      <c r="B385" s="143"/>
      <c r="C385" s="144" t="s">
        <v>301</v>
      </c>
      <c r="D385" s="144" t="s">
        <v>179</v>
      </c>
      <c r="E385" s="145" t="s">
        <v>2479</v>
      </c>
      <c r="F385" s="146" t="s">
        <v>2480</v>
      </c>
      <c r="G385" s="147" t="s">
        <v>205</v>
      </c>
      <c r="H385" s="148">
        <v>182.38</v>
      </c>
      <c r="I385" s="149"/>
      <c r="J385" s="150">
        <f>ROUND(I385*H385,2)</f>
        <v>0</v>
      </c>
      <c r="K385" s="151"/>
      <c r="L385" s="32"/>
      <c r="M385" s="152" t="s">
        <v>1</v>
      </c>
      <c r="N385" s="153" t="s">
        <v>41</v>
      </c>
      <c r="P385" s="154">
        <f>O385*H385</f>
        <v>0</v>
      </c>
      <c r="Q385" s="154">
        <v>7.3499999999999998E-3</v>
      </c>
      <c r="R385" s="154">
        <f>Q385*H385</f>
        <v>1.3404929999999999</v>
      </c>
      <c r="S385" s="154">
        <v>0</v>
      </c>
      <c r="T385" s="155">
        <f>S385*H385</f>
        <v>0</v>
      </c>
      <c r="AR385" s="156" t="s">
        <v>183</v>
      </c>
      <c r="AT385" s="156" t="s">
        <v>179</v>
      </c>
      <c r="AU385" s="156" t="s">
        <v>88</v>
      </c>
      <c r="AY385" s="17" t="s">
        <v>177</v>
      </c>
      <c r="BE385" s="157">
        <f>IF(N385="základná",J385,0)</f>
        <v>0</v>
      </c>
      <c r="BF385" s="157">
        <f>IF(N385="znížená",J385,0)</f>
        <v>0</v>
      </c>
      <c r="BG385" s="157">
        <f>IF(N385="zákl. prenesená",J385,0)</f>
        <v>0</v>
      </c>
      <c r="BH385" s="157">
        <f>IF(N385="zníž. prenesená",J385,0)</f>
        <v>0</v>
      </c>
      <c r="BI385" s="157">
        <f>IF(N385="nulová",J385,0)</f>
        <v>0</v>
      </c>
      <c r="BJ385" s="17" t="s">
        <v>88</v>
      </c>
      <c r="BK385" s="157">
        <f>ROUND(I385*H385,2)</f>
        <v>0</v>
      </c>
      <c r="BL385" s="17" t="s">
        <v>183</v>
      </c>
      <c r="BM385" s="156" t="s">
        <v>371</v>
      </c>
    </row>
    <row r="386" spans="2:65" s="15" customFormat="1">
      <c r="B386" s="180"/>
      <c r="D386" s="159" t="s">
        <v>184</v>
      </c>
      <c r="E386" s="181" t="s">
        <v>1</v>
      </c>
      <c r="F386" s="182" t="s">
        <v>2481</v>
      </c>
      <c r="H386" s="181" t="s">
        <v>1</v>
      </c>
      <c r="I386" s="183"/>
      <c r="L386" s="180"/>
      <c r="M386" s="184"/>
      <c r="T386" s="185"/>
      <c r="AT386" s="181" t="s">
        <v>184</v>
      </c>
      <c r="AU386" s="181" t="s">
        <v>88</v>
      </c>
      <c r="AV386" s="15" t="s">
        <v>82</v>
      </c>
      <c r="AW386" s="15" t="s">
        <v>31</v>
      </c>
      <c r="AX386" s="15" t="s">
        <v>75</v>
      </c>
      <c r="AY386" s="181" t="s">
        <v>177</v>
      </c>
    </row>
    <row r="387" spans="2:65" s="12" customFormat="1">
      <c r="B387" s="158"/>
      <c r="D387" s="159" t="s">
        <v>184</v>
      </c>
      <c r="E387" s="160" t="s">
        <v>1</v>
      </c>
      <c r="F387" s="161" t="s">
        <v>2482</v>
      </c>
      <c r="H387" s="162">
        <v>94.94</v>
      </c>
      <c r="I387" s="163"/>
      <c r="L387" s="158"/>
      <c r="M387" s="164"/>
      <c r="T387" s="165"/>
      <c r="AT387" s="160" t="s">
        <v>184</v>
      </c>
      <c r="AU387" s="160" t="s">
        <v>88</v>
      </c>
      <c r="AV387" s="12" t="s">
        <v>88</v>
      </c>
      <c r="AW387" s="12" t="s">
        <v>31</v>
      </c>
      <c r="AX387" s="12" t="s">
        <v>75</v>
      </c>
      <c r="AY387" s="160" t="s">
        <v>177</v>
      </c>
    </row>
    <row r="388" spans="2:65" s="12" customFormat="1">
      <c r="B388" s="158"/>
      <c r="D388" s="159" t="s">
        <v>184</v>
      </c>
      <c r="E388" s="160" t="s">
        <v>1</v>
      </c>
      <c r="F388" s="161" t="s">
        <v>2483</v>
      </c>
      <c r="H388" s="162">
        <v>87.44</v>
      </c>
      <c r="I388" s="163"/>
      <c r="L388" s="158"/>
      <c r="M388" s="164"/>
      <c r="T388" s="165"/>
      <c r="AT388" s="160" t="s">
        <v>184</v>
      </c>
      <c r="AU388" s="160" t="s">
        <v>88</v>
      </c>
      <c r="AV388" s="12" t="s">
        <v>88</v>
      </c>
      <c r="AW388" s="12" t="s">
        <v>31</v>
      </c>
      <c r="AX388" s="12" t="s">
        <v>75</v>
      </c>
      <c r="AY388" s="160" t="s">
        <v>177</v>
      </c>
    </row>
    <row r="389" spans="2:65" s="14" customFormat="1">
      <c r="B389" s="173"/>
      <c r="D389" s="159" t="s">
        <v>184</v>
      </c>
      <c r="E389" s="174" t="s">
        <v>1</v>
      </c>
      <c r="F389" s="175" t="s">
        <v>209</v>
      </c>
      <c r="H389" s="176">
        <v>182.38</v>
      </c>
      <c r="I389" s="177"/>
      <c r="L389" s="173"/>
      <c r="M389" s="178"/>
      <c r="T389" s="179"/>
      <c r="AT389" s="174" t="s">
        <v>184</v>
      </c>
      <c r="AU389" s="174" t="s">
        <v>88</v>
      </c>
      <c r="AV389" s="14" t="s">
        <v>191</v>
      </c>
      <c r="AW389" s="14" t="s">
        <v>31</v>
      </c>
      <c r="AX389" s="14" t="s">
        <v>75</v>
      </c>
      <c r="AY389" s="174" t="s">
        <v>177</v>
      </c>
    </row>
    <row r="390" spans="2:65" s="13" customFormat="1">
      <c r="B390" s="166"/>
      <c r="D390" s="159" t="s">
        <v>184</v>
      </c>
      <c r="E390" s="167" t="s">
        <v>1</v>
      </c>
      <c r="F390" s="168" t="s">
        <v>186</v>
      </c>
      <c r="H390" s="169">
        <v>182.38</v>
      </c>
      <c r="I390" s="170"/>
      <c r="L390" s="166"/>
      <c r="M390" s="171"/>
      <c r="T390" s="172"/>
      <c r="AT390" s="167" t="s">
        <v>184</v>
      </c>
      <c r="AU390" s="167" t="s">
        <v>88</v>
      </c>
      <c r="AV390" s="13" t="s">
        <v>183</v>
      </c>
      <c r="AW390" s="13" t="s">
        <v>31</v>
      </c>
      <c r="AX390" s="13" t="s">
        <v>82</v>
      </c>
      <c r="AY390" s="167" t="s">
        <v>177</v>
      </c>
    </row>
    <row r="391" spans="2:65" s="272" customFormat="1" ht="24.15" customHeight="1">
      <c r="B391" s="262"/>
      <c r="C391" s="278" t="s">
        <v>386</v>
      </c>
      <c r="D391" s="278" t="s">
        <v>179</v>
      </c>
      <c r="E391" s="279" t="s">
        <v>2484</v>
      </c>
      <c r="F391" s="280" t="s">
        <v>4538</v>
      </c>
      <c r="G391" s="281" t="s">
        <v>205</v>
      </c>
      <c r="H391" s="282">
        <v>176.65</v>
      </c>
      <c r="I391" s="282"/>
      <c r="J391" s="283">
        <f>ROUND(I391*H391,2)</f>
        <v>0</v>
      </c>
      <c r="K391" s="284"/>
      <c r="L391" s="285"/>
      <c r="M391" s="286" t="s">
        <v>1</v>
      </c>
      <c r="N391" s="287" t="s">
        <v>41</v>
      </c>
      <c r="P391" s="273">
        <f>O391*H391</f>
        <v>0</v>
      </c>
      <c r="Q391" s="273">
        <v>5.8E-4</v>
      </c>
      <c r="R391" s="273">
        <f>Q391*H391</f>
        <v>0.10245700000000001</v>
      </c>
      <c r="S391" s="273">
        <v>0</v>
      </c>
      <c r="T391" s="274">
        <f>S391*H391</f>
        <v>0</v>
      </c>
      <c r="AR391" s="275" t="s">
        <v>183</v>
      </c>
      <c r="AT391" s="275" t="s">
        <v>179</v>
      </c>
      <c r="AU391" s="275" t="s">
        <v>88</v>
      </c>
      <c r="AY391" s="276" t="s">
        <v>177</v>
      </c>
      <c r="BE391" s="277">
        <f>IF(N391="základná",J391,0)</f>
        <v>0</v>
      </c>
      <c r="BF391" s="277">
        <f>IF(N391="znížená",J391,0)</f>
        <v>0</v>
      </c>
      <c r="BG391" s="277">
        <f>IF(N391="zákl. prenesená",J391,0)</f>
        <v>0</v>
      </c>
      <c r="BH391" s="277">
        <f>IF(N391="zníž. prenesená",J391,0)</f>
        <v>0</v>
      </c>
      <c r="BI391" s="277">
        <f>IF(N391="nulová",J391,0)</f>
        <v>0</v>
      </c>
      <c r="BJ391" s="276" t="s">
        <v>88</v>
      </c>
      <c r="BK391" s="277">
        <f>ROUND(I391*H391,2)</f>
        <v>0</v>
      </c>
      <c r="BL391" s="276" t="s">
        <v>183</v>
      </c>
      <c r="BM391" s="275" t="s">
        <v>2485</v>
      </c>
    </row>
    <row r="392" spans="2:65" s="312" customFormat="1" ht="20.399999999999999">
      <c r="B392" s="311"/>
      <c r="D392" s="313" t="s">
        <v>184</v>
      </c>
      <c r="E392" s="314" t="s">
        <v>1</v>
      </c>
      <c r="F392" s="315" t="s">
        <v>4539</v>
      </c>
      <c r="H392" s="314" t="s">
        <v>1</v>
      </c>
      <c r="I392" s="316"/>
      <c r="L392" s="311"/>
      <c r="M392" s="317"/>
      <c r="T392" s="318"/>
      <c r="AT392" s="314" t="s">
        <v>184</v>
      </c>
      <c r="AU392" s="314" t="s">
        <v>88</v>
      </c>
      <c r="AV392" s="312" t="s">
        <v>82</v>
      </c>
      <c r="AW392" s="312" t="s">
        <v>31</v>
      </c>
      <c r="AX392" s="312" t="s">
        <v>75</v>
      </c>
      <c r="AY392" s="314" t="s">
        <v>177</v>
      </c>
    </row>
    <row r="393" spans="2:65" s="15" customFormat="1">
      <c r="B393" s="180"/>
      <c r="D393" s="159" t="s">
        <v>184</v>
      </c>
      <c r="E393" s="181" t="s">
        <v>1</v>
      </c>
      <c r="F393" s="182" t="s">
        <v>2486</v>
      </c>
      <c r="H393" s="181" t="s">
        <v>1</v>
      </c>
      <c r="I393" s="183"/>
      <c r="L393" s="180"/>
      <c r="M393" s="184"/>
      <c r="T393" s="185"/>
      <c r="AT393" s="181" t="s">
        <v>184</v>
      </c>
      <c r="AU393" s="181" t="s">
        <v>88</v>
      </c>
      <c r="AV393" s="15" t="s">
        <v>82</v>
      </c>
      <c r="AW393" s="15" t="s">
        <v>31</v>
      </c>
      <c r="AX393" s="15" t="s">
        <v>75</v>
      </c>
      <c r="AY393" s="181" t="s">
        <v>177</v>
      </c>
    </row>
    <row r="394" spans="2:65" s="12" customFormat="1">
      <c r="B394" s="158"/>
      <c r="D394" s="159" t="s">
        <v>184</v>
      </c>
      <c r="E394" s="160" t="s">
        <v>1</v>
      </c>
      <c r="F394" s="161" t="s">
        <v>2487</v>
      </c>
      <c r="H394" s="162">
        <v>77</v>
      </c>
      <c r="I394" s="163"/>
      <c r="L394" s="158"/>
      <c r="M394" s="164"/>
      <c r="T394" s="165"/>
      <c r="AT394" s="160" t="s">
        <v>184</v>
      </c>
      <c r="AU394" s="160" t="s">
        <v>88</v>
      </c>
      <c r="AV394" s="12" t="s">
        <v>88</v>
      </c>
      <c r="AW394" s="12" t="s">
        <v>31</v>
      </c>
      <c r="AX394" s="12" t="s">
        <v>75</v>
      </c>
      <c r="AY394" s="160" t="s">
        <v>177</v>
      </c>
    </row>
    <row r="395" spans="2:65" s="12" customFormat="1">
      <c r="B395" s="158"/>
      <c r="D395" s="159" t="s">
        <v>184</v>
      </c>
      <c r="E395" s="160" t="s">
        <v>1</v>
      </c>
      <c r="F395" s="161" t="s">
        <v>2488</v>
      </c>
      <c r="H395" s="162">
        <v>74</v>
      </c>
      <c r="I395" s="163"/>
      <c r="L395" s="158"/>
      <c r="M395" s="164"/>
      <c r="T395" s="165"/>
      <c r="AT395" s="160" t="s">
        <v>184</v>
      </c>
      <c r="AU395" s="160" t="s">
        <v>88</v>
      </c>
      <c r="AV395" s="12" t="s">
        <v>88</v>
      </c>
      <c r="AW395" s="12" t="s">
        <v>31</v>
      </c>
      <c r="AX395" s="12" t="s">
        <v>75</v>
      </c>
      <c r="AY395" s="160" t="s">
        <v>177</v>
      </c>
    </row>
    <row r="396" spans="2:65" s="12" customFormat="1">
      <c r="B396" s="158"/>
      <c r="D396" s="159" t="s">
        <v>184</v>
      </c>
      <c r="E396" s="160" t="s">
        <v>1</v>
      </c>
      <c r="F396" s="161" t="s">
        <v>2489</v>
      </c>
      <c r="H396" s="162">
        <v>16.420000000000002</v>
      </c>
      <c r="I396" s="163"/>
      <c r="L396" s="158"/>
      <c r="M396" s="164"/>
      <c r="T396" s="165"/>
      <c r="AT396" s="160" t="s">
        <v>184</v>
      </c>
      <c r="AU396" s="160" t="s">
        <v>88</v>
      </c>
      <c r="AV396" s="12" t="s">
        <v>88</v>
      </c>
      <c r="AW396" s="12" t="s">
        <v>31</v>
      </c>
      <c r="AX396" s="12" t="s">
        <v>75</v>
      </c>
      <c r="AY396" s="160" t="s">
        <v>177</v>
      </c>
    </row>
    <row r="397" spans="2:65" s="12" customFormat="1">
      <c r="B397" s="158"/>
      <c r="D397" s="159" t="s">
        <v>184</v>
      </c>
      <c r="E397" s="160" t="s">
        <v>1</v>
      </c>
      <c r="F397" s="161" t="s">
        <v>2490</v>
      </c>
      <c r="H397" s="162">
        <v>9.23</v>
      </c>
      <c r="I397" s="163"/>
      <c r="L397" s="158"/>
      <c r="M397" s="164"/>
      <c r="T397" s="165"/>
      <c r="AT397" s="160" t="s">
        <v>184</v>
      </c>
      <c r="AU397" s="160" t="s">
        <v>88</v>
      </c>
      <c r="AV397" s="12" t="s">
        <v>88</v>
      </c>
      <c r="AW397" s="12" t="s">
        <v>31</v>
      </c>
      <c r="AX397" s="12" t="s">
        <v>75</v>
      </c>
      <c r="AY397" s="160" t="s">
        <v>177</v>
      </c>
    </row>
    <row r="398" spans="2:65" s="14" customFormat="1">
      <c r="B398" s="173"/>
      <c r="D398" s="159" t="s">
        <v>184</v>
      </c>
      <c r="E398" s="174" t="s">
        <v>1</v>
      </c>
      <c r="F398" s="175" t="s">
        <v>209</v>
      </c>
      <c r="H398" s="176">
        <v>176.65</v>
      </c>
      <c r="I398" s="177"/>
      <c r="L398" s="173"/>
      <c r="M398" s="178"/>
      <c r="T398" s="179"/>
      <c r="AT398" s="174" t="s">
        <v>184</v>
      </c>
      <c r="AU398" s="174" t="s">
        <v>88</v>
      </c>
      <c r="AV398" s="14" t="s">
        <v>191</v>
      </c>
      <c r="AW398" s="14" t="s">
        <v>31</v>
      </c>
      <c r="AX398" s="14" t="s">
        <v>75</v>
      </c>
      <c r="AY398" s="174" t="s">
        <v>177</v>
      </c>
    </row>
    <row r="399" spans="2:65" s="13" customFormat="1">
      <c r="B399" s="166"/>
      <c r="D399" s="159" t="s">
        <v>184</v>
      </c>
      <c r="E399" s="167" t="s">
        <v>1</v>
      </c>
      <c r="F399" s="168" t="s">
        <v>186</v>
      </c>
      <c r="H399" s="169">
        <v>176.65</v>
      </c>
      <c r="I399" s="170"/>
      <c r="L399" s="166"/>
      <c r="M399" s="171"/>
      <c r="T399" s="172"/>
      <c r="AT399" s="167" t="s">
        <v>184</v>
      </c>
      <c r="AU399" s="167" t="s">
        <v>88</v>
      </c>
      <c r="AV399" s="13" t="s">
        <v>183</v>
      </c>
      <c r="AW399" s="13" t="s">
        <v>31</v>
      </c>
      <c r="AX399" s="13" t="s">
        <v>82</v>
      </c>
      <c r="AY399" s="167" t="s">
        <v>177</v>
      </c>
    </row>
    <row r="400" spans="2:65" s="1" customFormat="1" ht="24.15" customHeight="1">
      <c r="B400" s="143"/>
      <c r="C400" s="144" t="s">
        <v>305</v>
      </c>
      <c r="D400" s="144" t="s">
        <v>179</v>
      </c>
      <c r="E400" s="145" t="s">
        <v>2491</v>
      </c>
      <c r="F400" s="146" t="s">
        <v>2492</v>
      </c>
      <c r="G400" s="147" t="s">
        <v>182</v>
      </c>
      <c r="H400" s="148">
        <v>46.134999999999998</v>
      </c>
      <c r="I400" s="149"/>
      <c r="J400" s="150">
        <f>ROUND(I400*H400,2)</f>
        <v>0</v>
      </c>
      <c r="K400" s="151"/>
      <c r="L400" s="32"/>
      <c r="M400" s="152" t="s">
        <v>1</v>
      </c>
      <c r="N400" s="153" t="s">
        <v>41</v>
      </c>
      <c r="P400" s="154">
        <f>O400*H400</f>
        <v>0</v>
      </c>
      <c r="Q400" s="154">
        <v>1.87</v>
      </c>
      <c r="R400" s="154">
        <f>Q400*H400</f>
        <v>86.272450000000006</v>
      </c>
      <c r="S400" s="154">
        <v>0</v>
      </c>
      <c r="T400" s="155">
        <f>S400*H400</f>
        <v>0</v>
      </c>
      <c r="AR400" s="156" t="s">
        <v>183</v>
      </c>
      <c r="AT400" s="156" t="s">
        <v>179</v>
      </c>
      <c r="AU400" s="156" t="s">
        <v>88</v>
      </c>
      <c r="AY400" s="17" t="s">
        <v>177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88</v>
      </c>
      <c r="BK400" s="157">
        <f>ROUND(I400*H400,2)</f>
        <v>0</v>
      </c>
      <c r="BL400" s="17" t="s">
        <v>183</v>
      </c>
      <c r="BM400" s="156" t="s">
        <v>384</v>
      </c>
    </row>
    <row r="401" spans="2:65" s="12" customFormat="1">
      <c r="B401" s="158"/>
      <c r="D401" s="159" t="s">
        <v>184</v>
      </c>
      <c r="E401" s="160" t="s">
        <v>1</v>
      </c>
      <c r="F401" s="161" t="s">
        <v>2493</v>
      </c>
      <c r="H401" s="162">
        <v>5.3</v>
      </c>
      <c r="I401" s="163"/>
      <c r="L401" s="158"/>
      <c r="M401" s="164"/>
      <c r="T401" s="165"/>
      <c r="AT401" s="160" t="s">
        <v>184</v>
      </c>
      <c r="AU401" s="160" t="s">
        <v>88</v>
      </c>
      <c r="AV401" s="12" t="s">
        <v>88</v>
      </c>
      <c r="AW401" s="12" t="s">
        <v>31</v>
      </c>
      <c r="AX401" s="12" t="s">
        <v>75</v>
      </c>
      <c r="AY401" s="160" t="s">
        <v>177</v>
      </c>
    </row>
    <row r="402" spans="2:65" s="12" customFormat="1">
      <c r="B402" s="158"/>
      <c r="D402" s="159" t="s">
        <v>184</v>
      </c>
      <c r="E402" s="160" t="s">
        <v>1</v>
      </c>
      <c r="F402" s="161" t="s">
        <v>2494</v>
      </c>
      <c r="H402" s="162">
        <v>22.99</v>
      </c>
      <c r="I402" s="163"/>
      <c r="L402" s="158"/>
      <c r="M402" s="164"/>
      <c r="T402" s="165"/>
      <c r="AT402" s="160" t="s">
        <v>184</v>
      </c>
      <c r="AU402" s="160" t="s">
        <v>88</v>
      </c>
      <c r="AV402" s="12" t="s">
        <v>88</v>
      </c>
      <c r="AW402" s="12" t="s">
        <v>31</v>
      </c>
      <c r="AX402" s="12" t="s">
        <v>75</v>
      </c>
      <c r="AY402" s="160" t="s">
        <v>177</v>
      </c>
    </row>
    <row r="403" spans="2:65" s="12" customFormat="1">
      <c r="B403" s="158"/>
      <c r="D403" s="159" t="s">
        <v>184</v>
      </c>
      <c r="E403" s="160" t="s">
        <v>1</v>
      </c>
      <c r="F403" s="161" t="s">
        <v>2495</v>
      </c>
      <c r="H403" s="162">
        <v>5.7789999999999999</v>
      </c>
      <c r="I403" s="163"/>
      <c r="L403" s="158"/>
      <c r="M403" s="164"/>
      <c r="T403" s="165"/>
      <c r="AT403" s="160" t="s">
        <v>184</v>
      </c>
      <c r="AU403" s="160" t="s">
        <v>88</v>
      </c>
      <c r="AV403" s="12" t="s">
        <v>88</v>
      </c>
      <c r="AW403" s="12" t="s">
        <v>31</v>
      </c>
      <c r="AX403" s="12" t="s">
        <v>75</v>
      </c>
      <c r="AY403" s="160" t="s">
        <v>177</v>
      </c>
    </row>
    <row r="404" spans="2:65" s="12" customFormat="1">
      <c r="B404" s="158"/>
      <c r="D404" s="159" t="s">
        <v>184</v>
      </c>
      <c r="E404" s="160" t="s">
        <v>1</v>
      </c>
      <c r="F404" s="161" t="s">
        <v>2496</v>
      </c>
      <c r="H404" s="162">
        <v>1.3320000000000001</v>
      </c>
      <c r="I404" s="163"/>
      <c r="L404" s="158"/>
      <c r="M404" s="164"/>
      <c r="T404" s="165"/>
      <c r="AT404" s="160" t="s">
        <v>184</v>
      </c>
      <c r="AU404" s="160" t="s">
        <v>88</v>
      </c>
      <c r="AV404" s="12" t="s">
        <v>88</v>
      </c>
      <c r="AW404" s="12" t="s">
        <v>31</v>
      </c>
      <c r="AX404" s="12" t="s">
        <v>75</v>
      </c>
      <c r="AY404" s="160" t="s">
        <v>177</v>
      </c>
    </row>
    <row r="405" spans="2:65" s="12" customFormat="1">
      <c r="B405" s="158"/>
      <c r="D405" s="159" t="s">
        <v>184</v>
      </c>
      <c r="E405" s="160" t="s">
        <v>1</v>
      </c>
      <c r="F405" s="161" t="s">
        <v>2497</v>
      </c>
      <c r="H405" s="162">
        <v>7.3040000000000003</v>
      </c>
      <c r="I405" s="163"/>
      <c r="L405" s="158"/>
      <c r="M405" s="164"/>
      <c r="T405" s="165"/>
      <c r="AT405" s="160" t="s">
        <v>184</v>
      </c>
      <c r="AU405" s="160" t="s">
        <v>88</v>
      </c>
      <c r="AV405" s="12" t="s">
        <v>88</v>
      </c>
      <c r="AW405" s="12" t="s">
        <v>31</v>
      </c>
      <c r="AX405" s="12" t="s">
        <v>75</v>
      </c>
      <c r="AY405" s="160" t="s">
        <v>177</v>
      </c>
    </row>
    <row r="406" spans="2:65" s="12" customFormat="1">
      <c r="B406" s="158"/>
      <c r="D406" s="159" t="s">
        <v>184</v>
      </c>
      <c r="E406" s="160" t="s">
        <v>1</v>
      </c>
      <c r="F406" s="161" t="s">
        <v>2498</v>
      </c>
      <c r="H406" s="162">
        <v>3.43</v>
      </c>
      <c r="I406" s="163"/>
      <c r="L406" s="158"/>
      <c r="M406" s="164"/>
      <c r="T406" s="165"/>
      <c r="AT406" s="160" t="s">
        <v>184</v>
      </c>
      <c r="AU406" s="160" t="s">
        <v>88</v>
      </c>
      <c r="AV406" s="12" t="s">
        <v>88</v>
      </c>
      <c r="AW406" s="12" t="s">
        <v>31</v>
      </c>
      <c r="AX406" s="12" t="s">
        <v>75</v>
      </c>
      <c r="AY406" s="160" t="s">
        <v>177</v>
      </c>
    </row>
    <row r="407" spans="2:65" s="14" customFormat="1">
      <c r="B407" s="173"/>
      <c r="D407" s="159" t="s">
        <v>184</v>
      </c>
      <c r="E407" s="174" t="s">
        <v>1</v>
      </c>
      <c r="F407" s="175" t="s">
        <v>209</v>
      </c>
      <c r="H407" s="176">
        <v>46.134999999999998</v>
      </c>
      <c r="I407" s="177"/>
      <c r="L407" s="173"/>
      <c r="M407" s="178"/>
      <c r="T407" s="179"/>
      <c r="AT407" s="174" t="s">
        <v>184</v>
      </c>
      <c r="AU407" s="174" t="s">
        <v>88</v>
      </c>
      <c r="AV407" s="14" t="s">
        <v>191</v>
      </c>
      <c r="AW407" s="14" t="s">
        <v>31</v>
      </c>
      <c r="AX407" s="14" t="s">
        <v>75</v>
      </c>
      <c r="AY407" s="174" t="s">
        <v>177</v>
      </c>
    </row>
    <row r="408" spans="2:65" s="13" customFormat="1">
      <c r="B408" s="166"/>
      <c r="D408" s="159" t="s">
        <v>184</v>
      </c>
      <c r="E408" s="167" t="s">
        <v>1</v>
      </c>
      <c r="F408" s="168" t="s">
        <v>186</v>
      </c>
      <c r="H408" s="169">
        <v>46.134999999999998</v>
      </c>
      <c r="I408" s="170"/>
      <c r="L408" s="166"/>
      <c r="M408" s="171"/>
      <c r="T408" s="172"/>
      <c r="AT408" s="167" t="s">
        <v>184</v>
      </c>
      <c r="AU408" s="167" t="s">
        <v>88</v>
      </c>
      <c r="AV408" s="13" t="s">
        <v>183</v>
      </c>
      <c r="AW408" s="13" t="s">
        <v>31</v>
      </c>
      <c r="AX408" s="13" t="s">
        <v>82</v>
      </c>
      <c r="AY408" s="167" t="s">
        <v>177</v>
      </c>
    </row>
    <row r="409" spans="2:65" s="1" customFormat="1" ht="24.15" customHeight="1">
      <c r="B409" s="143"/>
      <c r="C409" s="144" t="s">
        <v>402</v>
      </c>
      <c r="D409" s="144" t="s">
        <v>179</v>
      </c>
      <c r="E409" s="145" t="s">
        <v>2499</v>
      </c>
      <c r="F409" s="146" t="s">
        <v>2500</v>
      </c>
      <c r="G409" s="147" t="s">
        <v>182</v>
      </c>
      <c r="H409" s="148">
        <v>520.96500000000003</v>
      </c>
      <c r="I409" s="149"/>
      <c r="J409" s="150">
        <f>ROUND(I409*H409,2)</f>
        <v>0</v>
      </c>
      <c r="K409" s="151"/>
      <c r="L409" s="32"/>
      <c r="M409" s="152" t="s">
        <v>1</v>
      </c>
      <c r="N409" s="153" t="s">
        <v>41</v>
      </c>
      <c r="P409" s="154">
        <f>O409*H409</f>
        <v>0</v>
      </c>
      <c r="Q409" s="154">
        <v>1.78</v>
      </c>
      <c r="R409" s="154">
        <f>Q409*H409</f>
        <v>927.31770000000006</v>
      </c>
      <c r="S409" s="154">
        <v>0</v>
      </c>
      <c r="T409" s="155">
        <f>S409*H409</f>
        <v>0</v>
      </c>
      <c r="AR409" s="156" t="s">
        <v>183</v>
      </c>
      <c r="AT409" s="156" t="s">
        <v>179</v>
      </c>
      <c r="AU409" s="156" t="s">
        <v>88</v>
      </c>
      <c r="AY409" s="17" t="s">
        <v>177</v>
      </c>
      <c r="BE409" s="157">
        <f>IF(N409="základná",J409,0)</f>
        <v>0</v>
      </c>
      <c r="BF409" s="157">
        <f>IF(N409="znížená",J409,0)</f>
        <v>0</v>
      </c>
      <c r="BG409" s="157">
        <f>IF(N409="zákl. prenesená",J409,0)</f>
        <v>0</v>
      </c>
      <c r="BH409" s="157">
        <f>IF(N409="zníž. prenesená",J409,0)</f>
        <v>0</v>
      </c>
      <c r="BI409" s="157">
        <f>IF(N409="nulová",J409,0)</f>
        <v>0</v>
      </c>
      <c r="BJ409" s="17" t="s">
        <v>88</v>
      </c>
      <c r="BK409" s="157">
        <f>ROUND(I409*H409,2)</f>
        <v>0</v>
      </c>
      <c r="BL409" s="17" t="s">
        <v>183</v>
      </c>
      <c r="BM409" s="156" t="s">
        <v>389</v>
      </c>
    </row>
    <row r="410" spans="2:65" s="15" customFormat="1" ht="20.399999999999999">
      <c r="B410" s="180"/>
      <c r="D410" s="159" t="s">
        <v>184</v>
      </c>
      <c r="E410" s="181" t="s">
        <v>1</v>
      </c>
      <c r="F410" s="182" t="s">
        <v>2501</v>
      </c>
      <c r="H410" s="181" t="s">
        <v>1</v>
      </c>
      <c r="I410" s="183"/>
      <c r="L410" s="180"/>
      <c r="M410" s="184"/>
      <c r="T410" s="185"/>
      <c r="AT410" s="181" t="s">
        <v>184</v>
      </c>
      <c r="AU410" s="181" t="s">
        <v>88</v>
      </c>
      <c r="AV410" s="15" t="s">
        <v>82</v>
      </c>
      <c r="AW410" s="15" t="s">
        <v>31</v>
      </c>
      <c r="AX410" s="15" t="s">
        <v>75</v>
      </c>
      <c r="AY410" s="181" t="s">
        <v>177</v>
      </c>
    </row>
    <row r="411" spans="2:65" s="15" customFormat="1">
      <c r="B411" s="180"/>
      <c r="D411" s="159" t="s">
        <v>184</v>
      </c>
      <c r="E411" s="181" t="s">
        <v>1</v>
      </c>
      <c r="F411" s="182" t="s">
        <v>2502</v>
      </c>
      <c r="H411" s="181" t="s">
        <v>1</v>
      </c>
      <c r="I411" s="183"/>
      <c r="L411" s="180"/>
      <c r="M411" s="184"/>
      <c r="T411" s="185"/>
      <c r="AT411" s="181" t="s">
        <v>184</v>
      </c>
      <c r="AU411" s="181" t="s">
        <v>88</v>
      </c>
      <c r="AV411" s="15" t="s">
        <v>82</v>
      </c>
      <c r="AW411" s="15" t="s">
        <v>31</v>
      </c>
      <c r="AX411" s="15" t="s">
        <v>75</v>
      </c>
      <c r="AY411" s="181" t="s">
        <v>177</v>
      </c>
    </row>
    <row r="412" spans="2:65" s="12" customFormat="1">
      <c r="B412" s="158"/>
      <c r="D412" s="159" t="s">
        <v>184</v>
      </c>
      <c r="E412" s="160" t="s">
        <v>1</v>
      </c>
      <c r="F412" s="161" t="s">
        <v>2503</v>
      </c>
      <c r="H412" s="162">
        <v>326.12</v>
      </c>
      <c r="I412" s="163"/>
      <c r="L412" s="158"/>
      <c r="M412" s="164"/>
      <c r="T412" s="165"/>
      <c r="AT412" s="160" t="s">
        <v>184</v>
      </c>
      <c r="AU412" s="160" t="s">
        <v>88</v>
      </c>
      <c r="AV412" s="12" t="s">
        <v>88</v>
      </c>
      <c r="AW412" s="12" t="s">
        <v>31</v>
      </c>
      <c r="AX412" s="12" t="s">
        <v>75</v>
      </c>
      <c r="AY412" s="160" t="s">
        <v>177</v>
      </c>
    </row>
    <row r="413" spans="2:65" s="12" customFormat="1">
      <c r="B413" s="158"/>
      <c r="D413" s="159" t="s">
        <v>184</v>
      </c>
      <c r="E413" s="160" t="s">
        <v>1</v>
      </c>
      <c r="F413" s="161" t="s">
        <v>2504</v>
      </c>
      <c r="H413" s="162">
        <v>26.68</v>
      </c>
      <c r="I413" s="163"/>
      <c r="L413" s="158"/>
      <c r="M413" s="164"/>
      <c r="T413" s="165"/>
      <c r="AT413" s="160" t="s">
        <v>184</v>
      </c>
      <c r="AU413" s="160" t="s">
        <v>88</v>
      </c>
      <c r="AV413" s="12" t="s">
        <v>88</v>
      </c>
      <c r="AW413" s="12" t="s">
        <v>31</v>
      </c>
      <c r="AX413" s="12" t="s">
        <v>75</v>
      </c>
      <c r="AY413" s="160" t="s">
        <v>177</v>
      </c>
    </row>
    <row r="414" spans="2:65" s="12" customFormat="1">
      <c r="B414" s="158"/>
      <c r="D414" s="159" t="s">
        <v>184</v>
      </c>
      <c r="E414" s="160" t="s">
        <v>1</v>
      </c>
      <c r="F414" s="161" t="s">
        <v>2505</v>
      </c>
      <c r="H414" s="162">
        <v>33.1</v>
      </c>
      <c r="I414" s="163"/>
      <c r="L414" s="158"/>
      <c r="M414" s="164"/>
      <c r="T414" s="165"/>
      <c r="AT414" s="160" t="s">
        <v>184</v>
      </c>
      <c r="AU414" s="160" t="s">
        <v>88</v>
      </c>
      <c r="AV414" s="12" t="s">
        <v>88</v>
      </c>
      <c r="AW414" s="12" t="s">
        <v>31</v>
      </c>
      <c r="AX414" s="12" t="s">
        <v>75</v>
      </c>
      <c r="AY414" s="160" t="s">
        <v>177</v>
      </c>
    </row>
    <row r="415" spans="2:65" s="12" customFormat="1">
      <c r="B415" s="158"/>
      <c r="D415" s="159" t="s">
        <v>184</v>
      </c>
      <c r="E415" s="160" t="s">
        <v>1</v>
      </c>
      <c r="F415" s="161" t="s">
        <v>2506</v>
      </c>
      <c r="H415" s="162">
        <v>19.484999999999999</v>
      </c>
      <c r="I415" s="163"/>
      <c r="L415" s="158"/>
      <c r="M415" s="164"/>
      <c r="T415" s="165"/>
      <c r="AT415" s="160" t="s">
        <v>184</v>
      </c>
      <c r="AU415" s="160" t="s">
        <v>88</v>
      </c>
      <c r="AV415" s="12" t="s">
        <v>88</v>
      </c>
      <c r="AW415" s="12" t="s">
        <v>31</v>
      </c>
      <c r="AX415" s="12" t="s">
        <v>75</v>
      </c>
      <c r="AY415" s="160" t="s">
        <v>177</v>
      </c>
    </row>
    <row r="416" spans="2:65" s="14" customFormat="1">
      <c r="B416" s="173"/>
      <c r="D416" s="159" t="s">
        <v>184</v>
      </c>
      <c r="E416" s="174" t="s">
        <v>1</v>
      </c>
      <c r="F416" s="175" t="s">
        <v>209</v>
      </c>
      <c r="H416" s="176">
        <v>405.38500000000005</v>
      </c>
      <c r="I416" s="177"/>
      <c r="L416" s="173"/>
      <c r="M416" s="178"/>
      <c r="T416" s="179"/>
      <c r="AT416" s="174" t="s">
        <v>184</v>
      </c>
      <c r="AU416" s="174" t="s">
        <v>88</v>
      </c>
      <c r="AV416" s="14" t="s">
        <v>191</v>
      </c>
      <c r="AW416" s="14" t="s">
        <v>31</v>
      </c>
      <c r="AX416" s="14" t="s">
        <v>75</v>
      </c>
      <c r="AY416" s="174" t="s">
        <v>177</v>
      </c>
    </row>
    <row r="417" spans="2:65" s="12" customFormat="1">
      <c r="B417" s="158"/>
      <c r="D417" s="159" t="s">
        <v>184</v>
      </c>
      <c r="E417" s="160" t="s">
        <v>1</v>
      </c>
      <c r="F417" s="161" t="s">
        <v>2507</v>
      </c>
      <c r="H417" s="162">
        <v>67.69</v>
      </c>
      <c r="I417" s="163"/>
      <c r="L417" s="158"/>
      <c r="M417" s="164"/>
      <c r="T417" s="165"/>
      <c r="AT417" s="160" t="s">
        <v>184</v>
      </c>
      <c r="AU417" s="160" t="s">
        <v>88</v>
      </c>
      <c r="AV417" s="12" t="s">
        <v>88</v>
      </c>
      <c r="AW417" s="12" t="s">
        <v>31</v>
      </c>
      <c r="AX417" s="12" t="s">
        <v>75</v>
      </c>
      <c r="AY417" s="160" t="s">
        <v>177</v>
      </c>
    </row>
    <row r="418" spans="2:65" s="12" customFormat="1">
      <c r="B418" s="158"/>
      <c r="D418" s="159" t="s">
        <v>184</v>
      </c>
      <c r="E418" s="160" t="s">
        <v>1</v>
      </c>
      <c r="F418" s="161" t="s">
        <v>2508</v>
      </c>
      <c r="H418" s="162">
        <v>47.89</v>
      </c>
      <c r="I418" s="163"/>
      <c r="L418" s="158"/>
      <c r="M418" s="164"/>
      <c r="T418" s="165"/>
      <c r="AT418" s="160" t="s">
        <v>184</v>
      </c>
      <c r="AU418" s="160" t="s">
        <v>88</v>
      </c>
      <c r="AV418" s="12" t="s">
        <v>88</v>
      </c>
      <c r="AW418" s="12" t="s">
        <v>31</v>
      </c>
      <c r="AX418" s="12" t="s">
        <v>75</v>
      </c>
      <c r="AY418" s="160" t="s">
        <v>177</v>
      </c>
    </row>
    <row r="419" spans="2:65" s="14" customFormat="1">
      <c r="B419" s="173"/>
      <c r="D419" s="159" t="s">
        <v>184</v>
      </c>
      <c r="E419" s="174" t="s">
        <v>1</v>
      </c>
      <c r="F419" s="175" t="s">
        <v>209</v>
      </c>
      <c r="H419" s="176">
        <v>115.58</v>
      </c>
      <c r="I419" s="177"/>
      <c r="L419" s="173"/>
      <c r="M419" s="178"/>
      <c r="T419" s="179"/>
      <c r="AT419" s="174" t="s">
        <v>184</v>
      </c>
      <c r="AU419" s="174" t="s">
        <v>88</v>
      </c>
      <c r="AV419" s="14" t="s">
        <v>191</v>
      </c>
      <c r="AW419" s="14" t="s">
        <v>31</v>
      </c>
      <c r="AX419" s="14" t="s">
        <v>75</v>
      </c>
      <c r="AY419" s="174" t="s">
        <v>177</v>
      </c>
    </row>
    <row r="420" spans="2:65" s="13" customFormat="1">
      <c r="B420" s="166"/>
      <c r="D420" s="159" t="s">
        <v>184</v>
      </c>
      <c r="E420" s="167" t="s">
        <v>1</v>
      </c>
      <c r="F420" s="168" t="s">
        <v>186</v>
      </c>
      <c r="H420" s="169">
        <v>520.96500000000003</v>
      </c>
      <c r="I420" s="170"/>
      <c r="L420" s="166"/>
      <c r="M420" s="171"/>
      <c r="T420" s="172"/>
      <c r="AT420" s="167" t="s">
        <v>184</v>
      </c>
      <c r="AU420" s="167" t="s">
        <v>88</v>
      </c>
      <c r="AV420" s="13" t="s">
        <v>183</v>
      </c>
      <c r="AW420" s="13" t="s">
        <v>31</v>
      </c>
      <c r="AX420" s="13" t="s">
        <v>82</v>
      </c>
      <c r="AY420" s="167" t="s">
        <v>177</v>
      </c>
    </row>
    <row r="421" spans="2:65" s="1" customFormat="1" ht="24.15" customHeight="1">
      <c r="B421" s="143"/>
      <c r="C421" s="144" t="s">
        <v>311</v>
      </c>
      <c r="D421" s="144" t="s">
        <v>179</v>
      </c>
      <c r="E421" s="145" t="s">
        <v>2509</v>
      </c>
      <c r="F421" s="146" t="s">
        <v>2510</v>
      </c>
      <c r="G421" s="147" t="s">
        <v>182</v>
      </c>
      <c r="H421" s="148">
        <v>1.2030000000000001</v>
      </c>
      <c r="I421" s="149"/>
      <c r="J421" s="150">
        <f>ROUND(I421*H421,2)</f>
        <v>0</v>
      </c>
      <c r="K421" s="151"/>
      <c r="L421" s="32"/>
      <c r="M421" s="152" t="s">
        <v>1</v>
      </c>
      <c r="N421" s="153" t="s">
        <v>41</v>
      </c>
      <c r="P421" s="154">
        <f>O421*H421</f>
        <v>0</v>
      </c>
      <c r="Q421" s="154">
        <v>0</v>
      </c>
      <c r="R421" s="154">
        <f>Q421*H421</f>
        <v>0</v>
      </c>
      <c r="S421" s="154">
        <v>0</v>
      </c>
      <c r="T421" s="155">
        <f>S421*H421</f>
        <v>0</v>
      </c>
      <c r="AR421" s="156" t="s">
        <v>183</v>
      </c>
      <c r="AT421" s="156" t="s">
        <v>179</v>
      </c>
      <c r="AU421" s="156" t="s">
        <v>88</v>
      </c>
      <c r="AY421" s="17" t="s">
        <v>177</v>
      </c>
      <c r="BE421" s="157">
        <f>IF(N421="základná",J421,0)</f>
        <v>0</v>
      </c>
      <c r="BF421" s="157">
        <f>IF(N421="znížená",J421,0)</f>
        <v>0</v>
      </c>
      <c r="BG421" s="157">
        <f>IF(N421="zákl. prenesená",J421,0)</f>
        <v>0</v>
      </c>
      <c r="BH421" s="157">
        <f>IF(N421="zníž. prenesená",J421,0)</f>
        <v>0</v>
      </c>
      <c r="BI421" s="157">
        <f>IF(N421="nulová",J421,0)</f>
        <v>0</v>
      </c>
      <c r="BJ421" s="17" t="s">
        <v>88</v>
      </c>
      <c r="BK421" s="157">
        <f>ROUND(I421*H421,2)</f>
        <v>0</v>
      </c>
      <c r="BL421" s="17" t="s">
        <v>183</v>
      </c>
      <c r="BM421" s="156" t="s">
        <v>405</v>
      </c>
    </row>
    <row r="422" spans="2:65" s="1" customFormat="1" ht="27.6" customHeight="1">
      <c r="B422" s="143"/>
      <c r="C422" s="144" t="s">
        <v>411</v>
      </c>
      <c r="D422" s="144" t="s">
        <v>179</v>
      </c>
      <c r="E422" s="145" t="s">
        <v>2511</v>
      </c>
      <c r="F422" s="146" t="s">
        <v>4523</v>
      </c>
      <c r="G422" s="147" t="s">
        <v>205</v>
      </c>
      <c r="H422" s="148">
        <v>892.6</v>
      </c>
      <c r="I422" s="149"/>
      <c r="J422" s="150">
        <f>ROUND(I422*H422,2)</f>
        <v>0</v>
      </c>
      <c r="K422" s="151"/>
      <c r="L422" s="32"/>
      <c r="M422" s="152" t="s">
        <v>1</v>
      </c>
      <c r="N422" s="153" t="s">
        <v>41</v>
      </c>
      <c r="P422" s="154">
        <f>O422*H422</f>
        <v>0</v>
      </c>
      <c r="Q422" s="154">
        <v>4.2000000000000002E-4</v>
      </c>
      <c r="R422" s="154">
        <f>Q422*H422</f>
        <v>0.374892</v>
      </c>
      <c r="S422" s="154">
        <v>0</v>
      </c>
      <c r="T422" s="155">
        <f>S422*H422</f>
        <v>0</v>
      </c>
      <c r="AR422" s="156" t="s">
        <v>183</v>
      </c>
      <c r="AT422" s="156" t="s">
        <v>179</v>
      </c>
      <c r="AU422" s="156" t="s">
        <v>88</v>
      </c>
      <c r="AY422" s="17" t="s">
        <v>177</v>
      </c>
      <c r="BE422" s="157">
        <f>IF(N422="základná",J422,0)</f>
        <v>0</v>
      </c>
      <c r="BF422" s="157">
        <f>IF(N422="znížená",J422,0)</f>
        <v>0</v>
      </c>
      <c r="BG422" s="157">
        <f>IF(N422="zákl. prenesená",J422,0)</f>
        <v>0</v>
      </c>
      <c r="BH422" s="157">
        <f>IF(N422="zníž. prenesená",J422,0)</f>
        <v>0</v>
      </c>
      <c r="BI422" s="157">
        <f>IF(N422="nulová",J422,0)</f>
        <v>0</v>
      </c>
      <c r="BJ422" s="17" t="s">
        <v>88</v>
      </c>
      <c r="BK422" s="157">
        <f>ROUND(I422*H422,2)</f>
        <v>0</v>
      </c>
      <c r="BL422" s="17" t="s">
        <v>183</v>
      </c>
      <c r="BM422" s="156" t="s">
        <v>2512</v>
      </c>
    </row>
    <row r="423" spans="2:65" s="12" customFormat="1">
      <c r="B423" s="158"/>
      <c r="D423" s="159" t="s">
        <v>184</v>
      </c>
      <c r="E423" s="160" t="s">
        <v>1</v>
      </c>
      <c r="F423" s="161" t="s">
        <v>2513</v>
      </c>
      <c r="H423" s="162">
        <v>106</v>
      </c>
      <c r="I423" s="163"/>
      <c r="L423" s="158"/>
      <c r="M423" s="164"/>
      <c r="T423" s="165"/>
      <c r="AT423" s="160" t="s">
        <v>184</v>
      </c>
      <c r="AU423" s="160" t="s">
        <v>88</v>
      </c>
      <c r="AV423" s="12" t="s">
        <v>88</v>
      </c>
      <c r="AW423" s="12" t="s">
        <v>31</v>
      </c>
      <c r="AX423" s="12" t="s">
        <v>75</v>
      </c>
      <c r="AY423" s="160" t="s">
        <v>177</v>
      </c>
    </row>
    <row r="424" spans="2:65" s="12" customFormat="1">
      <c r="B424" s="158"/>
      <c r="D424" s="159" t="s">
        <v>184</v>
      </c>
      <c r="E424" s="160" t="s">
        <v>1</v>
      </c>
      <c r="F424" s="161" t="s">
        <v>2514</v>
      </c>
      <c r="H424" s="162">
        <v>459.85</v>
      </c>
      <c r="I424" s="163"/>
      <c r="L424" s="158"/>
      <c r="M424" s="164"/>
      <c r="T424" s="165"/>
      <c r="AT424" s="160" t="s">
        <v>184</v>
      </c>
      <c r="AU424" s="160" t="s">
        <v>88</v>
      </c>
      <c r="AV424" s="12" t="s">
        <v>88</v>
      </c>
      <c r="AW424" s="12" t="s">
        <v>31</v>
      </c>
      <c r="AX424" s="12" t="s">
        <v>75</v>
      </c>
      <c r="AY424" s="160" t="s">
        <v>177</v>
      </c>
    </row>
    <row r="425" spans="2:65" s="12" customFormat="1">
      <c r="B425" s="158"/>
      <c r="D425" s="159" t="s">
        <v>184</v>
      </c>
      <c r="E425" s="160" t="s">
        <v>1</v>
      </c>
      <c r="F425" s="161" t="s">
        <v>2515</v>
      </c>
      <c r="H425" s="162">
        <v>115.58</v>
      </c>
      <c r="I425" s="163"/>
      <c r="L425" s="158"/>
      <c r="M425" s="164"/>
      <c r="T425" s="165"/>
      <c r="AT425" s="160" t="s">
        <v>184</v>
      </c>
      <c r="AU425" s="160" t="s">
        <v>88</v>
      </c>
      <c r="AV425" s="12" t="s">
        <v>88</v>
      </c>
      <c r="AW425" s="12" t="s">
        <v>31</v>
      </c>
      <c r="AX425" s="12" t="s">
        <v>75</v>
      </c>
      <c r="AY425" s="160" t="s">
        <v>177</v>
      </c>
    </row>
    <row r="426" spans="2:65" s="12" customFormat="1">
      <c r="B426" s="158"/>
      <c r="D426" s="159" t="s">
        <v>184</v>
      </c>
      <c r="E426" s="160" t="s">
        <v>1</v>
      </c>
      <c r="F426" s="161" t="s">
        <v>2516</v>
      </c>
      <c r="H426" s="162">
        <v>30.95</v>
      </c>
      <c r="I426" s="163"/>
      <c r="L426" s="158"/>
      <c r="M426" s="164"/>
      <c r="T426" s="165"/>
      <c r="AT426" s="160" t="s">
        <v>184</v>
      </c>
      <c r="AU426" s="160" t="s">
        <v>88</v>
      </c>
      <c r="AV426" s="12" t="s">
        <v>88</v>
      </c>
      <c r="AW426" s="12" t="s">
        <v>31</v>
      </c>
      <c r="AX426" s="12" t="s">
        <v>75</v>
      </c>
      <c r="AY426" s="160" t="s">
        <v>177</v>
      </c>
    </row>
    <row r="427" spans="2:65" s="12" customFormat="1">
      <c r="B427" s="158"/>
      <c r="D427" s="159" t="s">
        <v>184</v>
      </c>
      <c r="E427" s="160" t="s">
        <v>1</v>
      </c>
      <c r="F427" s="161" t="s">
        <v>2517</v>
      </c>
      <c r="H427" s="162">
        <v>7.5</v>
      </c>
      <c r="I427" s="163"/>
      <c r="L427" s="158"/>
      <c r="M427" s="164"/>
      <c r="T427" s="165"/>
      <c r="AT427" s="160" t="s">
        <v>184</v>
      </c>
      <c r="AU427" s="160" t="s">
        <v>88</v>
      </c>
      <c r="AV427" s="12" t="s">
        <v>88</v>
      </c>
      <c r="AW427" s="12" t="s">
        <v>31</v>
      </c>
      <c r="AX427" s="12" t="s">
        <v>75</v>
      </c>
      <c r="AY427" s="160" t="s">
        <v>177</v>
      </c>
    </row>
    <row r="428" spans="2:65" s="12" customFormat="1">
      <c r="B428" s="158"/>
      <c r="D428" s="159" t="s">
        <v>184</v>
      </c>
      <c r="E428" s="160" t="s">
        <v>1</v>
      </c>
      <c r="F428" s="161" t="s">
        <v>2518</v>
      </c>
      <c r="H428" s="162">
        <v>26.64</v>
      </c>
      <c r="I428" s="163"/>
      <c r="L428" s="158"/>
      <c r="M428" s="164"/>
      <c r="T428" s="165"/>
      <c r="AT428" s="160" t="s">
        <v>184</v>
      </c>
      <c r="AU428" s="160" t="s">
        <v>88</v>
      </c>
      <c r="AV428" s="12" t="s">
        <v>88</v>
      </c>
      <c r="AW428" s="12" t="s">
        <v>31</v>
      </c>
      <c r="AX428" s="12" t="s">
        <v>75</v>
      </c>
      <c r="AY428" s="160" t="s">
        <v>177</v>
      </c>
    </row>
    <row r="429" spans="2:65" s="12" customFormat="1">
      <c r="B429" s="158"/>
      <c r="D429" s="159" t="s">
        <v>184</v>
      </c>
      <c r="E429" s="160" t="s">
        <v>1</v>
      </c>
      <c r="F429" s="161" t="s">
        <v>2519</v>
      </c>
      <c r="H429" s="162">
        <v>146.08000000000001</v>
      </c>
      <c r="I429" s="163"/>
      <c r="L429" s="158"/>
      <c r="M429" s="164"/>
      <c r="T429" s="165"/>
      <c r="AT429" s="160" t="s">
        <v>184</v>
      </c>
      <c r="AU429" s="160" t="s">
        <v>88</v>
      </c>
      <c r="AV429" s="12" t="s">
        <v>88</v>
      </c>
      <c r="AW429" s="12" t="s">
        <v>31</v>
      </c>
      <c r="AX429" s="12" t="s">
        <v>75</v>
      </c>
      <c r="AY429" s="160" t="s">
        <v>177</v>
      </c>
    </row>
    <row r="430" spans="2:65" s="14" customFormat="1">
      <c r="B430" s="173"/>
      <c r="D430" s="159" t="s">
        <v>184</v>
      </c>
      <c r="E430" s="174" t="s">
        <v>1</v>
      </c>
      <c r="F430" s="175" t="s">
        <v>209</v>
      </c>
      <c r="H430" s="176">
        <v>892.6</v>
      </c>
      <c r="I430" s="177"/>
      <c r="L430" s="173"/>
      <c r="M430" s="178"/>
      <c r="T430" s="179"/>
      <c r="AT430" s="174" t="s">
        <v>184</v>
      </c>
      <c r="AU430" s="174" t="s">
        <v>88</v>
      </c>
      <c r="AV430" s="14" t="s">
        <v>191</v>
      </c>
      <c r="AW430" s="14" t="s">
        <v>31</v>
      </c>
      <c r="AX430" s="14" t="s">
        <v>82</v>
      </c>
      <c r="AY430" s="174" t="s">
        <v>177</v>
      </c>
    </row>
    <row r="431" spans="2:65" s="1" customFormat="1" ht="24.15" customHeight="1">
      <c r="B431" s="143"/>
      <c r="C431" s="144" t="s">
        <v>314</v>
      </c>
      <c r="D431" s="144" t="s">
        <v>179</v>
      </c>
      <c r="E431" s="145" t="s">
        <v>2520</v>
      </c>
      <c r="F431" s="146" t="s">
        <v>4524</v>
      </c>
      <c r="G431" s="147" t="s">
        <v>205</v>
      </c>
      <c r="H431" s="148">
        <v>892.6</v>
      </c>
      <c r="I431" s="149"/>
      <c r="J431" s="150">
        <f>ROUND(I431*H431,2)</f>
        <v>0</v>
      </c>
      <c r="K431" s="151"/>
      <c r="L431" s="32"/>
      <c r="M431" s="152" t="s">
        <v>1</v>
      </c>
      <c r="N431" s="153" t="s">
        <v>41</v>
      </c>
      <c r="P431" s="154">
        <f>O431*H431</f>
        <v>0</v>
      </c>
      <c r="Q431" s="154">
        <v>0</v>
      </c>
      <c r="R431" s="154">
        <f>Q431*H431</f>
        <v>0</v>
      </c>
      <c r="S431" s="154">
        <v>0</v>
      </c>
      <c r="T431" s="155">
        <f>S431*H431</f>
        <v>0</v>
      </c>
      <c r="AR431" s="156" t="s">
        <v>183</v>
      </c>
      <c r="AT431" s="156" t="s">
        <v>179</v>
      </c>
      <c r="AU431" s="156" t="s">
        <v>88</v>
      </c>
      <c r="AY431" s="17" t="s">
        <v>177</v>
      </c>
      <c r="BE431" s="157">
        <f>IF(N431="základná",J431,0)</f>
        <v>0</v>
      </c>
      <c r="BF431" s="157">
        <f>IF(N431="znížená",J431,0)</f>
        <v>0</v>
      </c>
      <c r="BG431" s="157">
        <f>IF(N431="zákl. prenesená",J431,0)</f>
        <v>0</v>
      </c>
      <c r="BH431" s="157">
        <f>IF(N431="zníž. prenesená",J431,0)</f>
        <v>0</v>
      </c>
      <c r="BI431" s="157">
        <f>IF(N431="nulová",J431,0)</f>
        <v>0</v>
      </c>
      <c r="BJ431" s="17" t="s">
        <v>88</v>
      </c>
      <c r="BK431" s="157">
        <f>ROUND(I431*H431,2)</f>
        <v>0</v>
      </c>
      <c r="BL431" s="17" t="s">
        <v>183</v>
      </c>
      <c r="BM431" s="156" t="s">
        <v>2521</v>
      </c>
    </row>
    <row r="432" spans="2:65" s="12" customFormat="1">
      <c r="B432" s="158"/>
      <c r="D432" s="159" t="s">
        <v>184</v>
      </c>
      <c r="E432" s="160" t="s">
        <v>1</v>
      </c>
      <c r="F432" s="161" t="s">
        <v>2513</v>
      </c>
      <c r="H432" s="162">
        <v>106</v>
      </c>
      <c r="I432" s="163"/>
      <c r="L432" s="158"/>
      <c r="M432" s="164"/>
      <c r="T432" s="165"/>
      <c r="AT432" s="160" t="s">
        <v>184</v>
      </c>
      <c r="AU432" s="160" t="s">
        <v>88</v>
      </c>
      <c r="AV432" s="12" t="s">
        <v>88</v>
      </c>
      <c r="AW432" s="12" t="s">
        <v>31</v>
      </c>
      <c r="AX432" s="12" t="s">
        <v>75</v>
      </c>
      <c r="AY432" s="160" t="s">
        <v>177</v>
      </c>
    </row>
    <row r="433" spans="2:65" s="12" customFormat="1">
      <c r="B433" s="158"/>
      <c r="D433" s="159" t="s">
        <v>184</v>
      </c>
      <c r="E433" s="160" t="s">
        <v>1</v>
      </c>
      <c r="F433" s="161" t="s">
        <v>2514</v>
      </c>
      <c r="H433" s="162">
        <v>459.85</v>
      </c>
      <c r="I433" s="163"/>
      <c r="L433" s="158"/>
      <c r="M433" s="164"/>
      <c r="T433" s="165"/>
      <c r="AT433" s="160" t="s">
        <v>184</v>
      </c>
      <c r="AU433" s="160" t="s">
        <v>88</v>
      </c>
      <c r="AV433" s="12" t="s">
        <v>88</v>
      </c>
      <c r="AW433" s="12" t="s">
        <v>31</v>
      </c>
      <c r="AX433" s="12" t="s">
        <v>75</v>
      </c>
      <c r="AY433" s="160" t="s">
        <v>177</v>
      </c>
    </row>
    <row r="434" spans="2:65" s="12" customFormat="1">
      <c r="B434" s="158"/>
      <c r="D434" s="159" t="s">
        <v>184</v>
      </c>
      <c r="E434" s="160" t="s">
        <v>1</v>
      </c>
      <c r="F434" s="161" t="s">
        <v>2515</v>
      </c>
      <c r="H434" s="162">
        <v>115.58</v>
      </c>
      <c r="I434" s="163"/>
      <c r="L434" s="158"/>
      <c r="M434" s="164"/>
      <c r="T434" s="165"/>
      <c r="AT434" s="160" t="s">
        <v>184</v>
      </c>
      <c r="AU434" s="160" t="s">
        <v>88</v>
      </c>
      <c r="AV434" s="12" t="s">
        <v>88</v>
      </c>
      <c r="AW434" s="12" t="s">
        <v>31</v>
      </c>
      <c r="AX434" s="12" t="s">
        <v>75</v>
      </c>
      <c r="AY434" s="160" t="s">
        <v>177</v>
      </c>
    </row>
    <row r="435" spans="2:65" s="12" customFormat="1">
      <c r="B435" s="158"/>
      <c r="D435" s="159" t="s">
        <v>184</v>
      </c>
      <c r="E435" s="160" t="s">
        <v>1</v>
      </c>
      <c r="F435" s="161" t="s">
        <v>2516</v>
      </c>
      <c r="H435" s="162">
        <v>30.95</v>
      </c>
      <c r="I435" s="163"/>
      <c r="L435" s="158"/>
      <c r="M435" s="164"/>
      <c r="T435" s="165"/>
      <c r="AT435" s="160" t="s">
        <v>184</v>
      </c>
      <c r="AU435" s="160" t="s">
        <v>88</v>
      </c>
      <c r="AV435" s="12" t="s">
        <v>88</v>
      </c>
      <c r="AW435" s="12" t="s">
        <v>31</v>
      </c>
      <c r="AX435" s="12" t="s">
        <v>75</v>
      </c>
      <c r="AY435" s="160" t="s">
        <v>177</v>
      </c>
    </row>
    <row r="436" spans="2:65" s="12" customFormat="1">
      <c r="B436" s="158"/>
      <c r="D436" s="159" t="s">
        <v>184</v>
      </c>
      <c r="E436" s="160" t="s">
        <v>1</v>
      </c>
      <c r="F436" s="161" t="s">
        <v>2517</v>
      </c>
      <c r="H436" s="162">
        <v>7.5</v>
      </c>
      <c r="I436" s="163"/>
      <c r="L436" s="158"/>
      <c r="M436" s="164"/>
      <c r="T436" s="165"/>
      <c r="AT436" s="160" t="s">
        <v>184</v>
      </c>
      <c r="AU436" s="160" t="s">
        <v>88</v>
      </c>
      <c r="AV436" s="12" t="s">
        <v>88</v>
      </c>
      <c r="AW436" s="12" t="s">
        <v>31</v>
      </c>
      <c r="AX436" s="12" t="s">
        <v>75</v>
      </c>
      <c r="AY436" s="160" t="s">
        <v>177</v>
      </c>
    </row>
    <row r="437" spans="2:65" s="12" customFormat="1">
      <c r="B437" s="158"/>
      <c r="D437" s="159" t="s">
        <v>184</v>
      </c>
      <c r="E437" s="160" t="s">
        <v>1</v>
      </c>
      <c r="F437" s="161" t="s">
        <v>2518</v>
      </c>
      <c r="H437" s="162">
        <v>26.64</v>
      </c>
      <c r="I437" s="163"/>
      <c r="L437" s="158"/>
      <c r="M437" s="164"/>
      <c r="T437" s="165"/>
      <c r="AT437" s="160" t="s">
        <v>184</v>
      </c>
      <c r="AU437" s="160" t="s">
        <v>88</v>
      </c>
      <c r="AV437" s="12" t="s">
        <v>88</v>
      </c>
      <c r="AW437" s="12" t="s">
        <v>31</v>
      </c>
      <c r="AX437" s="12" t="s">
        <v>75</v>
      </c>
      <c r="AY437" s="160" t="s">
        <v>177</v>
      </c>
    </row>
    <row r="438" spans="2:65" s="12" customFormat="1">
      <c r="B438" s="158"/>
      <c r="D438" s="159" t="s">
        <v>184</v>
      </c>
      <c r="E438" s="160" t="s">
        <v>1</v>
      </c>
      <c r="F438" s="161" t="s">
        <v>2519</v>
      </c>
      <c r="H438" s="162">
        <v>146.08000000000001</v>
      </c>
      <c r="I438" s="163"/>
      <c r="L438" s="158"/>
      <c r="M438" s="164"/>
      <c r="T438" s="165"/>
      <c r="AT438" s="160" t="s">
        <v>184</v>
      </c>
      <c r="AU438" s="160" t="s">
        <v>88</v>
      </c>
      <c r="AV438" s="12" t="s">
        <v>88</v>
      </c>
      <c r="AW438" s="12" t="s">
        <v>31</v>
      </c>
      <c r="AX438" s="12" t="s">
        <v>75</v>
      </c>
      <c r="AY438" s="160" t="s">
        <v>177</v>
      </c>
    </row>
    <row r="439" spans="2:65" s="14" customFormat="1">
      <c r="B439" s="173"/>
      <c r="D439" s="159" t="s">
        <v>184</v>
      </c>
      <c r="E439" s="174" t="s">
        <v>1</v>
      </c>
      <c r="F439" s="175" t="s">
        <v>209</v>
      </c>
      <c r="H439" s="176">
        <v>892.6</v>
      </c>
      <c r="I439" s="177"/>
      <c r="L439" s="173"/>
      <c r="M439" s="178"/>
      <c r="T439" s="179"/>
      <c r="AT439" s="174" t="s">
        <v>184</v>
      </c>
      <c r="AU439" s="174" t="s">
        <v>88</v>
      </c>
      <c r="AV439" s="14" t="s">
        <v>191</v>
      </c>
      <c r="AW439" s="14" t="s">
        <v>31</v>
      </c>
      <c r="AX439" s="14" t="s">
        <v>82</v>
      </c>
      <c r="AY439" s="174" t="s">
        <v>177</v>
      </c>
    </row>
    <row r="440" spans="2:65" s="1" customFormat="1" ht="47.4" customHeight="1">
      <c r="B440" s="143"/>
      <c r="C440" s="144" t="s">
        <v>421</v>
      </c>
      <c r="D440" s="144" t="s">
        <v>179</v>
      </c>
      <c r="E440" s="145" t="s">
        <v>363</v>
      </c>
      <c r="F440" s="146" t="s">
        <v>4525</v>
      </c>
      <c r="G440" s="147" t="s">
        <v>205</v>
      </c>
      <c r="H440" s="148">
        <v>106</v>
      </c>
      <c r="I440" s="149"/>
      <c r="J440" s="150">
        <f>ROUND(I440*H440,2)</f>
        <v>0</v>
      </c>
      <c r="K440" s="151"/>
      <c r="L440" s="32"/>
      <c r="M440" s="152" t="s">
        <v>1</v>
      </c>
      <c r="N440" s="153" t="s">
        <v>41</v>
      </c>
      <c r="P440" s="154">
        <f>O440*H440</f>
        <v>0</v>
      </c>
      <c r="Q440" s="154">
        <v>0.31</v>
      </c>
      <c r="R440" s="154">
        <f>Q440*H440</f>
        <v>32.86</v>
      </c>
      <c r="S440" s="154">
        <v>0</v>
      </c>
      <c r="T440" s="155">
        <f>S440*H440</f>
        <v>0</v>
      </c>
      <c r="AR440" s="156" t="s">
        <v>183</v>
      </c>
      <c r="AT440" s="156" t="s">
        <v>179</v>
      </c>
      <c r="AU440" s="156" t="s">
        <v>88</v>
      </c>
      <c r="AY440" s="17" t="s">
        <v>177</v>
      </c>
      <c r="BE440" s="157">
        <f>IF(N440="základná",J440,0)</f>
        <v>0</v>
      </c>
      <c r="BF440" s="157">
        <f>IF(N440="znížená",J440,0)</f>
        <v>0</v>
      </c>
      <c r="BG440" s="157">
        <f>IF(N440="zákl. prenesená",J440,0)</f>
        <v>0</v>
      </c>
      <c r="BH440" s="157">
        <f>IF(N440="zníž. prenesená",J440,0)</f>
        <v>0</v>
      </c>
      <c r="BI440" s="157">
        <f>IF(N440="nulová",J440,0)</f>
        <v>0</v>
      </c>
      <c r="BJ440" s="17" t="s">
        <v>88</v>
      </c>
      <c r="BK440" s="157">
        <f>ROUND(I440*H440,2)</f>
        <v>0</v>
      </c>
      <c r="BL440" s="17" t="s">
        <v>183</v>
      </c>
      <c r="BM440" s="156" t="s">
        <v>409</v>
      </c>
    </row>
    <row r="441" spans="2:65" s="15" customFormat="1" ht="20.399999999999999">
      <c r="B441" s="180"/>
      <c r="D441" s="159" t="s">
        <v>184</v>
      </c>
      <c r="E441" s="181" t="s">
        <v>1</v>
      </c>
      <c r="F441" s="182" t="s">
        <v>2522</v>
      </c>
      <c r="H441" s="181" t="s">
        <v>1</v>
      </c>
      <c r="I441" s="183"/>
      <c r="L441" s="180"/>
      <c r="M441" s="184"/>
      <c r="T441" s="185"/>
      <c r="AT441" s="181" t="s">
        <v>184</v>
      </c>
      <c r="AU441" s="181" t="s">
        <v>88</v>
      </c>
      <c r="AV441" s="15" t="s">
        <v>82</v>
      </c>
      <c r="AW441" s="15" t="s">
        <v>31</v>
      </c>
      <c r="AX441" s="15" t="s">
        <v>75</v>
      </c>
      <c r="AY441" s="181" t="s">
        <v>177</v>
      </c>
    </row>
    <row r="442" spans="2:65" s="12" customFormat="1">
      <c r="B442" s="158"/>
      <c r="D442" s="159" t="s">
        <v>184</v>
      </c>
      <c r="E442" s="160" t="s">
        <v>1</v>
      </c>
      <c r="F442" s="161" t="s">
        <v>2523</v>
      </c>
      <c r="H442" s="162">
        <v>106</v>
      </c>
      <c r="I442" s="163"/>
      <c r="L442" s="158"/>
      <c r="M442" s="164"/>
      <c r="T442" s="165"/>
      <c r="AT442" s="160" t="s">
        <v>184</v>
      </c>
      <c r="AU442" s="160" t="s">
        <v>88</v>
      </c>
      <c r="AV442" s="12" t="s">
        <v>88</v>
      </c>
      <c r="AW442" s="12" t="s">
        <v>31</v>
      </c>
      <c r="AX442" s="12" t="s">
        <v>75</v>
      </c>
      <c r="AY442" s="160" t="s">
        <v>177</v>
      </c>
    </row>
    <row r="443" spans="2:65" s="13" customFormat="1">
      <c r="B443" s="166"/>
      <c r="D443" s="159" t="s">
        <v>184</v>
      </c>
      <c r="E443" s="167" t="s">
        <v>1</v>
      </c>
      <c r="F443" s="168" t="s">
        <v>186</v>
      </c>
      <c r="H443" s="169">
        <v>106</v>
      </c>
      <c r="I443" s="170"/>
      <c r="L443" s="166"/>
      <c r="M443" s="171"/>
      <c r="T443" s="172"/>
      <c r="AT443" s="167" t="s">
        <v>184</v>
      </c>
      <c r="AU443" s="167" t="s">
        <v>88</v>
      </c>
      <c r="AV443" s="13" t="s">
        <v>183</v>
      </c>
      <c r="AW443" s="13" t="s">
        <v>31</v>
      </c>
      <c r="AX443" s="13" t="s">
        <v>82</v>
      </c>
      <c r="AY443" s="167" t="s">
        <v>177</v>
      </c>
    </row>
    <row r="444" spans="2:65" s="1" customFormat="1" ht="46.2" customHeight="1">
      <c r="B444" s="143"/>
      <c r="C444" s="144" t="s">
        <v>318</v>
      </c>
      <c r="D444" s="144" t="s">
        <v>179</v>
      </c>
      <c r="E444" s="145" t="s">
        <v>363</v>
      </c>
      <c r="F444" s="146" t="s">
        <v>4525</v>
      </c>
      <c r="G444" s="147" t="s">
        <v>205</v>
      </c>
      <c r="H444" s="148">
        <v>115.58</v>
      </c>
      <c r="I444" s="149"/>
      <c r="J444" s="150">
        <f>ROUND(I444*H444,2)</f>
        <v>0</v>
      </c>
      <c r="K444" s="151"/>
      <c r="L444" s="32"/>
      <c r="M444" s="152" t="s">
        <v>1</v>
      </c>
      <c r="N444" s="153" t="s">
        <v>41</v>
      </c>
      <c r="P444" s="154">
        <f>O444*H444</f>
        <v>0</v>
      </c>
      <c r="Q444" s="154">
        <v>0.31</v>
      </c>
      <c r="R444" s="154">
        <f>Q444*H444</f>
        <v>35.829799999999999</v>
      </c>
      <c r="S444" s="154">
        <v>0</v>
      </c>
      <c r="T444" s="155">
        <f>S444*H444</f>
        <v>0</v>
      </c>
      <c r="AR444" s="156" t="s">
        <v>183</v>
      </c>
      <c r="AT444" s="156" t="s">
        <v>179</v>
      </c>
      <c r="AU444" s="156" t="s">
        <v>88</v>
      </c>
      <c r="AY444" s="17" t="s">
        <v>177</v>
      </c>
      <c r="BE444" s="157">
        <f>IF(N444="základná",J444,0)</f>
        <v>0</v>
      </c>
      <c r="BF444" s="157">
        <f>IF(N444="znížená",J444,0)</f>
        <v>0</v>
      </c>
      <c r="BG444" s="157">
        <f>IF(N444="zákl. prenesená",J444,0)</f>
        <v>0</v>
      </c>
      <c r="BH444" s="157">
        <f>IF(N444="zníž. prenesená",J444,0)</f>
        <v>0</v>
      </c>
      <c r="BI444" s="157">
        <f>IF(N444="nulová",J444,0)</f>
        <v>0</v>
      </c>
      <c r="BJ444" s="17" t="s">
        <v>88</v>
      </c>
      <c r="BK444" s="157">
        <f>ROUND(I444*H444,2)</f>
        <v>0</v>
      </c>
      <c r="BL444" s="17" t="s">
        <v>183</v>
      </c>
      <c r="BM444" s="156" t="s">
        <v>414</v>
      </c>
    </row>
    <row r="445" spans="2:65" s="15" customFormat="1" ht="20.399999999999999">
      <c r="B445" s="180"/>
      <c r="D445" s="159" t="s">
        <v>184</v>
      </c>
      <c r="E445" s="181" t="s">
        <v>1</v>
      </c>
      <c r="F445" s="182" t="s">
        <v>2522</v>
      </c>
      <c r="H445" s="181" t="s">
        <v>1</v>
      </c>
      <c r="I445" s="183"/>
      <c r="L445" s="180"/>
      <c r="M445" s="184"/>
      <c r="T445" s="185"/>
      <c r="AT445" s="181" t="s">
        <v>184</v>
      </c>
      <c r="AU445" s="181" t="s">
        <v>88</v>
      </c>
      <c r="AV445" s="15" t="s">
        <v>82</v>
      </c>
      <c r="AW445" s="15" t="s">
        <v>31</v>
      </c>
      <c r="AX445" s="15" t="s">
        <v>75</v>
      </c>
      <c r="AY445" s="181" t="s">
        <v>177</v>
      </c>
    </row>
    <row r="446" spans="2:65" s="12" customFormat="1">
      <c r="B446" s="158"/>
      <c r="D446" s="159" t="s">
        <v>184</v>
      </c>
      <c r="E446" s="160" t="s">
        <v>1</v>
      </c>
      <c r="F446" s="161" t="s">
        <v>2524</v>
      </c>
      <c r="H446" s="162">
        <v>115.58</v>
      </c>
      <c r="I446" s="163"/>
      <c r="L446" s="158"/>
      <c r="M446" s="164"/>
      <c r="T446" s="165"/>
      <c r="AT446" s="160" t="s">
        <v>184</v>
      </c>
      <c r="AU446" s="160" t="s">
        <v>88</v>
      </c>
      <c r="AV446" s="12" t="s">
        <v>88</v>
      </c>
      <c r="AW446" s="12" t="s">
        <v>31</v>
      </c>
      <c r="AX446" s="12" t="s">
        <v>75</v>
      </c>
      <c r="AY446" s="160" t="s">
        <v>177</v>
      </c>
    </row>
    <row r="447" spans="2:65" s="13" customFormat="1">
      <c r="B447" s="166"/>
      <c r="D447" s="159" t="s">
        <v>184</v>
      </c>
      <c r="E447" s="167" t="s">
        <v>1</v>
      </c>
      <c r="F447" s="168" t="s">
        <v>186</v>
      </c>
      <c r="H447" s="169">
        <v>115.58</v>
      </c>
      <c r="I447" s="170"/>
      <c r="L447" s="166"/>
      <c r="M447" s="171"/>
      <c r="T447" s="172"/>
      <c r="AT447" s="167" t="s">
        <v>184</v>
      </c>
      <c r="AU447" s="167" t="s">
        <v>88</v>
      </c>
      <c r="AV447" s="13" t="s">
        <v>183</v>
      </c>
      <c r="AW447" s="13" t="s">
        <v>31</v>
      </c>
      <c r="AX447" s="13" t="s">
        <v>82</v>
      </c>
      <c r="AY447" s="167" t="s">
        <v>177</v>
      </c>
    </row>
    <row r="448" spans="2:65" s="1" customFormat="1" ht="21.75" customHeight="1">
      <c r="B448" s="143"/>
      <c r="C448" s="144" t="s">
        <v>431</v>
      </c>
      <c r="D448" s="144" t="s">
        <v>179</v>
      </c>
      <c r="E448" s="145" t="s">
        <v>2525</v>
      </c>
      <c r="F448" s="146" t="s">
        <v>2526</v>
      </c>
      <c r="G448" s="147" t="s">
        <v>205</v>
      </c>
      <c r="H448" s="148">
        <v>144.44999999999999</v>
      </c>
      <c r="I448" s="149"/>
      <c r="J448" s="150">
        <f>ROUND(I448*H448,2)</f>
        <v>0</v>
      </c>
      <c r="K448" s="151"/>
      <c r="L448" s="32"/>
      <c r="M448" s="152" t="s">
        <v>1</v>
      </c>
      <c r="N448" s="153" t="s">
        <v>41</v>
      </c>
      <c r="P448" s="154">
        <f>O448*H448</f>
        <v>0</v>
      </c>
      <c r="Q448" s="154">
        <v>0.154</v>
      </c>
      <c r="R448" s="154">
        <f>Q448*H448</f>
        <v>22.245299999999997</v>
      </c>
      <c r="S448" s="154">
        <v>0</v>
      </c>
      <c r="T448" s="155">
        <f>S448*H448</f>
        <v>0</v>
      </c>
      <c r="AR448" s="156" t="s">
        <v>183</v>
      </c>
      <c r="AT448" s="156" t="s">
        <v>179</v>
      </c>
      <c r="AU448" s="156" t="s">
        <v>88</v>
      </c>
      <c r="AY448" s="17" t="s">
        <v>177</v>
      </c>
      <c r="BE448" s="157">
        <f>IF(N448="základná",J448,0)</f>
        <v>0</v>
      </c>
      <c r="BF448" s="157">
        <f>IF(N448="znížená",J448,0)</f>
        <v>0</v>
      </c>
      <c r="BG448" s="157">
        <f>IF(N448="zákl. prenesená",J448,0)</f>
        <v>0</v>
      </c>
      <c r="BH448" s="157">
        <f>IF(N448="zníž. prenesená",J448,0)</f>
        <v>0</v>
      </c>
      <c r="BI448" s="157">
        <f>IF(N448="nulová",J448,0)</f>
        <v>0</v>
      </c>
      <c r="BJ448" s="17" t="s">
        <v>88</v>
      </c>
      <c r="BK448" s="157">
        <f>ROUND(I448*H448,2)</f>
        <v>0</v>
      </c>
      <c r="BL448" s="17" t="s">
        <v>183</v>
      </c>
      <c r="BM448" s="156" t="s">
        <v>419</v>
      </c>
    </row>
    <row r="449" spans="2:65" s="12" customFormat="1">
      <c r="B449" s="158"/>
      <c r="D449" s="159" t="s">
        <v>184</v>
      </c>
      <c r="E449" s="160" t="s">
        <v>1</v>
      </c>
      <c r="F449" s="161" t="s">
        <v>2523</v>
      </c>
      <c r="H449" s="162">
        <v>106</v>
      </c>
      <c r="I449" s="163"/>
      <c r="L449" s="158"/>
      <c r="M449" s="164"/>
      <c r="T449" s="165"/>
      <c r="AT449" s="160" t="s">
        <v>184</v>
      </c>
      <c r="AU449" s="160" t="s">
        <v>88</v>
      </c>
      <c r="AV449" s="12" t="s">
        <v>88</v>
      </c>
      <c r="AW449" s="12" t="s">
        <v>31</v>
      </c>
      <c r="AX449" s="12" t="s">
        <v>75</v>
      </c>
      <c r="AY449" s="160" t="s">
        <v>177</v>
      </c>
    </row>
    <row r="450" spans="2:65" s="12" customFormat="1">
      <c r="B450" s="158"/>
      <c r="D450" s="159" t="s">
        <v>184</v>
      </c>
      <c r="E450" s="160" t="s">
        <v>1</v>
      </c>
      <c r="F450" s="161" t="s">
        <v>2527</v>
      </c>
      <c r="H450" s="162">
        <v>30.95</v>
      </c>
      <c r="I450" s="163"/>
      <c r="L450" s="158"/>
      <c r="M450" s="164"/>
      <c r="T450" s="165"/>
      <c r="AT450" s="160" t="s">
        <v>184</v>
      </c>
      <c r="AU450" s="160" t="s">
        <v>88</v>
      </c>
      <c r="AV450" s="12" t="s">
        <v>88</v>
      </c>
      <c r="AW450" s="12" t="s">
        <v>31</v>
      </c>
      <c r="AX450" s="12" t="s">
        <v>75</v>
      </c>
      <c r="AY450" s="160" t="s">
        <v>177</v>
      </c>
    </row>
    <row r="451" spans="2:65" s="12" customFormat="1">
      <c r="B451" s="158"/>
      <c r="D451" s="159" t="s">
        <v>184</v>
      </c>
      <c r="E451" s="160" t="s">
        <v>1</v>
      </c>
      <c r="F451" s="161" t="s">
        <v>2528</v>
      </c>
      <c r="H451" s="162">
        <v>7.5</v>
      </c>
      <c r="I451" s="163"/>
      <c r="L451" s="158"/>
      <c r="M451" s="164"/>
      <c r="T451" s="165"/>
      <c r="AT451" s="160" t="s">
        <v>184</v>
      </c>
      <c r="AU451" s="160" t="s">
        <v>88</v>
      </c>
      <c r="AV451" s="12" t="s">
        <v>88</v>
      </c>
      <c r="AW451" s="12" t="s">
        <v>31</v>
      </c>
      <c r="AX451" s="12" t="s">
        <v>75</v>
      </c>
      <c r="AY451" s="160" t="s">
        <v>177</v>
      </c>
    </row>
    <row r="452" spans="2:65" s="14" customFormat="1">
      <c r="B452" s="173"/>
      <c r="D452" s="159" t="s">
        <v>184</v>
      </c>
      <c r="E452" s="174" t="s">
        <v>1</v>
      </c>
      <c r="F452" s="175" t="s">
        <v>209</v>
      </c>
      <c r="H452" s="176">
        <v>144.44999999999999</v>
      </c>
      <c r="I452" s="177"/>
      <c r="L452" s="173"/>
      <c r="M452" s="178"/>
      <c r="T452" s="179"/>
      <c r="AT452" s="174" t="s">
        <v>184</v>
      </c>
      <c r="AU452" s="174" t="s">
        <v>88</v>
      </c>
      <c r="AV452" s="14" t="s">
        <v>191</v>
      </c>
      <c r="AW452" s="14" t="s">
        <v>31</v>
      </c>
      <c r="AX452" s="14" t="s">
        <v>75</v>
      </c>
      <c r="AY452" s="174" t="s">
        <v>177</v>
      </c>
    </row>
    <row r="453" spans="2:65" s="13" customFormat="1">
      <c r="B453" s="166"/>
      <c r="D453" s="159" t="s">
        <v>184</v>
      </c>
      <c r="E453" s="167" t="s">
        <v>1</v>
      </c>
      <c r="F453" s="168" t="s">
        <v>186</v>
      </c>
      <c r="H453" s="169">
        <v>144.44999999999999</v>
      </c>
      <c r="I453" s="170"/>
      <c r="L453" s="166"/>
      <c r="M453" s="171"/>
      <c r="T453" s="172"/>
      <c r="AT453" s="167" t="s">
        <v>184</v>
      </c>
      <c r="AU453" s="167" t="s">
        <v>88</v>
      </c>
      <c r="AV453" s="13" t="s">
        <v>183</v>
      </c>
      <c r="AW453" s="13" t="s">
        <v>31</v>
      </c>
      <c r="AX453" s="13" t="s">
        <v>82</v>
      </c>
      <c r="AY453" s="167" t="s">
        <v>177</v>
      </c>
    </row>
    <row r="454" spans="2:65" s="1" customFormat="1" ht="24.15" customHeight="1">
      <c r="B454" s="143"/>
      <c r="C454" s="144" t="s">
        <v>321</v>
      </c>
      <c r="D454" s="144" t="s">
        <v>179</v>
      </c>
      <c r="E454" s="145" t="s">
        <v>2529</v>
      </c>
      <c r="F454" s="146" t="s">
        <v>2530</v>
      </c>
      <c r="G454" s="147" t="s">
        <v>205</v>
      </c>
      <c r="H454" s="148">
        <v>176.65</v>
      </c>
      <c r="I454" s="149"/>
      <c r="J454" s="150">
        <f>ROUND(I454*H454,2)</f>
        <v>0</v>
      </c>
      <c r="K454" s="151"/>
      <c r="L454" s="32"/>
      <c r="M454" s="152" t="s">
        <v>1</v>
      </c>
      <c r="N454" s="153" t="s">
        <v>41</v>
      </c>
      <c r="P454" s="154">
        <f>O454*H454</f>
        <v>0</v>
      </c>
      <c r="Q454" s="154">
        <v>5.1000000000000004E-3</v>
      </c>
      <c r="R454" s="154">
        <f>Q454*H454</f>
        <v>0.90091500000000013</v>
      </c>
      <c r="S454" s="154">
        <v>0</v>
      </c>
      <c r="T454" s="155">
        <f>S454*H454</f>
        <v>0</v>
      </c>
      <c r="AR454" s="156" t="s">
        <v>183</v>
      </c>
      <c r="AT454" s="156" t="s">
        <v>179</v>
      </c>
      <c r="AU454" s="156" t="s">
        <v>88</v>
      </c>
      <c r="AY454" s="17" t="s">
        <v>177</v>
      </c>
      <c r="BE454" s="157">
        <f>IF(N454="základná",J454,0)</f>
        <v>0</v>
      </c>
      <c r="BF454" s="157">
        <f>IF(N454="znížená",J454,0)</f>
        <v>0</v>
      </c>
      <c r="BG454" s="157">
        <f>IF(N454="zákl. prenesená",J454,0)</f>
        <v>0</v>
      </c>
      <c r="BH454" s="157">
        <f>IF(N454="zníž. prenesená",J454,0)</f>
        <v>0</v>
      </c>
      <c r="BI454" s="157">
        <f>IF(N454="nulová",J454,0)</f>
        <v>0</v>
      </c>
      <c r="BJ454" s="17" t="s">
        <v>88</v>
      </c>
      <c r="BK454" s="157">
        <f>ROUND(I454*H454,2)</f>
        <v>0</v>
      </c>
      <c r="BL454" s="17" t="s">
        <v>183</v>
      </c>
      <c r="BM454" s="156" t="s">
        <v>2531</v>
      </c>
    </row>
    <row r="455" spans="2:65" s="15" customFormat="1">
      <c r="B455" s="180"/>
      <c r="D455" s="159" t="s">
        <v>184</v>
      </c>
      <c r="E455" s="181" t="s">
        <v>1</v>
      </c>
      <c r="F455" s="182" t="s">
        <v>2532</v>
      </c>
      <c r="H455" s="181" t="s">
        <v>1</v>
      </c>
      <c r="I455" s="183"/>
      <c r="L455" s="180"/>
      <c r="M455" s="184"/>
      <c r="T455" s="185"/>
      <c r="AT455" s="181" t="s">
        <v>184</v>
      </c>
      <c r="AU455" s="181" t="s">
        <v>88</v>
      </c>
      <c r="AV455" s="15" t="s">
        <v>82</v>
      </c>
      <c r="AW455" s="15" t="s">
        <v>31</v>
      </c>
      <c r="AX455" s="15" t="s">
        <v>75</v>
      </c>
      <c r="AY455" s="181" t="s">
        <v>177</v>
      </c>
    </row>
    <row r="456" spans="2:65" s="12" customFormat="1">
      <c r="B456" s="158"/>
      <c r="D456" s="159" t="s">
        <v>184</v>
      </c>
      <c r="E456" s="160" t="s">
        <v>1</v>
      </c>
      <c r="F456" s="161" t="s">
        <v>2487</v>
      </c>
      <c r="H456" s="162">
        <v>77</v>
      </c>
      <c r="I456" s="163"/>
      <c r="L456" s="158"/>
      <c r="M456" s="164"/>
      <c r="T456" s="165"/>
      <c r="AT456" s="160" t="s">
        <v>184</v>
      </c>
      <c r="AU456" s="160" t="s">
        <v>88</v>
      </c>
      <c r="AV456" s="12" t="s">
        <v>88</v>
      </c>
      <c r="AW456" s="12" t="s">
        <v>31</v>
      </c>
      <c r="AX456" s="12" t="s">
        <v>75</v>
      </c>
      <c r="AY456" s="160" t="s">
        <v>177</v>
      </c>
    </row>
    <row r="457" spans="2:65" s="12" customFormat="1">
      <c r="B457" s="158"/>
      <c r="D457" s="159" t="s">
        <v>184</v>
      </c>
      <c r="E457" s="160" t="s">
        <v>1</v>
      </c>
      <c r="F457" s="161" t="s">
        <v>2488</v>
      </c>
      <c r="H457" s="162">
        <v>74</v>
      </c>
      <c r="I457" s="163"/>
      <c r="L457" s="158"/>
      <c r="M457" s="164"/>
      <c r="T457" s="165"/>
      <c r="AT457" s="160" t="s">
        <v>184</v>
      </c>
      <c r="AU457" s="160" t="s">
        <v>88</v>
      </c>
      <c r="AV457" s="12" t="s">
        <v>88</v>
      </c>
      <c r="AW457" s="12" t="s">
        <v>31</v>
      </c>
      <c r="AX457" s="12" t="s">
        <v>75</v>
      </c>
      <c r="AY457" s="160" t="s">
        <v>177</v>
      </c>
    </row>
    <row r="458" spans="2:65" s="12" customFormat="1">
      <c r="B458" s="158"/>
      <c r="D458" s="159" t="s">
        <v>184</v>
      </c>
      <c r="E458" s="160" t="s">
        <v>1</v>
      </c>
      <c r="F458" s="161" t="s">
        <v>2489</v>
      </c>
      <c r="H458" s="162">
        <v>16.420000000000002</v>
      </c>
      <c r="I458" s="163"/>
      <c r="L458" s="158"/>
      <c r="M458" s="164"/>
      <c r="T458" s="165"/>
      <c r="AT458" s="160" t="s">
        <v>184</v>
      </c>
      <c r="AU458" s="160" t="s">
        <v>88</v>
      </c>
      <c r="AV458" s="12" t="s">
        <v>88</v>
      </c>
      <c r="AW458" s="12" t="s">
        <v>31</v>
      </c>
      <c r="AX458" s="12" t="s">
        <v>75</v>
      </c>
      <c r="AY458" s="160" t="s">
        <v>177</v>
      </c>
    </row>
    <row r="459" spans="2:65" s="12" customFormat="1">
      <c r="B459" s="158"/>
      <c r="D459" s="159" t="s">
        <v>184</v>
      </c>
      <c r="E459" s="160" t="s">
        <v>1</v>
      </c>
      <c r="F459" s="161" t="s">
        <v>2490</v>
      </c>
      <c r="H459" s="162">
        <v>9.23</v>
      </c>
      <c r="I459" s="163"/>
      <c r="L459" s="158"/>
      <c r="M459" s="164"/>
      <c r="T459" s="165"/>
      <c r="AT459" s="160" t="s">
        <v>184</v>
      </c>
      <c r="AU459" s="160" t="s">
        <v>88</v>
      </c>
      <c r="AV459" s="12" t="s">
        <v>88</v>
      </c>
      <c r="AW459" s="12" t="s">
        <v>31</v>
      </c>
      <c r="AX459" s="12" t="s">
        <v>75</v>
      </c>
      <c r="AY459" s="160" t="s">
        <v>177</v>
      </c>
    </row>
    <row r="460" spans="2:65" s="14" customFormat="1">
      <c r="B460" s="173"/>
      <c r="D460" s="159" t="s">
        <v>184</v>
      </c>
      <c r="E460" s="174" t="s">
        <v>1</v>
      </c>
      <c r="F460" s="175" t="s">
        <v>209</v>
      </c>
      <c r="H460" s="176">
        <v>176.65</v>
      </c>
      <c r="I460" s="177"/>
      <c r="L460" s="173"/>
      <c r="M460" s="178"/>
      <c r="T460" s="179"/>
      <c r="AT460" s="174" t="s">
        <v>184</v>
      </c>
      <c r="AU460" s="174" t="s">
        <v>88</v>
      </c>
      <c r="AV460" s="14" t="s">
        <v>191</v>
      </c>
      <c r="AW460" s="14" t="s">
        <v>31</v>
      </c>
      <c r="AX460" s="14" t="s">
        <v>75</v>
      </c>
      <c r="AY460" s="174" t="s">
        <v>177</v>
      </c>
    </row>
    <row r="461" spans="2:65" s="13" customFormat="1">
      <c r="B461" s="166"/>
      <c r="D461" s="159" t="s">
        <v>184</v>
      </c>
      <c r="E461" s="167" t="s">
        <v>1</v>
      </c>
      <c r="F461" s="168" t="s">
        <v>186</v>
      </c>
      <c r="H461" s="169">
        <v>176.65</v>
      </c>
      <c r="I461" s="170"/>
      <c r="L461" s="166"/>
      <c r="M461" s="171"/>
      <c r="T461" s="172"/>
      <c r="AT461" s="167" t="s">
        <v>184</v>
      </c>
      <c r="AU461" s="167" t="s">
        <v>88</v>
      </c>
      <c r="AV461" s="13" t="s">
        <v>183</v>
      </c>
      <c r="AW461" s="13" t="s">
        <v>31</v>
      </c>
      <c r="AX461" s="13" t="s">
        <v>82</v>
      </c>
      <c r="AY461" s="167" t="s">
        <v>177</v>
      </c>
    </row>
    <row r="462" spans="2:65" s="1" customFormat="1" ht="24.15" customHeight="1">
      <c r="B462" s="143"/>
      <c r="C462" s="144" t="s">
        <v>439</v>
      </c>
      <c r="D462" s="144" t="s">
        <v>179</v>
      </c>
      <c r="E462" s="145" t="s">
        <v>2533</v>
      </c>
      <c r="F462" s="146" t="s">
        <v>2534</v>
      </c>
      <c r="G462" s="147" t="s">
        <v>205</v>
      </c>
      <c r="H462" s="148">
        <v>12.244999999999999</v>
      </c>
      <c r="I462" s="149"/>
      <c r="J462" s="150">
        <f>ROUND(I462*H462,2)</f>
        <v>0</v>
      </c>
      <c r="K462" s="151"/>
      <c r="L462" s="32"/>
      <c r="M462" s="152" t="s">
        <v>1</v>
      </c>
      <c r="N462" s="153" t="s">
        <v>41</v>
      </c>
      <c r="P462" s="154">
        <f>O462*H462</f>
        <v>0</v>
      </c>
      <c r="Q462" s="154">
        <v>5.0999999999999997E-2</v>
      </c>
      <c r="R462" s="154">
        <f>Q462*H462</f>
        <v>0.62449499999999991</v>
      </c>
      <c r="S462" s="154">
        <v>0</v>
      </c>
      <c r="T462" s="155">
        <f>S462*H462</f>
        <v>0</v>
      </c>
      <c r="AR462" s="156" t="s">
        <v>183</v>
      </c>
      <c r="AT462" s="156" t="s">
        <v>179</v>
      </c>
      <c r="AU462" s="156" t="s">
        <v>88</v>
      </c>
      <c r="AY462" s="17" t="s">
        <v>177</v>
      </c>
      <c r="BE462" s="157">
        <f>IF(N462="základná",J462,0)</f>
        <v>0</v>
      </c>
      <c r="BF462" s="157">
        <f>IF(N462="znížená",J462,0)</f>
        <v>0</v>
      </c>
      <c r="BG462" s="157">
        <f>IF(N462="zákl. prenesená",J462,0)</f>
        <v>0</v>
      </c>
      <c r="BH462" s="157">
        <f>IF(N462="zníž. prenesená",J462,0)</f>
        <v>0</v>
      </c>
      <c r="BI462" s="157">
        <f>IF(N462="nulová",J462,0)</f>
        <v>0</v>
      </c>
      <c r="BJ462" s="17" t="s">
        <v>88</v>
      </c>
      <c r="BK462" s="157">
        <f>ROUND(I462*H462,2)</f>
        <v>0</v>
      </c>
      <c r="BL462" s="17" t="s">
        <v>183</v>
      </c>
      <c r="BM462" s="156" t="s">
        <v>2535</v>
      </c>
    </row>
    <row r="463" spans="2:65" s="15" customFormat="1">
      <c r="B463" s="180"/>
      <c r="D463" s="159" t="s">
        <v>184</v>
      </c>
      <c r="E463" s="181" t="s">
        <v>1</v>
      </c>
      <c r="F463" s="182" t="s">
        <v>2536</v>
      </c>
      <c r="H463" s="181" t="s">
        <v>1</v>
      </c>
      <c r="I463" s="183"/>
      <c r="L463" s="180"/>
      <c r="M463" s="184"/>
      <c r="T463" s="185"/>
      <c r="AT463" s="181" t="s">
        <v>184</v>
      </c>
      <c r="AU463" s="181" t="s">
        <v>88</v>
      </c>
      <c r="AV463" s="15" t="s">
        <v>82</v>
      </c>
      <c r="AW463" s="15" t="s">
        <v>31</v>
      </c>
      <c r="AX463" s="15" t="s">
        <v>75</v>
      </c>
      <c r="AY463" s="181" t="s">
        <v>177</v>
      </c>
    </row>
    <row r="464" spans="2:65" s="12" customFormat="1">
      <c r="B464" s="158"/>
      <c r="D464" s="159" t="s">
        <v>184</v>
      </c>
      <c r="E464" s="160" t="s">
        <v>1</v>
      </c>
      <c r="F464" s="161" t="s">
        <v>2537</v>
      </c>
      <c r="H464" s="162">
        <v>5.15</v>
      </c>
      <c r="I464" s="163"/>
      <c r="L464" s="158"/>
      <c r="M464" s="164"/>
      <c r="T464" s="165"/>
      <c r="AT464" s="160" t="s">
        <v>184</v>
      </c>
      <c r="AU464" s="160" t="s">
        <v>88</v>
      </c>
      <c r="AV464" s="12" t="s">
        <v>88</v>
      </c>
      <c r="AW464" s="12" t="s">
        <v>31</v>
      </c>
      <c r="AX464" s="12" t="s">
        <v>75</v>
      </c>
      <c r="AY464" s="160" t="s">
        <v>177</v>
      </c>
    </row>
    <row r="465" spans="2:65" s="12" customFormat="1">
      <c r="B465" s="158"/>
      <c r="D465" s="159" t="s">
        <v>184</v>
      </c>
      <c r="E465" s="160" t="s">
        <v>1</v>
      </c>
      <c r="F465" s="161" t="s">
        <v>2538</v>
      </c>
      <c r="H465" s="162">
        <v>7.0949999999999998</v>
      </c>
      <c r="I465" s="163"/>
      <c r="L465" s="158"/>
      <c r="M465" s="164"/>
      <c r="T465" s="165"/>
      <c r="AT465" s="160" t="s">
        <v>184</v>
      </c>
      <c r="AU465" s="160" t="s">
        <v>88</v>
      </c>
      <c r="AV465" s="12" t="s">
        <v>88</v>
      </c>
      <c r="AW465" s="12" t="s">
        <v>31</v>
      </c>
      <c r="AX465" s="12" t="s">
        <v>75</v>
      </c>
      <c r="AY465" s="160" t="s">
        <v>177</v>
      </c>
    </row>
    <row r="466" spans="2:65" s="14" customFormat="1">
      <c r="B466" s="173"/>
      <c r="D466" s="159" t="s">
        <v>184</v>
      </c>
      <c r="E466" s="174" t="s">
        <v>1</v>
      </c>
      <c r="F466" s="175" t="s">
        <v>209</v>
      </c>
      <c r="H466" s="176">
        <v>12.244999999999999</v>
      </c>
      <c r="I466" s="177"/>
      <c r="L466" s="173"/>
      <c r="M466" s="178"/>
      <c r="T466" s="179"/>
      <c r="AT466" s="174" t="s">
        <v>184</v>
      </c>
      <c r="AU466" s="174" t="s">
        <v>88</v>
      </c>
      <c r="AV466" s="14" t="s">
        <v>191</v>
      </c>
      <c r="AW466" s="14" t="s">
        <v>31</v>
      </c>
      <c r="AX466" s="14" t="s">
        <v>75</v>
      </c>
      <c r="AY466" s="174" t="s">
        <v>177</v>
      </c>
    </row>
    <row r="467" spans="2:65" s="13" customFormat="1">
      <c r="B467" s="166"/>
      <c r="D467" s="159" t="s">
        <v>184</v>
      </c>
      <c r="E467" s="167" t="s">
        <v>1</v>
      </c>
      <c r="F467" s="168" t="s">
        <v>186</v>
      </c>
      <c r="H467" s="169">
        <v>12.244999999999999</v>
      </c>
      <c r="I467" s="170"/>
      <c r="L467" s="166"/>
      <c r="M467" s="171"/>
      <c r="T467" s="172"/>
      <c r="AT467" s="167" t="s">
        <v>184</v>
      </c>
      <c r="AU467" s="167" t="s">
        <v>88</v>
      </c>
      <c r="AV467" s="13" t="s">
        <v>183</v>
      </c>
      <c r="AW467" s="13" t="s">
        <v>31</v>
      </c>
      <c r="AX467" s="13" t="s">
        <v>82</v>
      </c>
      <c r="AY467" s="167" t="s">
        <v>177</v>
      </c>
    </row>
    <row r="468" spans="2:65" s="11" customFormat="1" ht="22.95" customHeight="1">
      <c r="B468" s="131"/>
      <c r="D468" s="132" t="s">
        <v>74</v>
      </c>
      <c r="E468" s="141" t="s">
        <v>206</v>
      </c>
      <c r="F468" s="141" t="s">
        <v>2539</v>
      </c>
      <c r="I468" s="134"/>
      <c r="J468" s="142">
        <f>BK468</f>
        <v>0</v>
      </c>
      <c r="L468" s="131"/>
      <c r="M468" s="136"/>
      <c r="P468" s="137">
        <f>SUM(P469:P471)</f>
        <v>0</v>
      </c>
      <c r="R468" s="137">
        <f>SUM(R469:R471)</f>
        <v>1.8078403199999997</v>
      </c>
      <c r="T468" s="138">
        <f>SUM(T469:T471)</f>
        <v>0</v>
      </c>
      <c r="AR468" s="132" t="s">
        <v>82</v>
      </c>
      <c r="AT468" s="139" t="s">
        <v>74</v>
      </c>
      <c r="AU468" s="139" t="s">
        <v>82</v>
      </c>
      <c r="AY468" s="132" t="s">
        <v>177</v>
      </c>
      <c r="BK468" s="140">
        <f>SUM(BK469:BK471)</f>
        <v>0</v>
      </c>
    </row>
    <row r="469" spans="2:65" s="1" customFormat="1" ht="24.15" customHeight="1">
      <c r="B469" s="143"/>
      <c r="C469" s="144" t="s">
        <v>325</v>
      </c>
      <c r="D469" s="144" t="s">
        <v>179</v>
      </c>
      <c r="E469" s="145" t="s">
        <v>2540</v>
      </c>
      <c r="F469" s="146" t="s">
        <v>2541</v>
      </c>
      <c r="G469" s="147" t="s">
        <v>182</v>
      </c>
      <c r="H469" s="148">
        <v>1.0129999999999999</v>
      </c>
      <c r="I469" s="149"/>
      <c r="J469" s="150">
        <f>ROUND(I469*H469,2)</f>
        <v>0</v>
      </c>
      <c r="K469" s="151"/>
      <c r="L469" s="32"/>
      <c r="M469" s="152" t="s">
        <v>1</v>
      </c>
      <c r="N469" s="153" t="s">
        <v>41</v>
      </c>
      <c r="P469" s="154">
        <f>O469*H469</f>
        <v>0</v>
      </c>
      <c r="Q469" s="154">
        <v>1.78464</v>
      </c>
      <c r="R469" s="154">
        <f>Q469*H469</f>
        <v>1.8078403199999997</v>
      </c>
      <c r="S469" s="154">
        <v>0</v>
      </c>
      <c r="T469" s="155">
        <f>S469*H469</f>
        <v>0</v>
      </c>
      <c r="AR469" s="156" t="s">
        <v>183</v>
      </c>
      <c r="AT469" s="156" t="s">
        <v>179</v>
      </c>
      <c r="AU469" s="156" t="s">
        <v>88</v>
      </c>
      <c r="AY469" s="17" t="s">
        <v>177</v>
      </c>
      <c r="BE469" s="157">
        <f>IF(N469="základná",J469,0)</f>
        <v>0</v>
      </c>
      <c r="BF469" s="157">
        <f>IF(N469="znížená",J469,0)</f>
        <v>0</v>
      </c>
      <c r="BG469" s="157">
        <f>IF(N469="zákl. prenesená",J469,0)</f>
        <v>0</v>
      </c>
      <c r="BH469" s="157">
        <f>IF(N469="zníž. prenesená",J469,0)</f>
        <v>0</v>
      </c>
      <c r="BI469" s="157">
        <f>IF(N469="nulová",J469,0)</f>
        <v>0</v>
      </c>
      <c r="BJ469" s="17" t="s">
        <v>88</v>
      </c>
      <c r="BK469" s="157">
        <f>ROUND(I469*H469,2)</f>
        <v>0</v>
      </c>
      <c r="BL469" s="17" t="s">
        <v>183</v>
      </c>
      <c r="BM469" s="156" t="s">
        <v>425</v>
      </c>
    </row>
    <row r="470" spans="2:65" s="12" customFormat="1">
      <c r="B470" s="158"/>
      <c r="D470" s="159" t="s">
        <v>184</v>
      </c>
      <c r="E470" s="160" t="s">
        <v>1</v>
      </c>
      <c r="F470" s="161" t="s">
        <v>2542</v>
      </c>
      <c r="H470" s="162">
        <v>1.0129999999999999</v>
      </c>
      <c r="I470" s="163"/>
      <c r="L470" s="158"/>
      <c r="M470" s="164"/>
      <c r="T470" s="165"/>
      <c r="AT470" s="160" t="s">
        <v>184</v>
      </c>
      <c r="AU470" s="160" t="s">
        <v>88</v>
      </c>
      <c r="AV470" s="12" t="s">
        <v>88</v>
      </c>
      <c r="AW470" s="12" t="s">
        <v>31</v>
      </c>
      <c r="AX470" s="12" t="s">
        <v>75</v>
      </c>
      <c r="AY470" s="160" t="s">
        <v>177</v>
      </c>
    </row>
    <row r="471" spans="2:65" s="13" customFormat="1">
      <c r="B471" s="166"/>
      <c r="D471" s="159" t="s">
        <v>184</v>
      </c>
      <c r="E471" s="167" t="s">
        <v>1</v>
      </c>
      <c r="F471" s="168" t="s">
        <v>186</v>
      </c>
      <c r="H471" s="169">
        <v>1.0129999999999999</v>
      </c>
      <c r="I471" s="170"/>
      <c r="L471" s="166"/>
      <c r="M471" s="171"/>
      <c r="T471" s="172"/>
      <c r="AT471" s="167" t="s">
        <v>184</v>
      </c>
      <c r="AU471" s="167" t="s">
        <v>88</v>
      </c>
      <c r="AV471" s="13" t="s">
        <v>183</v>
      </c>
      <c r="AW471" s="13" t="s">
        <v>31</v>
      </c>
      <c r="AX471" s="13" t="s">
        <v>82</v>
      </c>
      <c r="AY471" s="167" t="s">
        <v>177</v>
      </c>
    </row>
    <row r="472" spans="2:65" s="11" customFormat="1" ht="22.95" customHeight="1">
      <c r="B472" s="131"/>
      <c r="D472" s="132" t="s">
        <v>74</v>
      </c>
      <c r="E472" s="141" t="s">
        <v>222</v>
      </c>
      <c r="F472" s="141" t="s">
        <v>367</v>
      </c>
      <c r="I472" s="134"/>
      <c r="J472" s="142">
        <f>BK472</f>
        <v>0</v>
      </c>
      <c r="L472" s="131"/>
      <c r="M472" s="136"/>
      <c r="P472" s="137">
        <f>SUM(P473:P712)</f>
        <v>0</v>
      </c>
      <c r="R472" s="137">
        <f>SUM(R473:R712)</f>
        <v>147.25473084000001</v>
      </c>
      <c r="T472" s="138">
        <f>SUM(T473:T712)</f>
        <v>1248.1687899999997</v>
      </c>
      <c r="AR472" s="132" t="s">
        <v>82</v>
      </c>
      <c r="AT472" s="139" t="s">
        <v>74</v>
      </c>
      <c r="AU472" s="139" t="s">
        <v>82</v>
      </c>
      <c r="AY472" s="132" t="s">
        <v>177</v>
      </c>
      <c r="BK472" s="140">
        <f>SUM(BK473:BK712)</f>
        <v>0</v>
      </c>
    </row>
    <row r="473" spans="2:65" s="1" customFormat="1" ht="24.15" customHeight="1">
      <c r="B473" s="143"/>
      <c r="C473" s="144" t="s">
        <v>449</v>
      </c>
      <c r="D473" s="144" t="s">
        <v>179</v>
      </c>
      <c r="E473" s="145" t="s">
        <v>2543</v>
      </c>
      <c r="F473" s="146" t="s">
        <v>2544</v>
      </c>
      <c r="G473" s="147" t="s">
        <v>213</v>
      </c>
      <c r="H473" s="148">
        <v>4</v>
      </c>
      <c r="I473" s="149"/>
      <c r="J473" s="150">
        <f>ROUND(I473*H473,2)</f>
        <v>0</v>
      </c>
      <c r="K473" s="151"/>
      <c r="L473" s="32"/>
      <c r="M473" s="152" t="s">
        <v>1</v>
      </c>
      <c r="N473" s="153" t="s">
        <v>41</v>
      </c>
      <c r="P473" s="154">
        <f>O473*H473</f>
        <v>0</v>
      </c>
      <c r="Q473" s="154">
        <v>0</v>
      </c>
      <c r="R473" s="154">
        <f>Q473*H473</f>
        <v>0</v>
      </c>
      <c r="S473" s="154">
        <v>0</v>
      </c>
      <c r="T473" s="155">
        <f>S473*H473</f>
        <v>0</v>
      </c>
      <c r="AR473" s="156" t="s">
        <v>183</v>
      </c>
      <c r="AT473" s="156" t="s">
        <v>179</v>
      </c>
      <c r="AU473" s="156" t="s">
        <v>88</v>
      </c>
      <c r="AY473" s="17" t="s">
        <v>177</v>
      </c>
      <c r="BE473" s="157">
        <f>IF(N473="základná",J473,0)</f>
        <v>0</v>
      </c>
      <c r="BF473" s="157">
        <f>IF(N473="znížená",J473,0)</f>
        <v>0</v>
      </c>
      <c r="BG473" s="157">
        <f>IF(N473="zákl. prenesená",J473,0)</f>
        <v>0</v>
      </c>
      <c r="BH473" s="157">
        <f>IF(N473="zníž. prenesená",J473,0)</f>
        <v>0</v>
      </c>
      <c r="BI473" s="157">
        <f>IF(N473="nulová",J473,0)</f>
        <v>0</v>
      </c>
      <c r="BJ473" s="17" t="s">
        <v>88</v>
      </c>
      <c r="BK473" s="157">
        <f>ROUND(I473*H473,2)</f>
        <v>0</v>
      </c>
      <c r="BL473" s="17" t="s">
        <v>183</v>
      </c>
      <c r="BM473" s="156" t="s">
        <v>2545</v>
      </c>
    </row>
    <row r="474" spans="2:65" s="15" customFormat="1" ht="30.6">
      <c r="B474" s="180"/>
      <c r="D474" s="159" t="s">
        <v>184</v>
      </c>
      <c r="E474" s="181" t="s">
        <v>1</v>
      </c>
      <c r="F474" s="182" t="s">
        <v>2546</v>
      </c>
      <c r="H474" s="181" t="s">
        <v>1</v>
      </c>
      <c r="I474" s="183"/>
      <c r="L474" s="180"/>
      <c r="M474" s="184"/>
      <c r="T474" s="185"/>
      <c r="AT474" s="181" t="s">
        <v>184</v>
      </c>
      <c r="AU474" s="181" t="s">
        <v>88</v>
      </c>
      <c r="AV474" s="15" t="s">
        <v>82</v>
      </c>
      <c r="AW474" s="15" t="s">
        <v>31</v>
      </c>
      <c r="AX474" s="15" t="s">
        <v>75</v>
      </c>
      <c r="AY474" s="181" t="s">
        <v>177</v>
      </c>
    </row>
    <row r="475" spans="2:65" s="15" customFormat="1" ht="20.399999999999999">
      <c r="B475" s="180"/>
      <c r="D475" s="159" t="s">
        <v>184</v>
      </c>
      <c r="E475" s="181" t="s">
        <v>1</v>
      </c>
      <c r="F475" s="182" t="s">
        <v>2547</v>
      </c>
      <c r="H475" s="181" t="s">
        <v>1</v>
      </c>
      <c r="I475" s="183"/>
      <c r="L475" s="180"/>
      <c r="M475" s="184"/>
      <c r="T475" s="185"/>
      <c r="AT475" s="181" t="s">
        <v>184</v>
      </c>
      <c r="AU475" s="181" t="s">
        <v>88</v>
      </c>
      <c r="AV475" s="15" t="s">
        <v>82</v>
      </c>
      <c r="AW475" s="15" t="s">
        <v>31</v>
      </c>
      <c r="AX475" s="15" t="s">
        <v>75</v>
      </c>
      <c r="AY475" s="181" t="s">
        <v>177</v>
      </c>
    </row>
    <row r="476" spans="2:65" s="12" customFormat="1" ht="20.399999999999999">
      <c r="B476" s="158"/>
      <c r="D476" s="159" t="s">
        <v>184</v>
      </c>
      <c r="E476" s="160" t="s">
        <v>1</v>
      </c>
      <c r="F476" s="161" t="s">
        <v>2548</v>
      </c>
      <c r="H476" s="162">
        <v>4</v>
      </c>
      <c r="I476" s="163"/>
      <c r="L476" s="158"/>
      <c r="M476" s="164"/>
      <c r="T476" s="165"/>
      <c r="AT476" s="160" t="s">
        <v>184</v>
      </c>
      <c r="AU476" s="160" t="s">
        <v>88</v>
      </c>
      <c r="AV476" s="12" t="s">
        <v>88</v>
      </c>
      <c r="AW476" s="12" t="s">
        <v>31</v>
      </c>
      <c r="AX476" s="12" t="s">
        <v>75</v>
      </c>
      <c r="AY476" s="160" t="s">
        <v>177</v>
      </c>
    </row>
    <row r="477" spans="2:65" s="13" customFormat="1">
      <c r="B477" s="166"/>
      <c r="D477" s="159" t="s">
        <v>184</v>
      </c>
      <c r="E477" s="167" t="s">
        <v>1</v>
      </c>
      <c r="F477" s="168" t="s">
        <v>186</v>
      </c>
      <c r="H477" s="169">
        <v>4</v>
      </c>
      <c r="I477" s="170"/>
      <c r="L477" s="166"/>
      <c r="M477" s="171"/>
      <c r="T477" s="172"/>
      <c r="AT477" s="167" t="s">
        <v>184</v>
      </c>
      <c r="AU477" s="167" t="s">
        <v>88</v>
      </c>
      <c r="AV477" s="13" t="s">
        <v>183</v>
      </c>
      <c r="AW477" s="13" t="s">
        <v>31</v>
      </c>
      <c r="AX477" s="13" t="s">
        <v>82</v>
      </c>
      <c r="AY477" s="167" t="s">
        <v>177</v>
      </c>
    </row>
    <row r="478" spans="2:65" s="1" customFormat="1" ht="24.15" customHeight="1">
      <c r="B478" s="143"/>
      <c r="C478" s="144" t="s">
        <v>328</v>
      </c>
      <c r="D478" s="144" t="s">
        <v>179</v>
      </c>
      <c r="E478" s="145" t="s">
        <v>2549</v>
      </c>
      <c r="F478" s="146" t="s">
        <v>2550</v>
      </c>
      <c r="G478" s="147" t="s">
        <v>213</v>
      </c>
      <c r="H478" s="148">
        <v>3</v>
      </c>
      <c r="I478" s="149"/>
      <c r="J478" s="150">
        <f>ROUND(I478*H478,2)</f>
        <v>0</v>
      </c>
      <c r="K478" s="151"/>
      <c r="L478" s="32"/>
      <c r="M478" s="152" t="s">
        <v>1</v>
      </c>
      <c r="N478" s="153" t="s">
        <v>41</v>
      </c>
      <c r="P478" s="154">
        <f>O478*H478</f>
        <v>0</v>
      </c>
      <c r="Q478" s="154">
        <v>0</v>
      </c>
      <c r="R478" s="154">
        <f>Q478*H478</f>
        <v>0</v>
      </c>
      <c r="S478" s="154">
        <v>0</v>
      </c>
      <c r="T478" s="155">
        <f>S478*H478</f>
        <v>0</v>
      </c>
      <c r="AR478" s="156" t="s">
        <v>183</v>
      </c>
      <c r="AT478" s="156" t="s">
        <v>179</v>
      </c>
      <c r="AU478" s="156" t="s">
        <v>88</v>
      </c>
      <c r="AY478" s="17" t="s">
        <v>177</v>
      </c>
      <c r="BE478" s="157">
        <f>IF(N478="základná",J478,0)</f>
        <v>0</v>
      </c>
      <c r="BF478" s="157">
        <f>IF(N478="znížená",J478,0)</f>
        <v>0</v>
      </c>
      <c r="BG478" s="157">
        <f>IF(N478="zákl. prenesená",J478,0)</f>
        <v>0</v>
      </c>
      <c r="BH478" s="157">
        <f>IF(N478="zníž. prenesená",J478,0)</f>
        <v>0</v>
      </c>
      <c r="BI478" s="157">
        <f>IF(N478="nulová",J478,0)</f>
        <v>0</v>
      </c>
      <c r="BJ478" s="17" t="s">
        <v>88</v>
      </c>
      <c r="BK478" s="157">
        <f>ROUND(I478*H478,2)</f>
        <v>0</v>
      </c>
      <c r="BL478" s="17" t="s">
        <v>183</v>
      </c>
      <c r="BM478" s="156" t="s">
        <v>2551</v>
      </c>
    </row>
    <row r="479" spans="2:65" s="15" customFormat="1" ht="30.6">
      <c r="B479" s="180"/>
      <c r="D479" s="159" t="s">
        <v>184</v>
      </c>
      <c r="E479" s="181" t="s">
        <v>1</v>
      </c>
      <c r="F479" s="182" t="s">
        <v>2546</v>
      </c>
      <c r="H479" s="181" t="s">
        <v>1</v>
      </c>
      <c r="I479" s="183"/>
      <c r="L479" s="180"/>
      <c r="M479" s="184"/>
      <c r="T479" s="185"/>
      <c r="AT479" s="181" t="s">
        <v>184</v>
      </c>
      <c r="AU479" s="181" t="s">
        <v>88</v>
      </c>
      <c r="AV479" s="15" t="s">
        <v>82</v>
      </c>
      <c r="AW479" s="15" t="s">
        <v>31</v>
      </c>
      <c r="AX479" s="15" t="s">
        <v>75</v>
      </c>
      <c r="AY479" s="181" t="s">
        <v>177</v>
      </c>
    </row>
    <row r="480" spans="2:65" s="15" customFormat="1" ht="20.399999999999999">
      <c r="B480" s="180"/>
      <c r="D480" s="159" t="s">
        <v>184</v>
      </c>
      <c r="E480" s="181" t="s">
        <v>1</v>
      </c>
      <c r="F480" s="182" t="s">
        <v>2547</v>
      </c>
      <c r="H480" s="181" t="s">
        <v>1</v>
      </c>
      <c r="I480" s="183"/>
      <c r="L480" s="180"/>
      <c r="M480" s="184"/>
      <c r="T480" s="185"/>
      <c r="AT480" s="181" t="s">
        <v>184</v>
      </c>
      <c r="AU480" s="181" t="s">
        <v>88</v>
      </c>
      <c r="AV480" s="15" t="s">
        <v>82</v>
      </c>
      <c r="AW480" s="15" t="s">
        <v>31</v>
      </c>
      <c r="AX480" s="15" t="s">
        <v>75</v>
      </c>
      <c r="AY480" s="181" t="s">
        <v>177</v>
      </c>
    </row>
    <row r="481" spans="2:65" s="15" customFormat="1" ht="20.399999999999999">
      <c r="B481" s="180"/>
      <c r="D481" s="159" t="s">
        <v>184</v>
      </c>
      <c r="E481" s="181" t="s">
        <v>1</v>
      </c>
      <c r="F481" s="182" t="s">
        <v>2552</v>
      </c>
      <c r="H481" s="181" t="s">
        <v>1</v>
      </c>
      <c r="I481" s="183"/>
      <c r="L481" s="180"/>
      <c r="M481" s="184"/>
      <c r="T481" s="185"/>
      <c r="AT481" s="181" t="s">
        <v>184</v>
      </c>
      <c r="AU481" s="181" t="s">
        <v>88</v>
      </c>
      <c r="AV481" s="15" t="s">
        <v>82</v>
      </c>
      <c r="AW481" s="15" t="s">
        <v>31</v>
      </c>
      <c r="AX481" s="15" t="s">
        <v>75</v>
      </c>
      <c r="AY481" s="181" t="s">
        <v>177</v>
      </c>
    </row>
    <row r="482" spans="2:65" s="12" customFormat="1">
      <c r="B482" s="158"/>
      <c r="D482" s="159" t="s">
        <v>184</v>
      </c>
      <c r="E482" s="160" t="s">
        <v>1</v>
      </c>
      <c r="F482" s="161" t="s">
        <v>191</v>
      </c>
      <c r="H482" s="162">
        <v>3</v>
      </c>
      <c r="I482" s="163"/>
      <c r="L482" s="158"/>
      <c r="M482" s="164"/>
      <c r="T482" s="165"/>
      <c r="AT482" s="160" t="s">
        <v>184</v>
      </c>
      <c r="AU482" s="160" t="s">
        <v>88</v>
      </c>
      <c r="AV482" s="12" t="s">
        <v>88</v>
      </c>
      <c r="AW482" s="12" t="s">
        <v>31</v>
      </c>
      <c r="AX482" s="12" t="s">
        <v>75</v>
      </c>
      <c r="AY482" s="160" t="s">
        <v>177</v>
      </c>
    </row>
    <row r="483" spans="2:65" s="13" customFormat="1">
      <c r="B483" s="166"/>
      <c r="D483" s="159" t="s">
        <v>184</v>
      </c>
      <c r="E483" s="167" t="s">
        <v>1</v>
      </c>
      <c r="F483" s="168" t="s">
        <v>186</v>
      </c>
      <c r="H483" s="169">
        <v>3</v>
      </c>
      <c r="I483" s="170"/>
      <c r="L483" s="166"/>
      <c r="M483" s="171"/>
      <c r="T483" s="172"/>
      <c r="AT483" s="167" t="s">
        <v>184</v>
      </c>
      <c r="AU483" s="167" t="s">
        <v>88</v>
      </c>
      <c r="AV483" s="13" t="s">
        <v>183</v>
      </c>
      <c r="AW483" s="13" t="s">
        <v>31</v>
      </c>
      <c r="AX483" s="13" t="s">
        <v>82</v>
      </c>
      <c r="AY483" s="167" t="s">
        <v>177</v>
      </c>
    </row>
    <row r="484" spans="2:65" s="1" customFormat="1" ht="24.15" customHeight="1">
      <c r="B484" s="143"/>
      <c r="C484" s="186" t="s">
        <v>456</v>
      </c>
      <c r="D484" s="186" t="s">
        <v>444</v>
      </c>
      <c r="E484" s="187" t="s">
        <v>2553</v>
      </c>
      <c r="F484" s="188" t="s">
        <v>2554</v>
      </c>
      <c r="G484" s="189" t="s">
        <v>213</v>
      </c>
      <c r="H484" s="190">
        <v>4</v>
      </c>
      <c r="I484" s="191"/>
      <c r="J484" s="192">
        <f>ROUND(I484*H484,2)</f>
        <v>0</v>
      </c>
      <c r="K484" s="193"/>
      <c r="L484" s="194"/>
      <c r="M484" s="195" t="s">
        <v>1</v>
      </c>
      <c r="N484" s="196" t="s">
        <v>41</v>
      </c>
      <c r="P484" s="154">
        <f>O484*H484</f>
        <v>0</v>
      </c>
      <c r="Q484" s="154">
        <v>1.4E-3</v>
      </c>
      <c r="R484" s="154">
        <f>Q484*H484</f>
        <v>5.5999999999999999E-3</v>
      </c>
      <c r="S484" s="154">
        <v>0</v>
      </c>
      <c r="T484" s="155">
        <f>S484*H484</f>
        <v>0</v>
      </c>
      <c r="AR484" s="156" t="s">
        <v>206</v>
      </c>
      <c r="AT484" s="156" t="s">
        <v>444</v>
      </c>
      <c r="AU484" s="156" t="s">
        <v>88</v>
      </c>
      <c r="AY484" s="17" t="s">
        <v>177</v>
      </c>
      <c r="BE484" s="157">
        <f>IF(N484="základná",J484,0)</f>
        <v>0</v>
      </c>
      <c r="BF484" s="157">
        <f>IF(N484="znížená",J484,0)</f>
        <v>0</v>
      </c>
      <c r="BG484" s="157">
        <f>IF(N484="zákl. prenesená",J484,0)</f>
        <v>0</v>
      </c>
      <c r="BH484" s="157">
        <f>IF(N484="zníž. prenesená",J484,0)</f>
        <v>0</v>
      </c>
      <c r="BI484" s="157">
        <f>IF(N484="nulová",J484,0)</f>
        <v>0</v>
      </c>
      <c r="BJ484" s="17" t="s">
        <v>88</v>
      </c>
      <c r="BK484" s="157">
        <f>ROUND(I484*H484,2)</f>
        <v>0</v>
      </c>
      <c r="BL484" s="17" t="s">
        <v>183</v>
      </c>
      <c r="BM484" s="156" t="s">
        <v>2555</v>
      </c>
    </row>
    <row r="485" spans="2:65" s="1" customFormat="1" ht="24.15" customHeight="1">
      <c r="B485" s="143"/>
      <c r="C485" s="186" t="s">
        <v>333</v>
      </c>
      <c r="D485" s="186" t="s">
        <v>444</v>
      </c>
      <c r="E485" s="187" t="s">
        <v>2556</v>
      </c>
      <c r="F485" s="188" t="s">
        <v>2557</v>
      </c>
      <c r="G485" s="189" t="s">
        <v>213</v>
      </c>
      <c r="H485" s="190">
        <v>7</v>
      </c>
      <c r="I485" s="191"/>
      <c r="J485" s="192">
        <f>ROUND(I485*H485,2)</f>
        <v>0</v>
      </c>
      <c r="K485" s="193"/>
      <c r="L485" s="194"/>
      <c r="M485" s="195" t="s">
        <v>1</v>
      </c>
      <c r="N485" s="196" t="s">
        <v>41</v>
      </c>
      <c r="P485" s="154">
        <f>O485*H485</f>
        <v>0</v>
      </c>
      <c r="Q485" s="154">
        <v>3.0000000000000001E-3</v>
      </c>
      <c r="R485" s="154">
        <f>Q485*H485</f>
        <v>2.1000000000000001E-2</v>
      </c>
      <c r="S485" s="154">
        <v>0</v>
      </c>
      <c r="T485" s="155">
        <f>S485*H485</f>
        <v>0</v>
      </c>
      <c r="AR485" s="156" t="s">
        <v>206</v>
      </c>
      <c r="AT485" s="156" t="s">
        <v>444</v>
      </c>
      <c r="AU485" s="156" t="s">
        <v>88</v>
      </c>
      <c r="AY485" s="17" t="s">
        <v>177</v>
      </c>
      <c r="BE485" s="157">
        <f>IF(N485="základná",J485,0)</f>
        <v>0</v>
      </c>
      <c r="BF485" s="157">
        <f>IF(N485="znížená",J485,0)</f>
        <v>0</v>
      </c>
      <c r="BG485" s="157">
        <f>IF(N485="zákl. prenesená",J485,0)</f>
        <v>0</v>
      </c>
      <c r="BH485" s="157">
        <f>IF(N485="zníž. prenesená",J485,0)</f>
        <v>0</v>
      </c>
      <c r="BI485" s="157">
        <f>IF(N485="nulová",J485,0)</f>
        <v>0</v>
      </c>
      <c r="BJ485" s="17" t="s">
        <v>88</v>
      </c>
      <c r="BK485" s="157">
        <f>ROUND(I485*H485,2)</f>
        <v>0</v>
      </c>
      <c r="BL485" s="17" t="s">
        <v>183</v>
      </c>
      <c r="BM485" s="156" t="s">
        <v>2558</v>
      </c>
    </row>
    <row r="486" spans="2:65" s="1" customFormat="1" ht="16.5" customHeight="1">
      <c r="B486" s="143"/>
      <c r="C486" s="144" t="s">
        <v>463</v>
      </c>
      <c r="D486" s="144" t="s">
        <v>179</v>
      </c>
      <c r="E486" s="145" t="s">
        <v>2559</v>
      </c>
      <c r="F486" s="146" t="s">
        <v>2560</v>
      </c>
      <c r="G486" s="147" t="s">
        <v>205</v>
      </c>
      <c r="H486" s="148">
        <v>176.65</v>
      </c>
      <c r="I486" s="149"/>
      <c r="J486" s="150">
        <f>ROUND(I486*H486,2)</f>
        <v>0</v>
      </c>
      <c r="K486" s="151"/>
      <c r="L486" s="32"/>
      <c r="M486" s="152" t="s">
        <v>1</v>
      </c>
      <c r="N486" s="153" t="s">
        <v>41</v>
      </c>
      <c r="P486" s="154">
        <f>O486*H486</f>
        <v>0</v>
      </c>
      <c r="Q486" s="154">
        <v>0</v>
      </c>
      <c r="R486" s="154">
        <f>Q486*H486</f>
        <v>0</v>
      </c>
      <c r="S486" s="154">
        <v>0</v>
      </c>
      <c r="T486" s="155">
        <f>S486*H486</f>
        <v>0</v>
      </c>
      <c r="AR486" s="156" t="s">
        <v>183</v>
      </c>
      <c r="AT486" s="156" t="s">
        <v>179</v>
      </c>
      <c r="AU486" s="156" t="s">
        <v>88</v>
      </c>
      <c r="AY486" s="17" t="s">
        <v>177</v>
      </c>
      <c r="BE486" s="157">
        <f>IF(N486="základná",J486,0)</f>
        <v>0</v>
      </c>
      <c r="BF486" s="157">
        <f>IF(N486="znížená",J486,0)</f>
        <v>0</v>
      </c>
      <c r="BG486" s="157">
        <f>IF(N486="zákl. prenesená",J486,0)</f>
        <v>0</v>
      </c>
      <c r="BH486" s="157">
        <f>IF(N486="zníž. prenesená",J486,0)</f>
        <v>0</v>
      </c>
      <c r="BI486" s="157">
        <f>IF(N486="nulová",J486,0)</f>
        <v>0</v>
      </c>
      <c r="BJ486" s="17" t="s">
        <v>88</v>
      </c>
      <c r="BK486" s="157">
        <f>ROUND(I486*H486,2)</f>
        <v>0</v>
      </c>
      <c r="BL486" s="17" t="s">
        <v>183</v>
      </c>
      <c r="BM486" s="156" t="s">
        <v>2561</v>
      </c>
    </row>
    <row r="487" spans="2:65" s="12" customFormat="1">
      <c r="B487" s="158"/>
      <c r="D487" s="159" t="s">
        <v>184</v>
      </c>
      <c r="E487" s="160" t="s">
        <v>1</v>
      </c>
      <c r="F487" s="161" t="s">
        <v>2562</v>
      </c>
      <c r="H487" s="162">
        <v>176.65</v>
      </c>
      <c r="I487" s="163"/>
      <c r="L487" s="158"/>
      <c r="M487" s="164"/>
      <c r="T487" s="165"/>
      <c r="AT487" s="160" t="s">
        <v>184</v>
      </c>
      <c r="AU487" s="160" t="s">
        <v>88</v>
      </c>
      <c r="AV487" s="12" t="s">
        <v>88</v>
      </c>
      <c r="AW487" s="12" t="s">
        <v>31</v>
      </c>
      <c r="AX487" s="12" t="s">
        <v>82</v>
      </c>
      <c r="AY487" s="160" t="s">
        <v>177</v>
      </c>
    </row>
    <row r="488" spans="2:65" s="1" customFormat="1" ht="16.5" customHeight="1">
      <c r="B488" s="143"/>
      <c r="C488" s="144" t="s">
        <v>336</v>
      </c>
      <c r="D488" s="144" t="s">
        <v>179</v>
      </c>
      <c r="E488" s="145" t="s">
        <v>2563</v>
      </c>
      <c r="F488" s="146" t="s">
        <v>2564</v>
      </c>
      <c r="G488" s="147" t="s">
        <v>260</v>
      </c>
      <c r="H488" s="148">
        <v>2</v>
      </c>
      <c r="I488" s="149"/>
      <c r="J488" s="150">
        <f>ROUND(I488*H488,2)</f>
        <v>0</v>
      </c>
      <c r="K488" s="151"/>
      <c r="L488" s="32"/>
      <c r="M488" s="152" t="s">
        <v>1</v>
      </c>
      <c r="N488" s="153" t="s">
        <v>41</v>
      </c>
      <c r="P488" s="154">
        <f>O488*H488</f>
        <v>0</v>
      </c>
      <c r="Q488" s="154">
        <v>2.103E-2</v>
      </c>
      <c r="R488" s="154">
        <f>Q488*H488</f>
        <v>4.206E-2</v>
      </c>
      <c r="S488" s="154">
        <v>0</v>
      </c>
      <c r="T488" s="155">
        <f>S488*H488</f>
        <v>0</v>
      </c>
      <c r="AR488" s="156" t="s">
        <v>183</v>
      </c>
      <c r="AT488" s="156" t="s">
        <v>179</v>
      </c>
      <c r="AU488" s="156" t="s">
        <v>88</v>
      </c>
      <c r="AY488" s="17" t="s">
        <v>177</v>
      </c>
      <c r="BE488" s="157">
        <f>IF(N488="základná",J488,0)</f>
        <v>0</v>
      </c>
      <c r="BF488" s="157">
        <f>IF(N488="znížená",J488,0)</f>
        <v>0</v>
      </c>
      <c r="BG488" s="157">
        <f>IF(N488="zákl. prenesená",J488,0)</f>
        <v>0</v>
      </c>
      <c r="BH488" s="157">
        <f>IF(N488="zníž. prenesená",J488,0)</f>
        <v>0</v>
      </c>
      <c r="BI488" s="157">
        <f>IF(N488="nulová",J488,0)</f>
        <v>0</v>
      </c>
      <c r="BJ488" s="17" t="s">
        <v>88</v>
      </c>
      <c r="BK488" s="157">
        <f>ROUND(I488*H488,2)</f>
        <v>0</v>
      </c>
      <c r="BL488" s="17" t="s">
        <v>183</v>
      </c>
      <c r="BM488" s="156" t="s">
        <v>2565</v>
      </c>
    </row>
    <row r="489" spans="2:65" s="1" customFormat="1" ht="24.15" customHeight="1">
      <c r="B489" s="143"/>
      <c r="C489" s="144" t="s">
        <v>472</v>
      </c>
      <c r="D489" s="144" t="s">
        <v>179</v>
      </c>
      <c r="E489" s="145" t="s">
        <v>2566</v>
      </c>
      <c r="F489" s="146" t="s">
        <v>2567</v>
      </c>
      <c r="G489" s="147" t="s">
        <v>205</v>
      </c>
      <c r="H489" s="148">
        <v>1040</v>
      </c>
      <c r="I489" s="149"/>
      <c r="J489" s="150">
        <f>ROUND(I489*H489,2)</f>
        <v>0</v>
      </c>
      <c r="K489" s="151"/>
      <c r="L489" s="32"/>
      <c r="M489" s="152" t="s">
        <v>1</v>
      </c>
      <c r="N489" s="153" t="s">
        <v>41</v>
      </c>
      <c r="P489" s="154">
        <f>O489*H489</f>
        <v>0</v>
      </c>
      <c r="Q489" s="154">
        <v>6.1799999999999997E-3</v>
      </c>
      <c r="R489" s="154">
        <f>Q489*H489</f>
        <v>6.4272</v>
      </c>
      <c r="S489" s="154">
        <v>0</v>
      </c>
      <c r="T489" s="155">
        <f>S489*H489</f>
        <v>0</v>
      </c>
      <c r="AR489" s="156" t="s">
        <v>183</v>
      </c>
      <c r="AT489" s="156" t="s">
        <v>179</v>
      </c>
      <c r="AU489" s="156" t="s">
        <v>88</v>
      </c>
      <c r="AY489" s="17" t="s">
        <v>177</v>
      </c>
      <c r="BE489" s="157">
        <f>IF(N489="základná",J489,0)</f>
        <v>0</v>
      </c>
      <c r="BF489" s="157">
        <f>IF(N489="znížená",J489,0)</f>
        <v>0</v>
      </c>
      <c r="BG489" s="157">
        <f>IF(N489="zákl. prenesená",J489,0)</f>
        <v>0</v>
      </c>
      <c r="BH489" s="157">
        <f>IF(N489="zníž. prenesená",J489,0)</f>
        <v>0</v>
      </c>
      <c r="BI489" s="157">
        <f>IF(N489="nulová",J489,0)</f>
        <v>0</v>
      </c>
      <c r="BJ489" s="17" t="s">
        <v>88</v>
      </c>
      <c r="BK489" s="157">
        <f>ROUND(I489*H489,2)</f>
        <v>0</v>
      </c>
      <c r="BL489" s="17" t="s">
        <v>183</v>
      </c>
      <c r="BM489" s="156" t="s">
        <v>429</v>
      </c>
    </row>
    <row r="490" spans="2:65" s="12" customFormat="1">
      <c r="B490" s="158"/>
      <c r="D490" s="159" t="s">
        <v>184</v>
      </c>
      <c r="E490" s="160" t="s">
        <v>1</v>
      </c>
      <c r="F490" s="161" t="s">
        <v>2568</v>
      </c>
      <c r="H490" s="162">
        <v>1040</v>
      </c>
      <c r="I490" s="163"/>
      <c r="L490" s="158"/>
      <c r="M490" s="164"/>
      <c r="T490" s="165"/>
      <c r="AT490" s="160" t="s">
        <v>184</v>
      </c>
      <c r="AU490" s="160" t="s">
        <v>88</v>
      </c>
      <c r="AV490" s="12" t="s">
        <v>88</v>
      </c>
      <c r="AW490" s="12" t="s">
        <v>31</v>
      </c>
      <c r="AX490" s="12" t="s">
        <v>75</v>
      </c>
      <c r="AY490" s="160" t="s">
        <v>177</v>
      </c>
    </row>
    <row r="491" spans="2:65" s="15" customFormat="1">
      <c r="B491" s="180"/>
      <c r="D491" s="159" t="s">
        <v>184</v>
      </c>
      <c r="E491" s="181" t="s">
        <v>1</v>
      </c>
      <c r="F491" s="182" t="s">
        <v>2569</v>
      </c>
      <c r="H491" s="181" t="s">
        <v>1</v>
      </c>
      <c r="I491" s="183"/>
      <c r="L491" s="180"/>
      <c r="M491" s="184"/>
      <c r="T491" s="185"/>
      <c r="AT491" s="181" t="s">
        <v>184</v>
      </c>
      <c r="AU491" s="181" t="s">
        <v>88</v>
      </c>
      <c r="AV491" s="15" t="s">
        <v>82</v>
      </c>
      <c r="AW491" s="15" t="s">
        <v>31</v>
      </c>
      <c r="AX491" s="15" t="s">
        <v>75</v>
      </c>
      <c r="AY491" s="181" t="s">
        <v>177</v>
      </c>
    </row>
    <row r="492" spans="2:65" s="13" customFormat="1">
      <c r="B492" s="166"/>
      <c r="D492" s="159" t="s">
        <v>184</v>
      </c>
      <c r="E492" s="167" t="s">
        <v>1</v>
      </c>
      <c r="F492" s="168" t="s">
        <v>186</v>
      </c>
      <c r="H492" s="169">
        <v>1040</v>
      </c>
      <c r="I492" s="170"/>
      <c r="L492" s="166"/>
      <c r="M492" s="171"/>
      <c r="T492" s="172"/>
      <c r="AT492" s="167" t="s">
        <v>184</v>
      </c>
      <c r="AU492" s="167" t="s">
        <v>88</v>
      </c>
      <c r="AV492" s="13" t="s">
        <v>183</v>
      </c>
      <c r="AW492" s="13" t="s">
        <v>31</v>
      </c>
      <c r="AX492" s="13" t="s">
        <v>82</v>
      </c>
      <c r="AY492" s="167" t="s">
        <v>177</v>
      </c>
    </row>
    <row r="493" spans="2:65" s="1" customFormat="1" ht="33" customHeight="1">
      <c r="B493" s="143"/>
      <c r="C493" s="144" t="s">
        <v>342</v>
      </c>
      <c r="D493" s="144" t="s">
        <v>179</v>
      </c>
      <c r="E493" s="145" t="s">
        <v>2570</v>
      </c>
      <c r="F493" s="146" t="s">
        <v>370</v>
      </c>
      <c r="G493" s="147" t="s">
        <v>205</v>
      </c>
      <c r="H493" s="148">
        <v>1693.6569999999999</v>
      </c>
      <c r="I493" s="149"/>
      <c r="J493" s="150">
        <f>ROUND(I493*H493,2)</f>
        <v>0</v>
      </c>
      <c r="K493" s="151"/>
      <c r="L493" s="32"/>
      <c r="M493" s="152" t="s">
        <v>1</v>
      </c>
      <c r="N493" s="153" t="s">
        <v>41</v>
      </c>
      <c r="P493" s="154">
        <f>O493*H493</f>
        <v>0</v>
      </c>
      <c r="Q493" s="154">
        <v>3.7920000000000002E-2</v>
      </c>
      <c r="R493" s="154">
        <f>Q493*H493</f>
        <v>64.223473440000006</v>
      </c>
      <c r="S493" s="154">
        <v>0</v>
      </c>
      <c r="T493" s="155">
        <f>S493*H493</f>
        <v>0</v>
      </c>
      <c r="AR493" s="156" t="s">
        <v>183</v>
      </c>
      <c r="AT493" s="156" t="s">
        <v>179</v>
      </c>
      <c r="AU493" s="156" t="s">
        <v>88</v>
      </c>
      <c r="AY493" s="17" t="s">
        <v>177</v>
      </c>
      <c r="BE493" s="157">
        <f>IF(N493="základná",J493,0)</f>
        <v>0</v>
      </c>
      <c r="BF493" s="157">
        <f>IF(N493="znížená",J493,0)</f>
        <v>0</v>
      </c>
      <c r="BG493" s="157">
        <f>IF(N493="zákl. prenesená",J493,0)</f>
        <v>0</v>
      </c>
      <c r="BH493" s="157">
        <f>IF(N493="zníž. prenesená",J493,0)</f>
        <v>0</v>
      </c>
      <c r="BI493" s="157">
        <f>IF(N493="nulová",J493,0)</f>
        <v>0</v>
      </c>
      <c r="BJ493" s="17" t="s">
        <v>88</v>
      </c>
      <c r="BK493" s="157">
        <f>ROUND(I493*H493,2)</f>
        <v>0</v>
      </c>
      <c r="BL493" s="17" t="s">
        <v>183</v>
      </c>
      <c r="BM493" s="156" t="s">
        <v>434</v>
      </c>
    </row>
    <row r="494" spans="2:65" s="1" customFormat="1" ht="24.15" customHeight="1">
      <c r="B494" s="143"/>
      <c r="C494" s="144" t="s">
        <v>483</v>
      </c>
      <c r="D494" s="144" t="s">
        <v>179</v>
      </c>
      <c r="E494" s="145" t="s">
        <v>382</v>
      </c>
      <c r="F494" s="146" t="s">
        <v>383</v>
      </c>
      <c r="G494" s="147" t="s">
        <v>205</v>
      </c>
      <c r="H494" s="148">
        <v>13550.56</v>
      </c>
      <c r="I494" s="149"/>
      <c r="J494" s="150">
        <f>ROUND(I494*H494,2)</f>
        <v>0</v>
      </c>
      <c r="K494" s="151"/>
      <c r="L494" s="32"/>
      <c r="M494" s="152" t="s">
        <v>1</v>
      </c>
      <c r="N494" s="153" t="s">
        <v>41</v>
      </c>
      <c r="P494" s="154">
        <f>O494*H494</f>
        <v>0</v>
      </c>
      <c r="Q494" s="154">
        <v>0</v>
      </c>
      <c r="R494" s="154">
        <f>Q494*H494</f>
        <v>0</v>
      </c>
      <c r="S494" s="154">
        <v>0</v>
      </c>
      <c r="T494" s="155">
        <f>S494*H494</f>
        <v>0</v>
      </c>
      <c r="AR494" s="156" t="s">
        <v>183</v>
      </c>
      <c r="AT494" s="156" t="s">
        <v>179</v>
      </c>
      <c r="AU494" s="156" t="s">
        <v>88</v>
      </c>
      <c r="AY494" s="17" t="s">
        <v>177</v>
      </c>
      <c r="BE494" s="157">
        <f>IF(N494="základná",J494,0)</f>
        <v>0</v>
      </c>
      <c r="BF494" s="157">
        <f>IF(N494="znížená",J494,0)</f>
        <v>0</v>
      </c>
      <c r="BG494" s="157">
        <f>IF(N494="zákl. prenesená",J494,0)</f>
        <v>0</v>
      </c>
      <c r="BH494" s="157">
        <f>IF(N494="zníž. prenesená",J494,0)</f>
        <v>0</v>
      </c>
      <c r="BI494" s="157">
        <f>IF(N494="nulová",J494,0)</f>
        <v>0</v>
      </c>
      <c r="BJ494" s="17" t="s">
        <v>88</v>
      </c>
      <c r="BK494" s="157">
        <f>ROUND(I494*H494,2)</f>
        <v>0</v>
      </c>
      <c r="BL494" s="17" t="s">
        <v>183</v>
      </c>
      <c r="BM494" s="156" t="s">
        <v>438</v>
      </c>
    </row>
    <row r="495" spans="2:65" s="12" customFormat="1">
      <c r="B495" s="158"/>
      <c r="D495" s="159" t="s">
        <v>184</v>
      </c>
      <c r="E495" s="160" t="s">
        <v>1</v>
      </c>
      <c r="F495" s="161" t="s">
        <v>2571</v>
      </c>
      <c r="H495" s="162">
        <v>656.4</v>
      </c>
      <c r="I495" s="163"/>
      <c r="L495" s="158"/>
      <c r="M495" s="164"/>
      <c r="T495" s="165"/>
      <c r="AT495" s="160" t="s">
        <v>184</v>
      </c>
      <c r="AU495" s="160" t="s">
        <v>88</v>
      </c>
      <c r="AV495" s="12" t="s">
        <v>88</v>
      </c>
      <c r="AW495" s="12" t="s">
        <v>31</v>
      </c>
      <c r="AX495" s="12" t="s">
        <v>75</v>
      </c>
      <c r="AY495" s="160" t="s">
        <v>177</v>
      </c>
    </row>
    <row r="496" spans="2:65" s="12" customFormat="1">
      <c r="B496" s="158"/>
      <c r="D496" s="159" t="s">
        <v>184</v>
      </c>
      <c r="E496" s="160" t="s">
        <v>1</v>
      </c>
      <c r="F496" s="161" t="s">
        <v>2572</v>
      </c>
      <c r="H496" s="162">
        <v>258.12</v>
      </c>
      <c r="I496" s="163"/>
      <c r="L496" s="158"/>
      <c r="M496" s="164"/>
      <c r="T496" s="165"/>
      <c r="AT496" s="160" t="s">
        <v>184</v>
      </c>
      <c r="AU496" s="160" t="s">
        <v>88</v>
      </c>
      <c r="AV496" s="12" t="s">
        <v>88</v>
      </c>
      <c r="AW496" s="12" t="s">
        <v>31</v>
      </c>
      <c r="AX496" s="12" t="s">
        <v>75</v>
      </c>
      <c r="AY496" s="160" t="s">
        <v>177</v>
      </c>
    </row>
    <row r="497" spans="2:65" s="12" customFormat="1">
      <c r="B497" s="158"/>
      <c r="D497" s="159" t="s">
        <v>184</v>
      </c>
      <c r="E497" s="160" t="s">
        <v>1</v>
      </c>
      <c r="F497" s="161" t="s">
        <v>2573</v>
      </c>
      <c r="H497" s="162">
        <v>475.9</v>
      </c>
      <c r="I497" s="163"/>
      <c r="L497" s="158"/>
      <c r="M497" s="164"/>
      <c r="T497" s="165"/>
      <c r="AT497" s="160" t="s">
        <v>184</v>
      </c>
      <c r="AU497" s="160" t="s">
        <v>88</v>
      </c>
      <c r="AV497" s="12" t="s">
        <v>88</v>
      </c>
      <c r="AW497" s="12" t="s">
        <v>31</v>
      </c>
      <c r="AX497" s="12" t="s">
        <v>75</v>
      </c>
      <c r="AY497" s="160" t="s">
        <v>177</v>
      </c>
    </row>
    <row r="498" spans="2:65" s="12" customFormat="1">
      <c r="B498" s="158"/>
      <c r="D498" s="159" t="s">
        <v>184</v>
      </c>
      <c r="E498" s="160" t="s">
        <v>1</v>
      </c>
      <c r="F498" s="161" t="s">
        <v>2574</v>
      </c>
      <c r="H498" s="162">
        <v>303.39999999999998</v>
      </c>
      <c r="I498" s="163"/>
      <c r="L498" s="158"/>
      <c r="M498" s="164"/>
      <c r="T498" s="165"/>
      <c r="AT498" s="160" t="s">
        <v>184</v>
      </c>
      <c r="AU498" s="160" t="s">
        <v>88</v>
      </c>
      <c r="AV498" s="12" t="s">
        <v>88</v>
      </c>
      <c r="AW498" s="12" t="s">
        <v>31</v>
      </c>
      <c r="AX498" s="12" t="s">
        <v>75</v>
      </c>
      <c r="AY498" s="160" t="s">
        <v>177</v>
      </c>
    </row>
    <row r="499" spans="2:65" s="14" customFormat="1">
      <c r="B499" s="173"/>
      <c r="D499" s="159" t="s">
        <v>184</v>
      </c>
      <c r="E499" s="174" t="s">
        <v>1</v>
      </c>
      <c r="F499" s="175" t="s">
        <v>209</v>
      </c>
      <c r="H499" s="176">
        <v>1693.82</v>
      </c>
      <c r="I499" s="177"/>
      <c r="L499" s="173"/>
      <c r="M499" s="178"/>
      <c r="T499" s="179"/>
      <c r="AT499" s="174" t="s">
        <v>184</v>
      </c>
      <c r="AU499" s="174" t="s">
        <v>88</v>
      </c>
      <c r="AV499" s="14" t="s">
        <v>191</v>
      </c>
      <c r="AW499" s="14" t="s">
        <v>31</v>
      </c>
      <c r="AX499" s="14" t="s">
        <v>75</v>
      </c>
      <c r="AY499" s="174" t="s">
        <v>177</v>
      </c>
    </row>
    <row r="500" spans="2:65" s="13" customFormat="1">
      <c r="B500" s="166"/>
      <c r="D500" s="159" t="s">
        <v>184</v>
      </c>
      <c r="E500" s="167" t="s">
        <v>1</v>
      </c>
      <c r="F500" s="168" t="s">
        <v>186</v>
      </c>
      <c r="H500" s="169">
        <v>1693.82</v>
      </c>
      <c r="I500" s="170"/>
      <c r="L500" s="166"/>
      <c r="M500" s="171"/>
      <c r="T500" s="172"/>
      <c r="AT500" s="167" t="s">
        <v>184</v>
      </c>
      <c r="AU500" s="167" t="s">
        <v>88</v>
      </c>
      <c r="AV500" s="13" t="s">
        <v>183</v>
      </c>
      <c r="AW500" s="13" t="s">
        <v>31</v>
      </c>
      <c r="AX500" s="13" t="s">
        <v>75</v>
      </c>
      <c r="AY500" s="167" t="s">
        <v>177</v>
      </c>
    </row>
    <row r="501" spans="2:65" s="12" customFormat="1">
      <c r="B501" s="158"/>
      <c r="D501" s="159" t="s">
        <v>184</v>
      </c>
      <c r="E501" s="160" t="s">
        <v>1</v>
      </c>
      <c r="F501" s="161" t="s">
        <v>2575</v>
      </c>
      <c r="H501" s="162">
        <v>13550.56</v>
      </c>
      <c r="I501" s="163"/>
      <c r="L501" s="158"/>
      <c r="M501" s="164"/>
      <c r="T501" s="165"/>
      <c r="AT501" s="160" t="s">
        <v>184</v>
      </c>
      <c r="AU501" s="160" t="s">
        <v>88</v>
      </c>
      <c r="AV501" s="12" t="s">
        <v>88</v>
      </c>
      <c r="AW501" s="12" t="s">
        <v>31</v>
      </c>
      <c r="AX501" s="12" t="s">
        <v>82</v>
      </c>
      <c r="AY501" s="160" t="s">
        <v>177</v>
      </c>
    </row>
    <row r="502" spans="2:65" s="1" customFormat="1" ht="33" customHeight="1">
      <c r="B502" s="143"/>
      <c r="C502" s="144" t="s">
        <v>346</v>
      </c>
      <c r="D502" s="144" t="s">
        <v>179</v>
      </c>
      <c r="E502" s="145" t="s">
        <v>387</v>
      </c>
      <c r="F502" s="146" t="s">
        <v>388</v>
      </c>
      <c r="G502" s="147" t="s">
        <v>205</v>
      </c>
      <c r="H502" s="148">
        <v>1693.6569999999999</v>
      </c>
      <c r="I502" s="149"/>
      <c r="J502" s="150">
        <f>ROUND(I502*H502,2)</f>
        <v>0</v>
      </c>
      <c r="K502" s="151"/>
      <c r="L502" s="32"/>
      <c r="M502" s="152" t="s">
        <v>1</v>
      </c>
      <c r="N502" s="153" t="s">
        <v>41</v>
      </c>
      <c r="P502" s="154">
        <f>O502*H502</f>
        <v>0</v>
      </c>
      <c r="Q502" s="154">
        <v>3.7900000000000003E-2</v>
      </c>
      <c r="R502" s="154">
        <f>Q502*H502</f>
        <v>64.189600300000009</v>
      </c>
      <c r="S502" s="154">
        <v>0</v>
      </c>
      <c r="T502" s="155">
        <f>S502*H502</f>
        <v>0</v>
      </c>
      <c r="AR502" s="156" t="s">
        <v>183</v>
      </c>
      <c r="AT502" s="156" t="s">
        <v>179</v>
      </c>
      <c r="AU502" s="156" t="s">
        <v>88</v>
      </c>
      <c r="AY502" s="17" t="s">
        <v>177</v>
      </c>
      <c r="BE502" s="157">
        <f>IF(N502="základná",J502,0)</f>
        <v>0</v>
      </c>
      <c r="BF502" s="157">
        <f>IF(N502="znížená",J502,0)</f>
        <v>0</v>
      </c>
      <c r="BG502" s="157">
        <f>IF(N502="zákl. prenesená",J502,0)</f>
        <v>0</v>
      </c>
      <c r="BH502" s="157">
        <f>IF(N502="zníž. prenesená",J502,0)</f>
        <v>0</v>
      </c>
      <c r="BI502" s="157">
        <f>IF(N502="nulová",J502,0)</f>
        <v>0</v>
      </c>
      <c r="BJ502" s="17" t="s">
        <v>88</v>
      </c>
      <c r="BK502" s="157">
        <f>ROUND(I502*H502,2)</f>
        <v>0</v>
      </c>
      <c r="BL502" s="17" t="s">
        <v>183</v>
      </c>
      <c r="BM502" s="156" t="s">
        <v>442</v>
      </c>
    </row>
    <row r="503" spans="2:65" s="1" customFormat="1" ht="44.25" customHeight="1">
      <c r="B503" s="143"/>
      <c r="C503" s="144" t="s">
        <v>493</v>
      </c>
      <c r="D503" s="144" t="s">
        <v>179</v>
      </c>
      <c r="E503" s="145" t="s">
        <v>2576</v>
      </c>
      <c r="F503" s="146" t="s">
        <v>2577</v>
      </c>
      <c r="G503" s="147" t="s">
        <v>260</v>
      </c>
      <c r="H503" s="148">
        <v>7</v>
      </c>
      <c r="I503" s="149"/>
      <c r="J503" s="150">
        <f>ROUND(I503*H503,2)</f>
        <v>0</v>
      </c>
      <c r="K503" s="151"/>
      <c r="L503" s="32"/>
      <c r="M503" s="152" t="s">
        <v>1</v>
      </c>
      <c r="N503" s="153" t="s">
        <v>41</v>
      </c>
      <c r="P503" s="154">
        <f>O503*H503</f>
        <v>0</v>
      </c>
      <c r="Q503" s="154">
        <v>4.0000000000000003E-5</v>
      </c>
      <c r="R503" s="154">
        <f>Q503*H503</f>
        <v>2.8000000000000003E-4</v>
      </c>
      <c r="S503" s="154">
        <v>0</v>
      </c>
      <c r="T503" s="155">
        <f>S503*H503</f>
        <v>0</v>
      </c>
      <c r="AR503" s="156" t="s">
        <v>183</v>
      </c>
      <c r="AT503" s="156" t="s">
        <v>179</v>
      </c>
      <c r="AU503" s="156" t="s">
        <v>88</v>
      </c>
      <c r="AY503" s="17" t="s">
        <v>177</v>
      </c>
      <c r="BE503" s="157">
        <f>IF(N503="základná",J503,0)</f>
        <v>0</v>
      </c>
      <c r="BF503" s="157">
        <f>IF(N503="znížená",J503,0)</f>
        <v>0</v>
      </c>
      <c r="BG503" s="157">
        <f>IF(N503="zákl. prenesená",J503,0)</f>
        <v>0</v>
      </c>
      <c r="BH503" s="157">
        <f>IF(N503="zníž. prenesená",J503,0)</f>
        <v>0</v>
      </c>
      <c r="BI503" s="157">
        <f>IF(N503="nulová",J503,0)</f>
        <v>0</v>
      </c>
      <c r="BJ503" s="17" t="s">
        <v>88</v>
      </c>
      <c r="BK503" s="157">
        <f>ROUND(I503*H503,2)</f>
        <v>0</v>
      </c>
      <c r="BL503" s="17" t="s">
        <v>183</v>
      </c>
      <c r="BM503" s="156" t="s">
        <v>2578</v>
      </c>
    </row>
    <row r="504" spans="2:65" s="15" customFormat="1">
      <c r="B504" s="180"/>
      <c r="D504" s="159" t="s">
        <v>184</v>
      </c>
      <c r="E504" s="181" t="s">
        <v>1</v>
      </c>
      <c r="F504" s="182" t="s">
        <v>2579</v>
      </c>
      <c r="H504" s="181" t="s">
        <v>1</v>
      </c>
      <c r="I504" s="183"/>
      <c r="L504" s="180"/>
      <c r="M504" s="184"/>
      <c r="T504" s="185"/>
      <c r="AT504" s="181" t="s">
        <v>184</v>
      </c>
      <c r="AU504" s="181" t="s">
        <v>88</v>
      </c>
      <c r="AV504" s="15" t="s">
        <v>82</v>
      </c>
      <c r="AW504" s="15" t="s">
        <v>31</v>
      </c>
      <c r="AX504" s="15" t="s">
        <v>75</v>
      </c>
      <c r="AY504" s="181" t="s">
        <v>177</v>
      </c>
    </row>
    <row r="505" spans="2:65" s="15" customFormat="1" ht="20.399999999999999">
      <c r="B505" s="180"/>
      <c r="D505" s="159" t="s">
        <v>184</v>
      </c>
      <c r="E505" s="181" t="s">
        <v>1</v>
      </c>
      <c r="F505" s="182" t="s">
        <v>2580</v>
      </c>
      <c r="H505" s="181" t="s">
        <v>1</v>
      </c>
      <c r="I505" s="183"/>
      <c r="L505" s="180"/>
      <c r="M505" s="184"/>
      <c r="T505" s="185"/>
      <c r="AT505" s="181" t="s">
        <v>184</v>
      </c>
      <c r="AU505" s="181" t="s">
        <v>88</v>
      </c>
      <c r="AV505" s="15" t="s">
        <v>82</v>
      </c>
      <c r="AW505" s="15" t="s">
        <v>31</v>
      </c>
      <c r="AX505" s="15" t="s">
        <v>75</v>
      </c>
      <c r="AY505" s="181" t="s">
        <v>177</v>
      </c>
    </row>
    <row r="506" spans="2:65" s="12" customFormat="1">
      <c r="B506" s="158"/>
      <c r="D506" s="159" t="s">
        <v>184</v>
      </c>
      <c r="E506" s="160" t="s">
        <v>1</v>
      </c>
      <c r="F506" s="161" t="s">
        <v>210</v>
      </c>
      <c r="H506" s="162">
        <v>7</v>
      </c>
      <c r="I506" s="163"/>
      <c r="L506" s="158"/>
      <c r="M506" s="164"/>
      <c r="T506" s="165"/>
      <c r="AT506" s="160" t="s">
        <v>184</v>
      </c>
      <c r="AU506" s="160" t="s">
        <v>88</v>
      </c>
      <c r="AV506" s="12" t="s">
        <v>88</v>
      </c>
      <c r="AW506" s="12" t="s">
        <v>31</v>
      </c>
      <c r="AX506" s="12" t="s">
        <v>75</v>
      </c>
      <c r="AY506" s="160" t="s">
        <v>177</v>
      </c>
    </row>
    <row r="507" spans="2:65" s="13" customFormat="1">
      <c r="B507" s="166"/>
      <c r="D507" s="159" t="s">
        <v>184</v>
      </c>
      <c r="E507" s="167" t="s">
        <v>1</v>
      </c>
      <c r="F507" s="168" t="s">
        <v>186</v>
      </c>
      <c r="H507" s="169">
        <v>7</v>
      </c>
      <c r="I507" s="170"/>
      <c r="L507" s="166"/>
      <c r="M507" s="171"/>
      <c r="T507" s="172"/>
      <c r="AT507" s="167" t="s">
        <v>184</v>
      </c>
      <c r="AU507" s="167" t="s">
        <v>88</v>
      </c>
      <c r="AV507" s="13" t="s">
        <v>183</v>
      </c>
      <c r="AW507" s="13" t="s">
        <v>31</v>
      </c>
      <c r="AX507" s="13" t="s">
        <v>82</v>
      </c>
      <c r="AY507" s="167" t="s">
        <v>177</v>
      </c>
    </row>
    <row r="508" spans="2:65" s="1" customFormat="1" ht="33" customHeight="1">
      <c r="B508" s="143"/>
      <c r="C508" s="144" t="s">
        <v>351</v>
      </c>
      <c r="D508" s="144" t="s">
        <v>179</v>
      </c>
      <c r="E508" s="145" t="s">
        <v>2581</v>
      </c>
      <c r="F508" s="146" t="s">
        <v>2582</v>
      </c>
      <c r="G508" s="147" t="s">
        <v>182</v>
      </c>
      <c r="H508" s="148">
        <v>945.42499999999995</v>
      </c>
      <c r="I508" s="149"/>
      <c r="J508" s="150">
        <f>ROUND(I508*H508,2)</f>
        <v>0</v>
      </c>
      <c r="K508" s="151"/>
      <c r="L508" s="32"/>
      <c r="M508" s="152" t="s">
        <v>1</v>
      </c>
      <c r="N508" s="153" t="s">
        <v>41</v>
      </c>
      <c r="P508" s="154">
        <f>O508*H508</f>
        <v>0</v>
      </c>
      <c r="Q508" s="154">
        <v>1.0972000000000001E-2</v>
      </c>
      <c r="R508" s="154">
        <f>Q508*H508</f>
        <v>10.3732031</v>
      </c>
      <c r="S508" s="154">
        <v>0</v>
      </c>
      <c r="T508" s="155">
        <f>S508*H508</f>
        <v>0</v>
      </c>
      <c r="AR508" s="156" t="s">
        <v>183</v>
      </c>
      <c r="AT508" s="156" t="s">
        <v>179</v>
      </c>
      <c r="AU508" s="156" t="s">
        <v>88</v>
      </c>
      <c r="AY508" s="17" t="s">
        <v>177</v>
      </c>
      <c r="BE508" s="157">
        <f>IF(N508="základná",J508,0)</f>
        <v>0</v>
      </c>
      <c r="BF508" s="157">
        <f>IF(N508="znížená",J508,0)</f>
        <v>0</v>
      </c>
      <c r="BG508" s="157">
        <f>IF(N508="zákl. prenesená",J508,0)</f>
        <v>0</v>
      </c>
      <c r="BH508" s="157">
        <f>IF(N508="zníž. prenesená",J508,0)</f>
        <v>0</v>
      </c>
      <c r="BI508" s="157">
        <f>IF(N508="nulová",J508,0)</f>
        <v>0</v>
      </c>
      <c r="BJ508" s="17" t="s">
        <v>88</v>
      </c>
      <c r="BK508" s="157">
        <f>ROUND(I508*H508,2)</f>
        <v>0</v>
      </c>
      <c r="BL508" s="17" t="s">
        <v>183</v>
      </c>
      <c r="BM508" s="156" t="s">
        <v>2583</v>
      </c>
    </row>
    <row r="509" spans="2:65" s="1" customFormat="1" ht="24.15" customHeight="1">
      <c r="B509" s="143"/>
      <c r="C509" s="144" t="s">
        <v>502</v>
      </c>
      <c r="D509" s="144" t="s">
        <v>179</v>
      </c>
      <c r="E509" s="145" t="s">
        <v>2584</v>
      </c>
      <c r="F509" s="146" t="s">
        <v>2585</v>
      </c>
      <c r="G509" s="147" t="s">
        <v>182</v>
      </c>
      <c r="H509" s="148">
        <v>7563.4</v>
      </c>
      <c r="I509" s="149"/>
      <c r="J509" s="150">
        <f>ROUND(I509*H509,2)</f>
        <v>0</v>
      </c>
      <c r="K509" s="151"/>
      <c r="L509" s="32"/>
      <c r="M509" s="152" t="s">
        <v>1</v>
      </c>
      <c r="N509" s="153" t="s">
        <v>41</v>
      </c>
      <c r="P509" s="154">
        <f>O509*H509</f>
        <v>0</v>
      </c>
      <c r="Q509" s="154">
        <v>2.1000000000000001E-4</v>
      </c>
      <c r="R509" s="154">
        <f>Q509*H509</f>
        <v>1.588314</v>
      </c>
      <c r="S509" s="154">
        <v>0</v>
      </c>
      <c r="T509" s="155">
        <f>S509*H509</f>
        <v>0</v>
      </c>
      <c r="AR509" s="156" t="s">
        <v>183</v>
      </c>
      <c r="AT509" s="156" t="s">
        <v>179</v>
      </c>
      <c r="AU509" s="156" t="s">
        <v>88</v>
      </c>
      <c r="AY509" s="17" t="s">
        <v>177</v>
      </c>
      <c r="BE509" s="157">
        <f>IF(N509="základná",J509,0)</f>
        <v>0</v>
      </c>
      <c r="BF509" s="157">
        <f>IF(N509="znížená",J509,0)</f>
        <v>0</v>
      </c>
      <c r="BG509" s="157">
        <f>IF(N509="zákl. prenesená",J509,0)</f>
        <v>0</v>
      </c>
      <c r="BH509" s="157">
        <f>IF(N509="zníž. prenesená",J509,0)</f>
        <v>0</v>
      </c>
      <c r="BI509" s="157">
        <f>IF(N509="nulová",J509,0)</f>
        <v>0</v>
      </c>
      <c r="BJ509" s="17" t="s">
        <v>88</v>
      </c>
      <c r="BK509" s="157">
        <f>ROUND(I509*H509,2)</f>
        <v>0</v>
      </c>
      <c r="BL509" s="17" t="s">
        <v>183</v>
      </c>
      <c r="BM509" s="156" t="s">
        <v>2586</v>
      </c>
    </row>
    <row r="510" spans="2:65" s="12" customFormat="1">
      <c r="B510" s="158"/>
      <c r="D510" s="159" t="s">
        <v>184</v>
      </c>
      <c r="E510" s="160" t="s">
        <v>1</v>
      </c>
      <c r="F510" s="161" t="s">
        <v>2587</v>
      </c>
      <c r="H510" s="162">
        <v>7563.4</v>
      </c>
      <c r="I510" s="163"/>
      <c r="L510" s="158"/>
      <c r="M510" s="164"/>
      <c r="T510" s="165"/>
      <c r="AT510" s="160" t="s">
        <v>184</v>
      </c>
      <c r="AU510" s="160" t="s">
        <v>88</v>
      </c>
      <c r="AV510" s="12" t="s">
        <v>88</v>
      </c>
      <c r="AW510" s="12" t="s">
        <v>31</v>
      </c>
      <c r="AX510" s="12" t="s">
        <v>82</v>
      </c>
      <c r="AY510" s="160" t="s">
        <v>177</v>
      </c>
    </row>
    <row r="511" spans="2:65" s="1" customFormat="1" ht="33" customHeight="1">
      <c r="B511" s="143"/>
      <c r="C511" s="144" t="s">
        <v>356</v>
      </c>
      <c r="D511" s="144" t="s">
        <v>179</v>
      </c>
      <c r="E511" s="145" t="s">
        <v>2588</v>
      </c>
      <c r="F511" s="146" t="s">
        <v>423</v>
      </c>
      <c r="G511" s="147" t="s">
        <v>424</v>
      </c>
      <c r="H511" s="148">
        <v>1460</v>
      </c>
      <c r="I511" s="149"/>
      <c r="J511" s="150">
        <f>ROUND(I511*H511,2)</f>
        <v>0</v>
      </c>
      <c r="K511" s="151"/>
      <c r="L511" s="32"/>
      <c r="M511" s="152" t="s">
        <v>1</v>
      </c>
      <c r="N511" s="153" t="s">
        <v>41</v>
      </c>
      <c r="P511" s="154">
        <f>O511*H511</f>
        <v>0</v>
      </c>
      <c r="Q511" s="154">
        <v>0</v>
      </c>
      <c r="R511" s="154">
        <f>Q511*H511</f>
        <v>0</v>
      </c>
      <c r="S511" s="154">
        <v>0</v>
      </c>
      <c r="T511" s="155">
        <f>S511*H511</f>
        <v>0</v>
      </c>
      <c r="AR511" s="156" t="s">
        <v>183</v>
      </c>
      <c r="AT511" s="156" t="s">
        <v>179</v>
      </c>
      <c r="AU511" s="156" t="s">
        <v>88</v>
      </c>
      <c r="AY511" s="17" t="s">
        <v>177</v>
      </c>
      <c r="BE511" s="157">
        <f>IF(N511="základná",J511,0)</f>
        <v>0</v>
      </c>
      <c r="BF511" s="157">
        <f>IF(N511="znížená",J511,0)</f>
        <v>0</v>
      </c>
      <c r="BG511" s="157">
        <f>IF(N511="zákl. prenesená",J511,0)</f>
        <v>0</v>
      </c>
      <c r="BH511" s="157">
        <f>IF(N511="zníž. prenesená",J511,0)</f>
        <v>0</v>
      </c>
      <c r="BI511" s="157">
        <f>IF(N511="nulová",J511,0)</f>
        <v>0</v>
      </c>
      <c r="BJ511" s="17" t="s">
        <v>88</v>
      </c>
      <c r="BK511" s="157">
        <f>ROUND(I511*H511,2)</f>
        <v>0</v>
      </c>
      <c r="BL511" s="17" t="s">
        <v>183</v>
      </c>
      <c r="BM511" s="156" t="s">
        <v>447</v>
      </c>
    </row>
    <row r="512" spans="2:65" s="12" customFormat="1">
      <c r="B512" s="158"/>
      <c r="D512" s="159" t="s">
        <v>184</v>
      </c>
      <c r="E512" s="160" t="s">
        <v>1</v>
      </c>
      <c r="F512" s="161" t="s">
        <v>2589</v>
      </c>
      <c r="H512" s="162">
        <v>1460</v>
      </c>
      <c r="I512" s="163"/>
      <c r="L512" s="158"/>
      <c r="M512" s="164"/>
      <c r="T512" s="165"/>
      <c r="AT512" s="160" t="s">
        <v>184</v>
      </c>
      <c r="AU512" s="160" t="s">
        <v>88</v>
      </c>
      <c r="AV512" s="12" t="s">
        <v>88</v>
      </c>
      <c r="AW512" s="12" t="s">
        <v>31</v>
      </c>
      <c r="AX512" s="12" t="s">
        <v>82</v>
      </c>
      <c r="AY512" s="160" t="s">
        <v>177</v>
      </c>
    </row>
    <row r="513" spans="2:65" s="1" customFormat="1" ht="24.15" customHeight="1">
      <c r="B513" s="143"/>
      <c r="C513" s="144" t="s">
        <v>513</v>
      </c>
      <c r="D513" s="144" t="s">
        <v>179</v>
      </c>
      <c r="E513" s="145" t="s">
        <v>2590</v>
      </c>
      <c r="F513" s="146" t="s">
        <v>428</v>
      </c>
      <c r="G513" s="147" t="s">
        <v>213</v>
      </c>
      <c r="H513" s="148">
        <v>600</v>
      </c>
      <c r="I513" s="149"/>
      <c r="J513" s="150">
        <f>ROUND(I513*H513,2)</f>
        <v>0</v>
      </c>
      <c r="K513" s="151"/>
      <c r="L513" s="32"/>
      <c r="M513" s="152" t="s">
        <v>1</v>
      </c>
      <c r="N513" s="153" t="s">
        <v>41</v>
      </c>
      <c r="P513" s="154">
        <f>O513*H513</f>
        <v>0</v>
      </c>
      <c r="Q513" s="154">
        <v>0</v>
      </c>
      <c r="R513" s="154">
        <f>Q513*H513</f>
        <v>0</v>
      </c>
      <c r="S513" s="154">
        <v>0</v>
      </c>
      <c r="T513" s="155">
        <f>S513*H513</f>
        <v>0</v>
      </c>
      <c r="AR513" s="156" t="s">
        <v>183</v>
      </c>
      <c r="AT513" s="156" t="s">
        <v>179</v>
      </c>
      <c r="AU513" s="156" t="s">
        <v>88</v>
      </c>
      <c r="AY513" s="17" t="s">
        <v>177</v>
      </c>
      <c r="BE513" s="157">
        <f>IF(N513="základná",J513,0)</f>
        <v>0</v>
      </c>
      <c r="BF513" s="157">
        <f>IF(N513="znížená",J513,0)</f>
        <v>0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17" t="s">
        <v>88</v>
      </c>
      <c r="BK513" s="157">
        <f>ROUND(I513*H513,2)</f>
        <v>0</v>
      </c>
      <c r="BL513" s="17" t="s">
        <v>183</v>
      </c>
      <c r="BM513" s="156" t="s">
        <v>452</v>
      </c>
    </row>
    <row r="514" spans="2:65" s="12" customFormat="1">
      <c r="B514" s="158"/>
      <c r="D514" s="159" t="s">
        <v>184</v>
      </c>
      <c r="E514" s="160" t="s">
        <v>1</v>
      </c>
      <c r="F514" s="161" t="s">
        <v>430</v>
      </c>
      <c r="H514" s="162">
        <v>600</v>
      </c>
      <c r="I514" s="163"/>
      <c r="L514" s="158"/>
      <c r="M514" s="164"/>
      <c r="T514" s="165"/>
      <c r="AT514" s="160" t="s">
        <v>184</v>
      </c>
      <c r="AU514" s="160" t="s">
        <v>88</v>
      </c>
      <c r="AV514" s="12" t="s">
        <v>88</v>
      </c>
      <c r="AW514" s="12" t="s">
        <v>31</v>
      </c>
      <c r="AX514" s="12" t="s">
        <v>75</v>
      </c>
      <c r="AY514" s="160" t="s">
        <v>177</v>
      </c>
    </row>
    <row r="515" spans="2:65" s="13" customFormat="1">
      <c r="B515" s="166"/>
      <c r="D515" s="159" t="s">
        <v>184</v>
      </c>
      <c r="E515" s="167" t="s">
        <v>1</v>
      </c>
      <c r="F515" s="168" t="s">
        <v>186</v>
      </c>
      <c r="H515" s="169">
        <v>600</v>
      </c>
      <c r="I515" s="170"/>
      <c r="L515" s="166"/>
      <c r="M515" s="171"/>
      <c r="T515" s="172"/>
      <c r="AT515" s="167" t="s">
        <v>184</v>
      </c>
      <c r="AU515" s="167" t="s">
        <v>88</v>
      </c>
      <c r="AV515" s="13" t="s">
        <v>183</v>
      </c>
      <c r="AW515" s="13" t="s">
        <v>31</v>
      </c>
      <c r="AX515" s="13" t="s">
        <v>82</v>
      </c>
      <c r="AY515" s="167" t="s">
        <v>177</v>
      </c>
    </row>
    <row r="516" spans="2:65" s="1" customFormat="1" ht="33" customHeight="1">
      <c r="B516" s="143"/>
      <c r="C516" s="144" t="s">
        <v>361</v>
      </c>
      <c r="D516" s="144" t="s">
        <v>179</v>
      </c>
      <c r="E516" s="145" t="s">
        <v>432</v>
      </c>
      <c r="F516" s="146" t="s">
        <v>433</v>
      </c>
      <c r="G516" s="147" t="s">
        <v>213</v>
      </c>
      <c r="H516" s="148">
        <v>4800</v>
      </c>
      <c r="I516" s="149"/>
      <c r="J516" s="150">
        <f>ROUND(I516*H516,2)</f>
        <v>0</v>
      </c>
      <c r="K516" s="151"/>
      <c r="L516" s="32"/>
      <c r="M516" s="152" t="s">
        <v>1</v>
      </c>
      <c r="N516" s="153" t="s">
        <v>41</v>
      </c>
      <c r="P516" s="154">
        <f>O516*H516</f>
        <v>0</v>
      </c>
      <c r="Q516" s="154">
        <v>8.0000000000000007E-5</v>
      </c>
      <c r="R516" s="154">
        <f>Q516*H516</f>
        <v>0.38400000000000001</v>
      </c>
      <c r="S516" s="154">
        <v>0</v>
      </c>
      <c r="T516" s="155">
        <f>S516*H516</f>
        <v>0</v>
      </c>
      <c r="AR516" s="156" t="s">
        <v>183</v>
      </c>
      <c r="AT516" s="156" t="s">
        <v>179</v>
      </c>
      <c r="AU516" s="156" t="s">
        <v>88</v>
      </c>
      <c r="AY516" s="17" t="s">
        <v>177</v>
      </c>
      <c r="BE516" s="157">
        <f>IF(N516="základná",J516,0)</f>
        <v>0</v>
      </c>
      <c r="BF516" s="157">
        <f>IF(N516="znížená",J516,0)</f>
        <v>0</v>
      </c>
      <c r="BG516" s="157">
        <f>IF(N516="zákl. prenesená",J516,0)</f>
        <v>0</v>
      </c>
      <c r="BH516" s="157">
        <f>IF(N516="zníž. prenesená",J516,0)</f>
        <v>0</v>
      </c>
      <c r="BI516" s="157">
        <f>IF(N516="nulová",J516,0)</f>
        <v>0</v>
      </c>
      <c r="BJ516" s="17" t="s">
        <v>88</v>
      </c>
      <c r="BK516" s="157">
        <f>ROUND(I516*H516,2)</f>
        <v>0</v>
      </c>
      <c r="BL516" s="17" t="s">
        <v>183</v>
      </c>
      <c r="BM516" s="156" t="s">
        <v>455</v>
      </c>
    </row>
    <row r="517" spans="2:65" s="12" customFormat="1">
      <c r="B517" s="158"/>
      <c r="D517" s="159" t="s">
        <v>184</v>
      </c>
      <c r="E517" s="160" t="s">
        <v>1</v>
      </c>
      <c r="F517" s="161" t="s">
        <v>2591</v>
      </c>
      <c r="H517" s="162">
        <v>4800</v>
      </c>
      <c r="I517" s="163"/>
      <c r="L517" s="158"/>
      <c r="M517" s="164"/>
      <c r="T517" s="165"/>
      <c r="AT517" s="160" t="s">
        <v>184</v>
      </c>
      <c r="AU517" s="160" t="s">
        <v>88</v>
      </c>
      <c r="AV517" s="12" t="s">
        <v>88</v>
      </c>
      <c r="AW517" s="12" t="s">
        <v>31</v>
      </c>
      <c r="AX517" s="12" t="s">
        <v>75</v>
      </c>
      <c r="AY517" s="160" t="s">
        <v>177</v>
      </c>
    </row>
    <row r="518" spans="2:65" s="13" customFormat="1">
      <c r="B518" s="166"/>
      <c r="D518" s="159" t="s">
        <v>184</v>
      </c>
      <c r="E518" s="167" t="s">
        <v>1</v>
      </c>
      <c r="F518" s="168" t="s">
        <v>186</v>
      </c>
      <c r="H518" s="169">
        <v>4800</v>
      </c>
      <c r="I518" s="170"/>
      <c r="L518" s="166"/>
      <c r="M518" s="171"/>
      <c r="T518" s="172"/>
      <c r="AT518" s="167" t="s">
        <v>184</v>
      </c>
      <c r="AU518" s="167" t="s">
        <v>88</v>
      </c>
      <c r="AV518" s="13" t="s">
        <v>183</v>
      </c>
      <c r="AW518" s="13" t="s">
        <v>31</v>
      </c>
      <c r="AX518" s="13" t="s">
        <v>82</v>
      </c>
      <c r="AY518" s="167" t="s">
        <v>177</v>
      </c>
    </row>
    <row r="519" spans="2:65" s="1" customFormat="1" ht="24.15" customHeight="1">
      <c r="B519" s="143"/>
      <c r="C519" s="144" t="s">
        <v>523</v>
      </c>
      <c r="D519" s="144" t="s">
        <v>179</v>
      </c>
      <c r="E519" s="145" t="s">
        <v>436</v>
      </c>
      <c r="F519" s="146" t="s">
        <v>437</v>
      </c>
      <c r="G519" s="147" t="s">
        <v>213</v>
      </c>
      <c r="H519" s="148">
        <v>600</v>
      </c>
      <c r="I519" s="149"/>
      <c r="J519" s="150">
        <f>ROUND(I519*H519,2)</f>
        <v>0</v>
      </c>
      <c r="K519" s="151"/>
      <c r="L519" s="32"/>
      <c r="M519" s="152" t="s">
        <v>1</v>
      </c>
      <c r="N519" s="153" t="s">
        <v>41</v>
      </c>
      <c r="P519" s="154">
        <f>O519*H519</f>
        <v>0</v>
      </c>
      <c r="Q519" s="154">
        <v>0</v>
      </c>
      <c r="R519" s="154">
        <f>Q519*H519</f>
        <v>0</v>
      </c>
      <c r="S519" s="154">
        <v>0</v>
      </c>
      <c r="T519" s="155">
        <f>S519*H519</f>
        <v>0</v>
      </c>
      <c r="AR519" s="156" t="s">
        <v>183</v>
      </c>
      <c r="AT519" s="156" t="s">
        <v>179</v>
      </c>
      <c r="AU519" s="156" t="s">
        <v>88</v>
      </c>
      <c r="AY519" s="17" t="s">
        <v>177</v>
      </c>
      <c r="BE519" s="157">
        <f>IF(N519="základná",J519,0)</f>
        <v>0</v>
      </c>
      <c r="BF519" s="157">
        <f>IF(N519="znížená",J519,0)</f>
        <v>0</v>
      </c>
      <c r="BG519" s="157">
        <f>IF(N519="zákl. prenesená",J519,0)</f>
        <v>0</v>
      </c>
      <c r="BH519" s="157">
        <f>IF(N519="zníž. prenesená",J519,0)</f>
        <v>0</v>
      </c>
      <c r="BI519" s="157">
        <f>IF(N519="nulová",J519,0)</f>
        <v>0</v>
      </c>
      <c r="BJ519" s="17" t="s">
        <v>88</v>
      </c>
      <c r="BK519" s="157">
        <f>ROUND(I519*H519,2)</f>
        <v>0</v>
      </c>
      <c r="BL519" s="17" t="s">
        <v>183</v>
      </c>
      <c r="BM519" s="156" t="s">
        <v>459</v>
      </c>
    </row>
    <row r="520" spans="2:65" s="1" customFormat="1" ht="24.15" customHeight="1">
      <c r="B520" s="143"/>
      <c r="C520" s="144" t="s">
        <v>365</v>
      </c>
      <c r="D520" s="144" t="s">
        <v>179</v>
      </c>
      <c r="E520" s="145" t="s">
        <v>450</v>
      </c>
      <c r="F520" s="146" t="s">
        <v>451</v>
      </c>
      <c r="G520" s="147" t="s">
        <v>260</v>
      </c>
      <c r="H520" s="148">
        <v>4</v>
      </c>
      <c r="I520" s="149"/>
      <c r="J520" s="150">
        <f>ROUND(I520*H520,2)</f>
        <v>0</v>
      </c>
      <c r="K520" s="151"/>
      <c r="L520" s="32"/>
      <c r="M520" s="152" t="s">
        <v>1</v>
      </c>
      <c r="N520" s="153" t="s">
        <v>41</v>
      </c>
      <c r="P520" s="154">
        <f>O520*H520</f>
        <v>0</v>
      </c>
      <c r="Q520" s="154">
        <v>0</v>
      </c>
      <c r="R520" s="154">
        <f>Q520*H520</f>
        <v>0</v>
      </c>
      <c r="S520" s="154">
        <v>0</v>
      </c>
      <c r="T520" s="155">
        <f>S520*H520</f>
        <v>0</v>
      </c>
      <c r="AR520" s="156" t="s">
        <v>183</v>
      </c>
      <c r="AT520" s="156" t="s">
        <v>179</v>
      </c>
      <c r="AU520" s="156" t="s">
        <v>88</v>
      </c>
      <c r="AY520" s="17" t="s">
        <v>177</v>
      </c>
      <c r="BE520" s="157">
        <f>IF(N520="základná",J520,0)</f>
        <v>0</v>
      </c>
      <c r="BF520" s="157">
        <f>IF(N520="znížená",J520,0)</f>
        <v>0</v>
      </c>
      <c r="BG520" s="157">
        <f>IF(N520="zákl. prenesená",J520,0)</f>
        <v>0</v>
      </c>
      <c r="BH520" s="157">
        <f>IF(N520="zníž. prenesená",J520,0)</f>
        <v>0</v>
      </c>
      <c r="BI520" s="157">
        <f>IF(N520="nulová",J520,0)</f>
        <v>0</v>
      </c>
      <c r="BJ520" s="17" t="s">
        <v>88</v>
      </c>
      <c r="BK520" s="157">
        <f>ROUND(I520*H520,2)</f>
        <v>0</v>
      </c>
      <c r="BL520" s="17" t="s">
        <v>183</v>
      </c>
      <c r="BM520" s="156" t="s">
        <v>462</v>
      </c>
    </row>
    <row r="521" spans="2:65" s="1" customFormat="1" ht="16.5" customHeight="1">
      <c r="B521" s="143"/>
      <c r="C521" s="144" t="s">
        <v>531</v>
      </c>
      <c r="D521" s="144" t="s">
        <v>179</v>
      </c>
      <c r="E521" s="145" t="s">
        <v>453</v>
      </c>
      <c r="F521" s="146" t="s">
        <v>454</v>
      </c>
      <c r="G521" s="147" t="s">
        <v>260</v>
      </c>
      <c r="H521" s="148">
        <v>8</v>
      </c>
      <c r="I521" s="149"/>
      <c r="J521" s="150">
        <f>ROUND(I521*H521,2)</f>
        <v>0</v>
      </c>
      <c r="K521" s="151"/>
      <c r="L521" s="32"/>
      <c r="M521" s="152" t="s">
        <v>1</v>
      </c>
      <c r="N521" s="153" t="s">
        <v>41</v>
      </c>
      <c r="P521" s="154">
        <f>O521*H521</f>
        <v>0</v>
      </c>
      <c r="Q521" s="154">
        <v>0</v>
      </c>
      <c r="R521" s="154">
        <f>Q521*H521</f>
        <v>0</v>
      </c>
      <c r="S521" s="154">
        <v>0</v>
      </c>
      <c r="T521" s="155">
        <f>S521*H521</f>
        <v>0</v>
      </c>
      <c r="AR521" s="156" t="s">
        <v>183</v>
      </c>
      <c r="AT521" s="156" t="s">
        <v>179</v>
      </c>
      <c r="AU521" s="156" t="s">
        <v>88</v>
      </c>
      <c r="AY521" s="17" t="s">
        <v>177</v>
      </c>
      <c r="BE521" s="157">
        <f>IF(N521="základná",J521,0)</f>
        <v>0</v>
      </c>
      <c r="BF521" s="157">
        <f>IF(N521="znížená",J521,0)</f>
        <v>0</v>
      </c>
      <c r="BG521" s="157">
        <f>IF(N521="zákl. prenesená",J521,0)</f>
        <v>0</v>
      </c>
      <c r="BH521" s="157">
        <f>IF(N521="zníž. prenesená",J521,0)</f>
        <v>0</v>
      </c>
      <c r="BI521" s="157">
        <f>IF(N521="nulová",J521,0)</f>
        <v>0</v>
      </c>
      <c r="BJ521" s="17" t="s">
        <v>88</v>
      </c>
      <c r="BK521" s="157">
        <f>ROUND(I521*H521,2)</f>
        <v>0</v>
      </c>
      <c r="BL521" s="17" t="s">
        <v>183</v>
      </c>
      <c r="BM521" s="156" t="s">
        <v>466</v>
      </c>
    </row>
    <row r="522" spans="2:65" s="1" customFormat="1" ht="24.15" customHeight="1">
      <c r="B522" s="143"/>
      <c r="C522" s="144" t="s">
        <v>371</v>
      </c>
      <c r="D522" s="144" t="s">
        <v>179</v>
      </c>
      <c r="E522" s="145" t="s">
        <v>457</v>
      </c>
      <c r="F522" s="146" t="s">
        <v>458</v>
      </c>
      <c r="G522" s="147" t="s">
        <v>260</v>
      </c>
      <c r="H522" s="148">
        <v>4</v>
      </c>
      <c r="I522" s="149"/>
      <c r="J522" s="150">
        <f>ROUND(I522*H522,2)</f>
        <v>0</v>
      </c>
      <c r="K522" s="151"/>
      <c r="L522" s="32"/>
      <c r="M522" s="152" t="s">
        <v>1</v>
      </c>
      <c r="N522" s="153" t="s">
        <v>41</v>
      </c>
      <c r="P522" s="154">
        <f>O522*H522</f>
        <v>0</v>
      </c>
      <c r="Q522" s="154">
        <v>0</v>
      </c>
      <c r="R522" s="154">
        <f>Q522*H522</f>
        <v>0</v>
      </c>
      <c r="S522" s="154">
        <v>0</v>
      </c>
      <c r="T522" s="155">
        <f>S522*H522</f>
        <v>0</v>
      </c>
      <c r="AR522" s="156" t="s">
        <v>183</v>
      </c>
      <c r="AT522" s="156" t="s">
        <v>179</v>
      </c>
      <c r="AU522" s="156" t="s">
        <v>88</v>
      </c>
      <c r="AY522" s="17" t="s">
        <v>177</v>
      </c>
      <c r="BE522" s="157">
        <f>IF(N522="základná",J522,0)</f>
        <v>0</v>
      </c>
      <c r="BF522" s="157">
        <f>IF(N522="znížená",J522,0)</f>
        <v>0</v>
      </c>
      <c r="BG522" s="157">
        <f>IF(N522="zákl. prenesená",J522,0)</f>
        <v>0</v>
      </c>
      <c r="BH522" s="157">
        <f>IF(N522="zníž. prenesená",J522,0)</f>
        <v>0</v>
      </c>
      <c r="BI522" s="157">
        <f>IF(N522="nulová",J522,0)</f>
        <v>0</v>
      </c>
      <c r="BJ522" s="17" t="s">
        <v>88</v>
      </c>
      <c r="BK522" s="157">
        <f>ROUND(I522*H522,2)</f>
        <v>0</v>
      </c>
      <c r="BL522" s="17" t="s">
        <v>183</v>
      </c>
      <c r="BM522" s="156" t="s">
        <v>471</v>
      </c>
    </row>
    <row r="523" spans="2:65" s="1" customFormat="1" ht="33" customHeight="1">
      <c r="B523" s="143"/>
      <c r="C523" s="144" t="s">
        <v>543</v>
      </c>
      <c r="D523" s="144" t="s">
        <v>179</v>
      </c>
      <c r="E523" s="145" t="s">
        <v>2592</v>
      </c>
      <c r="F523" s="146" t="s">
        <v>2593</v>
      </c>
      <c r="G523" s="147" t="s">
        <v>182</v>
      </c>
      <c r="H523" s="148">
        <v>1.26</v>
      </c>
      <c r="I523" s="149"/>
      <c r="J523" s="150">
        <f>ROUND(I523*H523,2)</f>
        <v>0</v>
      </c>
      <c r="K523" s="151"/>
      <c r="L523" s="32"/>
      <c r="M523" s="152" t="s">
        <v>1</v>
      </c>
      <c r="N523" s="153" t="s">
        <v>41</v>
      </c>
      <c r="P523" s="154">
        <f>O523*H523</f>
        <v>0</v>
      </c>
      <c r="Q523" s="154">
        <v>0</v>
      </c>
      <c r="R523" s="154">
        <f>Q523*H523</f>
        <v>0</v>
      </c>
      <c r="S523" s="154">
        <v>2.4</v>
      </c>
      <c r="T523" s="155">
        <f>S523*H523</f>
        <v>3.024</v>
      </c>
      <c r="AR523" s="156" t="s">
        <v>183</v>
      </c>
      <c r="AT523" s="156" t="s">
        <v>179</v>
      </c>
      <c r="AU523" s="156" t="s">
        <v>88</v>
      </c>
      <c r="AY523" s="17" t="s">
        <v>177</v>
      </c>
      <c r="BE523" s="157">
        <f>IF(N523="základná",J523,0)</f>
        <v>0</v>
      </c>
      <c r="BF523" s="157">
        <f>IF(N523="znížená",J523,0)</f>
        <v>0</v>
      </c>
      <c r="BG523" s="157">
        <f>IF(N523="zákl. prenesená",J523,0)</f>
        <v>0</v>
      </c>
      <c r="BH523" s="157">
        <f>IF(N523="zníž. prenesená",J523,0)</f>
        <v>0</v>
      </c>
      <c r="BI523" s="157">
        <f>IF(N523="nulová",J523,0)</f>
        <v>0</v>
      </c>
      <c r="BJ523" s="17" t="s">
        <v>88</v>
      </c>
      <c r="BK523" s="157">
        <f>ROUND(I523*H523,2)</f>
        <v>0</v>
      </c>
      <c r="BL523" s="17" t="s">
        <v>183</v>
      </c>
      <c r="BM523" s="156" t="s">
        <v>475</v>
      </c>
    </row>
    <row r="524" spans="2:65" s="12" customFormat="1" ht="20.399999999999999">
      <c r="B524" s="158"/>
      <c r="D524" s="159" t="s">
        <v>184</v>
      </c>
      <c r="E524" s="160" t="s">
        <v>1</v>
      </c>
      <c r="F524" s="161" t="s">
        <v>2594</v>
      </c>
      <c r="H524" s="162">
        <v>1.26</v>
      </c>
      <c r="I524" s="163"/>
      <c r="L524" s="158"/>
      <c r="M524" s="164"/>
      <c r="T524" s="165"/>
      <c r="AT524" s="160" t="s">
        <v>184</v>
      </c>
      <c r="AU524" s="160" t="s">
        <v>88</v>
      </c>
      <c r="AV524" s="12" t="s">
        <v>88</v>
      </c>
      <c r="AW524" s="12" t="s">
        <v>31</v>
      </c>
      <c r="AX524" s="12" t="s">
        <v>75</v>
      </c>
      <c r="AY524" s="160" t="s">
        <v>177</v>
      </c>
    </row>
    <row r="525" spans="2:65" s="13" customFormat="1">
      <c r="B525" s="166"/>
      <c r="D525" s="159" t="s">
        <v>184</v>
      </c>
      <c r="E525" s="167" t="s">
        <v>1</v>
      </c>
      <c r="F525" s="168" t="s">
        <v>186</v>
      </c>
      <c r="H525" s="169">
        <v>1.26</v>
      </c>
      <c r="I525" s="170"/>
      <c r="L525" s="166"/>
      <c r="M525" s="171"/>
      <c r="T525" s="172"/>
      <c r="AT525" s="167" t="s">
        <v>184</v>
      </c>
      <c r="AU525" s="167" t="s">
        <v>88</v>
      </c>
      <c r="AV525" s="13" t="s">
        <v>183</v>
      </c>
      <c r="AW525" s="13" t="s">
        <v>31</v>
      </c>
      <c r="AX525" s="13" t="s">
        <v>82</v>
      </c>
      <c r="AY525" s="167" t="s">
        <v>177</v>
      </c>
    </row>
    <row r="526" spans="2:65" s="1" customFormat="1" ht="24.15" customHeight="1">
      <c r="B526" s="143"/>
      <c r="C526" s="144" t="s">
        <v>384</v>
      </c>
      <c r="D526" s="144" t="s">
        <v>179</v>
      </c>
      <c r="E526" s="145" t="s">
        <v>2595</v>
      </c>
      <c r="F526" s="146" t="s">
        <v>2596</v>
      </c>
      <c r="G526" s="147" t="s">
        <v>182</v>
      </c>
      <c r="H526" s="148">
        <v>9.48</v>
      </c>
      <c r="I526" s="149"/>
      <c r="J526" s="150">
        <f>ROUND(I526*H526,2)</f>
        <v>0</v>
      </c>
      <c r="K526" s="151"/>
      <c r="L526" s="32"/>
      <c r="M526" s="152" t="s">
        <v>1</v>
      </c>
      <c r="N526" s="153" t="s">
        <v>41</v>
      </c>
      <c r="P526" s="154">
        <f>O526*H526</f>
        <v>0</v>
      </c>
      <c r="Q526" s="154">
        <v>0</v>
      </c>
      <c r="R526" s="154">
        <f>Q526*H526</f>
        <v>0</v>
      </c>
      <c r="S526" s="154">
        <v>2.3849999999999998</v>
      </c>
      <c r="T526" s="155">
        <f>S526*H526</f>
        <v>22.6098</v>
      </c>
      <c r="AR526" s="156" t="s">
        <v>183</v>
      </c>
      <c r="AT526" s="156" t="s">
        <v>179</v>
      </c>
      <c r="AU526" s="156" t="s">
        <v>88</v>
      </c>
      <c r="AY526" s="17" t="s">
        <v>177</v>
      </c>
      <c r="BE526" s="157">
        <f>IF(N526="základná",J526,0)</f>
        <v>0</v>
      </c>
      <c r="BF526" s="157">
        <f>IF(N526="znížená",J526,0)</f>
        <v>0</v>
      </c>
      <c r="BG526" s="157">
        <f>IF(N526="zákl. prenesená",J526,0)</f>
        <v>0</v>
      </c>
      <c r="BH526" s="157">
        <f>IF(N526="zníž. prenesená",J526,0)</f>
        <v>0</v>
      </c>
      <c r="BI526" s="157">
        <f>IF(N526="nulová",J526,0)</f>
        <v>0</v>
      </c>
      <c r="BJ526" s="17" t="s">
        <v>88</v>
      </c>
      <c r="BK526" s="157">
        <f>ROUND(I526*H526,2)</f>
        <v>0</v>
      </c>
      <c r="BL526" s="17" t="s">
        <v>183</v>
      </c>
      <c r="BM526" s="156" t="s">
        <v>479</v>
      </c>
    </row>
    <row r="527" spans="2:65" s="12" customFormat="1" ht="20.399999999999999">
      <c r="B527" s="158"/>
      <c r="D527" s="159" t="s">
        <v>184</v>
      </c>
      <c r="E527" s="160" t="s">
        <v>1</v>
      </c>
      <c r="F527" s="161" t="s">
        <v>2597</v>
      </c>
      <c r="H527" s="162">
        <v>1.881</v>
      </c>
      <c r="I527" s="163"/>
      <c r="L527" s="158"/>
      <c r="M527" s="164"/>
      <c r="T527" s="165"/>
      <c r="AT527" s="160" t="s">
        <v>184</v>
      </c>
      <c r="AU527" s="160" t="s">
        <v>88</v>
      </c>
      <c r="AV527" s="12" t="s">
        <v>88</v>
      </c>
      <c r="AW527" s="12" t="s">
        <v>31</v>
      </c>
      <c r="AX527" s="12" t="s">
        <v>75</v>
      </c>
      <c r="AY527" s="160" t="s">
        <v>177</v>
      </c>
    </row>
    <row r="528" spans="2:65" s="12" customFormat="1" ht="20.399999999999999">
      <c r="B528" s="158"/>
      <c r="D528" s="159" t="s">
        <v>184</v>
      </c>
      <c r="E528" s="160" t="s">
        <v>1</v>
      </c>
      <c r="F528" s="161" t="s">
        <v>2598</v>
      </c>
      <c r="H528" s="162">
        <v>2.3490000000000002</v>
      </c>
      <c r="I528" s="163"/>
      <c r="L528" s="158"/>
      <c r="M528" s="164"/>
      <c r="T528" s="165"/>
      <c r="AT528" s="160" t="s">
        <v>184</v>
      </c>
      <c r="AU528" s="160" t="s">
        <v>88</v>
      </c>
      <c r="AV528" s="12" t="s">
        <v>88</v>
      </c>
      <c r="AW528" s="12" t="s">
        <v>31</v>
      </c>
      <c r="AX528" s="12" t="s">
        <v>75</v>
      </c>
      <c r="AY528" s="160" t="s">
        <v>177</v>
      </c>
    </row>
    <row r="529" spans="2:65" s="12" customFormat="1">
      <c r="B529" s="158"/>
      <c r="D529" s="159" t="s">
        <v>184</v>
      </c>
      <c r="E529" s="160" t="s">
        <v>1</v>
      </c>
      <c r="F529" s="161" t="s">
        <v>2599</v>
      </c>
      <c r="H529" s="162">
        <v>0.72</v>
      </c>
      <c r="I529" s="163"/>
      <c r="L529" s="158"/>
      <c r="M529" s="164"/>
      <c r="T529" s="165"/>
      <c r="AT529" s="160" t="s">
        <v>184</v>
      </c>
      <c r="AU529" s="160" t="s">
        <v>88</v>
      </c>
      <c r="AV529" s="12" t="s">
        <v>88</v>
      </c>
      <c r="AW529" s="12" t="s">
        <v>31</v>
      </c>
      <c r="AX529" s="12" t="s">
        <v>75</v>
      </c>
      <c r="AY529" s="160" t="s">
        <v>177</v>
      </c>
    </row>
    <row r="530" spans="2:65" s="14" customFormat="1">
      <c r="B530" s="173"/>
      <c r="D530" s="159" t="s">
        <v>184</v>
      </c>
      <c r="E530" s="174" t="s">
        <v>1</v>
      </c>
      <c r="F530" s="175" t="s">
        <v>209</v>
      </c>
      <c r="H530" s="176">
        <v>4.95</v>
      </c>
      <c r="I530" s="177"/>
      <c r="L530" s="173"/>
      <c r="M530" s="178"/>
      <c r="T530" s="179"/>
      <c r="AT530" s="174" t="s">
        <v>184</v>
      </c>
      <c r="AU530" s="174" t="s">
        <v>88</v>
      </c>
      <c r="AV530" s="14" t="s">
        <v>191</v>
      </c>
      <c r="AW530" s="14" t="s">
        <v>31</v>
      </c>
      <c r="AX530" s="14" t="s">
        <v>75</v>
      </c>
      <c r="AY530" s="174" t="s">
        <v>177</v>
      </c>
    </row>
    <row r="531" spans="2:65" s="15" customFormat="1">
      <c r="B531" s="180"/>
      <c r="D531" s="159" t="s">
        <v>184</v>
      </c>
      <c r="E531" s="181" t="s">
        <v>1</v>
      </c>
      <c r="F531" s="182" t="s">
        <v>2600</v>
      </c>
      <c r="H531" s="181" t="s">
        <v>1</v>
      </c>
      <c r="I531" s="183"/>
      <c r="L531" s="180"/>
      <c r="M531" s="184"/>
      <c r="T531" s="185"/>
      <c r="AT531" s="181" t="s">
        <v>184</v>
      </c>
      <c r="AU531" s="181" t="s">
        <v>88</v>
      </c>
      <c r="AV531" s="15" t="s">
        <v>82</v>
      </c>
      <c r="AW531" s="15" t="s">
        <v>31</v>
      </c>
      <c r="AX531" s="15" t="s">
        <v>75</v>
      </c>
      <c r="AY531" s="181" t="s">
        <v>177</v>
      </c>
    </row>
    <row r="532" spans="2:65" s="12" customFormat="1">
      <c r="B532" s="158"/>
      <c r="D532" s="159" t="s">
        <v>184</v>
      </c>
      <c r="E532" s="160" t="s">
        <v>1</v>
      </c>
      <c r="F532" s="161" t="s">
        <v>2601</v>
      </c>
      <c r="H532" s="162">
        <v>2.1840000000000002</v>
      </c>
      <c r="I532" s="163"/>
      <c r="L532" s="158"/>
      <c r="M532" s="164"/>
      <c r="T532" s="165"/>
      <c r="AT532" s="160" t="s">
        <v>184</v>
      </c>
      <c r="AU532" s="160" t="s">
        <v>88</v>
      </c>
      <c r="AV532" s="12" t="s">
        <v>88</v>
      </c>
      <c r="AW532" s="12" t="s">
        <v>31</v>
      </c>
      <c r="AX532" s="12" t="s">
        <v>75</v>
      </c>
      <c r="AY532" s="160" t="s">
        <v>177</v>
      </c>
    </row>
    <row r="533" spans="2:65" s="12" customFormat="1">
      <c r="B533" s="158"/>
      <c r="D533" s="159" t="s">
        <v>184</v>
      </c>
      <c r="E533" s="160" t="s">
        <v>1</v>
      </c>
      <c r="F533" s="161" t="s">
        <v>2602</v>
      </c>
      <c r="H533" s="162">
        <v>1.784</v>
      </c>
      <c r="I533" s="163"/>
      <c r="L533" s="158"/>
      <c r="M533" s="164"/>
      <c r="T533" s="165"/>
      <c r="AT533" s="160" t="s">
        <v>184</v>
      </c>
      <c r="AU533" s="160" t="s">
        <v>88</v>
      </c>
      <c r="AV533" s="12" t="s">
        <v>88</v>
      </c>
      <c r="AW533" s="12" t="s">
        <v>31</v>
      </c>
      <c r="AX533" s="12" t="s">
        <v>75</v>
      </c>
      <c r="AY533" s="160" t="s">
        <v>177</v>
      </c>
    </row>
    <row r="534" spans="2:65" s="12" customFormat="1">
      <c r="B534" s="158"/>
      <c r="D534" s="159" t="s">
        <v>184</v>
      </c>
      <c r="E534" s="160" t="s">
        <v>1</v>
      </c>
      <c r="F534" s="161" t="s">
        <v>2603</v>
      </c>
      <c r="H534" s="162">
        <v>0.56200000000000006</v>
      </c>
      <c r="I534" s="163"/>
      <c r="L534" s="158"/>
      <c r="M534" s="164"/>
      <c r="T534" s="165"/>
      <c r="AT534" s="160" t="s">
        <v>184</v>
      </c>
      <c r="AU534" s="160" t="s">
        <v>88</v>
      </c>
      <c r="AV534" s="12" t="s">
        <v>88</v>
      </c>
      <c r="AW534" s="12" t="s">
        <v>31</v>
      </c>
      <c r="AX534" s="12" t="s">
        <v>75</v>
      </c>
      <c r="AY534" s="160" t="s">
        <v>177</v>
      </c>
    </row>
    <row r="535" spans="2:65" s="14" customFormat="1">
      <c r="B535" s="173"/>
      <c r="D535" s="159" t="s">
        <v>184</v>
      </c>
      <c r="E535" s="174" t="s">
        <v>1</v>
      </c>
      <c r="F535" s="175" t="s">
        <v>209</v>
      </c>
      <c r="H535" s="176">
        <v>4.53</v>
      </c>
      <c r="I535" s="177"/>
      <c r="L535" s="173"/>
      <c r="M535" s="178"/>
      <c r="T535" s="179"/>
      <c r="AT535" s="174" t="s">
        <v>184</v>
      </c>
      <c r="AU535" s="174" t="s">
        <v>88</v>
      </c>
      <c r="AV535" s="14" t="s">
        <v>191</v>
      </c>
      <c r="AW535" s="14" t="s">
        <v>31</v>
      </c>
      <c r="AX535" s="14" t="s">
        <v>75</v>
      </c>
      <c r="AY535" s="174" t="s">
        <v>177</v>
      </c>
    </row>
    <row r="536" spans="2:65" s="13" customFormat="1">
      <c r="B536" s="166"/>
      <c r="D536" s="159" t="s">
        <v>184</v>
      </c>
      <c r="E536" s="167" t="s">
        <v>1</v>
      </c>
      <c r="F536" s="168" t="s">
        <v>186</v>
      </c>
      <c r="H536" s="169">
        <v>9.48</v>
      </c>
      <c r="I536" s="170"/>
      <c r="L536" s="166"/>
      <c r="M536" s="171"/>
      <c r="T536" s="172"/>
      <c r="AT536" s="167" t="s">
        <v>184</v>
      </c>
      <c r="AU536" s="167" t="s">
        <v>88</v>
      </c>
      <c r="AV536" s="13" t="s">
        <v>183</v>
      </c>
      <c r="AW536" s="13" t="s">
        <v>31</v>
      </c>
      <c r="AX536" s="13" t="s">
        <v>82</v>
      </c>
      <c r="AY536" s="167" t="s">
        <v>177</v>
      </c>
    </row>
    <row r="537" spans="2:65" s="1" customFormat="1" ht="24.15" customHeight="1">
      <c r="B537" s="143"/>
      <c r="C537" s="144" t="s">
        <v>552</v>
      </c>
      <c r="D537" s="144" t="s">
        <v>179</v>
      </c>
      <c r="E537" s="145" t="s">
        <v>2604</v>
      </c>
      <c r="F537" s="146" t="s">
        <v>2605</v>
      </c>
      <c r="G537" s="147" t="s">
        <v>213</v>
      </c>
      <c r="H537" s="148">
        <v>15.596</v>
      </c>
      <c r="I537" s="149"/>
      <c r="J537" s="150">
        <f>ROUND(I537*H537,2)</f>
        <v>0</v>
      </c>
      <c r="K537" s="151"/>
      <c r="L537" s="32"/>
      <c r="M537" s="152" t="s">
        <v>1</v>
      </c>
      <c r="N537" s="153" t="s">
        <v>41</v>
      </c>
      <c r="P537" s="154">
        <f>O537*H537</f>
        <v>0</v>
      </c>
      <c r="Q537" s="154">
        <v>0</v>
      </c>
      <c r="R537" s="154">
        <f>Q537*H537</f>
        <v>0</v>
      </c>
      <c r="S537" s="154">
        <v>0.35699999999999998</v>
      </c>
      <c r="T537" s="155">
        <f>S537*H537</f>
        <v>5.5677719999999997</v>
      </c>
      <c r="AR537" s="156" t="s">
        <v>183</v>
      </c>
      <c r="AT537" s="156" t="s">
        <v>179</v>
      </c>
      <c r="AU537" s="156" t="s">
        <v>88</v>
      </c>
      <c r="AY537" s="17" t="s">
        <v>177</v>
      </c>
      <c r="BE537" s="157">
        <f>IF(N537="základná",J537,0)</f>
        <v>0</v>
      </c>
      <c r="BF537" s="157">
        <f>IF(N537="znížená",J537,0)</f>
        <v>0</v>
      </c>
      <c r="BG537" s="157">
        <f>IF(N537="zákl. prenesená",J537,0)</f>
        <v>0</v>
      </c>
      <c r="BH537" s="157">
        <f>IF(N537="zníž. prenesená",J537,0)</f>
        <v>0</v>
      </c>
      <c r="BI537" s="157">
        <f>IF(N537="nulová",J537,0)</f>
        <v>0</v>
      </c>
      <c r="BJ537" s="17" t="s">
        <v>88</v>
      </c>
      <c r="BK537" s="157">
        <f>ROUND(I537*H537,2)</f>
        <v>0</v>
      </c>
      <c r="BL537" s="17" t="s">
        <v>183</v>
      </c>
      <c r="BM537" s="156" t="s">
        <v>486</v>
      </c>
    </row>
    <row r="538" spans="2:65" s="15" customFormat="1">
      <c r="B538" s="180"/>
      <c r="D538" s="159" t="s">
        <v>184</v>
      </c>
      <c r="E538" s="181" t="s">
        <v>1</v>
      </c>
      <c r="F538" s="182" t="s">
        <v>2606</v>
      </c>
      <c r="H538" s="181" t="s">
        <v>1</v>
      </c>
      <c r="I538" s="183"/>
      <c r="L538" s="180"/>
      <c r="M538" s="184"/>
      <c r="T538" s="185"/>
      <c r="AT538" s="181" t="s">
        <v>184</v>
      </c>
      <c r="AU538" s="181" t="s">
        <v>88</v>
      </c>
      <c r="AV538" s="15" t="s">
        <v>82</v>
      </c>
      <c r="AW538" s="15" t="s">
        <v>31</v>
      </c>
      <c r="AX538" s="15" t="s">
        <v>75</v>
      </c>
      <c r="AY538" s="181" t="s">
        <v>177</v>
      </c>
    </row>
    <row r="539" spans="2:65" s="12" customFormat="1">
      <c r="B539" s="158"/>
      <c r="D539" s="159" t="s">
        <v>184</v>
      </c>
      <c r="E539" s="160" t="s">
        <v>1</v>
      </c>
      <c r="F539" s="161" t="s">
        <v>2607</v>
      </c>
      <c r="H539" s="162">
        <v>7.5259999999999998</v>
      </c>
      <c r="I539" s="163"/>
      <c r="L539" s="158"/>
      <c r="M539" s="164"/>
      <c r="T539" s="165"/>
      <c r="AT539" s="160" t="s">
        <v>184</v>
      </c>
      <c r="AU539" s="160" t="s">
        <v>88</v>
      </c>
      <c r="AV539" s="12" t="s">
        <v>88</v>
      </c>
      <c r="AW539" s="12" t="s">
        <v>31</v>
      </c>
      <c r="AX539" s="12" t="s">
        <v>75</v>
      </c>
      <c r="AY539" s="160" t="s">
        <v>177</v>
      </c>
    </row>
    <row r="540" spans="2:65" s="12" customFormat="1">
      <c r="B540" s="158"/>
      <c r="D540" s="159" t="s">
        <v>184</v>
      </c>
      <c r="E540" s="160" t="s">
        <v>1</v>
      </c>
      <c r="F540" s="161" t="s">
        <v>2608</v>
      </c>
      <c r="H540" s="162">
        <v>6.5</v>
      </c>
      <c r="I540" s="163"/>
      <c r="L540" s="158"/>
      <c r="M540" s="164"/>
      <c r="T540" s="165"/>
      <c r="AT540" s="160" t="s">
        <v>184</v>
      </c>
      <c r="AU540" s="160" t="s">
        <v>88</v>
      </c>
      <c r="AV540" s="12" t="s">
        <v>88</v>
      </c>
      <c r="AW540" s="12" t="s">
        <v>31</v>
      </c>
      <c r="AX540" s="12" t="s">
        <v>75</v>
      </c>
      <c r="AY540" s="160" t="s">
        <v>177</v>
      </c>
    </row>
    <row r="541" spans="2:65" s="12" customFormat="1">
      <c r="B541" s="158"/>
      <c r="D541" s="159" t="s">
        <v>184</v>
      </c>
      <c r="E541" s="160" t="s">
        <v>1</v>
      </c>
      <c r="F541" s="161" t="s">
        <v>2609</v>
      </c>
      <c r="H541" s="162">
        <v>1.57</v>
      </c>
      <c r="I541" s="163"/>
      <c r="L541" s="158"/>
      <c r="M541" s="164"/>
      <c r="T541" s="165"/>
      <c r="AT541" s="160" t="s">
        <v>184</v>
      </c>
      <c r="AU541" s="160" t="s">
        <v>88</v>
      </c>
      <c r="AV541" s="12" t="s">
        <v>88</v>
      </c>
      <c r="AW541" s="12" t="s">
        <v>31</v>
      </c>
      <c r="AX541" s="12" t="s">
        <v>75</v>
      </c>
      <c r="AY541" s="160" t="s">
        <v>177</v>
      </c>
    </row>
    <row r="542" spans="2:65" s="14" customFormat="1">
      <c r="B542" s="173"/>
      <c r="D542" s="159" t="s">
        <v>184</v>
      </c>
      <c r="E542" s="174" t="s">
        <v>1</v>
      </c>
      <c r="F542" s="175" t="s">
        <v>209</v>
      </c>
      <c r="H542" s="176">
        <v>15.596</v>
      </c>
      <c r="I542" s="177"/>
      <c r="L542" s="173"/>
      <c r="M542" s="178"/>
      <c r="T542" s="179"/>
      <c r="AT542" s="174" t="s">
        <v>184</v>
      </c>
      <c r="AU542" s="174" t="s">
        <v>88</v>
      </c>
      <c r="AV542" s="14" t="s">
        <v>191</v>
      </c>
      <c r="AW542" s="14" t="s">
        <v>31</v>
      </c>
      <c r="AX542" s="14" t="s">
        <v>75</v>
      </c>
      <c r="AY542" s="174" t="s">
        <v>177</v>
      </c>
    </row>
    <row r="543" spans="2:65" s="13" customFormat="1">
      <c r="B543" s="166"/>
      <c r="D543" s="159" t="s">
        <v>184</v>
      </c>
      <c r="E543" s="167" t="s">
        <v>1</v>
      </c>
      <c r="F543" s="168" t="s">
        <v>186</v>
      </c>
      <c r="H543" s="169">
        <v>15.596</v>
      </c>
      <c r="I543" s="170"/>
      <c r="L543" s="166"/>
      <c r="M543" s="171"/>
      <c r="T543" s="172"/>
      <c r="AT543" s="167" t="s">
        <v>184</v>
      </c>
      <c r="AU543" s="167" t="s">
        <v>88</v>
      </c>
      <c r="AV543" s="13" t="s">
        <v>183</v>
      </c>
      <c r="AW543" s="13" t="s">
        <v>31</v>
      </c>
      <c r="AX543" s="13" t="s">
        <v>82</v>
      </c>
      <c r="AY543" s="167" t="s">
        <v>177</v>
      </c>
    </row>
    <row r="544" spans="2:65" s="1" customFormat="1" ht="24.15" customHeight="1">
      <c r="B544" s="143"/>
      <c r="C544" s="144" t="s">
        <v>389</v>
      </c>
      <c r="D544" s="144" t="s">
        <v>179</v>
      </c>
      <c r="E544" s="145" t="s">
        <v>2610</v>
      </c>
      <c r="F544" s="146" t="s">
        <v>2611</v>
      </c>
      <c r="G544" s="147" t="s">
        <v>182</v>
      </c>
      <c r="H544" s="148">
        <v>9.3650000000000002</v>
      </c>
      <c r="I544" s="149"/>
      <c r="J544" s="150">
        <f>ROUND(I544*H544,2)</f>
        <v>0</v>
      </c>
      <c r="K544" s="151"/>
      <c r="L544" s="32"/>
      <c r="M544" s="152" t="s">
        <v>1</v>
      </c>
      <c r="N544" s="153" t="s">
        <v>41</v>
      </c>
      <c r="P544" s="154">
        <f>O544*H544</f>
        <v>0</v>
      </c>
      <c r="Q544" s="154">
        <v>0</v>
      </c>
      <c r="R544" s="154">
        <f>Q544*H544</f>
        <v>0</v>
      </c>
      <c r="S544" s="154">
        <v>2.1</v>
      </c>
      <c r="T544" s="155">
        <f>S544*H544</f>
        <v>19.666500000000003</v>
      </c>
      <c r="AR544" s="156" t="s">
        <v>183</v>
      </c>
      <c r="AT544" s="156" t="s">
        <v>179</v>
      </c>
      <c r="AU544" s="156" t="s">
        <v>88</v>
      </c>
      <c r="AY544" s="17" t="s">
        <v>177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88</v>
      </c>
      <c r="BK544" s="157">
        <f>ROUND(I544*H544,2)</f>
        <v>0</v>
      </c>
      <c r="BL544" s="17" t="s">
        <v>183</v>
      </c>
      <c r="BM544" s="156" t="s">
        <v>490</v>
      </c>
    </row>
    <row r="545" spans="2:65" s="15" customFormat="1">
      <c r="B545" s="180"/>
      <c r="D545" s="159" t="s">
        <v>184</v>
      </c>
      <c r="E545" s="181" t="s">
        <v>1</v>
      </c>
      <c r="F545" s="182" t="s">
        <v>2612</v>
      </c>
      <c r="H545" s="181" t="s">
        <v>1</v>
      </c>
      <c r="I545" s="183"/>
      <c r="L545" s="180"/>
      <c r="M545" s="184"/>
      <c r="T545" s="185"/>
      <c r="AT545" s="181" t="s">
        <v>184</v>
      </c>
      <c r="AU545" s="181" t="s">
        <v>88</v>
      </c>
      <c r="AV545" s="15" t="s">
        <v>82</v>
      </c>
      <c r="AW545" s="15" t="s">
        <v>31</v>
      </c>
      <c r="AX545" s="15" t="s">
        <v>75</v>
      </c>
      <c r="AY545" s="181" t="s">
        <v>177</v>
      </c>
    </row>
    <row r="546" spans="2:65" s="12" customFormat="1" ht="20.399999999999999">
      <c r="B546" s="158"/>
      <c r="D546" s="159" t="s">
        <v>184</v>
      </c>
      <c r="E546" s="160" t="s">
        <v>1</v>
      </c>
      <c r="F546" s="161" t="s">
        <v>2613</v>
      </c>
      <c r="H546" s="162">
        <v>9.3650000000000002</v>
      </c>
      <c r="I546" s="163"/>
      <c r="L546" s="158"/>
      <c r="M546" s="164"/>
      <c r="T546" s="165"/>
      <c r="AT546" s="160" t="s">
        <v>184</v>
      </c>
      <c r="AU546" s="160" t="s">
        <v>88</v>
      </c>
      <c r="AV546" s="12" t="s">
        <v>88</v>
      </c>
      <c r="AW546" s="12" t="s">
        <v>31</v>
      </c>
      <c r="AX546" s="12" t="s">
        <v>75</v>
      </c>
      <c r="AY546" s="160" t="s">
        <v>177</v>
      </c>
    </row>
    <row r="547" spans="2:65" s="13" customFormat="1">
      <c r="B547" s="166"/>
      <c r="D547" s="159" t="s">
        <v>184</v>
      </c>
      <c r="E547" s="167" t="s">
        <v>1</v>
      </c>
      <c r="F547" s="168" t="s">
        <v>186</v>
      </c>
      <c r="H547" s="169">
        <v>9.3650000000000002</v>
      </c>
      <c r="I547" s="170"/>
      <c r="L547" s="166"/>
      <c r="M547" s="171"/>
      <c r="T547" s="172"/>
      <c r="AT547" s="167" t="s">
        <v>184</v>
      </c>
      <c r="AU547" s="167" t="s">
        <v>88</v>
      </c>
      <c r="AV547" s="13" t="s">
        <v>183</v>
      </c>
      <c r="AW547" s="13" t="s">
        <v>31</v>
      </c>
      <c r="AX547" s="13" t="s">
        <v>82</v>
      </c>
      <c r="AY547" s="167" t="s">
        <v>177</v>
      </c>
    </row>
    <row r="548" spans="2:65" s="1" customFormat="1" ht="37.950000000000003" customHeight="1">
      <c r="B548" s="143"/>
      <c r="C548" s="144" t="s">
        <v>562</v>
      </c>
      <c r="D548" s="144" t="s">
        <v>179</v>
      </c>
      <c r="E548" s="145" t="s">
        <v>2614</v>
      </c>
      <c r="F548" s="146" t="s">
        <v>2615</v>
      </c>
      <c r="G548" s="147" t="s">
        <v>205</v>
      </c>
      <c r="H548" s="148">
        <v>204.59200000000001</v>
      </c>
      <c r="I548" s="149"/>
      <c r="J548" s="150">
        <f>ROUND(I548*H548,2)</f>
        <v>0</v>
      </c>
      <c r="K548" s="151"/>
      <c r="L548" s="32"/>
      <c r="M548" s="152" t="s">
        <v>1</v>
      </c>
      <c r="N548" s="153" t="s">
        <v>41</v>
      </c>
      <c r="P548" s="154">
        <f>O548*H548</f>
        <v>0</v>
      </c>
      <c r="Q548" s="154">
        <v>0</v>
      </c>
      <c r="R548" s="154">
        <f>Q548*H548</f>
        <v>0</v>
      </c>
      <c r="S548" s="154">
        <v>0.192</v>
      </c>
      <c r="T548" s="155">
        <f>S548*H548</f>
        <v>39.281664000000006</v>
      </c>
      <c r="AR548" s="156" t="s">
        <v>183</v>
      </c>
      <c r="AT548" s="156" t="s">
        <v>179</v>
      </c>
      <c r="AU548" s="156" t="s">
        <v>88</v>
      </c>
      <c r="AY548" s="17" t="s">
        <v>177</v>
      </c>
      <c r="BE548" s="157">
        <f>IF(N548="základná",J548,0)</f>
        <v>0</v>
      </c>
      <c r="BF548" s="157">
        <f>IF(N548="znížená",J548,0)</f>
        <v>0</v>
      </c>
      <c r="BG548" s="157">
        <f>IF(N548="zákl. prenesená",J548,0)</f>
        <v>0</v>
      </c>
      <c r="BH548" s="157">
        <f>IF(N548="zníž. prenesená",J548,0)</f>
        <v>0</v>
      </c>
      <c r="BI548" s="157">
        <f>IF(N548="nulová",J548,0)</f>
        <v>0</v>
      </c>
      <c r="BJ548" s="17" t="s">
        <v>88</v>
      </c>
      <c r="BK548" s="157">
        <f>ROUND(I548*H548,2)</f>
        <v>0</v>
      </c>
      <c r="BL548" s="17" t="s">
        <v>183</v>
      </c>
      <c r="BM548" s="156" t="s">
        <v>496</v>
      </c>
    </row>
    <row r="549" spans="2:65" s="15" customFormat="1">
      <c r="B549" s="180"/>
      <c r="D549" s="159" t="s">
        <v>184</v>
      </c>
      <c r="E549" s="181" t="s">
        <v>1</v>
      </c>
      <c r="F549" s="182" t="s">
        <v>2616</v>
      </c>
      <c r="H549" s="181" t="s">
        <v>1</v>
      </c>
      <c r="I549" s="183"/>
      <c r="L549" s="180"/>
      <c r="M549" s="184"/>
      <c r="T549" s="185"/>
      <c r="AT549" s="181" t="s">
        <v>184</v>
      </c>
      <c r="AU549" s="181" t="s">
        <v>88</v>
      </c>
      <c r="AV549" s="15" t="s">
        <v>82</v>
      </c>
      <c r="AW549" s="15" t="s">
        <v>31</v>
      </c>
      <c r="AX549" s="15" t="s">
        <v>75</v>
      </c>
      <c r="AY549" s="181" t="s">
        <v>177</v>
      </c>
    </row>
    <row r="550" spans="2:65" s="12" customFormat="1">
      <c r="B550" s="158"/>
      <c r="D550" s="159" t="s">
        <v>184</v>
      </c>
      <c r="E550" s="160" t="s">
        <v>1</v>
      </c>
      <c r="F550" s="161" t="s">
        <v>2617</v>
      </c>
      <c r="H550" s="162">
        <v>34.299999999999997</v>
      </c>
      <c r="I550" s="163"/>
      <c r="L550" s="158"/>
      <c r="M550" s="164"/>
      <c r="T550" s="165"/>
      <c r="AT550" s="160" t="s">
        <v>184</v>
      </c>
      <c r="AU550" s="160" t="s">
        <v>88</v>
      </c>
      <c r="AV550" s="12" t="s">
        <v>88</v>
      </c>
      <c r="AW550" s="12" t="s">
        <v>31</v>
      </c>
      <c r="AX550" s="12" t="s">
        <v>75</v>
      </c>
      <c r="AY550" s="160" t="s">
        <v>177</v>
      </c>
    </row>
    <row r="551" spans="2:65" s="12" customFormat="1">
      <c r="B551" s="158"/>
      <c r="D551" s="159" t="s">
        <v>184</v>
      </c>
      <c r="E551" s="160" t="s">
        <v>1</v>
      </c>
      <c r="F551" s="161" t="s">
        <v>2618</v>
      </c>
      <c r="H551" s="162">
        <v>17.04</v>
      </c>
      <c r="I551" s="163"/>
      <c r="L551" s="158"/>
      <c r="M551" s="164"/>
      <c r="T551" s="165"/>
      <c r="AT551" s="160" t="s">
        <v>184</v>
      </c>
      <c r="AU551" s="160" t="s">
        <v>88</v>
      </c>
      <c r="AV551" s="12" t="s">
        <v>88</v>
      </c>
      <c r="AW551" s="12" t="s">
        <v>31</v>
      </c>
      <c r="AX551" s="12" t="s">
        <v>75</v>
      </c>
      <c r="AY551" s="160" t="s">
        <v>177</v>
      </c>
    </row>
    <row r="552" spans="2:65" s="12" customFormat="1">
      <c r="B552" s="158"/>
      <c r="D552" s="159" t="s">
        <v>184</v>
      </c>
      <c r="E552" s="160" t="s">
        <v>1</v>
      </c>
      <c r="F552" s="161" t="s">
        <v>2619</v>
      </c>
      <c r="H552" s="162">
        <v>68.2</v>
      </c>
      <c r="I552" s="163"/>
      <c r="L552" s="158"/>
      <c r="M552" s="164"/>
      <c r="T552" s="165"/>
      <c r="AT552" s="160" t="s">
        <v>184</v>
      </c>
      <c r="AU552" s="160" t="s">
        <v>88</v>
      </c>
      <c r="AV552" s="12" t="s">
        <v>88</v>
      </c>
      <c r="AW552" s="12" t="s">
        <v>31</v>
      </c>
      <c r="AX552" s="12" t="s">
        <v>75</v>
      </c>
      <c r="AY552" s="160" t="s">
        <v>177</v>
      </c>
    </row>
    <row r="553" spans="2:65" s="12" customFormat="1">
      <c r="B553" s="158"/>
      <c r="D553" s="159" t="s">
        <v>184</v>
      </c>
      <c r="E553" s="160" t="s">
        <v>1</v>
      </c>
      <c r="F553" s="161" t="s">
        <v>2620</v>
      </c>
      <c r="H553" s="162">
        <v>60.84</v>
      </c>
      <c r="I553" s="163"/>
      <c r="L553" s="158"/>
      <c r="M553" s="164"/>
      <c r="T553" s="165"/>
      <c r="AT553" s="160" t="s">
        <v>184</v>
      </c>
      <c r="AU553" s="160" t="s">
        <v>88</v>
      </c>
      <c r="AV553" s="12" t="s">
        <v>88</v>
      </c>
      <c r="AW553" s="12" t="s">
        <v>31</v>
      </c>
      <c r="AX553" s="12" t="s">
        <v>75</v>
      </c>
      <c r="AY553" s="160" t="s">
        <v>177</v>
      </c>
    </row>
    <row r="554" spans="2:65" s="14" customFormat="1">
      <c r="B554" s="173"/>
      <c r="D554" s="159" t="s">
        <v>184</v>
      </c>
      <c r="E554" s="174" t="s">
        <v>1</v>
      </c>
      <c r="F554" s="175" t="s">
        <v>209</v>
      </c>
      <c r="H554" s="176">
        <v>180.38</v>
      </c>
      <c r="I554" s="177"/>
      <c r="L554" s="173"/>
      <c r="M554" s="178"/>
      <c r="T554" s="179"/>
      <c r="AT554" s="174" t="s">
        <v>184</v>
      </c>
      <c r="AU554" s="174" t="s">
        <v>88</v>
      </c>
      <c r="AV554" s="14" t="s">
        <v>191</v>
      </c>
      <c r="AW554" s="14" t="s">
        <v>31</v>
      </c>
      <c r="AX554" s="14" t="s">
        <v>75</v>
      </c>
      <c r="AY554" s="174" t="s">
        <v>177</v>
      </c>
    </row>
    <row r="555" spans="2:65" s="12" customFormat="1">
      <c r="B555" s="158"/>
      <c r="D555" s="159" t="s">
        <v>184</v>
      </c>
      <c r="E555" s="160" t="s">
        <v>1</v>
      </c>
      <c r="F555" s="161" t="s">
        <v>2621</v>
      </c>
      <c r="H555" s="162">
        <v>12.48</v>
      </c>
      <c r="I555" s="163"/>
      <c r="L555" s="158"/>
      <c r="M555" s="164"/>
      <c r="T555" s="165"/>
      <c r="AT555" s="160" t="s">
        <v>184</v>
      </c>
      <c r="AU555" s="160" t="s">
        <v>88</v>
      </c>
      <c r="AV555" s="12" t="s">
        <v>88</v>
      </c>
      <c r="AW555" s="12" t="s">
        <v>31</v>
      </c>
      <c r="AX555" s="12" t="s">
        <v>75</v>
      </c>
      <c r="AY555" s="160" t="s">
        <v>177</v>
      </c>
    </row>
    <row r="556" spans="2:65" s="14" customFormat="1">
      <c r="B556" s="173"/>
      <c r="D556" s="159" t="s">
        <v>184</v>
      </c>
      <c r="E556" s="174" t="s">
        <v>1</v>
      </c>
      <c r="F556" s="175" t="s">
        <v>209</v>
      </c>
      <c r="H556" s="176">
        <v>12.48</v>
      </c>
      <c r="I556" s="177"/>
      <c r="L556" s="173"/>
      <c r="M556" s="178"/>
      <c r="T556" s="179"/>
      <c r="AT556" s="174" t="s">
        <v>184</v>
      </c>
      <c r="AU556" s="174" t="s">
        <v>88</v>
      </c>
      <c r="AV556" s="14" t="s">
        <v>191</v>
      </c>
      <c r="AW556" s="14" t="s">
        <v>31</v>
      </c>
      <c r="AX556" s="14" t="s">
        <v>75</v>
      </c>
      <c r="AY556" s="174" t="s">
        <v>177</v>
      </c>
    </row>
    <row r="557" spans="2:65" s="15" customFormat="1" ht="20.399999999999999">
      <c r="B557" s="180"/>
      <c r="D557" s="159" t="s">
        <v>184</v>
      </c>
      <c r="E557" s="181" t="s">
        <v>1</v>
      </c>
      <c r="F557" s="182" t="s">
        <v>2622</v>
      </c>
      <c r="H557" s="181" t="s">
        <v>1</v>
      </c>
      <c r="I557" s="183"/>
      <c r="L557" s="180"/>
      <c r="M557" s="184"/>
      <c r="T557" s="185"/>
      <c r="AT557" s="181" t="s">
        <v>184</v>
      </c>
      <c r="AU557" s="181" t="s">
        <v>88</v>
      </c>
      <c r="AV557" s="15" t="s">
        <v>82</v>
      </c>
      <c r="AW557" s="15" t="s">
        <v>31</v>
      </c>
      <c r="AX557" s="15" t="s">
        <v>75</v>
      </c>
      <c r="AY557" s="181" t="s">
        <v>177</v>
      </c>
    </row>
    <row r="558" spans="2:65" s="12" customFormat="1">
      <c r="B558" s="158"/>
      <c r="D558" s="159" t="s">
        <v>184</v>
      </c>
      <c r="E558" s="160" t="s">
        <v>1</v>
      </c>
      <c r="F558" s="161" t="s">
        <v>2623</v>
      </c>
      <c r="H558" s="162">
        <v>8.9220000000000006</v>
      </c>
      <c r="I558" s="163"/>
      <c r="L558" s="158"/>
      <c r="M558" s="164"/>
      <c r="T558" s="165"/>
      <c r="AT558" s="160" t="s">
        <v>184</v>
      </c>
      <c r="AU558" s="160" t="s">
        <v>88</v>
      </c>
      <c r="AV558" s="12" t="s">
        <v>88</v>
      </c>
      <c r="AW558" s="12" t="s">
        <v>31</v>
      </c>
      <c r="AX558" s="12" t="s">
        <v>75</v>
      </c>
      <c r="AY558" s="160" t="s">
        <v>177</v>
      </c>
    </row>
    <row r="559" spans="2:65" s="12" customFormat="1">
      <c r="B559" s="158"/>
      <c r="D559" s="159" t="s">
        <v>184</v>
      </c>
      <c r="E559" s="160" t="s">
        <v>1</v>
      </c>
      <c r="F559" s="161" t="s">
        <v>2624</v>
      </c>
      <c r="H559" s="162">
        <v>2.81</v>
      </c>
      <c r="I559" s="163"/>
      <c r="L559" s="158"/>
      <c r="M559" s="164"/>
      <c r="T559" s="165"/>
      <c r="AT559" s="160" t="s">
        <v>184</v>
      </c>
      <c r="AU559" s="160" t="s">
        <v>88</v>
      </c>
      <c r="AV559" s="12" t="s">
        <v>88</v>
      </c>
      <c r="AW559" s="12" t="s">
        <v>31</v>
      </c>
      <c r="AX559" s="12" t="s">
        <v>75</v>
      </c>
      <c r="AY559" s="160" t="s">
        <v>177</v>
      </c>
    </row>
    <row r="560" spans="2:65" s="14" customFormat="1">
      <c r="B560" s="173"/>
      <c r="D560" s="159" t="s">
        <v>184</v>
      </c>
      <c r="E560" s="174" t="s">
        <v>1</v>
      </c>
      <c r="F560" s="175" t="s">
        <v>209</v>
      </c>
      <c r="H560" s="176">
        <v>11.731999999999999</v>
      </c>
      <c r="I560" s="177"/>
      <c r="L560" s="173"/>
      <c r="M560" s="178"/>
      <c r="T560" s="179"/>
      <c r="AT560" s="174" t="s">
        <v>184</v>
      </c>
      <c r="AU560" s="174" t="s">
        <v>88</v>
      </c>
      <c r="AV560" s="14" t="s">
        <v>191</v>
      </c>
      <c r="AW560" s="14" t="s">
        <v>31</v>
      </c>
      <c r="AX560" s="14" t="s">
        <v>75</v>
      </c>
      <c r="AY560" s="174" t="s">
        <v>177</v>
      </c>
    </row>
    <row r="561" spans="2:65" s="13" customFormat="1">
      <c r="B561" s="166"/>
      <c r="D561" s="159" t="s">
        <v>184</v>
      </c>
      <c r="E561" s="167" t="s">
        <v>1</v>
      </c>
      <c r="F561" s="168" t="s">
        <v>186</v>
      </c>
      <c r="H561" s="169">
        <v>204.59200000000001</v>
      </c>
      <c r="I561" s="170"/>
      <c r="L561" s="166"/>
      <c r="M561" s="171"/>
      <c r="T561" s="172"/>
      <c r="AT561" s="167" t="s">
        <v>184</v>
      </c>
      <c r="AU561" s="167" t="s">
        <v>88</v>
      </c>
      <c r="AV561" s="13" t="s">
        <v>183</v>
      </c>
      <c r="AW561" s="13" t="s">
        <v>31</v>
      </c>
      <c r="AX561" s="13" t="s">
        <v>82</v>
      </c>
      <c r="AY561" s="167" t="s">
        <v>177</v>
      </c>
    </row>
    <row r="562" spans="2:65" s="1" customFormat="1" ht="16.5" customHeight="1">
      <c r="B562" s="143"/>
      <c r="C562" s="144" t="s">
        <v>393</v>
      </c>
      <c r="D562" s="144" t="s">
        <v>179</v>
      </c>
      <c r="E562" s="145" t="s">
        <v>2625</v>
      </c>
      <c r="F562" s="146" t="s">
        <v>2626</v>
      </c>
      <c r="G562" s="147" t="s">
        <v>205</v>
      </c>
      <c r="H562" s="148">
        <v>12.244999999999999</v>
      </c>
      <c r="I562" s="149"/>
      <c r="J562" s="150">
        <f>ROUND(I562*H562,2)</f>
        <v>0</v>
      </c>
      <c r="K562" s="151"/>
      <c r="L562" s="32"/>
      <c r="M562" s="152" t="s">
        <v>1</v>
      </c>
      <c r="N562" s="153" t="s">
        <v>41</v>
      </c>
      <c r="P562" s="154">
        <f>O562*H562</f>
        <v>0</v>
      </c>
      <c r="Q562" s="154">
        <v>0</v>
      </c>
      <c r="R562" s="154">
        <f>Q562*H562</f>
        <v>0</v>
      </c>
      <c r="S562" s="154">
        <v>0.16</v>
      </c>
      <c r="T562" s="155">
        <f>S562*H562</f>
        <v>1.9591999999999998</v>
      </c>
      <c r="AR562" s="156" t="s">
        <v>183</v>
      </c>
      <c r="AT562" s="156" t="s">
        <v>179</v>
      </c>
      <c r="AU562" s="156" t="s">
        <v>88</v>
      </c>
      <c r="AY562" s="17" t="s">
        <v>177</v>
      </c>
      <c r="BE562" s="157">
        <f>IF(N562="základná",J562,0)</f>
        <v>0</v>
      </c>
      <c r="BF562" s="157">
        <f>IF(N562="znížená",J562,0)</f>
        <v>0</v>
      </c>
      <c r="BG562" s="157">
        <f>IF(N562="zákl. prenesená",J562,0)</f>
        <v>0</v>
      </c>
      <c r="BH562" s="157">
        <f>IF(N562="zníž. prenesená",J562,0)</f>
        <v>0</v>
      </c>
      <c r="BI562" s="157">
        <f>IF(N562="nulová",J562,0)</f>
        <v>0</v>
      </c>
      <c r="BJ562" s="17" t="s">
        <v>88</v>
      </c>
      <c r="BK562" s="157">
        <f>ROUND(I562*H562,2)</f>
        <v>0</v>
      </c>
      <c r="BL562" s="17" t="s">
        <v>183</v>
      </c>
      <c r="BM562" s="156" t="s">
        <v>2627</v>
      </c>
    </row>
    <row r="563" spans="2:65" s="15" customFormat="1">
      <c r="B563" s="180"/>
      <c r="D563" s="159" t="s">
        <v>184</v>
      </c>
      <c r="E563" s="181" t="s">
        <v>1</v>
      </c>
      <c r="F563" s="182" t="s">
        <v>2628</v>
      </c>
      <c r="H563" s="181" t="s">
        <v>1</v>
      </c>
      <c r="I563" s="183"/>
      <c r="L563" s="180"/>
      <c r="M563" s="184"/>
      <c r="T563" s="185"/>
      <c r="AT563" s="181" t="s">
        <v>184</v>
      </c>
      <c r="AU563" s="181" t="s">
        <v>88</v>
      </c>
      <c r="AV563" s="15" t="s">
        <v>82</v>
      </c>
      <c r="AW563" s="15" t="s">
        <v>31</v>
      </c>
      <c r="AX563" s="15" t="s">
        <v>75</v>
      </c>
      <c r="AY563" s="181" t="s">
        <v>177</v>
      </c>
    </row>
    <row r="564" spans="2:65" s="12" customFormat="1">
      <c r="B564" s="158"/>
      <c r="D564" s="159" t="s">
        <v>184</v>
      </c>
      <c r="E564" s="160" t="s">
        <v>1</v>
      </c>
      <c r="F564" s="161" t="s">
        <v>2537</v>
      </c>
      <c r="H564" s="162">
        <v>5.15</v>
      </c>
      <c r="I564" s="163"/>
      <c r="L564" s="158"/>
      <c r="M564" s="164"/>
      <c r="T564" s="165"/>
      <c r="AT564" s="160" t="s">
        <v>184</v>
      </c>
      <c r="AU564" s="160" t="s">
        <v>88</v>
      </c>
      <c r="AV564" s="12" t="s">
        <v>88</v>
      </c>
      <c r="AW564" s="12" t="s">
        <v>31</v>
      </c>
      <c r="AX564" s="12" t="s">
        <v>75</v>
      </c>
      <c r="AY564" s="160" t="s">
        <v>177</v>
      </c>
    </row>
    <row r="565" spans="2:65" s="12" customFormat="1">
      <c r="B565" s="158"/>
      <c r="D565" s="159" t="s">
        <v>184</v>
      </c>
      <c r="E565" s="160" t="s">
        <v>1</v>
      </c>
      <c r="F565" s="161" t="s">
        <v>2538</v>
      </c>
      <c r="H565" s="162">
        <v>7.0949999999999998</v>
      </c>
      <c r="I565" s="163"/>
      <c r="L565" s="158"/>
      <c r="M565" s="164"/>
      <c r="T565" s="165"/>
      <c r="AT565" s="160" t="s">
        <v>184</v>
      </c>
      <c r="AU565" s="160" t="s">
        <v>88</v>
      </c>
      <c r="AV565" s="12" t="s">
        <v>88</v>
      </c>
      <c r="AW565" s="12" t="s">
        <v>31</v>
      </c>
      <c r="AX565" s="12" t="s">
        <v>75</v>
      </c>
      <c r="AY565" s="160" t="s">
        <v>177</v>
      </c>
    </row>
    <row r="566" spans="2:65" s="14" customFormat="1">
      <c r="B566" s="173"/>
      <c r="D566" s="159" t="s">
        <v>184</v>
      </c>
      <c r="E566" s="174" t="s">
        <v>1</v>
      </c>
      <c r="F566" s="175" t="s">
        <v>209</v>
      </c>
      <c r="H566" s="176">
        <v>12.244999999999999</v>
      </c>
      <c r="I566" s="177"/>
      <c r="L566" s="173"/>
      <c r="M566" s="178"/>
      <c r="T566" s="179"/>
      <c r="AT566" s="174" t="s">
        <v>184</v>
      </c>
      <c r="AU566" s="174" t="s">
        <v>88</v>
      </c>
      <c r="AV566" s="14" t="s">
        <v>191</v>
      </c>
      <c r="AW566" s="14" t="s">
        <v>31</v>
      </c>
      <c r="AX566" s="14" t="s">
        <v>75</v>
      </c>
      <c r="AY566" s="174" t="s">
        <v>177</v>
      </c>
    </row>
    <row r="567" spans="2:65" s="13" customFormat="1">
      <c r="B567" s="166"/>
      <c r="D567" s="159" t="s">
        <v>184</v>
      </c>
      <c r="E567" s="167" t="s">
        <v>1</v>
      </c>
      <c r="F567" s="168" t="s">
        <v>186</v>
      </c>
      <c r="H567" s="169">
        <v>12.244999999999999</v>
      </c>
      <c r="I567" s="170"/>
      <c r="L567" s="166"/>
      <c r="M567" s="171"/>
      <c r="T567" s="172"/>
      <c r="AT567" s="167" t="s">
        <v>184</v>
      </c>
      <c r="AU567" s="167" t="s">
        <v>88</v>
      </c>
      <c r="AV567" s="13" t="s">
        <v>183</v>
      </c>
      <c r="AW567" s="13" t="s">
        <v>31</v>
      </c>
      <c r="AX567" s="13" t="s">
        <v>82</v>
      </c>
      <c r="AY567" s="167" t="s">
        <v>177</v>
      </c>
    </row>
    <row r="568" spans="2:65" s="1" customFormat="1" ht="37.950000000000003" customHeight="1">
      <c r="B568" s="143"/>
      <c r="C568" s="144" t="s">
        <v>576</v>
      </c>
      <c r="D568" s="144" t="s">
        <v>179</v>
      </c>
      <c r="E568" s="145" t="s">
        <v>2629</v>
      </c>
      <c r="F568" s="146" t="s">
        <v>2630</v>
      </c>
      <c r="G568" s="147" t="s">
        <v>182</v>
      </c>
      <c r="H568" s="148">
        <v>88.570999999999998</v>
      </c>
      <c r="I568" s="149"/>
      <c r="J568" s="150">
        <f>ROUND(I568*H568,2)</f>
        <v>0</v>
      </c>
      <c r="K568" s="151"/>
      <c r="L568" s="32"/>
      <c r="M568" s="152" t="s">
        <v>1</v>
      </c>
      <c r="N568" s="153" t="s">
        <v>41</v>
      </c>
      <c r="P568" s="154">
        <f>O568*H568</f>
        <v>0</v>
      </c>
      <c r="Q568" s="154">
        <v>0</v>
      </c>
      <c r="R568" s="154">
        <f>Q568*H568</f>
        <v>0</v>
      </c>
      <c r="S568" s="154">
        <v>2.2200000000000002</v>
      </c>
      <c r="T568" s="155">
        <f>S568*H568</f>
        <v>196.62762000000001</v>
      </c>
      <c r="AR568" s="156" t="s">
        <v>183</v>
      </c>
      <c r="AT568" s="156" t="s">
        <v>179</v>
      </c>
      <c r="AU568" s="156" t="s">
        <v>88</v>
      </c>
      <c r="AY568" s="17" t="s">
        <v>177</v>
      </c>
      <c r="BE568" s="157">
        <f>IF(N568="základná",J568,0)</f>
        <v>0</v>
      </c>
      <c r="BF568" s="157">
        <f>IF(N568="znížená",J568,0)</f>
        <v>0</v>
      </c>
      <c r="BG568" s="157">
        <f>IF(N568="zákl. prenesená",J568,0)</f>
        <v>0</v>
      </c>
      <c r="BH568" s="157">
        <f>IF(N568="zníž. prenesená",J568,0)</f>
        <v>0</v>
      </c>
      <c r="BI568" s="157">
        <f>IF(N568="nulová",J568,0)</f>
        <v>0</v>
      </c>
      <c r="BJ568" s="17" t="s">
        <v>88</v>
      </c>
      <c r="BK568" s="157">
        <f>ROUND(I568*H568,2)</f>
        <v>0</v>
      </c>
      <c r="BL568" s="17" t="s">
        <v>183</v>
      </c>
      <c r="BM568" s="156" t="s">
        <v>505</v>
      </c>
    </row>
    <row r="569" spans="2:65" s="15" customFormat="1">
      <c r="B569" s="180"/>
      <c r="D569" s="159" t="s">
        <v>184</v>
      </c>
      <c r="E569" s="181" t="s">
        <v>1</v>
      </c>
      <c r="F569" s="182" t="s">
        <v>2616</v>
      </c>
      <c r="H569" s="181" t="s">
        <v>1</v>
      </c>
      <c r="I569" s="183"/>
      <c r="L569" s="180"/>
      <c r="M569" s="184"/>
      <c r="T569" s="185"/>
      <c r="AT569" s="181" t="s">
        <v>184</v>
      </c>
      <c r="AU569" s="181" t="s">
        <v>88</v>
      </c>
      <c r="AV569" s="15" t="s">
        <v>82</v>
      </c>
      <c r="AW569" s="15" t="s">
        <v>31</v>
      </c>
      <c r="AX569" s="15" t="s">
        <v>75</v>
      </c>
      <c r="AY569" s="181" t="s">
        <v>177</v>
      </c>
    </row>
    <row r="570" spans="2:65" s="12" customFormat="1">
      <c r="B570" s="158"/>
      <c r="D570" s="159" t="s">
        <v>184</v>
      </c>
      <c r="E570" s="160" t="s">
        <v>1</v>
      </c>
      <c r="F570" s="161" t="s">
        <v>2631</v>
      </c>
      <c r="H570" s="162">
        <v>5.1449999999999996</v>
      </c>
      <c r="I570" s="163"/>
      <c r="L570" s="158"/>
      <c r="M570" s="164"/>
      <c r="T570" s="165"/>
      <c r="AT570" s="160" t="s">
        <v>184</v>
      </c>
      <c r="AU570" s="160" t="s">
        <v>88</v>
      </c>
      <c r="AV570" s="12" t="s">
        <v>88</v>
      </c>
      <c r="AW570" s="12" t="s">
        <v>31</v>
      </c>
      <c r="AX570" s="12" t="s">
        <v>75</v>
      </c>
      <c r="AY570" s="160" t="s">
        <v>177</v>
      </c>
    </row>
    <row r="571" spans="2:65" s="12" customFormat="1">
      <c r="B571" s="158"/>
      <c r="D571" s="159" t="s">
        <v>184</v>
      </c>
      <c r="E571" s="160" t="s">
        <v>1</v>
      </c>
      <c r="F571" s="161" t="s">
        <v>2632</v>
      </c>
      <c r="H571" s="162">
        <v>2.0449999999999999</v>
      </c>
      <c r="I571" s="163"/>
      <c r="L571" s="158"/>
      <c r="M571" s="164"/>
      <c r="T571" s="165"/>
      <c r="AT571" s="160" t="s">
        <v>184</v>
      </c>
      <c r="AU571" s="160" t="s">
        <v>88</v>
      </c>
      <c r="AV571" s="12" t="s">
        <v>88</v>
      </c>
      <c r="AW571" s="12" t="s">
        <v>31</v>
      </c>
      <c r="AX571" s="12" t="s">
        <v>75</v>
      </c>
      <c r="AY571" s="160" t="s">
        <v>177</v>
      </c>
    </row>
    <row r="572" spans="2:65" s="12" customFormat="1">
      <c r="B572" s="158"/>
      <c r="D572" s="159" t="s">
        <v>184</v>
      </c>
      <c r="E572" s="160" t="s">
        <v>1</v>
      </c>
      <c r="F572" s="161" t="s">
        <v>2633</v>
      </c>
      <c r="H572" s="162">
        <v>6.82</v>
      </c>
      <c r="I572" s="163"/>
      <c r="L572" s="158"/>
      <c r="M572" s="164"/>
      <c r="T572" s="165"/>
      <c r="AT572" s="160" t="s">
        <v>184</v>
      </c>
      <c r="AU572" s="160" t="s">
        <v>88</v>
      </c>
      <c r="AV572" s="12" t="s">
        <v>88</v>
      </c>
      <c r="AW572" s="12" t="s">
        <v>31</v>
      </c>
      <c r="AX572" s="12" t="s">
        <v>75</v>
      </c>
      <c r="AY572" s="160" t="s">
        <v>177</v>
      </c>
    </row>
    <row r="573" spans="2:65" s="12" customFormat="1">
      <c r="B573" s="158"/>
      <c r="D573" s="159" t="s">
        <v>184</v>
      </c>
      <c r="E573" s="160" t="s">
        <v>1</v>
      </c>
      <c r="F573" s="161" t="s">
        <v>2634</v>
      </c>
      <c r="H573" s="162">
        <v>6.0839999999999996</v>
      </c>
      <c r="I573" s="163"/>
      <c r="L573" s="158"/>
      <c r="M573" s="164"/>
      <c r="T573" s="165"/>
      <c r="AT573" s="160" t="s">
        <v>184</v>
      </c>
      <c r="AU573" s="160" t="s">
        <v>88</v>
      </c>
      <c r="AV573" s="12" t="s">
        <v>88</v>
      </c>
      <c r="AW573" s="12" t="s">
        <v>31</v>
      </c>
      <c r="AX573" s="12" t="s">
        <v>75</v>
      </c>
      <c r="AY573" s="160" t="s">
        <v>177</v>
      </c>
    </row>
    <row r="574" spans="2:65" s="14" customFormat="1">
      <c r="B574" s="173"/>
      <c r="D574" s="159" t="s">
        <v>184</v>
      </c>
      <c r="E574" s="174" t="s">
        <v>1</v>
      </c>
      <c r="F574" s="175" t="s">
        <v>209</v>
      </c>
      <c r="H574" s="176">
        <v>20.094000000000001</v>
      </c>
      <c r="I574" s="177"/>
      <c r="L574" s="173"/>
      <c r="M574" s="178"/>
      <c r="T574" s="179"/>
      <c r="AT574" s="174" t="s">
        <v>184</v>
      </c>
      <c r="AU574" s="174" t="s">
        <v>88</v>
      </c>
      <c r="AV574" s="14" t="s">
        <v>191</v>
      </c>
      <c r="AW574" s="14" t="s">
        <v>31</v>
      </c>
      <c r="AX574" s="14" t="s">
        <v>75</v>
      </c>
      <c r="AY574" s="174" t="s">
        <v>177</v>
      </c>
    </row>
    <row r="575" spans="2:65" s="12" customFormat="1">
      <c r="B575" s="158"/>
      <c r="D575" s="159" t="s">
        <v>184</v>
      </c>
      <c r="E575" s="160" t="s">
        <v>1</v>
      </c>
      <c r="F575" s="161" t="s">
        <v>2635</v>
      </c>
      <c r="H575" s="162">
        <v>29.350999999999999</v>
      </c>
      <c r="I575" s="163"/>
      <c r="L575" s="158"/>
      <c r="M575" s="164"/>
      <c r="T575" s="165"/>
      <c r="AT575" s="160" t="s">
        <v>184</v>
      </c>
      <c r="AU575" s="160" t="s">
        <v>88</v>
      </c>
      <c r="AV575" s="12" t="s">
        <v>88</v>
      </c>
      <c r="AW575" s="12" t="s">
        <v>31</v>
      </c>
      <c r="AX575" s="12" t="s">
        <v>75</v>
      </c>
      <c r="AY575" s="160" t="s">
        <v>177</v>
      </c>
    </row>
    <row r="576" spans="2:65" s="12" customFormat="1">
      <c r="B576" s="158"/>
      <c r="D576" s="159" t="s">
        <v>184</v>
      </c>
      <c r="E576" s="160" t="s">
        <v>1</v>
      </c>
      <c r="F576" s="161" t="s">
        <v>2636</v>
      </c>
      <c r="H576" s="162">
        <v>10.672000000000001</v>
      </c>
      <c r="I576" s="163"/>
      <c r="L576" s="158"/>
      <c r="M576" s="164"/>
      <c r="T576" s="165"/>
      <c r="AT576" s="160" t="s">
        <v>184</v>
      </c>
      <c r="AU576" s="160" t="s">
        <v>88</v>
      </c>
      <c r="AV576" s="12" t="s">
        <v>88</v>
      </c>
      <c r="AW576" s="12" t="s">
        <v>31</v>
      </c>
      <c r="AX576" s="12" t="s">
        <v>75</v>
      </c>
      <c r="AY576" s="160" t="s">
        <v>177</v>
      </c>
    </row>
    <row r="577" spans="2:65" s="12" customFormat="1">
      <c r="B577" s="158"/>
      <c r="D577" s="159" t="s">
        <v>184</v>
      </c>
      <c r="E577" s="160" t="s">
        <v>1</v>
      </c>
      <c r="F577" s="161" t="s">
        <v>2637</v>
      </c>
      <c r="H577" s="162">
        <v>6.62</v>
      </c>
      <c r="I577" s="163"/>
      <c r="L577" s="158"/>
      <c r="M577" s="164"/>
      <c r="T577" s="165"/>
      <c r="AT577" s="160" t="s">
        <v>184</v>
      </c>
      <c r="AU577" s="160" t="s">
        <v>88</v>
      </c>
      <c r="AV577" s="12" t="s">
        <v>88</v>
      </c>
      <c r="AW577" s="12" t="s">
        <v>31</v>
      </c>
      <c r="AX577" s="12" t="s">
        <v>75</v>
      </c>
      <c r="AY577" s="160" t="s">
        <v>177</v>
      </c>
    </row>
    <row r="578" spans="2:65" s="12" customFormat="1">
      <c r="B578" s="158"/>
      <c r="D578" s="159" t="s">
        <v>184</v>
      </c>
      <c r="E578" s="160" t="s">
        <v>1</v>
      </c>
      <c r="F578" s="161" t="s">
        <v>2638</v>
      </c>
      <c r="H578" s="162">
        <v>3.5070000000000001</v>
      </c>
      <c r="I578" s="163"/>
      <c r="L578" s="158"/>
      <c r="M578" s="164"/>
      <c r="T578" s="165"/>
      <c r="AT578" s="160" t="s">
        <v>184</v>
      </c>
      <c r="AU578" s="160" t="s">
        <v>88</v>
      </c>
      <c r="AV578" s="12" t="s">
        <v>88</v>
      </c>
      <c r="AW578" s="12" t="s">
        <v>31</v>
      </c>
      <c r="AX578" s="12" t="s">
        <v>75</v>
      </c>
      <c r="AY578" s="160" t="s">
        <v>177</v>
      </c>
    </row>
    <row r="579" spans="2:65" s="14" customFormat="1">
      <c r="B579" s="173"/>
      <c r="D579" s="159" t="s">
        <v>184</v>
      </c>
      <c r="E579" s="174" t="s">
        <v>1</v>
      </c>
      <c r="F579" s="175" t="s">
        <v>209</v>
      </c>
      <c r="H579" s="176">
        <v>50.149999999999991</v>
      </c>
      <c r="I579" s="177"/>
      <c r="L579" s="173"/>
      <c r="M579" s="178"/>
      <c r="T579" s="179"/>
      <c r="AT579" s="174" t="s">
        <v>184</v>
      </c>
      <c r="AU579" s="174" t="s">
        <v>88</v>
      </c>
      <c r="AV579" s="14" t="s">
        <v>191</v>
      </c>
      <c r="AW579" s="14" t="s">
        <v>31</v>
      </c>
      <c r="AX579" s="14" t="s">
        <v>75</v>
      </c>
      <c r="AY579" s="174" t="s">
        <v>177</v>
      </c>
    </row>
    <row r="580" spans="2:65" s="15" customFormat="1">
      <c r="B580" s="180"/>
      <c r="D580" s="159" t="s">
        <v>184</v>
      </c>
      <c r="E580" s="181" t="s">
        <v>1</v>
      </c>
      <c r="F580" s="182" t="s">
        <v>2639</v>
      </c>
      <c r="H580" s="181" t="s">
        <v>1</v>
      </c>
      <c r="I580" s="183"/>
      <c r="L580" s="180"/>
      <c r="M580" s="184"/>
      <c r="T580" s="185"/>
      <c r="AT580" s="181" t="s">
        <v>184</v>
      </c>
      <c r="AU580" s="181" t="s">
        <v>88</v>
      </c>
      <c r="AV580" s="15" t="s">
        <v>82</v>
      </c>
      <c r="AW580" s="15" t="s">
        <v>31</v>
      </c>
      <c r="AX580" s="15" t="s">
        <v>75</v>
      </c>
      <c r="AY580" s="181" t="s">
        <v>177</v>
      </c>
    </row>
    <row r="581" spans="2:65" s="12" customFormat="1">
      <c r="B581" s="158"/>
      <c r="D581" s="159" t="s">
        <v>184</v>
      </c>
      <c r="E581" s="160" t="s">
        <v>1</v>
      </c>
      <c r="F581" s="161" t="s">
        <v>2640</v>
      </c>
      <c r="H581" s="162">
        <v>13.538</v>
      </c>
      <c r="I581" s="163"/>
      <c r="L581" s="158"/>
      <c r="M581" s="164"/>
      <c r="T581" s="165"/>
      <c r="AT581" s="160" t="s">
        <v>184</v>
      </c>
      <c r="AU581" s="160" t="s">
        <v>88</v>
      </c>
      <c r="AV581" s="12" t="s">
        <v>88</v>
      </c>
      <c r="AW581" s="12" t="s">
        <v>31</v>
      </c>
      <c r="AX581" s="12" t="s">
        <v>75</v>
      </c>
      <c r="AY581" s="160" t="s">
        <v>177</v>
      </c>
    </row>
    <row r="582" spans="2:65" s="12" customFormat="1">
      <c r="B582" s="158"/>
      <c r="D582" s="159" t="s">
        <v>184</v>
      </c>
      <c r="E582" s="160" t="s">
        <v>1</v>
      </c>
      <c r="F582" s="161" t="s">
        <v>2641</v>
      </c>
      <c r="H582" s="162">
        <v>4.7889999999999997</v>
      </c>
      <c r="I582" s="163"/>
      <c r="L582" s="158"/>
      <c r="M582" s="164"/>
      <c r="T582" s="165"/>
      <c r="AT582" s="160" t="s">
        <v>184</v>
      </c>
      <c r="AU582" s="160" t="s">
        <v>88</v>
      </c>
      <c r="AV582" s="12" t="s">
        <v>88</v>
      </c>
      <c r="AW582" s="12" t="s">
        <v>31</v>
      </c>
      <c r="AX582" s="12" t="s">
        <v>75</v>
      </c>
      <c r="AY582" s="160" t="s">
        <v>177</v>
      </c>
    </row>
    <row r="583" spans="2:65" s="15" customFormat="1">
      <c r="B583" s="180"/>
      <c r="D583" s="159" t="s">
        <v>184</v>
      </c>
      <c r="E583" s="181" t="s">
        <v>1</v>
      </c>
      <c r="F583" s="182" t="s">
        <v>2642</v>
      </c>
      <c r="H583" s="181" t="s">
        <v>1</v>
      </c>
      <c r="I583" s="183"/>
      <c r="L583" s="180"/>
      <c r="M583" s="184"/>
      <c r="T583" s="185"/>
      <c r="AT583" s="181" t="s">
        <v>184</v>
      </c>
      <c r="AU583" s="181" t="s">
        <v>88</v>
      </c>
      <c r="AV583" s="15" t="s">
        <v>82</v>
      </c>
      <c r="AW583" s="15" t="s">
        <v>31</v>
      </c>
      <c r="AX583" s="15" t="s">
        <v>75</v>
      </c>
      <c r="AY583" s="181" t="s">
        <v>177</v>
      </c>
    </row>
    <row r="584" spans="2:65" s="15" customFormat="1">
      <c r="B584" s="180"/>
      <c r="D584" s="159" t="s">
        <v>184</v>
      </c>
      <c r="E584" s="181" t="s">
        <v>1</v>
      </c>
      <c r="F584" s="182" t="s">
        <v>2643</v>
      </c>
      <c r="H584" s="181" t="s">
        <v>1</v>
      </c>
      <c r="I584" s="183"/>
      <c r="L584" s="180"/>
      <c r="M584" s="184"/>
      <c r="T584" s="185"/>
      <c r="AT584" s="181" t="s">
        <v>184</v>
      </c>
      <c r="AU584" s="181" t="s">
        <v>88</v>
      </c>
      <c r="AV584" s="15" t="s">
        <v>82</v>
      </c>
      <c r="AW584" s="15" t="s">
        <v>31</v>
      </c>
      <c r="AX584" s="15" t="s">
        <v>75</v>
      </c>
      <c r="AY584" s="181" t="s">
        <v>177</v>
      </c>
    </row>
    <row r="585" spans="2:65" s="14" customFormat="1">
      <c r="B585" s="173"/>
      <c r="D585" s="159" t="s">
        <v>184</v>
      </c>
      <c r="E585" s="174" t="s">
        <v>1</v>
      </c>
      <c r="F585" s="175" t="s">
        <v>209</v>
      </c>
      <c r="H585" s="176">
        <v>18.326999999999998</v>
      </c>
      <c r="I585" s="177"/>
      <c r="L585" s="173"/>
      <c r="M585" s="178"/>
      <c r="T585" s="179"/>
      <c r="AT585" s="174" t="s">
        <v>184</v>
      </c>
      <c r="AU585" s="174" t="s">
        <v>88</v>
      </c>
      <c r="AV585" s="14" t="s">
        <v>191</v>
      </c>
      <c r="AW585" s="14" t="s">
        <v>31</v>
      </c>
      <c r="AX585" s="14" t="s">
        <v>75</v>
      </c>
      <c r="AY585" s="174" t="s">
        <v>177</v>
      </c>
    </row>
    <row r="586" spans="2:65" s="13" customFormat="1">
      <c r="B586" s="166"/>
      <c r="D586" s="159" t="s">
        <v>184</v>
      </c>
      <c r="E586" s="167" t="s">
        <v>1</v>
      </c>
      <c r="F586" s="168" t="s">
        <v>186</v>
      </c>
      <c r="H586" s="169">
        <v>88.571000000000012</v>
      </c>
      <c r="I586" s="170"/>
      <c r="L586" s="166"/>
      <c r="M586" s="171"/>
      <c r="T586" s="172"/>
      <c r="AT586" s="167" t="s">
        <v>184</v>
      </c>
      <c r="AU586" s="167" t="s">
        <v>88</v>
      </c>
      <c r="AV586" s="13" t="s">
        <v>183</v>
      </c>
      <c r="AW586" s="13" t="s">
        <v>31</v>
      </c>
      <c r="AX586" s="13" t="s">
        <v>82</v>
      </c>
      <c r="AY586" s="167" t="s">
        <v>177</v>
      </c>
    </row>
    <row r="587" spans="2:65" s="1" customFormat="1" ht="33" customHeight="1">
      <c r="B587" s="143"/>
      <c r="C587" s="144" t="s">
        <v>405</v>
      </c>
      <c r="D587" s="144" t="s">
        <v>179</v>
      </c>
      <c r="E587" s="145" t="s">
        <v>2644</v>
      </c>
      <c r="F587" s="146" t="s">
        <v>2645</v>
      </c>
      <c r="G587" s="147" t="s">
        <v>182</v>
      </c>
      <c r="H587" s="148">
        <v>57.067999999999998</v>
      </c>
      <c r="I587" s="149"/>
      <c r="J587" s="150">
        <f>ROUND(I587*H587,2)</f>
        <v>0</v>
      </c>
      <c r="K587" s="151"/>
      <c r="L587" s="32"/>
      <c r="M587" s="152" t="s">
        <v>1</v>
      </c>
      <c r="N587" s="153" t="s">
        <v>41</v>
      </c>
      <c r="P587" s="154">
        <f>O587*H587</f>
        <v>0</v>
      </c>
      <c r="Q587" s="154">
        <v>0</v>
      </c>
      <c r="R587" s="154">
        <f>Q587*H587</f>
        <v>0</v>
      </c>
      <c r="S587" s="154">
        <v>0.05</v>
      </c>
      <c r="T587" s="155">
        <f>S587*H587</f>
        <v>2.8534000000000002</v>
      </c>
      <c r="AR587" s="156" t="s">
        <v>183</v>
      </c>
      <c r="AT587" s="156" t="s">
        <v>179</v>
      </c>
      <c r="AU587" s="156" t="s">
        <v>88</v>
      </c>
      <c r="AY587" s="17" t="s">
        <v>177</v>
      </c>
      <c r="BE587" s="157">
        <f>IF(N587="základná",J587,0)</f>
        <v>0</v>
      </c>
      <c r="BF587" s="157">
        <f>IF(N587="znížená",J587,0)</f>
        <v>0</v>
      </c>
      <c r="BG587" s="157">
        <f>IF(N587="zákl. prenesená",J587,0)</f>
        <v>0</v>
      </c>
      <c r="BH587" s="157">
        <f>IF(N587="zníž. prenesená",J587,0)</f>
        <v>0</v>
      </c>
      <c r="BI587" s="157">
        <f>IF(N587="nulová",J587,0)</f>
        <v>0</v>
      </c>
      <c r="BJ587" s="17" t="s">
        <v>88</v>
      </c>
      <c r="BK587" s="157">
        <f>ROUND(I587*H587,2)</f>
        <v>0</v>
      </c>
      <c r="BL587" s="17" t="s">
        <v>183</v>
      </c>
      <c r="BM587" s="156" t="s">
        <v>2646</v>
      </c>
    </row>
    <row r="588" spans="2:65" s="12" customFormat="1">
      <c r="B588" s="158"/>
      <c r="D588" s="159" t="s">
        <v>184</v>
      </c>
      <c r="E588" s="160" t="s">
        <v>1</v>
      </c>
      <c r="F588" s="161" t="s">
        <v>2635</v>
      </c>
      <c r="H588" s="162">
        <v>29.350999999999999</v>
      </c>
      <c r="I588" s="163"/>
      <c r="L588" s="158"/>
      <c r="M588" s="164"/>
      <c r="T588" s="165"/>
      <c r="AT588" s="160" t="s">
        <v>184</v>
      </c>
      <c r="AU588" s="160" t="s">
        <v>88</v>
      </c>
      <c r="AV588" s="12" t="s">
        <v>88</v>
      </c>
      <c r="AW588" s="12" t="s">
        <v>31</v>
      </c>
      <c r="AX588" s="12" t="s">
        <v>75</v>
      </c>
      <c r="AY588" s="160" t="s">
        <v>177</v>
      </c>
    </row>
    <row r="589" spans="2:65" s="12" customFormat="1">
      <c r="B589" s="158"/>
      <c r="D589" s="159" t="s">
        <v>184</v>
      </c>
      <c r="E589" s="160" t="s">
        <v>1</v>
      </c>
      <c r="F589" s="161" t="s">
        <v>2638</v>
      </c>
      <c r="H589" s="162">
        <v>3.5070000000000001</v>
      </c>
      <c r="I589" s="163"/>
      <c r="L589" s="158"/>
      <c r="M589" s="164"/>
      <c r="T589" s="165"/>
      <c r="AT589" s="160" t="s">
        <v>184</v>
      </c>
      <c r="AU589" s="160" t="s">
        <v>88</v>
      </c>
      <c r="AV589" s="12" t="s">
        <v>88</v>
      </c>
      <c r="AW589" s="12" t="s">
        <v>31</v>
      </c>
      <c r="AX589" s="12" t="s">
        <v>75</v>
      </c>
      <c r="AY589" s="160" t="s">
        <v>177</v>
      </c>
    </row>
    <row r="590" spans="2:65" s="12" customFormat="1">
      <c r="B590" s="158"/>
      <c r="D590" s="159" t="s">
        <v>184</v>
      </c>
      <c r="E590" s="160" t="s">
        <v>1</v>
      </c>
      <c r="F590" s="161" t="s">
        <v>2636</v>
      </c>
      <c r="H590" s="162">
        <v>10.672000000000001</v>
      </c>
      <c r="I590" s="163"/>
      <c r="L590" s="158"/>
      <c r="M590" s="164"/>
      <c r="T590" s="165"/>
      <c r="AT590" s="160" t="s">
        <v>184</v>
      </c>
      <c r="AU590" s="160" t="s">
        <v>88</v>
      </c>
      <c r="AV590" s="12" t="s">
        <v>88</v>
      </c>
      <c r="AW590" s="12" t="s">
        <v>31</v>
      </c>
      <c r="AX590" s="12" t="s">
        <v>75</v>
      </c>
      <c r="AY590" s="160" t="s">
        <v>177</v>
      </c>
    </row>
    <row r="591" spans="2:65" s="12" customFormat="1">
      <c r="B591" s="158"/>
      <c r="D591" s="159" t="s">
        <v>184</v>
      </c>
      <c r="E591" s="160" t="s">
        <v>1</v>
      </c>
      <c r="F591" s="161" t="s">
        <v>2640</v>
      </c>
      <c r="H591" s="162">
        <v>13.538</v>
      </c>
      <c r="I591" s="163"/>
      <c r="L591" s="158"/>
      <c r="M591" s="164"/>
      <c r="T591" s="165"/>
      <c r="AT591" s="160" t="s">
        <v>184</v>
      </c>
      <c r="AU591" s="160" t="s">
        <v>88</v>
      </c>
      <c r="AV591" s="12" t="s">
        <v>88</v>
      </c>
      <c r="AW591" s="12" t="s">
        <v>31</v>
      </c>
      <c r="AX591" s="12" t="s">
        <v>75</v>
      </c>
      <c r="AY591" s="160" t="s">
        <v>177</v>
      </c>
    </row>
    <row r="592" spans="2:65" s="14" customFormat="1">
      <c r="B592" s="173"/>
      <c r="D592" s="159" t="s">
        <v>184</v>
      </c>
      <c r="E592" s="174" t="s">
        <v>1</v>
      </c>
      <c r="F592" s="175" t="s">
        <v>209</v>
      </c>
      <c r="H592" s="176">
        <v>57.067999999999998</v>
      </c>
      <c r="I592" s="177"/>
      <c r="L592" s="173"/>
      <c r="M592" s="178"/>
      <c r="T592" s="179"/>
      <c r="AT592" s="174" t="s">
        <v>184</v>
      </c>
      <c r="AU592" s="174" t="s">
        <v>88</v>
      </c>
      <c r="AV592" s="14" t="s">
        <v>191</v>
      </c>
      <c r="AW592" s="14" t="s">
        <v>31</v>
      </c>
      <c r="AX592" s="14" t="s">
        <v>82</v>
      </c>
      <c r="AY592" s="174" t="s">
        <v>177</v>
      </c>
    </row>
    <row r="593" spans="2:65" s="1" customFormat="1" ht="24.15" customHeight="1">
      <c r="B593" s="143"/>
      <c r="C593" s="144" t="s">
        <v>583</v>
      </c>
      <c r="D593" s="144" t="s">
        <v>179</v>
      </c>
      <c r="E593" s="145" t="s">
        <v>477</v>
      </c>
      <c r="F593" s="146" t="s">
        <v>2647</v>
      </c>
      <c r="G593" s="147" t="s">
        <v>182</v>
      </c>
      <c r="H593" s="148">
        <v>36.520000000000003</v>
      </c>
      <c r="I593" s="149"/>
      <c r="J593" s="150">
        <f>ROUND(I593*H593,2)</f>
        <v>0</v>
      </c>
      <c r="K593" s="151"/>
      <c r="L593" s="32"/>
      <c r="M593" s="152" t="s">
        <v>1</v>
      </c>
      <c r="N593" s="153" t="s">
        <v>41</v>
      </c>
      <c r="P593" s="154">
        <f>O593*H593</f>
        <v>0</v>
      </c>
      <c r="Q593" s="154">
        <v>0</v>
      </c>
      <c r="R593" s="154">
        <f>Q593*H593</f>
        <v>0</v>
      </c>
      <c r="S593" s="154">
        <v>1.97</v>
      </c>
      <c r="T593" s="155">
        <f>S593*H593</f>
        <v>71.944400000000002</v>
      </c>
      <c r="AR593" s="156" t="s">
        <v>183</v>
      </c>
      <c r="AT593" s="156" t="s">
        <v>179</v>
      </c>
      <c r="AU593" s="156" t="s">
        <v>88</v>
      </c>
      <c r="AY593" s="17" t="s">
        <v>177</v>
      </c>
      <c r="BE593" s="157">
        <f>IF(N593="základná",J593,0)</f>
        <v>0</v>
      </c>
      <c r="BF593" s="157">
        <f>IF(N593="znížená",J593,0)</f>
        <v>0</v>
      </c>
      <c r="BG593" s="157">
        <f>IF(N593="zákl. prenesená",J593,0)</f>
        <v>0</v>
      </c>
      <c r="BH593" s="157">
        <f>IF(N593="zníž. prenesená",J593,0)</f>
        <v>0</v>
      </c>
      <c r="BI593" s="157">
        <f>IF(N593="nulová",J593,0)</f>
        <v>0</v>
      </c>
      <c r="BJ593" s="17" t="s">
        <v>88</v>
      </c>
      <c r="BK593" s="157">
        <f>ROUND(I593*H593,2)</f>
        <v>0</v>
      </c>
      <c r="BL593" s="17" t="s">
        <v>183</v>
      </c>
      <c r="BM593" s="156" t="s">
        <v>516</v>
      </c>
    </row>
    <row r="594" spans="2:65" s="15" customFormat="1">
      <c r="B594" s="180"/>
      <c r="D594" s="159" t="s">
        <v>184</v>
      </c>
      <c r="E594" s="181" t="s">
        <v>1</v>
      </c>
      <c r="F594" s="182" t="s">
        <v>2648</v>
      </c>
      <c r="H594" s="181" t="s">
        <v>1</v>
      </c>
      <c r="I594" s="183"/>
      <c r="L594" s="180"/>
      <c r="M594" s="184"/>
      <c r="T594" s="185"/>
      <c r="AT594" s="181" t="s">
        <v>184</v>
      </c>
      <c r="AU594" s="181" t="s">
        <v>88</v>
      </c>
      <c r="AV594" s="15" t="s">
        <v>82</v>
      </c>
      <c r="AW594" s="15" t="s">
        <v>31</v>
      </c>
      <c r="AX594" s="15" t="s">
        <v>75</v>
      </c>
      <c r="AY594" s="181" t="s">
        <v>177</v>
      </c>
    </row>
    <row r="595" spans="2:65" s="12" customFormat="1">
      <c r="B595" s="158"/>
      <c r="D595" s="159" t="s">
        <v>184</v>
      </c>
      <c r="E595" s="160" t="s">
        <v>1</v>
      </c>
      <c r="F595" s="161" t="s">
        <v>2649</v>
      </c>
      <c r="H595" s="162">
        <v>4.26</v>
      </c>
      <c r="I595" s="163"/>
      <c r="L595" s="158"/>
      <c r="M595" s="164"/>
      <c r="T595" s="165"/>
      <c r="AT595" s="160" t="s">
        <v>184</v>
      </c>
      <c r="AU595" s="160" t="s">
        <v>88</v>
      </c>
      <c r="AV595" s="12" t="s">
        <v>88</v>
      </c>
      <c r="AW595" s="12" t="s">
        <v>31</v>
      </c>
      <c r="AX595" s="12" t="s">
        <v>75</v>
      </c>
      <c r="AY595" s="160" t="s">
        <v>177</v>
      </c>
    </row>
    <row r="596" spans="2:65" s="12" customFormat="1">
      <c r="B596" s="158"/>
      <c r="D596" s="159" t="s">
        <v>184</v>
      </c>
      <c r="E596" s="160" t="s">
        <v>1</v>
      </c>
      <c r="F596" s="161" t="s">
        <v>2650</v>
      </c>
      <c r="H596" s="162">
        <v>17.05</v>
      </c>
      <c r="I596" s="163"/>
      <c r="L596" s="158"/>
      <c r="M596" s="164"/>
      <c r="T596" s="165"/>
      <c r="AT596" s="160" t="s">
        <v>184</v>
      </c>
      <c r="AU596" s="160" t="s">
        <v>88</v>
      </c>
      <c r="AV596" s="12" t="s">
        <v>88</v>
      </c>
      <c r="AW596" s="12" t="s">
        <v>31</v>
      </c>
      <c r="AX596" s="12" t="s">
        <v>75</v>
      </c>
      <c r="AY596" s="160" t="s">
        <v>177</v>
      </c>
    </row>
    <row r="597" spans="2:65" s="12" customFormat="1">
      <c r="B597" s="158"/>
      <c r="D597" s="159" t="s">
        <v>184</v>
      </c>
      <c r="E597" s="160" t="s">
        <v>1</v>
      </c>
      <c r="F597" s="161" t="s">
        <v>2651</v>
      </c>
      <c r="H597" s="162">
        <v>15.21</v>
      </c>
      <c r="I597" s="163"/>
      <c r="L597" s="158"/>
      <c r="M597" s="164"/>
      <c r="T597" s="165"/>
      <c r="AT597" s="160" t="s">
        <v>184</v>
      </c>
      <c r="AU597" s="160" t="s">
        <v>88</v>
      </c>
      <c r="AV597" s="12" t="s">
        <v>88</v>
      </c>
      <c r="AW597" s="12" t="s">
        <v>31</v>
      </c>
      <c r="AX597" s="12" t="s">
        <v>75</v>
      </c>
      <c r="AY597" s="160" t="s">
        <v>177</v>
      </c>
    </row>
    <row r="598" spans="2:65" s="14" customFormat="1">
      <c r="B598" s="173"/>
      <c r="D598" s="159" t="s">
        <v>184</v>
      </c>
      <c r="E598" s="174" t="s">
        <v>1</v>
      </c>
      <c r="F598" s="175" t="s">
        <v>209</v>
      </c>
      <c r="H598" s="176">
        <v>36.520000000000003</v>
      </c>
      <c r="I598" s="177"/>
      <c r="L598" s="173"/>
      <c r="M598" s="178"/>
      <c r="T598" s="179"/>
      <c r="AT598" s="174" t="s">
        <v>184</v>
      </c>
      <c r="AU598" s="174" t="s">
        <v>88</v>
      </c>
      <c r="AV598" s="14" t="s">
        <v>191</v>
      </c>
      <c r="AW598" s="14" t="s">
        <v>31</v>
      </c>
      <c r="AX598" s="14" t="s">
        <v>75</v>
      </c>
      <c r="AY598" s="174" t="s">
        <v>177</v>
      </c>
    </row>
    <row r="599" spans="2:65" s="13" customFormat="1">
      <c r="B599" s="166"/>
      <c r="D599" s="159" t="s">
        <v>184</v>
      </c>
      <c r="E599" s="167" t="s">
        <v>1</v>
      </c>
      <c r="F599" s="168" t="s">
        <v>186</v>
      </c>
      <c r="H599" s="169">
        <v>36.520000000000003</v>
      </c>
      <c r="I599" s="170"/>
      <c r="L599" s="166"/>
      <c r="M599" s="171"/>
      <c r="T599" s="172"/>
      <c r="AT599" s="167" t="s">
        <v>184</v>
      </c>
      <c r="AU599" s="167" t="s">
        <v>88</v>
      </c>
      <c r="AV599" s="13" t="s">
        <v>183</v>
      </c>
      <c r="AW599" s="13" t="s">
        <v>31</v>
      </c>
      <c r="AX599" s="13" t="s">
        <v>82</v>
      </c>
      <c r="AY599" s="167" t="s">
        <v>177</v>
      </c>
    </row>
    <row r="600" spans="2:65" s="1" customFormat="1" ht="16.5" customHeight="1">
      <c r="B600" s="143"/>
      <c r="C600" s="144" t="s">
        <v>409</v>
      </c>
      <c r="D600" s="144" t="s">
        <v>179</v>
      </c>
      <c r="E600" s="145" t="s">
        <v>2652</v>
      </c>
      <c r="F600" s="146" t="s">
        <v>2653</v>
      </c>
      <c r="G600" s="147" t="s">
        <v>182</v>
      </c>
      <c r="H600" s="148">
        <v>520.96500000000003</v>
      </c>
      <c r="I600" s="149"/>
      <c r="J600" s="150">
        <f>ROUND(I600*H600,2)</f>
        <v>0</v>
      </c>
      <c r="K600" s="151"/>
      <c r="L600" s="32"/>
      <c r="M600" s="152" t="s">
        <v>1</v>
      </c>
      <c r="N600" s="153" t="s">
        <v>41</v>
      </c>
      <c r="P600" s="154">
        <f>O600*H600</f>
        <v>0</v>
      </c>
      <c r="Q600" s="154">
        <v>0</v>
      </c>
      <c r="R600" s="154">
        <f>Q600*H600</f>
        <v>0</v>
      </c>
      <c r="S600" s="154">
        <v>1.49</v>
      </c>
      <c r="T600" s="155">
        <f>S600*H600</f>
        <v>776.23785000000009</v>
      </c>
      <c r="AR600" s="156" t="s">
        <v>183</v>
      </c>
      <c r="AT600" s="156" t="s">
        <v>179</v>
      </c>
      <c r="AU600" s="156" t="s">
        <v>88</v>
      </c>
      <c r="AY600" s="17" t="s">
        <v>177</v>
      </c>
      <c r="BE600" s="157">
        <f>IF(N600="základná",J600,0)</f>
        <v>0</v>
      </c>
      <c r="BF600" s="157">
        <f>IF(N600="znížená",J600,0)</f>
        <v>0</v>
      </c>
      <c r="BG600" s="157">
        <f>IF(N600="zákl. prenesená",J600,0)</f>
        <v>0</v>
      </c>
      <c r="BH600" s="157">
        <f>IF(N600="zníž. prenesená",J600,0)</f>
        <v>0</v>
      </c>
      <c r="BI600" s="157">
        <f>IF(N600="nulová",J600,0)</f>
        <v>0</v>
      </c>
      <c r="BJ600" s="17" t="s">
        <v>88</v>
      </c>
      <c r="BK600" s="157">
        <f>ROUND(I600*H600,2)</f>
        <v>0</v>
      </c>
      <c r="BL600" s="17" t="s">
        <v>183</v>
      </c>
      <c r="BM600" s="156" t="s">
        <v>2654</v>
      </c>
    </row>
    <row r="601" spans="2:65" s="15" customFormat="1">
      <c r="B601" s="180"/>
      <c r="D601" s="159" t="s">
        <v>184</v>
      </c>
      <c r="E601" s="181" t="s">
        <v>1</v>
      </c>
      <c r="F601" s="182" t="s">
        <v>2655</v>
      </c>
      <c r="H601" s="181" t="s">
        <v>1</v>
      </c>
      <c r="I601" s="183"/>
      <c r="L601" s="180"/>
      <c r="M601" s="184"/>
      <c r="T601" s="185"/>
      <c r="AT601" s="181" t="s">
        <v>184</v>
      </c>
      <c r="AU601" s="181" t="s">
        <v>88</v>
      </c>
      <c r="AV601" s="15" t="s">
        <v>82</v>
      </c>
      <c r="AW601" s="15" t="s">
        <v>31</v>
      </c>
      <c r="AX601" s="15" t="s">
        <v>75</v>
      </c>
      <c r="AY601" s="181" t="s">
        <v>177</v>
      </c>
    </row>
    <row r="602" spans="2:65" s="12" customFormat="1">
      <c r="B602" s="158"/>
      <c r="D602" s="159" t="s">
        <v>184</v>
      </c>
      <c r="E602" s="160" t="s">
        <v>1</v>
      </c>
      <c r="F602" s="161" t="s">
        <v>2503</v>
      </c>
      <c r="H602" s="162">
        <v>326.12</v>
      </c>
      <c r="I602" s="163"/>
      <c r="L602" s="158"/>
      <c r="M602" s="164"/>
      <c r="T602" s="165"/>
      <c r="AT602" s="160" t="s">
        <v>184</v>
      </c>
      <c r="AU602" s="160" t="s">
        <v>88</v>
      </c>
      <c r="AV602" s="12" t="s">
        <v>88</v>
      </c>
      <c r="AW602" s="12" t="s">
        <v>31</v>
      </c>
      <c r="AX602" s="12" t="s">
        <v>75</v>
      </c>
      <c r="AY602" s="160" t="s">
        <v>177</v>
      </c>
    </row>
    <row r="603" spans="2:65" s="12" customFormat="1">
      <c r="B603" s="158"/>
      <c r="D603" s="159" t="s">
        <v>184</v>
      </c>
      <c r="E603" s="160" t="s">
        <v>1</v>
      </c>
      <c r="F603" s="161" t="s">
        <v>2504</v>
      </c>
      <c r="H603" s="162">
        <v>26.68</v>
      </c>
      <c r="I603" s="163"/>
      <c r="L603" s="158"/>
      <c r="M603" s="164"/>
      <c r="T603" s="165"/>
      <c r="AT603" s="160" t="s">
        <v>184</v>
      </c>
      <c r="AU603" s="160" t="s">
        <v>88</v>
      </c>
      <c r="AV603" s="12" t="s">
        <v>88</v>
      </c>
      <c r="AW603" s="12" t="s">
        <v>31</v>
      </c>
      <c r="AX603" s="12" t="s">
        <v>75</v>
      </c>
      <c r="AY603" s="160" t="s">
        <v>177</v>
      </c>
    </row>
    <row r="604" spans="2:65" s="12" customFormat="1">
      <c r="B604" s="158"/>
      <c r="D604" s="159" t="s">
        <v>184</v>
      </c>
      <c r="E604" s="160" t="s">
        <v>1</v>
      </c>
      <c r="F604" s="161" t="s">
        <v>2505</v>
      </c>
      <c r="H604" s="162">
        <v>33.1</v>
      </c>
      <c r="I604" s="163"/>
      <c r="L604" s="158"/>
      <c r="M604" s="164"/>
      <c r="T604" s="165"/>
      <c r="AT604" s="160" t="s">
        <v>184</v>
      </c>
      <c r="AU604" s="160" t="s">
        <v>88</v>
      </c>
      <c r="AV604" s="12" t="s">
        <v>88</v>
      </c>
      <c r="AW604" s="12" t="s">
        <v>31</v>
      </c>
      <c r="AX604" s="12" t="s">
        <v>75</v>
      </c>
      <c r="AY604" s="160" t="s">
        <v>177</v>
      </c>
    </row>
    <row r="605" spans="2:65" s="12" customFormat="1">
      <c r="B605" s="158"/>
      <c r="D605" s="159" t="s">
        <v>184</v>
      </c>
      <c r="E605" s="160" t="s">
        <v>1</v>
      </c>
      <c r="F605" s="161" t="s">
        <v>2506</v>
      </c>
      <c r="H605" s="162">
        <v>19.484999999999999</v>
      </c>
      <c r="I605" s="163"/>
      <c r="L605" s="158"/>
      <c r="M605" s="164"/>
      <c r="T605" s="165"/>
      <c r="AT605" s="160" t="s">
        <v>184</v>
      </c>
      <c r="AU605" s="160" t="s">
        <v>88</v>
      </c>
      <c r="AV605" s="12" t="s">
        <v>88</v>
      </c>
      <c r="AW605" s="12" t="s">
        <v>31</v>
      </c>
      <c r="AX605" s="12" t="s">
        <v>75</v>
      </c>
      <c r="AY605" s="160" t="s">
        <v>177</v>
      </c>
    </row>
    <row r="606" spans="2:65" s="14" customFormat="1">
      <c r="B606" s="173"/>
      <c r="D606" s="159" t="s">
        <v>184</v>
      </c>
      <c r="E606" s="174" t="s">
        <v>1</v>
      </c>
      <c r="F606" s="175" t="s">
        <v>209</v>
      </c>
      <c r="H606" s="176">
        <v>405.38500000000005</v>
      </c>
      <c r="I606" s="177"/>
      <c r="L606" s="173"/>
      <c r="M606" s="178"/>
      <c r="T606" s="179"/>
      <c r="AT606" s="174" t="s">
        <v>184</v>
      </c>
      <c r="AU606" s="174" t="s">
        <v>88</v>
      </c>
      <c r="AV606" s="14" t="s">
        <v>191</v>
      </c>
      <c r="AW606" s="14" t="s">
        <v>31</v>
      </c>
      <c r="AX606" s="14" t="s">
        <v>75</v>
      </c>
      <c r="AY606" s="174" t="s">
        <v>177</v>
      </c>
    </row>
    <row r="607" spans="2:65" s="12" customFormat="1">
      <c r="B607" s="158"/>
      <c r="D607" s="159" t="s">
        <v>184</v>
      </c>
      <c r="E607" s="160" t="s">
        <v>1</v>
      </c>
      <c r="F607" s="161" t="s">
        <v>2507</v>
      </c>
      <c r="H607" s="162">
        <v>67.69</v>
      </c>
      <c r="I607" s="163"/>
      <c r="L607" s="158"/>
      <c r="M607" s="164"/>
      <c r="T607" s="165"/>
      <c r="AT607" s="160" t="s">
        <v>184</v>
      </c>
      <c r="AU607" s="160" t="s">
        <v>88</v>
      </c>
      <c r="AV607" s="12" t="s">
        <v>88</v>
      </c>
      <c r="AW607" s="12" t="s">
        <v>31</v>
      </c>
      <c r="AX607" s="12" t="s">
        <v>75</v>
      </c>
      <c r="AY607" s="160" t="s">
        <v>177</v>
      </c>
    </row>
    <row r="608" spans="2:65" s="12" customFormat="1">
      <c r="B608" s="158"/>
      <c r="D608" s="159" t="s">
        <v>184</v>
      </c>
      <c r="E608" s="160" t="s">
        <v>1</v>
      </c>
      <c r="F608" s="161" t="s">
        <v>2508</v>
      </c>
      <c r="H608" s="162">
        <v>47.89</v>
      </c>
      <c r="I608" s="163"/>
      <c r="L608" s="158"/>
      <c r="M608" s="164"/>
      <c r="T608" s="165"/>
      <c r="AT608" s="160" t="s">
        <v>184</v>
      </c>
      <c r="AU608" s="160" t="s">
        <v>88</v>
      </c>
      <c r="AV608" s="12" t="s">
        <v>88</v>
      </c>
      <c r="AW608" s="12" t="s">
        <v>31</v>
      </c>
      <c r="AX608" s="12" t="s">
        <v>75</v>
      </c>
      <c r="AY608" s="160" t="s">
        <v>177</v>
      </c>
    </row>
    <row r="609" spans="2:65" s="14" customFormat="1">
      <c r="B609" s="173"/>
      <c r="D609" s="159" t="s">
        <v>184</v>
      </c>
      <c r="E609" s="174" t="s">
        <v>1</v>
      </c>
      <c r="F609" s="175" t="s">
        <v>209</v>
      </c>
      <c r="H609" s="176">
        <v>115.58</v>
      </c>
      <c r="I609" s="177"/>
      <c r="L609" s="173"/>
      <c r="M609" s="178"/>
      <c r="T609" s="179"/>
      <c r="AT609" s="174" t="s">
        <v>184</v>
      </c>
      <c r="AU609" s="174" t="s">
        <v>88</v>
      </c>
      <c r="AV609" s="14" t="s">
        <v>191</v>
      </c>
      <c r="AW609" s="14" t="s">
        <v>31</v>
      </c>
      <c r="AX609" s="14" t="s">
        <v>75</v>
      </c>
      <c r="AY609" s="174" t="s">
        <v>177</v>
      </c>
    </row>
    <row r="610" spans="2:65" s="13" customFormat="1">
      <c r="B610" s="166"/>
      <c r="D610" s="159" t="s">
        <v>184</v>
      </c>
      <c r="E610" s="167" t="s">
        <v>1</v>
      </c>
      <c r="F610" s="168" t="s">
        <v>186</v>
      </c>
      <c r="H610" s="169">
        <v>520.96500000000003</v>
      </c>
      <c r="I610" s="170"/>
      <c r="L610" s="166"/>
      <c r="M610" s="171"/>
      <c r="T610" s="172"/>
      <c r="AT610" s="167" t="s">
        <v>184</v>
      </c>
      <c r="AU610" s="167" t="s">
        <v>88</v>
      </c>
      <c r="AV610" s="13" t="s">
        <v>183</v>
      </c>
      <c r="AW610" s="13" t="s">
        <v>31</v>
      </c>
      <c r="AX610" s="13" t="s">
        <v>82</v>
      </c>
      <c r="AY610" s="167" t="s">
        <v>177</v>
      </c>
    </row>
    <row r="611" spans="2:65" s="1" customFormat="1" ht="24.15" customHeight="1">
      <c r="B611" s="143"/>
      <c r="C611" s="144" t="s">
        <v>592</v>
      </c>
      <c r="D611" s="144" t="s">
        <v>179</v>
      </c>
      <c r="E611" s="145" t="s">
        <v>2656</v>
      </c>
      <c r="F611" s="146" t="s">
        <v>2657</v>
      </c>
      <c r="G611" s="147" t="s">
        <v>205</v>
      </c>
      <c r="H611" s="148">
        <v>1.44</v>
      </c>
      <c r="I611" s="149"/>
      <c r="J611" s="150">
        <f>ROUND(I611*H611,2)</f>
        <v>0</v>
      </c>
      <c r="K611" s="151"/>
      <c r="L611" s="32"/>
      <c r="M611" s="152" t="s">
        <v>1</v>
      </c>
      <c r="N611" s="153" t="s">
        <v>41</v>
      </c>
      <c r="P611" s="154">
        <f>O611*H611</f>
        <v>0</v>
      </c>
      <c r="Q611" s="154">
        <v>0</v>
      </c>
      <c r="R611" s="154">
        <f>Q611*H611</f>
        <v>0</v>
      </c>
      <c r="S611" s="154">
        <v>5.2999999999999999E-2</v>
      </c>
      <c r="T611" s="155">
        <f>S611*H611</f>
        <v>7.6319999999999999E-2</v>
      </c>
      <c r="AR611" s="156" t="s">
        <v>183</v>
      </c>
      <c r="AT611" s="156" t="s">
        <v>179</v>
      </c>
      <c r="AU611" s="156" t="s">
        <v>88</v>
      </c>
      <c r="AY611" s="17" t="s">
        <v>177</v>
      </c>
      <c r="BE611" s="157">
        <f>IF(N611="základná",J611,0)</f>
        <v>0</v>
      </c>
      <c r="BF611" s="157">
        <f>IF(N611="znížená",J611,0)</f>
        <v>0</v>
      </c>
      <c r="BG611" s="157">
        <f>IF(N611="zákl. prenesená",J611,0)</f>
        <v>0</v>
      </c>
      <c r="BH611" s="157">
        <f>IF(N611="zníž. prenesená",J611,0)</f>
        <v>0</v>
      </c>
      <c r="BI611" s="157">
        <f>IF(N611="nulová",J611,0)</f>
        <v>0</v>
      </c>
      <c r="BJ611" s="17" t="s">
        <v>88</v>
      </c>
      <c r="BK611" s="157">
        <f>ROUND(I611*H611,2)</f>
        <v>0</v>
      </c>
      <c r="BL611" s="17" t="s">
        <v>183</v>
      </c>
      <c r="BM611" s="156" t="s">
        <v>519</v>
      </c>
    </row>
    <row r="612" spans="2:65" s="12" customFormat="1">
      <c r="B612" s="158"/>
      <c r="D612" s="159" t="s">
        <v>184</v>
      </c>
      <c r="E612" s="160" t="s">
        <v>1</v>
      </c>
      <c r="F612" s="161" t="s">
        <v>2658</v>
      </c>
      <c r="H612" s="162">
        <v>1.44</v>
      </c>
      <c r="I612" s="163"/>
      <c r="L612" s="158"/>
      <c r="M612" s="164"/>
      <c r="T612" s="165"/>
      <c r="AT612" s="160" t="s">
        <v>184</v>
      </c>
      <c r="AU612" s="160" t="s">
        <v>88</v>
      </c>
      <c r="AV612" s="12" t="s">
        <v>88</v>
      </c>
      <c r="AW612" s="12" t="s">
        <v>31</v>
      </c>
      <c r="AX612" s="12" t="s">
        <v>75</v>
      </c>
      <c r="AY612" s="160" t="s">
        <v>177</v>
      </c>
    </row>
    <row r="613" spans="2:65" s="13" customFormat="1">
      <c r="B613" s="166"/>
      <c r="D613" s="159" t="s">
        <v>184</v>
      </c>
      <c r="E613" s="167" t="s">
        <v>1</v>
      </c>
      <c r="F613" s="168" t="s">
        <v>186</v>
      </c>
      <c r="H613" s="169">
        <v>1.44</v>
      </c>
      <c r="I613" s="170"/>
      <c r="L613" s="166"/>
      <c r="M613" s="171"/>
      <c r="T613" s="172"/>
      <c r="AT613" s="167" t="s">
        <v>184</v>
      </c>
      <c r="AU613" s="167" t="s">
        <v>88</v>
      </c>
      <c r="AV613" s="13" t="s">
        <v>183</v>
      </c>
      <c r="AW613" s="13" t="s">
        <v>31</v>
      </c>
      <c r="AX613" s="13" t="s">
        <v>82</v>
      </c>
      <c r="AY613" s="167" t="s">
        <v>177</v>
      </c>
    </row>
    <row r="614" spans="2:65" s="1" customFormat="1" ht="24.15" customHeight="1">
      <c r="B614" s="143"/>
      <c r="C614" s="144" t="s">
        <v>414</v>
      </c>
      <c r="D614" s="144" t="s">
        <v>179</v>
      </c>
      <c r="E614" s="145" t="s">
        <v>2659</v>
      </c>
      <c r="F614" s="146" t="s">
        <v>2660</v>
      </c>
      <c r="G614" s="147" t="s">
        <v>205</v>
      </c>
      <c r="H614" s="148">
        <v>21.978999999999999</v>
      </c>
      <c r="I614" s="149"/>
      <c r="J614" s="150">
        <f>ROUND(I614*H614,2)</f>
        <v>0</v>
      </c>
      <c r="K614" s="151"/>
      <c r="L614" s="32"/>
      <c r="M614" s="152" t="s">
        <v>1</v>
      </c>
      <c r="N614" s="153" t="s">
        <v>41</v>
      </c>
      <c r="P614" s="154">
        <f>O614*H614</f>
        <v>0</v>
      </c>
      <c r="Q614" s="154">
        <v>0</v>
      </c>
      <c r="R614" s="154">
        <f>Q614*H614</f>
        <v>0</v>
      </c>
      <c r="S614" s="154">
        <v>3.5999999999999997E-2</v>
      </c>
      <c r="T614" s="155">
        <f>S614*H614</f>
        <v>0.79124399999999995</v>
      </c>
      <c r="AR614" s="156" t="s">
        <v>183</v>
      </c>
      <c r="AT614" s="156" t="s">
        <v>179</v>
      </c>
      <c r="AU614" s="156" t="s">
        <v>88</v>
      </c>
      <c r="AY614" s="17" t="s">
        <v>177</v>
      </c>
      <c r="BE614" s="157">
        <f>IF(N614="základná",J614,0)</f>
        <v>0</v>
      </c>
      <c r="BF614" s="157">
        <f>IF(N614="znížená",J614,0)</f>
        <v>0</v>
      </c>
      <c r="BG614" s="157">
        <f>IF(N614="zákl. prenesená",J614,0)</f>
        <v>0</v>
      </c>
      <c r="BH614" s="157">
        <f>IF(N614="zníž. prenesená",J614,0)</f>
        <v>0</v>
      </c>
      <c r="BI614" s="157">
        <f>IF(N614="nulová",J614,0)</f>
        <v>0</v>
      </c>
      <c r="BJ614" s="17" t="s">
        <v>88</v>
      </c>
      <c r="BK614" s="157">
        <f>ROUND(I614*H614,2)</f>
        <v>0</v>
      </c>
      <c r="BL614" s="17" t="s">
        <v>183</v>
      </c>
      <c r="BM614" s="156" t="s">
        <v>526</v>
      </c>
    </row>
    <row r="615" spans="2:65" s="12" customFormat="1">
      <c r="B615" s="158"/>
      <c r="D615" s="159" t="s">
        <v>184</v>
      </c>
      <c r="E615" s="160" t="s">
        <v>1</v>
      </c>
      <c r="F615" s="161" t="s">
        <v>2661</v>
      </c>
      <c r="H615" s="162">
        <v>2.7650000000000001</v>
      </c>
      <c r="I615" s="163"/>
      <c r="L615" s="158"/>
      <c r="M615" s="164"/>
      <c r="T615" s="165"/>
      <c r="AT615" s="160" t="s">
        <v>184</v>
      </c>
      <c r="AU615" s="160" t="s">
        <v>88</v>
      </c>
      <c r="AV615" s="12" t="s">
        <v>88</v>
      </c>
      <c r="AW615" s="12" t="s">
        <v>31</v>
      </c>
      <c r="AX615" s="12" t="s">
        <v>75</v>
      </c>
      <c r="AY615" s="160" t="s">
        <v>177</v>
      </c>
    </row>
    <row r="616" spans="2:65" s="12" customFormat="1">
      <c r="B616" s="158"/>
      <c r="D616" s="159" t="s">
        <v>184</v>
      </c>
      <c r="E616" s="160" t="s">
        <v>1</v>
      </c>
      <c r="F616" s="161" t="s">
        <v>2662</v>
      </c>
      <c r="H616" s="162">
        <v>1.3080000000000001</v>
      </c>
      <c r="I616" s="163"/>
      <c r="L616" s="158"/>
      <c r="M616" s="164"/>
      <c r="T616" s="165"/>
      <c r="AT616" s="160" t="s">
        <v>184</v>
      </c>
      <c r="AU616" s="160" t="s">
        <v>88</v>
      </c>
      <c r="AV616" s="12" t="s">
        <v>88</v>
      </c>
      <c r="AW616" s="12" t="s">
        <v>31</v>
      </c>
      <c r="AX616" s="12" t="s">
        <v>75</v>
      </c>
      <c r="AY616" s="160" t="s">
        <v>177</v>
      </c>
    </row>
    <row r="617" spans="2:65" s="12" customFormat="1">
      <c r="B617" s="158"/>
      <c r="D617" s="159" t="s">
        <v>184</v>
      </c>
      <c r="E617" s="160" t="s">
        <v>1</v>
      </c>
      <c r="F617" s="161" t="s">
        <v>2663</v>
      </c>
      <c r="H617" s="162">
        <v>2.52</v>
      </c>
      <c r="I617" s="163"/>
      <c r="L617" s="158"/>
      <c r="M617" s="164"/>
      <c r="T617" s="165"/>
      <c r="AT617" s="160" t="s">
        <v>184</v>
      </c>
      <c r="AU617" s="160" t="s">
        <v>88</v>
      </c>
      <c r="AV617" s="12" t="s">
        <v>88</v>
      </c>
      <c r="AW617" s="12" t="s">
        <v>31</v>
      </c>
      <c r="AX617" s="12" t="s">
        <v>75</v>
      </c>
      <c r="AY617" s="160" t="s">
        <v>177</v>
      </c>
    </row>
    <row r="618" spans="2:65" s="12" customFormat="1">
      <c r="B618" s="158"/>
      <c r="D618" s="159" t="s">
        <v>184</v>
      </c>
      <c r="E618" s="160" t="s">
        <v>1</v>
      </c>
      <c r="F618" s="161" t="s">
        <v>2664</v>
      </c>
      <c r="H618" s="162">
        <v>2.9249999999999998</v>
      </c>
      <c r="I618" s="163"/>
      <c r="L618" s="158"/>
      <c r="M618" s="164"/>
      <c r="T618" s="165"/>
      <c r="AT618" s="160" t="s">
        <v>184</v>
      </c>
      <c r="AU618" s="160" t="s">
        <v>88</v>
      </c>
      <c r="AV618" s="12" t="s">
        <v>88</v>
      </c>
      <c r="AW618" s="12" t="s">
        <v>31</v>
      </c>
      <c r="AX618" s="12" t="s">
        <v>75</v>
      </c>
      <c r="AY618" s="160" t="s">
        <v>177</v>
      </c>
    </row>
    <row r="619" spans="2:65" s="12" customFormat="1">
      <c r="B619" s="158"/>
      <c r="D619" s="159" t="s">
        <v>184</v>
      </c>
      <c r="E619" s="160" t="s">
        <v>1</v>
      </c>
      <c r="F619" s="161" t="s">
        <v>2665</v>
      </c>
      <c r="H619" s="162">
        <v>1.5</v>
      </c>
      <c r="I619" s="163"/>
      <c r="L619" s="158"/>
      <c r="M619" s="164"/>
      <c r="T619" s="165"/>
      <c r="AT619" s="160" t="s">
        <v>184</v>
      </c>
      <c r="AU619" s="160" t="s">
        <v>88</v>
      </c>
      <c r="AV619" s="12" t="s">
        <v>88</v>
      </c>
      <c r="AW619" s="12" t="s">
        <v>31</v>
      </c>
      <c r="AX619" s="12" t="s">
        <v>75</v>
      </c>
      <c r="AY619" s="160" t="s">
        <v>177</v>
      </c>
    </row>
    <row r="620" spans="2:65" s="12" customFormat="1">
      <c r="B620" s="158"/>
      <c r="D620" s="159" t="s">
        <v>184</v>
      </c>
      <c r="E620" s="160" t="s">
        <v>1</v>
      </c>
      <c r="F620" s="161" t="s">
        <v>2666</v>
      </c>
      <c r="H620" s="162">
        <v>0.90400000000000003</v>
      </c>
      <c r="I620" s="163"/>
      <c r="L620" s="158"/>
      <c r="M620" s="164"/>
      <c r="T620" s="165"/>
      <c r="AT620" s="160" t="s">
        <v>184</v>
      </c>
      <c r="AU620" s="160" t="s">
        <v>88</v>
      </c>
      <c r="AV620" s="12" t="s">
        <v>88</v>
      </c>
      <c r="AW620" s="12" t="s">
        <v>31</v>
      </c>
      <c r="AX620" s="12" t="s">
        <v>75</v>
      </c>
      <c r="AY620" s="160" t="s">
        <v>177</v>
      </c>
    </row>
    <row r="621" spans="2:65" s="12" customFormat="1">
      <c r="B621" s="158"/>
      <c r="D621" s="159" t="s">
        <v>184</v>
      </c>
      <c r="E621" s="160" t="s">
        <v>1</v>
      </c>
      <c r="F621" s="161" t="s">
        <v>2667</v>
      </c>
      <c r="H621" s="162">
        <v>1.0169999999999999</v>
      </c>
      <c r="I621" s="163"/>
      <c r="L621" s="158"/>
      <c r="M621" s="164"/>
      <c r="T621" s="165"/>
      <c r="AT621" s="160" t="s">
        <v>184</v>
      </c>
      <c r="AU621" s="160" t="s">
        <v>88</v>
      </c>
      <c r="AV621" s="12" t="s">
        <v>88</v>
      </c>
      <c r="AW621" s="12" t="s">
        <v>31</v>
      </c>
      <c r="AX621" s="12" t="s">
        <v>75</v>
      </c>
      <c r="AY621" s="160" t="s">
        <v>177</v>
      </c>
    </row>
    <row r="622" spans="2:65" s="12" customFormat="1">
      <c r="B622" s="158"/>
      <c r="D622" s="159" t="s">
        <v>184</v>
      </c>
      <c r="E622" s="160" t="s">
        <v>1</v>
      </c>
      <c r="F622" s="161" t="s">
        <v>2668</v>
      </c>
      <c r="H622" s="162">
        <v>4.8650000000000002</v>
      </c>
      <c r="I622" s="163"/>
      <c r="L622" s="158"/>
      <c r="M622" s="164"/>
      <c r="T622" s="165"/>
      <c r="AT622" s="160" t="s">
        <v>184</v>
      </c>
      <c r="AU622" s="160" t="s">
        <v>88</v>
      </c>
      <c r="AV622" s="12" t="s">
        <v>88</v>
      </c>
      <c r="AW622" s="12" t="s">
        <v>31</v>
      </c>
      <c r="AX622" s="12" t="s">
        <v>75</v>
      </c>
      <c r="AY622" s="160" t="s">
        <v>177</v>
      </c>
    </row>
    <row r="623" spans="2:65" s="12" customFormat="1">
      <c r="B623" s="158"/>
      <c r="D623" s="159" t="s">
        <v>184</v>
      </c>
      <c r="E623" s="160" t="s">
        <v>1</v>
      </c>
      <c r="F623" s="161" t="s">
        <v>2669</v>
      </c>
      <c r="H623" s="162">
        <v>4.1749999999999998</v>
      </c>
      <c r="I623" s="163"/>
      <c r="L623" s="158"/>
      <c r="M623" s="164"/>
      <c r="T623" s="165"/>
      <c r="AT623" s="160" t="s">
        <v>184</v>
      </c>
      <c r="AU623" s="160" t="s">
        <v>88</v>
      </c>
      <c r="AV623" s="12" t="s">
        <v>88</v>
      </c>
      <c r="AW623" s="12" t="s">
        <v>31</v>
      </c>
      <c r="AX623" s="12" t="s">
        <v>75</v>
      </c>
      <c r="AY623" s="160" t="s">
        <v>177</v>
      </c>
    </row>
    <row r="624" spans="2:65" s="14" customFormat="1">
      <c r="B624" s="173"/>
      <c r="D624" s="159" t="s">
        <v>184</v>
      </c>
      <c r="E624" s="174" t="s">
        <v>1</v>
      </c>
      <c r="F624" s="175" t="s">
        <v>209</v>
      </c>
      <c r="H624" s="176">
        <v>21.978999999999999</v>
      </c>
      <c r="I624" s="177"/>
      <c r="L624" s="173"/>
      <c r="M624" s="178"/>
      <c r="T624" s="179"/>
      <c r="AT624" s="174" t="s">
        <v>184</v>
      </c>
      <c r="AU624" s="174" t="s">
        <v>88</v>
      </c>
      <c r="AV624" s="14" t="s">
        <v>191</v>
      </c>
      <c r="AW624" s="14" t="s">
        <v>31</v>
      </c>
      <c r="AX624" s="14" t="s">
        <v>75</v>
      </c>
      <c r="AY624" s="174" t="s">
        <v>177</v>
      </c>
    </row>
    <row r="625" spans="2:65" s="13" customFormat="1">
      <c r="B625" s="166"/>
      <c r="D625" s="159" t="s">
        <v>184</v>
      </c>
      <c r="E625" s="167" t="s">
        <v>1</v>
      </c>
      <c r="F625" s="168" t="s">
        <v>186</v>
      </c>
      <c r="H625" s="169">
        <v>21.978999999999999</v>
      </c>
      <c r="I625" s="170"/>
      <c r="L625" s="166"/>
      <c r="M625" s="171"/>
      <c r="T625" s="172"/>
      <c r="AT625" s="167" t="s">
        <v>184</v>
      </c>
      <c r="AU625" s="167" t="s">
        <v>88</v>
      </c>
      <c r="AV625" s="13" t="s">
        <v>183</v>
      </c>
      <c r="AW625" s="13" t="s">
        <v>31</v>
      </c>
      <c r="AX625" s="13" t="s">
        <v>82</v>
      </c>
      <c r="AY625" s="167" t="s">
        <v>177</v>
      </c>
    </row>
    <row r="626" spans="2:65" s="1" customFormat="1" ht="24.15" customHeight="1">
      <c r="B626" s="143"/>
      <c r="C626" s="144" t="s">
        <v>600</v>
      </c>
      <c r="D626" s="144" t="s">
        <v>179</v>
      </c>
      <c r="E626" s="145" t="s">
        <v>2670</v>
      </c>
      <c r="F626" s="146" t="s">
        <v>2671</v>
      </c>
      <c r="G626" s="147" t="s">
        <v>205</v>
      </c>
      <c r="H626" s="148">
        <v>78.769000000000005</v>
      </c>
      <c r="I626" s="149"/>
      <c r="J626" s="150">
        <f>ROUND(I626*H626,2)</f>
        <v>0</v>
      </c>
      <c r="K626" s="151"/>
      <c r="L626" s="32"/>
      <c r="M626" s="152" t="s">
        <v>1</v>
      </c>
      <c r="N626" s="153" t="s">
        <v>41</v>
      </c>
      <c r="P626" s="154">
        <f>O626*H626</f>
        <v>0</v>
      </c>
      <c r="Q626" s="154">
        <v>0</v>
      </c>
      <c r="R626" s="154">
        <f>Q626*H626</f>
        <v>0</v>
      </c>
      <c r="S626" s="154">
        <v>2.8000000000000001E-2</v>
      </c>
      <c r="T626" s="155">
        <f>S626*H626</f>
        <v>2.2055320000000003</v>
      </c>
      <c r="AR626" s="156" t="s">
        <v>183</v>
      </c>
      <c r="AT626" s="156" t="s">
        <v>179</v>
      </c>
      <c r="AU626" s="156" t="s">
        <v>88</v>
      </c>
      <c r="AY626" s="17" t="s">
        <v>177</v>
      </c>
      <c r="BE626" s="157">
        <f>IF(N626="základná",J626,0)</f>
        <v>0</v>
      </c>
      <c r="BF626" s="157">
        <f>IF(N626="znížená",J626,0)</f>
        <v>0</v>
      </c>
      <c r="BG626" s="157">
        <f>IF(N626="zákl. prenesená",J626,0)</f>
        <v>0</v>
      </c>
      <c r="BH626" s="157">
        <f>IF(N626="zníž. prenesená",J626,0)</f>
        <v>0</v>
      </c>
      <c r="BI626" s="157">
        <f>IF(N626="nulová",J626,0)</f>
        <v>0</v>
      </c>
      <c r="BJ626" s="17" t="s">
        <v>88</v>
      </c>
      <c r="BK626" s="157">
        <f>ROUND(I626*H626,2)</f>
        <v>0</v>
      </c>
      <c r="BL626" s="17" t="s">
        <v>183</v>
      </c>
      <c r="BM626" s="156" t="s">
        <v>530</v>
      </c>
    </row>
    <row r="627" spans="2:65" s="12" customFormat="1" ht="30.6">
      <c r="B627" s="158"/>
      <c r="D627" s="159" t="s">
        <v>184</v>
      </c>
      <c r="E627" s="160" t="s">
        <v>1</v>
      </c>
      <c r="F627" s="161" t="s">
        <v>2672</v>
      </c>
      <c r="H627" s="162">
        <v>78.769000000000005</v>
      </c>
      <c r="I627" s="163"/>
      <c r="L627" s="158"/>
      <c r="M627" s="164"/>
      <c r="T627" s="165"/>
      <c r="AT627" s="160" t="s">
        <v>184</v>
      </c>
      <c r="AU627" s="160" t="s">
        <v>88</v>
      </c>
      <c r="AV627" s="12" t="s">
        <v>88</v>
      </c>
      <c r="AW627" s="12" t="s">
        <v>31</v>
      </c>
      <c r="AX627" s="12" t="s">
        <v>75</v>
      </c>
      <c r="AY627" s="160" t="s">
        <v>177</v>
      </c>
    </row>
    <row r="628" spans="2:65" s="13" customFormat="1">
      <c r="B628" s="166"/>
      <c r="D628" s="159" t="s">
        <v>184</v>
      </c>
      <c r="E628" s="167" t="s">
        <v>1</v>
      </c>
      <c r="F628" s="168" t="s">
        <v>186</v>
      </c>
      <c r="H628" s="169">
        <v>78.769000000000005</v>
      </c>
      <c r="I628" s="170"/>
      <c r="L628" s="166"/>
      <c r="M628" s="171"/>
      <c r="T628" s="172"/>
      <c r="AT628" s="167" t="s">
        <v>184</v>
      </c>
      <c r="AU628" s="167" t="s">
        <v>88</v>
      </c>
      <c r="AV628" s="13" t="s">
        <v>183</v>
      </c>
      <c r="AW628" s="13" t="s">
        <v>31</v>
      </c>
      <c r="AX628" s="13" t="s">
        <v>82</v>
      </c>
      <c r="AY628" s="167" t="s">
        <v>177</v>
      </c>
    </row>
    <row r="629" spans="2:65" s="1" customFormat="1" ht="24.15" customHeight="1">
      <c r="B629" s="143"/>
      <c r="C629" s="144" t="s">
        <v>419</v>
      </c>
      <c r="D629" s="144" t="s">
        <v>179</v>
      </c>
      <c r="E629" s="145" t="s">
        <v>2673</v>
      </c>
      <c r="F629" s="146" t="s">
        <v>2674</v>
      </c>
      <c r="G629" s="147" t="s">
        <v>260</v>
      </c>
      <c r="H629" s="148">
        <v>5</v>
      </c>
      <c r="I629" s="149"/>
      <c r="J629" s="150">
        <f>ROUND(I629*H629,2)</f>
        <v>0</v>
      </c>
      <c r="K629" s="151"/>
      <c r="L629" s="32"/>
      <c r="M629" s="152" t="s">
        <v>1</v>
      </c>
      <c r="N629" s="153" t="s">
        <v>41</v>
      </c>
      <c r="P629" s="154">
        <f>O629*H629</f>
        <v>0</v>
      </c>
      <c r="Q629" s="154">
        <v>0</v>
      </c>
      <c r="R629" s="154">
        <f>Q629*H629</f>
        <v>0</v>
      </c>
      <c r="S629" s="154">
        <v>0.497</v>
      </c>
      <c r="T629" s="155">
        <f>S629*H629</f>
        <v>2.4849999999999999</v>
      </c>
      <c r="AR629" s="156" t="s">
        <v>183</v>
      </c>
      <c r="AT629" s="156" t="s">
        <v>179</v>
      </c>
      <c r="AU629" s="156" t="s">
        <v>88</v>
      </c>
      <c r="AY629" s="17" t="s">
        <v>177</v>
      </c>
      <c r="BE629" s="157">
        <f>IF(N629="základná",J629,0)</f>
        <v>0</v>
      </c>
      <c r="BF629" s="157">
        <f>IF(N629="znížená",J629,0)</f>
        <v>0</v>
      </c>
      <c r="BG629" s="157">
        <f>IF(N629="zákl. prenesená",J629,0)</f>
        <v>0</v>
      </c>
      <c r="BH629" s="157">
        <f>IF(N629="zníž. prenesená",J629,0)</f>
        <v>0</v>
      </c>
      <c r="BI629" s="157">
        <f>IF(N629="nulová",J629,0)</f>
        <v>0</v>
      </c>
      <c r="BJ629" s="17" t="s">
        <v>88</v>
      </c>
      <c r="BK629" s="157">
        <f>ROUND(I629*H629,2)</f>
        <v>0</v>
      </c>
      <c r="BL629" s="17" t="s">
        <v>183</v>
      </c>
      <c r="BM629" s="156" t="s">
        <v>534</v>
      </c>
    </row>
    <row r="630" spans="2:65" s="12" customFormat="1">
      <c r="B630" s="158"/>
      <c r="D630" s="159" t="s">
        <v>184</v>
      </c>
      <c r="E630" s="160" t="s">
        <v>1</v>
      </c>
      <c r="F630" s="161" t="s">
        <v>2675</v>
      </c>
      <c r="H630" s="162">
        <v>4</v>
      </c>
      <c r="I630" s="163"/>
      <c r="L630" s="158"/>
      <c r="M630" s="164"/>
      <c r="T630" s="165"/>
      <c r="AT630" s="160" t="s">
        <v>184</v>
      </c>
      <c r="AU630" s="160" t="s">
        <v>88</v>
      </c>
      <c r="AV630" s="12" t="s">
        <v>88</v>
      </c>
      <c r="AW630" s="12" t="s">
        <v>31</v>
      </c>
      <c r="AX630" s="12" t="s">
        <v>75</v>
      </c>
      <c r="AY630" s="160" t="s">
        <v>177</v>
      </c>
    </row>
    <row r="631" spans="2:65" s="12" customFormat="1">
      <c r="B631" s="158"/>
      <c r="D631" s="159" t="s">
        <v>184</v>
      </c>
      <c r="E631" s="160" t="s">
        <v>1</v>
      </c>
      <c r="F631" s="161" t="s">
        <v>2676</v>
      </c>
      <c r="H631" s="162">
        <v>1</v>
      </c>
      <c r="I631" s="163"/>
      <c r="L631" s="158"/>
      <c r="M631" s="164"/>
      <c r="T631" s="165"/>
      <c r="AT631" s="160" t="s">
        <v>184</v>
      </c>
      <c r="AU631" s="160" t="s">
        <v>88</v>
      </c>
      <c r="AV631" s="12" t="s">
        <v>88</v>
      </c>
      <c r="AW631" s="12" t="s">
        <v>31</v>
      </c>
      <c r="AX631" s="12" t="s">
        <v>75</v>
      </c>
      <c r="AY631" s="160" t="s">
        <v>177</v>
      </c>
    </row>
    <row r="632" spans="2:65" s="14" customFormat="1">
      <c r="B632" s="173"/>
      <c r="D632" s="159" t="s">
        <v>184</v>
      </c>
      <c r="E632" s="174" t="s">
        <v>1</v>
      </c>
      <c r="F632" s="175" t="s">
        <v>209</v>
      </c>
      <c r="H632" s="176">
        <v>5</v>
      </c>
      <c r="I632" s="177"/>
      <c r="L632" s="173"/>
      <c r="M632" s="178"/>
      <c r="T632" s="179"/>
      <c r="AT632" s="174" t="s">
        <v>184</v>
      </c>
      <c r="AU632" s="174" t="s">
        <v>88</v>
      </c>
      <c r="AV632" s="14" t="s">
        <v>191</v>
      </c>
      <c r="AW632" s="14" t="s">
        <v>31</v>
      </c>
      <c r="AX632" s="14" t="s">
        <v>75</v>
      </c>
      <c r="AY632" s="174" t="s">
        <v>177</v>
      </c>
    </row>
    <row r="633" spans="2:65" s="13" customFormat="1">
      <c r="B633" s="166"/>
      <c r="D633" s="159" t="s">
        <v>184</v>
      </c>
      <c r="E633" s="167" t="s">
        <v>1</v>
      </c>
      <c r="F633" s="168" t="s">
        <v>186</v>
      </c>
      <c r="H633" s="169">
        <v>5</v>
      </c>
      <c r="I633" s="170"/>
      <c r="L633" s="166"/>
      <c r="M633" s="171"/>
      <c r="T633" s="172"/>
      <c r="AT633" s="167" t="s">
        <v>184</v>
      </c>
      <c r="AU633" s="167" t="s">
        <v>88</v>
      </c>
      <c r="AV633" s="13" t="s">
        <v>183</v>
      </c>
      <c r="AW633" s="13" t="s">
        <v>31</v>
      </c>
      <c r="AX633" s="13" t="s">
        <v>82</v>
      </c>
      <c r="AY633" s="167" t="s">
        <v>177</v>
      </c>
    </row>
    <row r="634" spans="2:65" s="1" customFormat="1" ht="24.15" customHeight="1">
      <c r="B634" s="143"/>
      <c r="C634" s="144" t="s">
        <v>608</v>
      </c>
      <c r="D634" s="144" t="s">
        <v>179</v>
      </c>
      <c r="E634" s="145" t="s">
        <v>494</v>
      </c>
      <c r="F634" s="146" t="s">
        <v>495</v>
      </c>
      <c r="G634" s="147" t="s">
        <v>260</v>
      </c>
      <c r="H634" s="148">
        <v>19</v>
      </c>
      <c r="I634" s="149"/>
      <c r="J634" s="150">
        <f>ROUND(I634*H634,2)</f>
        <v>0</v>
      </c>
      <c r="K634" s="151"/>
      <c r="L634" s="32"/>
      <c r="M634" s="152" t="s">
        <v>1</v>
      </c>
      <c r="N634" s="153" t="s">
        <v>41</v>
      </c>
      <c r="P634" s="154">
        <f>O634*H634</f>
        <v>0</v>
      </c>
      <c r="Q634" s="154">
        <v>0</v>
      </c>
      <c r="R634" s="154">
        <f>Q634*H634</f>
        <v>0</v>
      </c>
      <c r="S634" s="154">
        <v>0.154</v>
      </c>
      <c r="T634" s="155">
        <f>S634*H634</f>
        <v>2.9260000000000002</v>
      </c>
      <c r="AR634" s="156" t="s">
        <v>183</v>
      </c>
      <c r="AT634" s="156" t="s">
        <v>179</v>
      </c>
      <c r="AU634" s="156" t="s">
        <v>88</v>
      </c>
      <c r="AY634" s="17" t="s">
        <v>177</v>
      </c>
      <c r="BE634" s="157">
        <f>IF(N634="základná",J634,0)</f>
        <v>0</v>
      </c>
      <c r="BF634" s="157">
        <f>IF(N634="znížená",J634,0)</f>
        <v>0</v>
      </c>
      <c r="BG634" s="157">
        <f>IF(N634="zákl. prenesená",J634,0)</f>
        <v>0</v>
      </c>
      <c r="BH634" s="157">
        <f>IF(N634="zníž. prenesená",J634,0)</f>
        <v>0</v>
      </c>
      <c r="BI634" s="157">
        <f>IF(N634="nulová",J634,0)</f>
        <v>0</v>
      </c>
      <c r="BJ634" s="17" t="s">
        <v>88</v>
      </c>
      <c r="BK634" s="157">
        <f>ROUND(I634*H634,2)</f>
        <v>0</v>
      </c>
      <c r="BL634" s="17" t="s">
        <v>183</v>
      </c>
      <c r="BM634" s="156" t="s">
        <v>539</v>
      </c>
    </row>
    <row r="635" spans="2:65" s="12" customFormat="1">
      <c r="B635" s="158"/>
      <c r="D635" s="159" t="s">
        <v>184</v>
      </c>
      <c r="E635" s="160" t="s">
        <v>1</v>
      </c>
      <c r="F635" s="161" t="s">
        <v>2677</v>
      </c>
      <c r="H635" s="162">
        <v>10</v>
      </c>
      <c r="I635" s="163"/>
      <c r="L635" s="158"/>
      <c r="M635" s="164"/>
      <c r="T635" s="165"/>
      <c r="AT635" s="160" t="s">
        <v>184</v>
      </c>
      <c r="AU635" s="160" t="s">
        <v>88</v>
      </c>
      <c r="AV635" s="12" t="s">
        <v>88</v>
      </c>
      <c r="AW635" s="12" t="s">
        <v>31</v>
      </c>
      <c r="AX635" s="12" t="s">
        <v>75</v>
      </c>
      <c r="AY635" s="160" t="s">
        <v>177</v>
      </c>
    </row>
    <row r="636" spans="2:65" s="12" customFormat="1">
      <c r="B636" s="158"/>
      <c r="D636" s="159" t="s">
        <v>184</v>
      </c>
      <c r="E636" s="160" t="s">
        <v>1</v>
      </c>
      <c r="F636" s="161" t="s">
        <v>2678</v>
      </c>
      <c r="H636" s="162">
        <v>9</v>
      </c>
      <c r="I636" s="163"/>
      <c r="L636" s="158"/>
      <c r="M636" s="164"/>
      <c r="T636" s="165"/>
      <c r="AT636" s="160" t="s">
        <v>184</v>
      </c>
      <c r="AU636" s="160" t="s">
        <v>88</v>
      </c>
      <c r="AV636" s="12" t="s">
        <v>88</v>
      </c>
      <c r="AW636" s="12" t="s">
        <v>31</v>
      </c>
      <c r="AX636" s="12" t="s">
        <v>75</v>
      </c>
      <c r="AY636" s="160" t="s">
        <v>177</v>
      </c>
    </row>
    <row r="637" spans="2:65" s="14" customFormat="1">
      <c r="B637" s="173"/>
      <c r="D637" s="159" t="s">
        <v>184</v>
      </c>
      <c r="E637" s="174" t="s">
        <v>1</v>
      </c>
      <c r="F637" s="175" t="s">
        <v>209</v>
      </c>
      <c r="H637" s="176">
        <v>19</v>
      </c>
      <c r="I637" s="177"/>
      <c r="L637" s="173"/>
      <c r="M637" s="178"/>
      <c r="T637" s="179"/>
      <c r="AT637" s="174" t="s">
        <v>184</v>
      </c>
      <c r="AU637" s="174" t="s">
        <v>88</v>
      </c>
      <c r="AV637" s="14" t="s">
        <v>191</v>
      </c>
      <c r="AW637" s="14" t="s">
        <v>31</v>
      </c>
      <c r="AX637" s="14" t="s">
        <v>75</v>
      </c>
      <c r="AY637" s="174" t="s">
        <v>177</v>
      </c>
    </row>
    <row r="638" spans="2:65" s="13" customFormat="1">
      <c r="B638" s="166"/>
      <c r="D638" s="159" t="s">
        <v>184</v>
      </c>
      <c r="E638" s="167" t="s">
        <v>1</v>
      </c>
      <c r="F638" s="168" t="s">
        <v>186</v>
      </c>
      <c r="H638" s="169">
        <v>19</v>
      </c>
      <c r="I638" s="170"/>
      <c r="L638" s="166"/>
      <c r="M638" s="171"/>
      <c r="T638" s="172"/>
      <c r="AT638" s="167" t="s">
        <v>184</v>
      </c>
      <c r="AU638" s="167" t="s">
        <v>88</v>
      </c>
      <c r="AV638" s="13" t="s">
        <v>183</v>
      </c>
      <c r="AW638" s="13" t="s">
        <v>31</v>
      </c>
      <c r="AX638" s="13" t="s">
        <v>82</v>
      </c>
      <c r="AY638" s="167" t="s">
        <v>177</v>
      </c>
    </row>
    <row r="639" spans="2:65" s="1" customFormat="1" ht="24.15" customHeight="1">
      <c r="B639" s="143"/>
      <c r="C639" s="144" t="s">
        <v>425</v>
      </c>
      <c r="D639" s="144" t="s">
        <v>179</v>
      </c>
      <c r="E639" s="145" t="s">
        <v>2679</v>
      </c>
      <c r="F639" s="146" t="s">
        <v>2680</v>
      </c>
      <c r="G639" s="147" t="s">
        <v>213</v>
      </c>
      <c r="H639" s="148">
        <v>404.25</v>
      </c>
      <c r="I639" s="149"/>
      <c r="J639" s="150">
        <f>ROUND(I639*H639,2)</f>
        <v>0</v>
      </c>
      <c r="K639" s="151"/>
      <c r="L639" s="32"/>
      <c r="M639" s="152" t="s">
        <v>1</v>
      </c>
      <c r="N639" s="153" t="s">
        <v>41</v>
      </c>
      <c r="P639" s="154">
        <f>O639*H639</f>
        <v>0</v>
      </c>
      <c r="Q639" s="154">
        <v>0</v>
      </c>
      <c r="R639" s="154">
        <f>Q639*H639</f>
        <v>0</v>
      </c>
      <c r="S639" s="154">
        <v>1.8E-3</v>
      </c>
      <c r="T639" s="155">
        <f>S639*H639</f>
        <v>0.72765000000000002</v>
      </c>
      <c r="AR639" s="156" t="s">
        <v>183</v>
      </c>
      <c r="AT639" s="156" t="s">
        <v>179</v>
      </c>
      <c r="AU639" s="156" t="s">
        <v>88</v>
      </c>
      <c r="AY639" s="17" t="s">
        <v>177</v>
      </c>
      <c r="BE639" s="157">
        <f>IF(N639="základná",J639,0)</f>
        <v>0</v>
      </c>
      <c r="BF639" s="157">
        <f>IF(N639="znížená",J639,0)</f>
        <v>0</v>
      </c>
      <c r="BG639" s="157">
        <f>IF(N639="zákl. prenesená",J639,0)</f>
        <v>0</v>
      </c>
      <c r="BH639" s="157">
        <f>IF(N639="zníž. prenesená",J639,0)</f>
        <v>0</v>
      </c>
      <c r="BI639" s="157">
        <f>IF(N639="nulová",J639,0)</f>
        <v>0</v>
      </c>
      <c r="BJ639" s="17" t="s">
        <v>88</v>
      </c>
      <c r="BK639" s="157">
        <f>ROUND(I639*H639,2)</f>
        <v>0</v>
      </c>
      <c r="BL639" s="17" t="s">
        <v>183</v>
      </c>
      <c r="BM639" s="156" t="s">
        <v>546</v>
      </c>
    </row>
    <row r="640" spans="2:65" s="12" customFormat="1" ht="20.399999999999999">
      <c r="B640" s="158"/>
      <c r="D640" s="159" t="s">
        <v>184</v>
      </c>
      <c r="E640" s="160" t="s">
        <v>1</v>
      </c>
      <c r="F640" s="161" t="s">
        <v>2681</v>
      </c>
      <c r="H640" s="162">
        <v>404.25</v>
      </c>
      <c r="I640" s="163"/>
      <c r="L640" s="158"/>
      <c r="M640" s="164"/>
      <c r="T640" s="165"/>
      <c r="AT640" s="160" t="s">
        <v>184</v>
      </c>
      <c r="AU640" s="160" t="s">
        <v>88</v>
      </c>
      <c r="AV640" s="12" t="s">
        <v>88</v>
      </c>
      <c r="AW640" s="12" t="s">
        <v>31</v>
      </c>
      <c r="AX640" s="12" t="s">
        <v>75</v>
      </c>
      <c r="AY640" s="160" t="s">
        <v>177</v>
      </c>
    </row>
    <row r="641" spans="2:65" s="13" customFormat="1">
      <c r="B641" s="166"/>
      <c r="D641" s="159" t="s">
        <v>184</v>
      </c>
      <c r="E641" s="167" t="s">
        <v>1</v>
      </c>
      <c r="F641" s="168" t="s">
        <v>186</v>
      </c>
      <c r="H641" s="169">
        <v>404.25</v>
      </c>
      <c r="I641" s="170"/>
      <c r="L641" s="166"/>
      <c r="M641" s="171"/>
      <c r="T641" s="172"/>
      <c r="AT641" s="167" t="s">
        <v>184</v>
      </c>
      <c r="AU641" s="167" t="s">
        <v>88</v>
      </c>
      <c r="AV641" s="13" t="s">
        <v>183</v>
      </c>
      <c r="AW641" s="13" t="s">
        <v>31</v>
      </c>
      <c r="AX641" s="13" t="s">
        <v>82</v>
      </c>
      <c r="AY641" s="167" t="s">
        <v>177</v>
      </c>
    </row>
    <row r="642" spans="2:65" s="1" customFormat="1" ht="24.15" customHeight="1">
      <c r="B642" s="143"/>
      <c r="C642" s="144" t="s">
        <v>615</v>
      </c>
      <c r="D642" s="144" t="s">
        <v>179</v>
      </c>
      <c r="E642" s="145" t="s">
        <v>2682</v>
      </c>
      <c r="F642" s="146" t="s">
        <v>2683</v>
      </c>
      <c r="G642" s="147" t="s">
        <v>213</v>
      </c>
      <c r="H642" s="148">
        <v>6.2190000000000003</v>
      </c>
      <c r="I642" s="149"/>
      <c r="J642" s="150">
        <f>ROUND(I642*H642,2)</f>
        <v>0</v>
      </c>
      <c r="K642" s="151"/>
      <c r="L642" s="32"/>
      <c r="M642" s="152" t="s">
        <v>1</v>
      </c>
      <c r="N642" s="153" t="s">
        <v>41</v>
      </c>
      <c r="P642" s="154">
        <f>O642*H642</f>
        <v>0</v>
      </c>
      <c r="Q642" s="154">
        <v>0</v>
      </c>
      <c r="R642" s="154">
        <f>Q642*H642</f>
        <v>0</v>
      </c>
      <c r="S642" s="154">
        <v>8.7999999999999995E-2</v>
      </c>
      <c r="T642" s="155">
        <f>S642*H642</f>
        <v>0.54727199999999998</v>
      </c>
      <c r="AR642" s="156" t="s">
        <v>183</v>
      </c>
      <c r="AT642" s="156" t="s">
        <v>179</v>
      </c>
      <c r="AU642" s="156" t="s">
        <v>88</v>
      </c>
      <c r="AY642" s="17" t="s">
        <v>177</v>
      </c>
      <c r="BE642" s="157">
        <f>IF(N642="základná",J642,0)</f>
        <v>0</v>
      </c>
      <c r="BF642" s="157">
        <f>IF(N642="znížená",J642,0)</f>
        <v>0</v>
      </c>
      <c r="BG642" s="157">
        <f>IF(N642="zákl. prenesená",J642,0)</f>
        <v>0</v>
      </c>
      <c r="BH642" s="157">
        <f>IF(N642="zníž. prenesená",J642,0)</f>
        <v>0</v>
      </c>
      <c r="BI642" s="157">
        <f>IF(N642="nulová",J642,0)</f>
        <v>0</v>
      </c>
      <c r="BJ642" s="17" t="s">
        <v>88</v>
      </c>
      <c r="BK642" s="157">
        <f>ROUND(I642*H642,2)</f>
        <v>0</v>
      </c>
      <c r="BL642" s="17" t="s">
        <v>183</v>
      </c>
      <c r="BM642" s="156" t="s">
        <v>550</v>
      </c>
    </row>
    <row r="643" spans="2:65" s="15" customFormat="1">
      <c r="B643" s="180"/>
      <c r="D643" s="159" t="s">
        <v>184</v>
      </c>
      <c r="E643" s="181" t="s">
        <v>1</v>
      </c>
      <c r="F643" s="182" t="s">
        <v>2684</v>
      </c>
      <c r="H643" s="181" t="s">
        <v>1</v>
      </c>
      <c r="I643" s="183"/>
      <c r="L643" s="180"/>
      <c r="M643" s="184"/>
      <c r="T643" s="185"/>
      <c r="AT643" s="181" t="s">
        <v>184</v>
      </c>
      <c r="AU643" s="181" t="s">
        <v>88</v>
      </c>
      <c r="AV643" s="15" t="s">
        <v>82</v>
      </c>
      <c r="AW643" s="15" t="s">
        <v>31</v>
      </c>
      <c r="AX643" s="15" t="s">
        <v>75</v>
      </c>
      <c r="AY643" s="181" t="s">
        <v>177</v>
      </c>
    </row>
    <row r="644" spans="2:65" s="12" customFormat="1" ht="20.399999999999999">
      <c r="B644" s="158"/>
      <c r="D644" s="159" t="s">
        <v>184</v>
      </c>
      <c r="E644" s="160" t="s">
        <v>1</v>
      </c>
      <c r="F644" s="161" t="s">
        <v>2685</v>
      </c>
      <c r="H644" s="162">
        <v>6.2190000000000003</v>
      </c>
      <c r="I644" s="163"/>
      <c r="L644" s="158"/>
      <c r="M644" s="164"/>
      <c r="T644" s="165"/>
      <c r="AT644" s="160" t="s">
        <v>184</v>
      </c>
      <c r="AU644" s="160" t="s">
        <v>88</v>
      </c>
      <c r="AV644" s="12" t="s">
        <v>88</v>
      </c>
      <c r="AW644" s="12" t="s">
        <v>31</v>
      </c>
      <c r="AX644" s="12" t="s">
        <v>75</v>
      </c>
      <c r="AY644" s="160" t="s">
        <v>177</v>
      </c>
    </row>
    <row r="645" spans="2:65" s="13" customFormat="1">
      <c r="B645" s="166"/>
      <c r="D645" s="159" t="s">
        <v>184</v>
      </c>
      <c r="E645" s="167" t="s">
        <v>1</v>
      </c>
      <c r="F645" s="168" t="s">
        <v>186</v>
      </c>
      <c r="H645" s="169">
        <v>6.2190000000000003</v>
      </c>
      <c r="I645" s="170"/>
      <c r="L645" s="166"/>
      <c r="M645" s="171"/>
      <c r="T645" s="172"/>
      <c r="AT645" s="167" t="s">
        <v>184</v>
      </c>
      <c r="AU645" s="167" t="s">
        <v>88</v>
      </c>
      <c r="AV645" s="13" t="s">
        <v>183</v>
      </c>
      <c r="AW645" s="13" t="s">
        <v>31</v>
      </c>
      <c r="AX645" s="13" t="s">
        <v>82</v>
      </c>
      <c r="AY645" s="167" t="s">
        <v>177</v>
      </c>
    </row>
    <row r="646" spans="2:65" s="1" customFormat="1" ht="24.15" customHeight="1">
      <c r="B646" s="143"/>
      <c r="C646" s="144" t="s">
        <v>429</v>
      </c>
      <c r="D646" s="144" t="s">
        <v>179</v>
      </c>
      <c r="E646" s="145" t="s">
        <v>2686</v>
      </c>
      <c r="F646" s="146" t="s">
        <v>2687</v>
      </c>
      <c r="G646" s="147" t="s">
        <v>213</v>
      </c>
      <c r="H646" s="148">
        <v>109.375</v>
      </c>
      <c r="I646" s="149"/>
      <c r="J646" s="150">
        <f>ROUND(I646*H646,2)</f>
        <v>0</v>
      </c>
      <c r="K646" s="151"/>
      <c r="L646" s="32"/>
      <c r="M646" s="152" t="s">
        <v>1</v>
      </c>
      <c r="N646" s="153" t="s">
        <v>41</v>
      </c>
      <c r="P646" s="154">
        <f>O646*H646</f>
        <v>0</v>
      </c>
      <c r="Q646" s="154">
        <v>0</v>
      </c>
      <c r="R646" s="154">
        <f>Q646*H646</f>
        <v>0</v>
      </c>
      <c r="S646" s="154">
        <v>8.7999999999999995E-2</v>
      </c>
      <c r="T646" s="155">
        <f>S646*H646</f>
        <v>9.625</v>
      </c>
      <c r="AR646" s="156" t="s">
        <v>183</v>
      </c>
      <c r="AT646" s="156" t="s">
        <v>179</v>
      </c>
      <c r="AU646" s="156" t="s">
        <v>88</v>
      </c>
      <c r="AY646" s="17" t="s">
        <v>177</v>
      </c>
      <c r="BE646" s="157">
        <f>IF(N646="základná",J646,0)</f>
        <v>0</v>
      </c>
      <c r="BF646" s="157">
        <f>IF(N646="znížená",J646,0)</f>
        <v>0</v>
      </c>
      <c r="BG646" s="157">
        <f>IF(N646="zákl. prenesená",J646,0)</f>
        <v>0</v>
      </c>
      <c r="BH646" s="157">
        <f>IF(N646="zníž. prenesená",J646,0)</f>
        <v>0</v>
      </c>
      <c r="BI646" s="157">
        <f>IF(N646="nulová",J646,0)</f>
        <v>0</v>
      </c>
      <c r="BJ646" s="17" t="s">
        <v>88</v>
      </c>
      <c r="BK646" s="157">
        <f>ROUND(I646*H646,2)</f>
        <v>0</v>
      </c>
      <c r="BL646" s="17" t="s">
        <v>183</v>
      </c>
      <c r="BM646" s="156" t="s">
        <v>558</v>
      </c>
    </row>
    <row r="647" spans="2:65" s="15" customFormat="1">
      <c r="B647" s="180"/>
      <c r="D647" s="159" t="s">
        <v>184</v>
      </c>
      <c r="E647" s="181" t="s">
        <v>1</v>
      </c>
      <c r="F647" s="182" t="s">
        <v>2688</v>
      </c>
      <c r="H647" s="181" t="s">
        <v>1</v>
      </c>
      <c r="I647" s="183"/>
      <c r="L647" s="180"/>
      <c r="M647" s="184"/>
      <c r="T647" s="185"/>
      <c r="AT647" s="181" t="s">
        <v>184</v>
      </c>
      <c r="AU647" s="181" t="s">
        <v>88</v>
      </c>
      <c r="AV647" s="15" t="s">
        <v>82</v>
      </c>
      <c r="AW647" s="15" t="s">
        <v>31</v>
      </c>
      <c r="AX647" s="15" t="s">
        <v>75</v>
      </c>
      <c r="AY647" s="181" t="s">
        <v>177</v>
      </c>
    </row>
    <row r="648" spans="2:65" s="12" customFormat="1" ht="30.6">
      <c r="B648" s="158"/>
      <c r="D648" s="159" t="s">
        <v>184</v>
      </c>
      <c r="E648" s="160" t="s">
        <v>1</v>
      </c>
      <c r="F648" s="161" t="s">
        <v>2689</v>
      </c>
      <c r="H648" s="162">
        <v>23.4</v>
      </c>
      <c r="I648" s="163"/>
      <c r="L648" s="158"/>
      <c r="M648" s="164"/>
      <c r="T648" s="165"/>
      <c r="AT648" s="160" t="s">
        <v>184</v>
      </c>
      <c r="AU648" s="160" t="s">
        <v>88</v>
      </c>
      <c r="AV648" s="12" t="s">
        <v>88</v>
      </c>
      <c r="AW648" s="12" t="s">
        <v>31</v>
      </c>
      <c r="AX648" s="12" t="s">
        <v>75</v>
      </c>
      <c r="AY648" s="160" t="s">
        <v>177</v>
      </c>
    </row>
    <row r="649" spans="2:65" s="12" customFormat="1" ht="20.399999999999999">
      <c r="B649" s="158"/>
      <c r="D649" s="159" t="s">
        <v>184</v>
      </c>
      <c r="E649" s="160" t="s">
        <v>1</v>
      </c>
      <c r="F649" s="161" t="s">
        <v>2690</v>
      </c>
      <c r="H649" s="162">
        <v>31.669</v>
      </c>
      <c r="I649" s="163"/>
      <c r="L649" s="158"/>
      <c r="M649" s="164"/>
      <c r="T649" s="165"/>
      <c r="AT649" s="160" t="s">
        <v>184</v>
      </c>
      <c r="AU649" s="160" t="s">
        <v>88</v>
      </c>
      <c r="AV649" s="12" t="s">
        <v>88</v>
      </c>
      <c r="AW649" s="12" t="s">
        <v>31</v>
      </c>
      <c r="AX649" s="12" t="s">
        <v>75</v>
      </c>
      <c r="AY649" s="160" t="s">
        <v>177</v>
      </c>
    </row>
    <row r="650" spans="2:65" s="12" customFormat="1" ht="30.6">
      <c r="B650" s="158"/>
      <c r="D650" s="159" t="s">
        <v>184</v>
      </c>
      <c r="E650" s="160" t="s">
        <v>1</v>
      </c>
      <c r="F650" s="161" t="s">
        <v>2691</v>
      </c>
      <c r="H650" s="162">
        <v>32.618000000000002</v>
      </c>
      <c r="I650" s="163"/>
      <c r="L650" s="158"/>
      <c r="M650" s="164"/>
      <c r="T650" s="165"/>
      <c r="AT650" s="160" t="s">
        <v>184</v>
      </c>
      <c r="AU650" s="160" t="s">
        <v>88</v>
      </c>
      <c r="AV650" s="12" t="s">
        <v>88</v>
      </c>
      <c r="AW650" s="12" t="s">
        <v>31</v>
      </c>
      <c r="AX650" s="12" t="s">
        <v>75</v>
      </c>
      <c r="AY650" s="160" t="s">
        <v>177</v>
      </c>
    </row>
    <row r="651" spans="2:65" s="12" customFormat="1" ht="20.399999999999999">
      <c r="B651" s="158"/>
      <c r="D651" s="159" t="s">
        <v>184</v>
      </c>
      <c r="E651" s="160" t="s">
        <v>1</v>
      </c>
      <c r="F651" s="161" t="s">
        <v>2692</v>
      </c>
      <c r="H651" s="162">
        <v>21.687999999999999</v>
      </c>
      <c r="I651" s="163"/>
      <c r="L651" s="158"/>
      <c r="M651" s="164"/>
      <c r="T651" s="165"/>
      <c r="AT651" s="160" t="s">
        <v>184</v>
      </c>
      <c r="AU651" s="160" t="s">
        <v>88</v>
      </c>
      <c r="AV651" s="12" t="s">
        <v>88</v>
      </c>
      <c r="AW651" s="12" t="s">
        <v>31</v>
      </c>
      <c r="AX651" s="12" t="s">
        <v>75</v>
      </c>
      <c r="AY651" s="160" t="s">
        <v>177</v>
      </c>
    </row>
    <row r="652" spans="2:65" s="14" customFormat="1">
      <c r="B652" s="173"/>
      <c r="D652" s="159" t="s">
        <v>184</v>
      </c>
      <c r="E652" s="174" t="s">
        <v>1</v>
      </c>
      <c r="F652" s="175" t="s">
        <v>209</v>
      </c>
      <c r="H652" s="176">
        <v>109.375</v>
      </c>
      <c r="I652" s="177"/>
      <c r="L652" s="173"/>
      <c r="M652" s="178"/>
      <c r="T652" s="179"/>
      <c r="AT652" s="174" t="s">
        <v>184</v>
      </c>
      <c r="AU652" s="174" t="s">
        <v>88</v>
      </c>
      <c r="AV652" s="14" t="s">
        <v>191</v>
      </c>
      <c r="AW652" s="14" t="s">
        <v>31</v>
      </c>
      <c r="AX652" s="14" t="s">
        <v>75</v>
      </c>
      <c r="AY652" s="174" t="s">
        <v>177</v>
      </c>
    </row>
    <row r="653" spans="2:65" s="13" customFormat="1">
      <c r="B653" s="166"/>
      <c r="D653" s="159" t="s">
        <v>184</v>
      </c>
      <c r="E653" s="167" t="s">
        <v>1</v>
      </c>
      <c r="F653" s="168" t="s">
        <v>186</v>
      </c>
      <c r="H653" s="169">
        <v>109.375</v>
      </c>
      <c r="I653" s="170"/>
      <c r="L653" s="166"/>
      <c r="M653" s="171"/>
      <c r="T653" s="172"/>
      <c r="AT653" s="167" t="s">
        <v>184</v>
      </c>
      <c r="AU653" s="167" t="s">
        <v>88</v>
      </c>
      <c r="AV653" s="13" t="s">
        <v>183</v>
      </c>
      <c r="AW653" s="13" t="s">
        <v>31</v>
      </c>
      <c r="AX653" s="13" t="s">
        <v>82</v>
      </c>
      <c r="AY653" s="167" t="s">
        <v>177</v>
      </c>
    </row>
    <row r="654" spans="2:65" s="1" customFormat="1" ht="33" customHeight="1">
      <c r="B654" s="143"/>
      <c r="C654" s="144" t="s">
        <v>628</v>
      </c>
      <c r="D654" s="144" t="s">
        <v>179</v>
      </c>
      <c r="E654" s="145" t="s">
        <v>2693</v>
      </c>
      <c r="F654" s="146" t="s">
        <v>2694</v>
      </c>
      <c r="G654" s="147" t="s">
        <v>205</v>
      </c>
      <c r="H654" s="148">
        <v>23.388000000000002</v>
      </c>
      <c r="I654" s="149"/>
      <c r="J654" s="150">
        <f>ROUND(I654*H654,2)</f>
        <v>0</v>
      </c>
      <c r="K654" s="151"/>
      <c r="L654" s="32"/>
      <c r="M654" s="152" t="s">
        <v>1</v>
      </c>
      <c r="N654" s="153" t="s">
        <v>41</v>
      </c>
      <c r="P654" s="154">
        <f>O654*H654</f>
        <v>0</v>
      </c>
      <c r="Q654" s="154">
        <v>0</v>
      </c>
      <c r="R654" s="154">
        <f>Q654*H654</f>
        <v>0</v>
      </c>
      <c r="S654" s="154">
        <v>0.216</v>
      </c>
      <c r="T654" s="155">
        <f>S654*H654</f>
        <v>5.0518080000000003</v>
      </c>
      <c r="AR654" s="156" t="s">
        <v>183</v>
      </c>
      <c r="AT654" s="156" t="s">
        <v>179</v>
      </c>
      <c r="AU654" s="156" t="s">
        <v>88</v>
      </c>
      <c r="AY654" s="17" t="s">
        <v>177</v>
      </c>
      <c r="BE654" s="157">
        <f>IF(N654="základná",J654,0)</f>
        <v>0</v>
      </c>
      <c r="BF654" s="157">
        <f>IF(N654="znížená",J654,0)</f>
        <v>0</v>
      </c>
      <c r="BG654" s="157">
        <f>IF(N654="zákl. prenesená",J654,0)</f>
        <v>0</v>
      </c>
      <c r="BH654" s="157">
        <f>IF(N654="zníž. prenesená",J654,0)</f>
        <v>0</v>
      </c>
      <c r="BI654" s="157">
        <f>IF(N654="nulová",J654,0)</f>
        <v>0</v>
      </c>
      <c r="BJ654" s="17" t="s">
        <v>88</v>
      </c>
      <c r="BK654" s="157">
        <f>ROUND(I654*H654,2)</f>
        <v>0</v>
      </c>
      <c r="BL654" s="17" t="s">
        <v>183</v>
      </c>
      <c r="BM654" s="156" t="s">
        <v>565</v>
      </c>
    </row>
    <row r="655" spans="2:65" s="12" customFormat="1">
      <c r="B655" s="158"/>
      <c r="D655" s="159" t="s">
        <v>184</v>
      </c>
      <c r="E655" s="160" t="s">
        <v>1</v>
      </c>
      <c r="F655" s="161" t="s">
        <v>2695</v>
      </c>
      <c r="H655" s="162">
        <v>11.923</v>
      </c>
      <c r="I655" s="163"/>
      <c r="L655" s="158"/>
      <c r="M655" s="164"/>
      <c r="T655" s="165"/>
      <c r="AT655" s="160" t="s">
        <v>184</v>
      </c>
      <c r="AU655" s="160" t="s">
        <v>88</v>
      </c>
      <c r="AV655" s="12" t="s">
        <v>88</v>
      </c>
      <c r="AW655" s="12" t="s">
        <v>31</v>
      </c>
      <c r="AX655" s="12" t="s">
        <v>75</v>
      </c>
      <c r="AY655" s="160" t="s">
        <v>177</v>
      </c>
    </row>
    <row r="656" spans="2:65" s="12" customFormat="1">
      <c r="B656" s="158"/>
      <c r="D656" s="159" t="s">
        <v>184</v>
      </c>
      <c r="E656" s="160" t="s">
        <v>1</v>
      </c>
      <c r="F656" s="161" t="s">
        <v>2696</v>
      </c>
      <c r="H656" s="162">
        <v>3.077</v>
      </c>
      <c r="I656" s="163"/>
      <c r="L656" s="158"/>
      <c r="M656" s="164"/>
      <c r="T656" s="165"/>
      <c r="AT656" s="160" t="s">
        <v>184</v>
      </c>
      <c r="AU656" s="160" t="s">
        <v>88</v>
      </c>
      <c r="AV656" s="12" t="s">
        <v>88</v>
      </c>
      <c r="AW656" s="12" t="s">
        <v>31</v>
      </c>
      <c r="AX656" s="12" t="s">
        <v>75</v>
      </c>
      <c r="AY656" s="160" t="s">
        <v>177</v>
      </c>
    </row>
    <row r="657" spans="2:65" s="12" customFormat="1">
      <c r="B657" s="158"/>
      <c r="D657" s="159" t="s">
        <v>184</v>
      </c>
      <c r="E657" s="160" t="s">
        <v>1</v>
      </c>
      <c r="F657" s="161" t="s">
        <v>2697</v>
      </c>
      <c r="H657" s="162">
        <v>8.3879999999999999</v>
      </c>
      <c r="I657" s="163"/>
      <c r="L657" s="158"/>
      <c r="M657" s="164"/>
      <c r="T657" s="165"/>
      <c r="AT657" s="160" t="s">
        <v>184</v>
      </c>
      <c r="AU657" s="160" t="s">
        <v>88</v>
      </c>
      <c r="AV657" s="12" t="s">
        <v>88</v>
      </c>
      <c r="AW657" s="12" t="s">
        <v>31</v>
      </c>
      <c r="AX657" s="12" t="s">
        <v>75</v>
      </c>
      <c r="AY657" s="160" t="s">
        <v>177</v>
      </c>
    </row>
    <row r="658" spans="2:65" s="14" customFormat="1">
      <c r="B658" s="173"/>
      <c r="D658" s="159" t="s">
        <v>184</v>
      </c>
      <c r="E658" s="174" t="s">
        <v>1</v>
      </c>
      <c r="F658" s="175" t="s">
        <v>209</v>
      </c>
      <c r="H658" s="176">
        <v>23.388000000000002</v>
      </c>
      <c r="I658" s="177"/>
      <c r="L658" s="173"/>
      <c r="M658" s="178"/>
      <c r="T658" s="179"/>
      <c r="AT658" s="174" t="s">
        <v>184</v>
      </c>
      <c r="AU658" s="174" t="s">
        <v>88</v>
      </c>
      <c r="AV658" s="14" t="s">
        <v>191</v>
      </c>
      <c r="AW658" s="14" t="s">
        <v>31</v>
      </c>
      <c r="AX658" s="14" t="s">
        <v>75</v>
      </c>
      <c r="AY658" s="174" t="s">
        <v>177</v>
      </c>
    </row>
    <row r="659" spans="2:65" s="13" customFormat="1">
      <c r="B659" s="166"/>
      <c r="D659" s="159" t="s">
        <v>184</v>
      </c>
      <c r="E659" s="167" t="s">
        <v>1</v>
      </c>
      <c r="F659" s="168" t="s">
        <v>186</v>
      </c>
      <c r="H659" s="169">
        <v>23.388000000000002</v>
      </c>
      <c r="I659" s="170"/>
      <c r="L659" s="166"/>
      <c r="M659" s="171"/>
      <c r="T659" s="172"/>
      <c r="AT659" s="167" t="s">
        <v>184</v>
      </c>
      <c r="AU659" s="167" t="s">
        <v>88</v>
      </c>
      <c r="AV659" s="13" t="s">
        <v>183</v>
      </c>
      <c r="AW659" s="13" t="s">
        <v>31</v>
      </c>
      <c r="AX659" s="13" t="s">
        <v>82</v>
      </c>
      <c r="AY659" s="167" t="s">
        <v>177</v>
      </c>
    </row>
    <row r="660" spans="2:65" s="1" customFormat="1" ht="16.5" customHeight="1">
      <c r="B660" s="143"/>
      <c r="C660" s="144" t="s">
        <v>434</v>
      </c>
      <c r="D660" s="144" t="s">
        <v>179</v>
      </c>
      <c r="E660" s="145" t="s">
        <v>2698</v>
      </c>
      <c r="F660" s="146" t="s">
        <v>2699</v>
      </c>
      <c r="G660" s="147" t="s">
        <v>213</v>
      </c>
      <c r="H660" s="148">
        <v>96.088999999999999</v>
      </c>
      <c r="I660" s="149"/>
      <c r="J660" s="150">
        <f>ROUND(I660*H660,2)</f>
        <v>0</v>
      </c>
      <c r="K660" s="151"/>
      <c r="L660" s="32"/>
      <c r="M660" s="152" t="s">
        <v>1</v>
      </c>
      <c r="N660" s="153" t="s">
        <v>41</v>
      </c>
      <c r="P660" s="154">
        <f>O660*H660</f>
        <v>0</v>
      </c>
      <c r="Q660" s="154">
        <v>0</v>
      </c>
      <c r="R660" s="154">
        <f>Q660*H660</f>
        <v>0</v>
      </c>
      <c r="S660" s="154">
        <v>3.6999999999999998E-2</v>
      </c>
      <c r="T660" s="155">
        <f>S660*H660</f>
        <v>3.5552929999999998</v>
      </c>
      <c r="AR660" s="156" t="s">
        <v>183</v>
      </c>
      <c r="AT660" s="156" t="s">
        <v>179</v>
      </c>
      <c r="AU660" s="156" t="s">
        <v>88</v>
      </c>
      <c r="AY660" s="17" t="s">
        <v>177</v>
      </c>
      <c r="BE660" s="157">
        <f>IF(N660="základná",J660,0)</f>
        <v>0</v>
      </c>
      <c r="BF660" s="157">
        <f>IF(N660="znížená",J660,0)</f>
        <v>0</v>
      </c>
      <c r="BG660" s="157">
        <f>IF(N660="zákl. prenesená",J660,0)</f>
        <v>0</v>
      </c>
      <c r="BH660" s="157">
        <f>IF(N660="zníž. prenesená",J660,0)</f>
        <v>0</v>
      </c>
      <c r="BI660" s="157">
        <f>IF(N660="nulová",J660,0)</f>
        <v>0</v>
      </c>
      <c r="BJ660" s="17" t="s">
        <v>88</v>
      </c>
      <c r="BK660" s="157">
        <f>ROUND(I660*H660,2)</f>
        <v>0</v>
      </c>
      <c r="BL660" s="17" t="s">
        <v>183</v>
      </c>
      <c r="BM660" s="156" t="s">
        <v>573</v>
      </c>
    </row>
    <row r="661" spans="2:65" s="15" customFormat="1">
      <c r="B661" s="180"/>
      <c r="D661" s="159" t="s">
        <v>184</v>
      </c>
      <c r="E661" s="181" t="s">
        <v>1</v>
      </c>
      <c r="F661" s="182" t="s">
        <v>2700</v>
      </c>
      <c r="H661" s="181" t="s">
        <v>1</v>
      </c>
      <c r="I661" s="183"/>
      <c r="L661" s="180"/>
      <c r="M661" s="184"/>
      <c r="T661" s="185"/>
      <c r="AT661" s="181" t="s">
        <v>184</v>
      </c>
      <c r="AU661" s="181" t="s">
        <v>88</v>
      </c>
      <c r="AV661" s="15" t="s">
        <v>82</v>
      </c>
      <c r="AW661" s="15" t="s">
        <v>31</v>
      </c>
      <c r="AX661" s="15" t="s">
        <v>75</v>
      </c>
      <c r="AY661" s="181" t="s">
        <v>177</v>
      </c>
    </row>
    <row r="662" spans="2:65" s="12" customFormat="1">
      <c r="B662" s="158"/>
      <c r="D662" s="159" t="s">
        <v>184</v>
      </c>
      <c r="E662" s="160" t="s">
        <v>1</v>
      </c>
      <c r="F662" s="161" t="s">
        <v>2701</v>
      </c>
      <c r="H662" s="162">
        <v>5.5940000000000003</v>
      </c>
      <c r="I662" s="163"/>
      <c r="L662" s="158"/>
      <c r="M662" s="164"/>
      <c r="T662" s="165"/>
      <c r="AT662" s="160" t="s">
        <v>184</v>
      </c>
      <c r="AU662" s="160" t="s">
        <v>88</v>
      </c>
      <c r="AV662" s="12" t="s">
        <v>88</v>
      </c>
      <c r="AW662" s="12" t="s">
        <v>31</v>
      </c>
      <c r="AX662" s="12" t="s">
        <v>75</v>
      </c>
      <c r="AY662" s="160" t="s">
        <v>177</v>
      </c>
    </row>
    <row r="663" spans="2:65" s="12" customFormat="1" ht="40.799999999999997">
      <c r="B663" s="158"/>
      <c r="D663" s="159" t="s">
        <v>184</v>
      </c>
      <c r="E663" s="160" t="s">
        <v>1</v>
      </c>
      <c r="F663" s="161" t="s">
        <v>2702</v>
      </c>
      <c r="H663" s="162">
        <v>81.608999999999995</v>
      </c>
      <c r="I663" s="163"/>
      <c r="L663" s="158"/>
      <c r="M663" s="164"/>
      <c r="T663" s="165"/>
      <c r="AT663" s="160" t="s">
        <v>184</v>
      </c>
      <c r="AU663" s="160" t="s">
        <v>88</v>
      </c>
      <c r="AV663" s="12" t="s">
        <v>88</v>
      </c>
      <c r="AW663" s="12" t="s">
        <v>31</v>
      </c>
      <c r="AX663" s="12" t="s">
        <v>75</v>
      </c>
      <c r="AY663" s="160" t="s">
        <v>177</v>
      </c>
    </row>
    <row r="664" spans="2:65" s="12" customFormat="1">
      <c r="B664" s="158"/>
      <c r="D664" s="159" t="s">
        <v>184</v>
      </c>
      <c r="E664" s="160" t="s">
        <v>1</v>
      </c>
      <c r="F664" s="161" t="s">
        <v>2703</v>
      </c>
      <c r="H664" s="162">
        <v>8.8859999999999992</v>
      </c>
      <c r="I664" s="163"/>
      <c r="L664" s="158"/>
      <c r="M664" s="164"/>
      <c r="T664" s="165"/>
      <c r="AT664" s="160" t="s">
        <v>184</v>
      </c>
      <c r="AU664" s="160" t="s">
        <v>88</v>
      </c>
      <c r="AV664" s="12" t="s">
        <v>88</v>
      </c>
      <c r="AW664" s="12" t="s">
        <v>31</v>
      </c>
      <c r="AX664" s="12" t="s">
        <v>75</v>
      </c>
      <c r="AY664" s="160" t="s">
        <v>177</v>
      </c>
    </row>
    <row r="665" spans="2:65" s="14" customFormat="1">
      <c r="B665" s="173"/>
      <c r="D665" s="159" t="s">
        <v>184</v>
      </c>
      <c r="E665" s="174" t="s">
        <v>1</v>
      </c>
      <c r="F665" s="175" t="s">
        <v>209</v>
      </c>
      <c r="H665" s="176">
        <v>96.088999999999999</v>
      </c>
      <c r="I665" s="177"/>
      <c r="L665" s="173"/>
      <c r="M665" s="178"/>
      <c r="T665" s="179"/>
      <c r="AT665" s="174" t="s">
        <v>184</v>
      </c>
      <c r="AU665" s="174" t="s">
        <v>88</v>
      </c>
      <c r="AV665" s="14" t="s">
        <v>191</v>
      </c>
      <c r="AW665" s="14" t="s">
        <v>31</v>
      </c>
      <c r="AX665" s="14" t="s">
        <v>75</v>
      </c>
      <c r="AY665" s="174" t="s">
        <v>177</v>
      </c>
    </row>
    <row r="666" spans="2:65" s="13" customFormat="1">
      <c r="B666" s="166"/>
      <c r="D666" s="159" t="s">
        <v>184</v>
      </c>
      <c r="E666" s="167" t="s">
        <v>1</v>
      </c>
      <c r="F666" s="168" t="s">
        <v>186</v>
      </c>
      <c r="H666" s="169">
        <v>96.088999999999999</v>
      </c>
      <c r="I666" s="170"/>
      <c r="L666" s="166"/>
      <c r="M666" s="171"/>
      <c r="T666" s="172"/>
      <c r="AT666" s="167" t="s">
        <v>184</v>
      </c>
      <c r="AU666" s="167" t="s">
        <v>88</v>
      </c>
      <c r="AV666" s="13" t="s">
        <v>183</v>
      </c>
      <c r="AW666" s="13" t="s">
        <v>31</v>
      </c>
      <c r="AX666" s="13" t="s">
        <v>82</v>
      </c>
      <c r="AY666" s="167" t="s">
        <v>177</v>
      </c>
    </row>
    <row r="667" spans="2:65" s="1" customFormat="1" ht="24.15" customHeight="1">
      <c r="B667" s="143"/>
      <c r="C667" s="144" t="s">
        <v>636</v>
      </c>
      <c r="D667" s="144" t="s">
        <v>179</v>
      </c>
      <c r="E667" s="145" t="s">
        <v>2704</v>
      </c>
      <c r="F667" s="146" t="s">
        <v>2705</v>
      </c>
      <c r="G667" s="147" t="s">
        <v>205</v>
      </c>
      <c r="H667" s="148">
        <v>626.58500000000004</v>
      </c>
      <c r="I667" s="149"/>
      <c r="J667" s="150">
        <f>ROUND(I667*H667,2)</f>
        <v>0</v>
      </c>
      <c r="K667" s="151"/>
      <c r="L667" s="32"/>
      <c r="M667" s="152" t="s">
        <v>1</v>
      </c>
      <c r="N667" s="153" t="s">
        <v>41</v>
      </c>
      <c r="P667" s="154">
        <f>O667*H667</f>
        <v>0</v>
      </c>
      <c r="Q667" s="154">
        <v>0</v>
      </c>
      <c r="R667" s="154">
        <f>Q667*H667</f>
        <v>0</v>
      </c>
      <c r="S667" s="154">
        <v>6.0999999999999999E-2</v>
      </c>
      <c r="T667" s="155">
        <f>S667*H667</f>
        <v>38.221685000000001</v>
      </c>
      <c r="AR667" s="156" t="s">
        <v>183</v>
      </c>
      <c r="AT667" s="156" t="s">
        <v>179</v>
      </c>
      <c r="AU667" s="156" t="s">
        <v>88</v>
      </c>
      <c r="AY667" s="17" t="s">
        <v>177</v>
      </c>
      <c r="BE667" s="157">
        <f>IF(N667="základná",J667,0)</f>
        <v>0</v>
      </c>
      <c r="BF667" s="157">
        <f>IF(N667="znížená",J667,0)</f>
        <v>0</v>
      </c>
      <c r="BG667" s="157">
        <f>IF(N667="zákl. prenesená",J667,0)</f>
        <v>0</v>
      </c>
      <c r="BH667" s="157">
        <f>IF(N667="zníž. prenesená",J667,0)</f>
        <v>0</v>
      </c>
      <c r="BI667" s="157">
        <f>IF(N667="nulová",J667,0)</f>
        <v>0</v>
      </c>
      <c r="BJ667" s="17" t="s">
        <v>88</v>
      </c>
      <c r="BK667" s="157">
        <f>ROUND(I667*H667,2)</f>
        <v>0</v>
      </c>
      <c r="BL667" s="17" t="s">
        <v>183</v>
      </c>
      <c r="BM667" s="156" t="s">
        <v>579</v>
      </c>
    </row>
    <row r="668" spans="2:65" s="12" customFormat="1" ht="20.399999999999999">
      <c r="B668" s="158"/>
      <c r="D668" s="159" t="s">
        <v>184</v>
      </c>
      <c r="E668" s="160" t="s">
        <v>1</v>
      </c>
      <c r="F668" s="161" t="s">
        <v>2469</v>
      </c>
      <c r="H668" s="162">
        <v>22.372</v>
      </c>
      <c r="I668" s="163"/>
      <c r="L668" s="158"/>
      <c r="M668" s="164"/>
      <c r="T668" s="165"/>
      <c r="AT668" s="160" t="s">
        <v>184</v>
      </c>
      <c r="AU668" s="160" t="s">
        <v>88</v>
      </c>
      <c r="AV668" s="12" t="s">
        <v>88</v>
      </c>
      <c r="AW668" s="12" t="s">
        <v>31</v>
      </c>
      <c r="AX668" s="12" t="s">
        <v>75</v>
      </c>
      <c r="AY668" s="160" t="s">
        <v>177</v>
      </c>
    </row>
    <row r="669" spans="2:65" s="12" customFormat="1" ht="30.6">
      <c r="B669" s="158"/>
      <c r="D669" s="159" t="s">
        <v>184</v>
      </c>
      <c r="E669" s="160" t="s">
        <v>1</v>
      </c>
      <c r="F669" s="161" t="s">
        <v>2470</v>
      </c>
      <c r="H669" s="162">
        <v>76.870999999999995</v>
      </c>
      <c r="I669" s="163"/>
      <c r="L669" s="158"/>
      <c r="M669" s="164"/>
      <c r="T669" s="165"/>
      <c r="AT669" s="160" t="s">
        <v>184</v>
      </c>
      <c r="AU669" s="160" t="s">
        <v>88</v>
      </c>
      <c r="AV669" s="12" t="s">
        <v>88</v>
      </c>
      <c r="AW669" s="12" t="s">
        <v>31</v>
      </c>
      <c r="AX669" s="12" t="s">
        <v>75</v>
      </c>
      <c r="AY669" s="160" t="s">
        <v>177</v>
      </c>
    </row>
    <row r="670" spans="2:65" s="12" customFormat="1">
      <c r="B670" s="158"/>
      <c r="D670" s="159" t="s">
        <v>184</v>
      </c>
      <c r="E670" s="160" t="s">
        <v>1</v>
      </c>
      <c r="F670" s="161" t="s">
        <v>2471</v>
      </c>
      <c r="H670" s="162">
        <v>7.5789999999999997</v>
      </c>
      <c r="I670" s="163"/>
      <c r="L670" s="158"/>
      <c r="M670" s="164"/>
      <c r="T670" s="165"/>
      <c r="AT670" s="160" t="s">
        <v>184</v>
      </c>
      <c r="AU670" s="160" t="s">
        <v>88</v>
      </c>
      <c r="AV670" s="12" t="s">
        <v>88</v>
      </c>
      <c r="AW670" s="12" t="s">
        <v>31</v>
      </c>
      <c r="AX670" s="12" t="s">
        <v>75</v>
      </c>
      <c r="AY670" s="160" t="s">
        <v>177</v>
      </c>
    </row>
    <row r="671" spans="2:65" s="12" customFormat="1">
      <c r="B671" s="158"/>
      <c r="D671" s="159" t="s">
        <v>184</v>
      </c>
      <c r="E671" s="160" t="s">
        <v>1</v>
      </c>
      <c r="F671" s="161" t="s">
        <v>2472</v>
      </c>
      <c r="H671" s="162">
        <v>63.616</v>
      </c>
      <c r="I671" s="163"/>
      <c r="L671" s="158"/>
      <c r="M671" s="164"/>
      <c r="T671" s="165"/>
      <c r="AT671" s="160" t="s">
        <v>184</v>
      </c>
      <c r="AU671" s="160" t="s">
        <v>88</v>
      </c>
      <c r="AV671" s="12" t="s">
        <v>88</v>
      </c>
      <c r="AW671" s="12" t="s">
        <v>31</v>
      </c>
      <c r="AX671" s="12" t="s">
        <v>75</v>
      </c>
      <c r="AY671" s="160" t="s">
        <v>177</v>
      </c>
    </row>
    <row r="672" spans="2:65" s="15" customFormat="1" ht="40.799999999999997">
      <c r="B672" s="180"/>
      <c r="D672" s="159" t="s">
        <v>184</v>
      </c>
      <c r="E672" s="181" t="s">
        <v>1</v>
      </c>
      <c r="F672" s="182" t="s">
        <v>2706</v>
      </c>
      <c r="H672" s="181" t="s">
        <v>1</v>
      </c>
      <c r="I672" s="183"/>
      <c r="L672" s="180"/>
      <c r="M672" s="184"/>
      <c r="T672" s="185"/>
      <c r="AT672" s="181" t="s">
        <v>184</v>
      </c>
      <c r="AU672" s="181" t="s">
        <v>88</v>
      </c>
      <c r="AV672" s="15" t="s">
        <v>82</v>
      </c>
      <c r="AW672" s="15" t="s">
        <v>31</v>
      </c>
      <c r="AX672" s="15" t="s">
        <v>75</v>
      </c>
      <c r="AY672" s="181" t="s">
        <v>177</v>
      </c>
    </row>
    <row r="673" spans="2:65" s="12" customFormat="1" ht="30.6">
      <c r="B673" s="158"/>
      <c r="D673" s="159" t="s">
        <v>184</v>
      </c>
      <c r="E673" s="160" t="s">
        <v>1</v>
      </c>
      <c r="F673" s="161" t="s">
        <v>2474</v>
      </c>
      <c r="H673" s="162">
        <v>112.553</v>
      </c>
      <c r="I673" s="163"/>
      <c r="L673" s="158"/>
      <c r="M673" s="164"/>
      <c r="T673" s="165"/>
      <c r="AT673" s="160" t="s">
        <v>184</v>
      </c>
      <c r="AU673" s="160" t="s">
        <v>88</v>
      </c>
      <c r="AV673" s="12" t="s">
        <v>88</v>
      </c>
      <c r="AW673" s="12" t="s">
        <v>31</v>
      </c>
      <c r="AX673" s="12" t="s">
        <v>75</v>
      </c>
      <c r="AY673" s="160" t="s">
        <v>177</v>
      </c>
    </row>
    <row r="674" spans="2:65" s="12" customFormat="1">
      <c r="B674" s="158"/>
      <c r="D674" s="159" t="s">
        <v>184</v>
      </c>
      <c r="E674" s="160" t="s">
        <v>1</v>
      </c>
      <c r="F674" s="161" t="s">
        <v>2475</v>
      </c>
      <c r="H674" s="162">
        <v>67.813999999999993</v>
      </c>
      <c r="I674" s="163"/>
      <c r="L674" s="158"/>
      <c r="M674" s="164"/>
      <c r="T674" s="165"/>
      <c r="AT674" s="160" t="s">
        <v>184</v>
      </c>
      <c r="AU674" s="160" t="s">
        <v>88</v>
      </c>
      <c r="AV674" s="12" t="s">
        <v>88</v>
      </c>
      <c r="AW674" s="12" t="s">
        <v>31</v>
      </c>
      <c r="AX674" s="12" t="s">
        <v>75</v>
      </c>
      <c r="AY674" s="160" t="s">
        <v>177</v>
      </c>
    </row>
    <row r="675" spans="2:65" s="14" customFormat="1">
      <c r="B675" s="173"/>
      <c r="D675" s="159" t="s">
        <v>184</v>
      </c>
      <c r="E675" s="174" t="s">
        <v>1</v>
      </c>
      <c r="F675" s="175" t="s">
        <v>209</v>
      </c>
      <c r="H675" s="176">
        <v>350.80500000000001</v>
      </c>
      <c r="I675" s="177"/>
      <c r="L675" s="173"/>
      <c r="M675" s="178"/>
      <c r="T675" s="179"/>
      <c r="AT675" s="174" t="s">
        <v>184</v>
      </c>
      <c r="AU675" s="174" t="s">
        <v>88</v>
      </c>
      <c r="AV675" s="14" t="s">
        <v>191</v>
      </c>
      <c r="AW675" s="14" t="s">
        <v>31</v>
      </c>
      <c r="AX675" s="14" t="s">
        <v>75</v>
      </c>
      <c r="AY675" s="174" t="s">
        <v>177</v>
      </c>
    </row>
    <row r="676" spans="2:65" s="15" customFormat="1">
      <c r="B676" s="180"/>
      <c r="D676" s="159" t="s">
        <v>184</v>
      </c>
      <c r="E676" s="181" t="s">
        <v>1</v>
      </c>
      <c r="F676" s="182" t="s">
        <v>2476</v>
      </c>
      <c r="H676" s="181" t="s">
        <v>1</v>
      </c>
      <c r="I676" s="183"/>
      <c r="L676" s="180"/>
      <c r="M676" s="184"/>
      <c r="T676" s="185"/>
      <c r="AT676" s="181" t="s">
        <v>184</v>
      </c>
      <c r="AU676" s="181" t="s">
        <v>88</v>
      </c>
      <c r="AV676" s="15" t="s">
        <v>82</v>
      </c>
      <c r="AW676" s="15" t="s">
        <v>31</v>
      </c>
      <c r="AX676" s="15" t="s">
        <v>75</v>
      </c>
      <c r="AY676" s="181" t="s">
        <v>177</v>
      </c>
    </row>
    <row r="677" spans="2:65" s="12" customFormat="1">
      <c r="B677" s="158"/>
      <c r="D677" s="159" t="s">
        <v>184</v>
      </c>
      <c r="E677" s="160" t="s">
        <v>1</v>
      </c>
      <c r="F677" s="161" t="s">
        <v>2477</v>
      </c>
      <c r="H677" s="162">
        <v>51.54</v>
      </c>
      <c r="I677" s="163"/>
      <c r="L677" s="158"/>
      <c r="M677" s="164"/>
      <c r="T677" s="165"/>
      <c r="AT677" s="160" t="s">
        <v>184</v>
      </c>
      <c r="AU677" s="160" t="s">
        <v>88</v>
      </c>
      <c r="AV677" s="12" t="s">
        <v>88</v>
      </c>
      <c r="AW677" s="12" t="s">
        <v>31</v>
      </c>
      <c r="AX677" s="12" t="s">
        <v>75</v>
      </c>
      <c r="AY677" s="160" t="s">
        <v>177</v>
      </c>
    </row>
    <row r="678" spans="2:65" s="12" customFormat="1">
      <c r="B678" s="158"/>
      <c r="D678" s="159" t="s">
        <v>184</v>
      </c>
      <c r="E678" s="160" t="s">
        <v>1</v>
      </c>
      <c r="F678" s="161" t="s">
        <v>2478</v>
      </c>
      <c r="H678" s="162">
        <v>224.24</v>
      </c>
      <c r="I678" s="163"/>
      <c r="L678" s="158"/>
      <c r="M678" s="164"/>
      <c r="T678" s="165"/>
      <c r="AT678" s="160" t="s">
        <v>184</v>
      </c>
      <c r="AU678" s="160" t="s">
        <v>88</v>
      </c>
      <c r="AV678" s="12" t="s">
        <v>88</v>
      </c>
      <c r="AW678" s="12" t="s">
        <v>31</v>
      </c>
      <c r="AX678" s="12" t="s">
        <v>75</v>
      </c>
      <c r="AY678" s="160" t="s">
        <v>177</v>
      </c>
    </row>
    <row r="679" spans="2:65" s="14" customFormat="1">
      <c r="B679" s="173"/>
      <c r="D679" s="159" t="s">
        <v>184</v>
      </c>
      <c r="E679" s="174" t="s">
        <v>1</v>
      </c>
      <c r="F679" s="175" t="s">
        <v>209</v>
      </c>
      <c r="H679" s="176">
        <v>275.77999999999997</v>
      </c>
      <c r="I679" s="177"/>
      <c r="L679" s="173"/>
      <c r="M679" s="178"/>
      <c r="T679" s="179"/>
      <c r="AT679" s="174" t="s">
        <v>184</v>
      </c>
      <c r="AU679" s="174" t="s">
        <v>88</v>
      </c>
      <c r="AV679" s="14" t="s">
        <v>191</v>
      </c>
      <c r="AW679" s="14" t="s">
        <v>31</v>
      </c>
      <c r="AX679" s="14" t="s">
        <v>75</v>
      </c>
      <c r="AY679" s="174" t="s">
        <v>177</v>
      </c>
    </row>
    <row r="680" spans="2:65" s="13" customFormat="1">
      <c r="B680" s="166"/>
      <c r="D680" s="159" t="s">
        <v>184</v>
      </c>
      <c r="E680" s="167" t="s">
        <v>1</v>
      </c>
      <c r="F680" s="168" t="s">
        <v>186</v>
      </c>
      <c r="H680" s="169">
        <v>626.58500000000004</v>
      </c>
      <c r="I680" s="170"/>
      <c r="L680" s="166"/>
      <c r="M680" s="171"/>
      <c r="T680" s="172"/>
      <c r="AT680" s="167" t="s">
        <v>184</v>
      </c>
      <c r="AU680" s="167" t="s">
        <v>88</v>
      </c>
      <c r="AV680" s="13" t="s">
        <v>183</v>
      </c>
      <c r="AW680" s="13" t="s">
        <v>31</v>
      </c>
      <c r="AX680" s="13" t="s">
        <v>82</v>
      </c>
      <c r="AY680" s="167" t="s">
        <v>177</v>
      </c>
    </row>
    <row r="681" spans="2:65" s="1" customFormat="1" ht="16.5" customHeight="1">
      <c r="B681" s="143"/>
      <c r="C681" s="144" t="s">
        <v>438</v>
      </c>
      <c r="D681" s="144" t="s">
        <v>179</v>
      </c>
      <c r="E681" s="145" t="s">
        <v>2707</v>
      </c>
      <c r="F681" s="146" t="s">
        <v>2708</v>
      </c>
      <c r="G681" s="147" t="s">
        <v>205</v>
      </c>
      <c r="H681" s="148">
        <v>577.86</v>
      </c>
      <c r="I681" s="149"/>
      <c r="J681" s="150">
        <f>ROUND(I681*H681,2)</f>
        <v>0</v>
      </c>
      <c r="K681" s="151"/>
      <c r="L681" s="32"/>
      <c r="M681" s="152" t="s">
        <v>1</v>
      </c>
      <c r="N681" s="153" t="s">
        <v>41</v>
      </c>
      <c r="P681" s="154">
        <f>O681*H681</f>
        <v>0</v>
      </c>
      <c r="Q681" s="154">
        <v>0</v>
      </c>
      <c r="R681" s="154">
        <f>Q681*H681</f>
        <v>0</v>
      </c>
      <c r="S681" s="154">
        <v>7.2999999999999995E-2</v>
      </c>
      <c r="T681" s="155">
        <f>S681*H681</f>
        <v>42.183779999999999</v>
      </c>
      <c r="AR681" s="156" t="s">
        <v>183</v>
      </c>
      <c r="AT681" s="156" t="s">
        <v>179</v>
      </c>
      <c r="AU681" s="156" t="s">
        <v>88</v>
      </c>
      <c r="AY681" s="17" t="s">
        <v>177</v>
      </c>
      <c r="BE681" s="157">
        <f>IF(N681="základná",J681,0)</f>
        <v>0</v>
      </c>
      <c r="BF681" s="157">
        <f>IF(N681="znížená",J681,0)</f>
        <v>0</v>
      </c>
      <c r="BG681" s="157">
        <f>IF(N681="zákl. prenesená",J681,0)</f>
        <v>0</v>
      </c>
      <c r="BH681" s="157">
        <f>IF(N681="zníž. prenesená",J681,0)</f>
        <v>0</v>
      </c>
      <c r="BI681" s="157">
        <f>IF(N681="nulová",J681,0)</f>
        <v>0</v>
      </c>
      <c r="BJ681" s="17" t="s">
        <v>88</v>
      </c>
      <c r="BK681" s="157">
        <f>ROUND(I681*H681,2)</f>
        <v>0</v>
      </c>
      <c r="BL681" s="17" t="s">
        <v>183</v>
      </c>
      <c r="BM681" s="156" t="s">
        <v>2709</v>
      </c>
    </row>
    <row r="682" spans="2:65" s="15" customFormat="1">
      <c r="B682" s="180"/>
      <c r="D682" s="159" t="s">
        <v>184</v>
      </c>
      <c r="E682" s="181" t="s">
        <v>1</v>
      </c>
      <c r="F682" s="182" t="s">
        <v>2710</v>
      </c>
      <c r="H682" s="181" t="s">
        <v>1</v>
      </c>
      <c r="I682" s="183"/>
      <c r="L682" s="180"/>
      <c r="M682" s="184"/>
      <c r="T682" s="185"/>
      <c r="AT682" s="181" t="s">
        <v>184</v>
      </c>
      <c r="AU682" s="181" t="s">
        <v>88</v>
      </c>
      <c r="AV682" s="15" t="s">
        <v>82</v>
      </c>
      <c r="AW682" s="15" t="s">
        <v>31</v>
      </c>
      <c r="AX682" s="15" t="s">
        <v>75</v>
      </c>
      <c r="AY682" s="181" t="s">
        <v>177</v>
      </c>
    </row>
    <row r="683" spans="2:65" s="15" customFormat="1" ht="20.399999999999999">
      <c r="B683" s="180"/>
      <c r="D683" s="159" t="s">
        <v>184</v>
      </c>
      <c r="E683" s="181" t="s">
        <v>1</v>
      </c>
      <c r="F683" s="182" t="s">
        <v>2711</v>
      </c>
      <c r="H683" s="181" t="s">
        <v>1</v>
      </c>
      <c r="I683" s="183"/>
      <c r="L683" s="180"/>
      <c r="M683" s="184"/>
      <c r="T683" s="185"/>
      <c r="AT683" s="181" t="s">
        <v>184</v>
      </c>
      <c r="AU683" s="181" t="s">
        <v>88</v>
      </c>
      <c r="AV683" s="15" t="s">
        <v>82</v>
      </c>
      <c r="AW683" s="15" t="s">
        <v>31</v>
      </c>
      <c r="AX683" s="15" t="s">
        <v>75</v>
      </c>
      <c r="AY683" s="181" t="s">
        <v>177</v>
      </c>
    </row>
    <row r="684" spans="2:65" s="15" customFormat="1" ht="30.6">
      <c r="B684" s="180"/>
      <c r="D684" s="159" t="s">
        <v>184</v>
      </c>
      <c r="E684" s="181" t="s">
        <v>1</v>
      </c>
      <c r="F684" s="182" t="s">
        <v>2712</v>
      </c>
      <c r="H684" s="181" t="s">
        <v>1</v>
      </c>
      <c r="I684" s="183"/>
      <c r="L684" s="180"/>
      <c r="M684" s="184"/>
      <c r="T684" s="185"/>
      <c r="AT684" s="181" t="s">
        <v>184</v>
      </c>
      <c r="AU684" s="181" t="s">
        <v>88</v>
      </c>
      <c r="AV684" s="15" t="s">
        <v>82</v>
      </c>
      <c r="AW684" s="15" t="s">
        <v>31</v>
      </c>
      <c r="AX684" s="15" t="s">
        <v>75</v>
      </c>
      <c r="AY684" s="181" t="s">
        <v>177</v>
      </c>
    </row>
    <row r="685" spans="2:65" s="12" customFormat="1">
      <c r="B685" s="158"/>
      <c r="D685" s="159" t="s">
        <v>184</v>
      </c>
      <c r="E685" s="160" t="s">
        <v>1</v>
      </c>
      <c r="F685" s="161" t="s">
        <v>2713</v>
      </c>
      <c r="H685" s="162">
        <v>326.12</v>
      </c>
      <c r="I685" s="163"/>
      <c r="L685" s="158"/>
      <c r="M685" s="164"/>
      <c r="T685" s="165"/>
      <c r="AT685" s="160" t="s">
        <v>184</v>
      </c>
      <c r="AU685" s="160" t="s">
        <v>88</v>
      </c>
      <c r="AV685" s="12" t="s">
        <v>88</v>
      </c>
      <c r="AW685" s="12" t="s">
        <v>31</v>
      </c>
      <c r="AX685" s="12" t="s">
        <v>75</v>
      </c>
      <c r="AY685" s="160" t="s">
        <v>177</v>
      </c>
    </row>
    <row r="686" spans="2:65" s="12" customFormat="1">
      <c r="B686" s="158"/>
      <c r="D686" s="159" t="s">
        <v>184</v>
      </c>
      <c r="E686" s="160" t="s">
        <v>1</v>
      </c>
      <c r="F686" s="161" t="s">
        <v>2714</v>
      </c>
      <c r="H686" s="162">
        <v>38.97</v>
      </c>
      <c r="I686" s="163"/>
      <c r="L686" s="158"/>
      <c r="M686" s="164"/>
      <c r="T686" s="165"/>
      <c r="AT686" s="160" t="s">
        <v>184</v>
      </c>
      <c r="AU686" s="160" t="s">
        <v>88</v>
      </c>
      <c r="AV686" s="12" t="s">
        <v>88</v>
      </c>
      <c r="AW686" s="12" t="s">
        <v>31</v>
      </c>
      <c r="AX686" s="12" t="s">
        <v>75</v>
      </c>
      <c r="AY686" s="160" t="s">
        <v>177</v>
      </c>
    </row>
    <row r="687" spans="2:65" s="14" customFormat="1">
      <c r="B687" s="173"/>
      <c r="D687" s="159" t="s">
        <v>184</v>
      </c>
      <c r="E687" s="174" t="s">
        <v>1</v>
      </c>
      <c r="F687" s="175" t="s">
        <v>209</v>
      </c>
      <c r="H687" s="176">
        <v>365.09</v>
      </c>
      <c r="I687" s="177"/>
      <c r="L687" s="173"/>
      <c r="M687" s="178"/>
      <c r="T687" s="179"/>
      <c r="AT687" s="174" t="s">
        <v>184</v>
      </c>
      <c r="AU687" s="174" t="s">
        <v>88</v>
      </c>
      <c r="AV687" s="14" t="s">
        <v>191</v>
      </c>
      <c r="AW687" s="14" t="s">
        <v>31</v>
      </c>
      <c r="AX687" s="14" t="s">
        <v>75</v>
      </c>
      <c r="AY687" s="174" t="s">
        <v>177</v>
      </c>
    </row>
    <row r="688" spans="2:65" s="15" customFormat="1">
      <c r="B688" s="180"/>
      <c r="D688" s="159" t="s">
        <v>184</v>
      </c>
      <c r="E688" s="181" t="s">
        <v>1</v>
      </c>
      <c r="F688" s="182" t="s">
        <v>2715</v>
      </c>
      <c r="H688" s="181" t="s">
        <v>1</v>
      </c>
      <c r="I688" s="183"/>
      <c r="L688" s="180"/>
      <c r="M688" s="184"/>
      <c r="T688" s="185"/>
      <c r="AT688" s="181" t="s">
        <v>184</v>
      </c>
      <c r="AU688" s="181" t="s">
        <v>88</v>
      </c>
      <c r="AV688" s="15" t="s">
        <v>82</v>
      </c>
      <c r="AW688" s="15" t="s">
        <v>31</v>
      </c>
      <c r="AX688" s="15" t="s">
        <v>75</v>
      </c>
      <c r="AY688" s="181" t="s">
        <v>177</v>
      </c>
    </row>
    <row r="689" spans="2:65" s="12" customFormat="1">
      <c r="B689" s="158"/>
      <c r="D689" s="159" t="s">
        <v>184</v>
      </c>
      <c r="E689" s="160" t="s">
        <v>1</v>
      </c>
      <c r="F689" s="161" t="s">
        <v>2716</v>
      </c>
      <c r="H689" s="162">
        <v>53.36</v>
      </c>
      <c r="I689" s="163"/>
      <c r="L689" s="158"/>
      <c r="M689" s="164"/>
      <c r="T689" s="165"/>
      <c r="AT689" s="160" t="s">
        <v>184</v>
      </c>
      <c r="AU689" s="160" t="s">
        <v>88</v>
      </c>
      <c r="AV689" s="12" t="s">
        <v>88</v>
      </c>
      <c r="AW689" s="12" t="s">
        <v>31</v>
      </c>
      <c r="AX689" s="12" t="s">
        <v>75</v>
      </c>
      <c r="AY689" s="160" t="s">
        <v>177</v>
      </c>
    </row>
    <row r="690" spans="2:65" s="12" customFormat="1">
      <c r="B690" s="158"/>
      <c r="D690" s="159" t="s">
        <v>184</v>
      </c>
      <c r="E690" s="160" t="s">
        <v>1</v>
      </c>
      <c r="F690" s="161" t="s">
        <v>2717</v>
      </c>
      <c r="H690" s="162">
        <v>43.83</v>
      </c>
      <c r="I690" s="163"/>
      <c r="L690" s="158"/>
      <c r="M690" s="164"/>
      <c r="T690" s="165"/>
      <c r="AT690" s="160" t="s">
        <v>184</v>
      </c>
      <c r="AU690" s="160" t="s">
        <v>88</v>
      </c>
      <c r="AV690" s="12" t="s">
        <v>88</v>
      </c>
      <c r="AW690" s="12" t="s">
        <v>31</v>
      </c>
      <c r="AX690" s="12" t="s">
        <v>75</v>
      </c>
      <c r="AY690" s="160" t="s">
        <v>177</v>
      </c>
    </row>
    <row r="691" spans="2:65" s="12" customFormat="1">
      <c r="B691" s="158"/>
      <c r="D691" s="159" t="s">
        <v>184</v>
      </c>
      <c r="E691" s="160" t="s">
        <v>1</v>
      </c>
      <c r="F691" s="161" t="s">
        <v>2718</v>
      </c>
      <c r="H691" s="162">
        <v>67.69</v>
      </c>
      <c r="I691" s="163"/>
      <c r="L691" s="158"/>
      <c r="M691" s="164"/>
      <c r="T691" s="165"/>
      <c r="AT691" s="160" t="s">
        <v>184</v>
      </c>
      <c r="AU691" s="160" t="s">
        <v>88</v>
      </c>
      <c r="AV691" s="12" t="s">
        <v>88</v>
      </c>
      <c r="AW691" s="12" t="s">
        <v>31</v>
      </c>
      <c r="AX691" s="12" t="s">
        <v>75</v>
      </c>
      <c r="AY691" s="160" t="s">
        <v>177</v>
      </c>
    </row>
    <row r="692" spans="2:65" s="12" customFormat="1">
      <c r="B692" s="158"/>
      <c r="D692" s="159" t="s">
        <v>184</v>
      </c>
      <c r="E692" s="160" t="s">
        <v>1</v>
      </c>
      <c r="F692" s="161" t="s">
        <v>2719</v>
      </c>
      <c r="H692" s="162">
        <v>47.89</v>
      </c>
      <c r="I692" s="163"/>
      <c r="L692" s="158"/>
      <c r="M692" s="164"/>
      <c r="T692" s="165"/>
      <c r="AT692" s="160" t="s">
        <v>184</v>
      </c>
      <c r="AU692" s="160" t="s">
        <v>88</v>
      </c>
      <c r="AV692" s="12" t="s">
        <v>88</v>
      </c>
      <c r="AW692" s="12" t="s">
        <v>31</v>
      </c>
      <c r="AX692" s="12" t="s">
        <v>75</v>
      </c>
      <c r="AY692" s="160" t="s">
        <v>177</v>
      </c>
    </row>
    <row r="693" spans="2:65" s="14" customFormat="1">
      <c r="B693" s="173"/>
      <c r="D693" s="159" t="s">
        <v>184</v>
      </c>
      <c r="E693" s="174" t="s">
        <v>1</v>
      </c>
      <c r="F693" s="175" t="s">
        <v>209</v>
      </c>
      <c r="H693" s="176">
        <v>212.77</v>
      </c>
      <c r="I693" s="177"/>
      <c r="L693" s="173"/>
      <c r="M693" s="178"/>
      <c r="T693" s="179"/>
      <c r="AT693" s="174" t="s">
        <v>184</v>
      </c>
      <c r="AU693" s="174" t="s">
        <v>88</v>
      </c>
      <c r="AV693" s="14" t="s">
        <v>191</v>
      </c>
      <c r="AW693" s="14" t="s">
        <v>31</v>
      </c>
      <c r="AX693" s="14" t="s">
        <v>75</v>
      </c>
      <c r="AY693" s="174" t="s">
        <v>177</v>
      </c>
    </row>
    <row r="694" spans="2:65" s="13" customFormat="1">
      <c r="B694" s="166"/>
      <c r="D694" s="159" t="s">
        <v>184</v>
      </c>
      <c r="E694" s="167" t="s">
        <v>1</v>
      </c>
      <c r="F694" s="168" t="s">
        <v>186</v>
      </c>
      <c r="H694" s="169">
        <v>577.86</v>
      </c>
      <c r="I694" s="170"/>
      <c r="L694" s="166"/>
      <c r="M694" s="171"/>
      <c r="T694" s="172"/>
      <c r="AT694" s="167" t="s">
        <v>184</v>
      </c>
      <c r="AU694" s="167" t="s">
        <v>88</v>
      </c>
      <c r="AV694" s="13" t="s">
        <v>183</v>
      </c>
      <c r="AW694" s="13" t="s">
        <v>31</v>
      </c>
      <c r="AX694" s="13" t="s">
        <v>82</v>
      </c>
      <c r="AY694" s="167" t="s">
        <v>177</v>
      </c>
    </row>
    <row r="695" spans="2:65" s="1" customFormat="1" ht="24.15" customHeight="1">
      <c r="B695" s="143"/>
      <c r="C695" s="144" t="s">
        <v>643</v>
      </c>
      <c r="D695" s="144" t="s">
        <v>179</v>
      </c>
      <c r="E695" s="145" t="s">
        <v>2720</v>
      </c>
      <c r="F695" s="146" t="s">
        <v>2721</v>
      </c>
      <c r="G695" s="147" t="s">
        <v>350</v>
      </c>
      <c r="H695" s="148">
        <v>738.20100000000002</v>
      </c>
      <c r="I695" s="149"/>
      <c r="J695" s="150">
        <f>ROUND(I695*H695,2)</f>
        <v>0</v>
      </c>
      <c r="K695" s="151"/>
      <c r="L695" s="32"/>
      <c r="M695" s="152" t="s">
        <v>1</v>
      </c>
      <c r="N695" s="153" t="s">
        <v>41</v>
      </c>
      <c r="P695" s="154">
        <f>O695*H695</f>
        <v>0</v>
      </c>
      <c r="Q695" s="154">
        <v>0</v>
      </c>
      <c r="R695" s="154">
        <f>Q695*H695</f>
        <v>0</v>
      </c>
      <c r="S695" s="154">
        <v>0</v>
      </c>
      <c r="T695" s="155">
        <f>S695*H695</f>
        <v>0</v>
      </c>
      <c r="AR695" s="156" t="s">
        <v>183</v>
      </c>
      <c r="AT695" s="156" t="s">
        <v>179</v>
      </c>
      <c r="AU695" s="156" t="s">
        <v>88</v>
      </c>
      <c r="AY695" s="17" t="s">
        <v>177</v>
      </c>
      <c r="BE695" s="157">
        <f>IF(N695="základná",J695,0)</f>
        <v>0</v>
      </c>
      <c r="BF695" s="157">
        <f>IF(N695="znížená",J695,0)</f>
        <v>0</v>
      </c>
      <c r="BG695" s="157">
        <f>IF(N695="zákl. prenesená",J695,0)</f>
        <v>0</v>
      </c>
      <c r="BH695" s="157">
        <f>IF(N695="zníž. prenesená",J695,0)</f>
        <v>0</v>
      </c>
      <c r="BI695" s="157">
        <f>IF(N695="nulová",J695,0)</f>
        <v>0</v>
      </c>
      <c r="BJ695" s="17" t="s">
        <v>88</v>
      </c>
      <c r="BK695" s="157">
        <f>ROUND(I695*H695,2)</f>
        <v>0</v>
      </c>
      <c r="BL695" s="17" t="s">
        <v>183</v>
      </c>
      <c r="BM695" s="156" t="s">
        <v>2722</v>
      </c>
    </row>
    <row r="696" spans="2:65" s="12" customFormat="1">
      <c r="B696" s="158"/>
      <c r="D696" s="159" t="s">
        <v>184</v>
      </c>
      <c r="E696" s="160" t="s">
        <v>1</v>
      </c>
      <c r="F696" s="161" t="s">
        <v>535</v>
      </c>
      <c r="H696" s="162">
        <v>738.20100000000002</v>
      </c>
      <c r="I696" s="163"/>
      <c r="L696" s="158"/>
      <c r="M696" s="164"/>
      <c r="T696" s="165"/>
      <c r="AT696" s="160" t="s">
        <v>184</v>
      </c>
      <c r="AU696" s="160" t="s">
        <v>88</v>
      </c>
      <c r="AV696" s="12" t="s">
        <v>88</v>
      </c>
      <c r="AW696" s="12" t="s">
        <v>31</v>
      </c>
      <c r="AX696" s="12" t="s">
        <v>82</v>
      </c>
      <c r="AY696" s="160" t="s">
        <v>177</v>
      </c>
    </row>
    <row r="697" spans="2:65" s="1" customFormat="1" ht="21.75" customHeight="1">
      <c r="B697" s="143"/>
      <c r="C697" s="144" t="s">
        <v>442</v>
      </c>
      <c r="D697" s="144" t="s">
        <v>179</v>
      </c>
      <c r="E697" s="145" t="s">
        <v>2723</v>
      </c>
      <c r="F697" s="146" t="s">
        <v>2724</v>
      </c>
      <c r="G697" s="147" t="s">
        <v>350</v>
      </c>
      <c r="H697" s="148">
        <v>1260.116</v>
      </c>
      <c r="I697" s="149"/>
      <c r="J697" s="150">
        <f>ROUND(I697*H697,2)</f>
        <v>0</v>
      </c>
      <c r="K697" s="151"/>
      <c r="L697" s="32"/>
      <c r="M697" s="152" t="s">
        <v>1</v>
      </c>
      <c r="N697" s="153" t="s">
        <v>41</v>
      </c>
      <c r="P697" s="154">
        <f>O697*H697</f>
        <v>0</v>
      </c>
      <c r="Q697" s="154">
        <v>0</v>
      </c>
      <c r="R697" s="154">
        <f>Q697*H697</f>
        <v>0</v>
      </c>
      <c r="S697" s="154">
        <v>0</v>
      </c>
      <c r="T697" s="155">
        <f>S697*H697</f>
        <v>0</v>
      </c>
      <c r="AR697" s="156" t="s">
        <v>183</v>
      </c>
      <c r="AT697" s="156" t="s">
        <v>179</v>
      </c>
      <c r="AU697" s="156" t="s">
        <v>88</v>
      </c>
      <c r="AY697" s="17" t="s">
        <v>177</v>
      </c>
      <c r="BE697" s="157">
        <f>IF(N697="základná",J697,0)</f>
        <v>0</v>
      </c>
      <c r="BF697" s="157">
        <f>IF(N697="znížená",J697,0)</f>
        <v>0</v>
      </c>
      <c r="BG697" s="157">
        <f>IF(N697="zákl. prenesená",J697,0)</f>
        <v>0</v>
      </c>
      <c r="BH697" s="157">
        <f>IF(N697="zníž. prenesená",J697,0)</f>
        <v>0</v>
      </c>
      <c r="BI697" s="157">
        <f>IF(N697="nulová",J697,0)</f>
        <v>0</v>
      </c>
      <c r="BJ697" s="17" t="s">
        <v>88</v>
      </c>
      <c r="BK697" s="157">
        <f>ROUND(I697*H697,2)</f>
        <v>0</v>
      </c>
      <c r="BL697" s="17" t="s">
        <v>183</v>
      </c>
      <c r="BM697" s="156" t="s">
        <v>582</v>
      </c>
    </row>
    <row r="698" spans="2:65" s="1" customFormat="1" ht="21.75" customHeight="1">
      <c r="B698" s="143"/>
      <c r="C698" s="144" t="s">
        <v>653</v>
      </c>
      <c r="D698" s="144" t="s">
        <v>179</v>
      </c>
      <c r="E698" s="145" t="s">
        <v>517</v>
      </c>
      <c r="F698" s="146" t="s">
        <v>518</v>
      </c>
      <c r="G698" s="147" t="s">
        <v>350</v>
      </c>
      <c r="H698" s="148">
        <v>1260.116</v>
      </c>
      <c r="I698" s="149"/>
      <c r="J698" s="150">
        <f>ROUND(I698*H698,2)</f>
        <v>0</v>
      </c>
      <c r="K698" s="151"/>
      <c r="L698" s="32"/>
      <c r="M698" s="152" t="s">
        <v>1</v>
      </c>
      <c r="N698" s="153" t="s">
        <v>41</v>
      </c>
      <c r="P698" s="154">
        <f>O698*H698</f>
        <v>0</v>
      </c>
      <c r="Q698" s="154">
        <v>0</v>
      </c>
      <c r="R698" s="154">
        <f>Q698*H698</f>
        <v>0</v>
      </c>
      <c r="S698" s="154">
        <v>0</v>
      </c>
      <c r="T698" s="155">
        <f>S698*H698</f>
        <v>0</v>
      </c>
      <c r="AR698" s="156" t="s">
        <v>183</v>
      </c>
      <c r="AT698" s="156" t="s">
        <v>179</v>
      </c>
      <c r="AU698" s="156" t="s">
        <v>88</v>
      </c>
      <c r="AY698" s="17" t="s">
        <v>177</v>
      </c>
      <c r="BE698" s="157">
        <f>IF(N698="základná",J698,0)</f>
        <v>0</v>
      </c>
      <c r="BF698" s="157">
        <f>IF(N698="znížená",J698,0)</f>
        <v>0</v>
      </c>
      <c r="BG698" s="157">
        <f>IF(N698="zákl. prenesená",J698,0)</f>
        <v>0</v>
      </c>
      <c r="BH698" s="157">
        <f>IF(N698="zníž. prenesená",J698,0)</f>
        <v>0</v>
      </c>
      <c r="BI698" s="157">
        <f>IF(N698="nulová",J698,0)</f>
        <v>0</v>
      </c>
      <c r="BJ698" s="17" t="s">
        <v>88</v>
      </c>
      <c r="BK698" s="157">
        <f>ROUND(I698*H698,2)</f>
        <v>0</v>
      </c>
      <c r="BL698" s="17" t="s">
        <v>183</v>
      </c>
      <c r="BM698" s="156" t="s">
        <v>586</v>
      </c>
    </row>
    <row r="699" spans="2:65" s="1" customFormat="1" ht="24.15" customHeight="1">
      <c r="B699" s="143"/>
      <c r="C699" s="144" t="s">
        <v>447</v>
      </c>
      <c r="D699" s="144" t="s">
        <v>179</v>
      </c>
      <c r="E699" s="145" t="s">
        <v>524</v>
      </c>
      <c r="F699" s="146" t="s">
        <v>525</v>
      </c>
      <c r="G699" s="147" t="s">
        <v>350</v>
      </c>
      <c r="H699" s="148">
        <v>31502.9</v>
      </c>
      <c r="I699" s="149"/>
      <c r="J699" s="150">
        <f>ROUND(I699*H699,2)</f>
        <v>0</v>
      </c>
      <c r="K699" s="151"/>
      <c r="L699" s="32"/>
      <c r="M699" s="152" t="s">
        <v>1</v>
      </c>
      <c r="N699" s="153" t="s">
        <v>41</v>
      </c>
      <c r="P699" s="154">
        <f>O699*H699</f>
        <v>0</v>
      </c>
      <c r="Q699" s="154">
        <v>0</v>
      </c>
      <c r="R699" s="154">
        <f>Q699*H699</f>
        <v>0</v>
      </c>
      <c r="S699" s="154">
        <v>0</v>
      </c>
      <c r="T699" s="155">
        <f>S699*H699</f>
        <v>0</v>
      </c>
      <c r="AR699" s="156" t="s">
        <v>183</v>
      </c>
      <c r="AT699" s="156" t="s">
        <v>179</v>
      </c>
      <c r="AU699" s="156" t="s">
        <v>88</v>
      </c>
      <c r="AY699" s="17" t="s">
        <v>177</v>
      </c>
      <c r="BE699" s="157">
        <f>IF(N699="základná",J699,0)</f>
        <v>0</v>
      </c>
      <c r="BF699" s="157">
        <f>IF(N699="znížená",J699,0)</f>
        <v>0</v>
      </c>
      <c r="BG699" s="157">
        <f>IF(N699="zákl. prenesená",J699,0)</f>
        <v>0</v>
      </c>
      <c r="BH699" s="157">
        <f>IF(N699="zníž. prenesená",J699,0)</f>
        <v>0</v>
      </c>
      <c r="BI699" s="157">
        <f>IF(N699="nulová",J699,0)</f>
        <v>0</v>
      </c>
      <c r="BJ699" s="17" t="s">
        <v>88</v>
      </c>
      <c r="BK699" s="157">
        <f>ROUND(I699*H699,2)</f>
        <v>0</v>
      </c>
      <c r="BL699" s="17" t="s">
        <v>183</v>
      </c>
      <c r="BM699" s="156" t="s">
        <v>590</v>
      </c>
    </row>
    <row r="700" spans="2:65" s="12" customFormat="1">
      <c r="B700" s="158"/>
      <c r="D700" s="159" t="s">
        <v>184</v>
      </c>
      <c r="E700" s="160" t="s">
        <v>1</v>
      </c>
      <c r="F700" s="161" t="s">
        <v>2725</v>
      </c>
      <c r="H700" s="162">
        <v>31502.9</v>
      </c>
      <c r="I700" s="163"/>
      <c r="L700" s="158"/>
      <c r="M700" s="164"/>
      <c r="T700" s="165"/>
      <c r="AT700" s="160" t="s">
        <v>184</v>
      </c>
      <c r="AU700" s="160" t="s">
        <v>88</v>
      </c>
      <c r="AV700" s="12" t="s">
        <v>88</v>
      </c>
      <c r="AW700" s="12" t="s">
        <v>31</v>
      </c>
      <c r="AX700" s="12" t="s">
        <v>75</v>
      </c>
      <c r="AY700" s="160" t="s">
        <v>177</v>
      </c>
    </row>
    <row r="701" spans="2:65" s="13" customFormat="1">
      <c r="B701" s="166"/>
      <c r="D701" s="159" t="s">
        <v>184</v>
      </c>
      <c r="E701" s="167" t="s">
        <v>1</v>
      </c>
      <c r="F701" s="168" t="s">
        <v>186</v>
      </c>
      <c r="H701" s="169">
        <v>31502.9</v>
      </c>
      <c r="I701" s="170"/>
      <c r="L701" s="166"/>
      <c r="M701" s="171"/>
      <c r="T701" s="172"/>
      <c r="AT701" s="167" t="s">
        <v>184</v>
      </c>
      <c r="AU701" s="167" t="s">
        <v>88</v>
      </c>
      <c r="AV701" s="13" t="s">
        <v>183</v>
      </c>
      <c r="AW701" s="13" t="s">
        <v>31</v>
      </c>
      <c r="AX701" s="13" t="s">
        <v>82</v>
      </c>
      <c r="AY701" s="167" t="s">
        <v>177</v>
      </c>
    </row>
    <row r="702" spans="2:65" s="1" customFormat="1" ht="24.15" customHeight="1">
      <c r="B702" s="143"/>
      <c r="C702" s="144" t="s">
        <v>662</v>
      </c>
      <c r="D702" s="144" t="s">
        <v>179</v>
      </c>
      <c r="E702" s="145" t="s">
        <v>528</v>
      </c>
      <c r="F702" s="146" t="s">
        <v>529</v>
      </c>
      <c r="G702" s="147" t="s">
        <v>350</v>
      </c>
      <c r="H702" s="148">
        <v>1260.116</v>
      </c>
      <c r="I702" s="149"/>
      <c r="J702" s="150">
        <f>ROUND(I702*H702,2)</f>
        <v>0</v>
      </c>
      <c r="K702" s="151"/>
      <c r="L702" s="32"/>
      <c r="M702" s="152" t="s">
        <v>1</v>
      </c>
      <c r="N702" s="153" t="s">
        <v>41</v>
      </c>
      <c r="P702" s="154">
        <f>O702*H702</f>
        <v>0</v>
      </c>
      <c r="Q702" s="154">
        <v>0</v>
      </c>
      <c r="R702" s="154">
        <f>Q702*H702</f>
        <v>0</v>
      </c>
      <c r="S702" s="154">
        <v>0</v>
      </c>
      <c r="T702" s="155">
        <f>S702*H702</f>
        <v>0</v>
      </c>
      <c r="AR702" s="156" t="s">
        <v>183</v>
      </c>
      <c r="AT702" s="156" t="s">
        <v>179</v>
      </c>
      <c r="AU702" s="156" t="s">
        <v>88</v>
      </c>
      <c r="AY702" s="17" t="s">
        <v>177</v>
      </c>
      <c r="BE702" s="157">
        <f>IF(N702="základná",J702,0)</f>
        <v>0</v>
      </c>
      <c r="BF702" s="157">
        <f>IF(N702="znížená",J702,0)</f>
        <v>0</v>
      </c>
      <c r="BG702" s="157">
        <f>IF(N702="zákl. prenesená",J702,0)</f>
        <v>0</v>
      </c>
      <c r="BH702" s="157">
        <f>IF(N702="zníž. prenesená",J702,0)</f>
        <v>0</v>
      </c>
      <c r="BI702" s="157">
        <f>IF(N702="nulová",J702,0)</f>
        <v>0</v>
      </c>
      <c r="BJ702" s="17" t="s">
        <v>88</v>
      </c>
      <c r="BK702" s="157">
        <f>ROUND(I702*H702,2)</f>
        <v>0</v>
      </c>
      <c r="BL702" s="17" t="s">
        <v>183</v>
      </c>
      <c r="BM702" s="156" t="s">
        <v>594</v>
      </c>
    </row>
    <row r="703" spans="2:65" s="1" customFormat="1" ht="24.15" customHeight="1">
      <c r="B703" s="143"/>
      <c r="C703" s="144" t="s">
        <v>452</v>
      </c>
      <c r="D703" s="144" t="s">
        <v>179</v>
      </c>
      <c r="E703" s="145" t="s">
        <v>532</v>
      </c>
      <c r="F703" s="146" t="s">
        <v>533</v>
      </c>
      <c r="G703" s="147" t="s">
        <v>350</v>
      </c>
      <c r="H703" s="148">
        <v>12601.16</v>
      </c>
      <c r="I703" s="149"/>
      <c r="J703" s="150">
        <f>ROUND(I703*H703,2)</f>
        <v>0</v>
      </c>
      <c r="K703" s="151"/>
      <c r="L703" s="32"/>
      <c r="M703" s="152" t="s">
        <v>1</v>
      </c>
      <c r="N703" s="153" t="s">
        <v>41</v>
      </c>
      <c r="P703" s="154">
        <f>O703*H703</f>
        <v>0</v>
      </c>
      <c r="Q703" s="154">
        <v>0</v>
      </c>
      <c r="R703" s="154">
        <f>Q703*H703</f>
        <v>0</v>
      </c>
      <c r="S703" s="154">
        <v>0</v>
      </c>
      <c r="T703" s="155">
        <f>S703*H703</f>
        <v>0</v>
      </c>
      <c r="AR703" s="156" t="s">
        <v>183</v>
      </c>
      <c r="AT703" s="156" t="s">
        <v>179</v>
      </c>
      <c r="AU703" s="156" t="s">
        <v>88</v>
      </c>
      <c r="AY703" s="17" t="s">
        <v>177</v>
      </c>
      <c r="BE703" s="157">
        <f>IF(N703="základná",J703,0)</f>
        <v>0</v>
      </c>
      <c r="BF703" s="157">
        <f>IF(N703="znížená",J703,0)</f>
        <v>0</v>
      </c>
      <c r="BG703" s="157">
        <f>IF(N703="zákl. prenesená",J703,0)</f>
        <v>0</v>
      </c>
      <c r="BH703" s="157">
        <f>IF(N703="zníž. prenesená",J703,0)</f>
        <v>0</v>
      </c>
      <c r="BI703" s="157">
        <f>IF(N703="nulová",J703,0)</f>
        <v>0</v>
      </c>
      <c r="BJ703" s="17" t="s">
        <v>88</v>
      </c>
      <c r="BK703" s="157">
        <f>ROUND(I703*H703,2)</f>
        <v>0</v>
      </c>
      <c r="BL703" s="17" t="s">
        <v>183</v>
      </c>
      <c r="BM703" s="156" t="s">
        <v>598</v>
      </c>
    </row>
    <row r="704" spans="2:65" s="12" customFormat="1">
      <c r="B704" s="158"/>
      <c r="D704" s="159" t="s">
        <v>184</v>
      </c>
      <c r="E704" s="160" t="s">
        <v>1</v>
      </c>
      <c r="F704" s="161" t="s">
        <v>2726</v>
      </c>
      <c r="H704" s="162">
        <v>12601.16</v>
      </c>
      <c r="I704" s="163"/>
      <c r="L704" s="158"/>
      <c r="M704" s="164"/>
      <c r="T704" s="165"/>
      <c r="AT704" s="160" t="s">
        <v>184</v>
      </c>
      <c r="AU704" s="160" t="s">
        <v>88</v>
      </c>
      <c r="AV704" s="12" t="s">
        <v>88</v>
      </c>
      <c r="AW704" s="12" t="s">
        <v>31</v>
      </c>
      <c r="AX704" s="12" t="s">
        <v>75</v>
      </c>
      <c r="AY704" s="160" t="s">
        <v>177</v>
      </c>
    </row>
    <row r="705" spans="2:65" s="13" customFormat="1">
      <c r="B705" s="166"/>
      <c r="D705" s="159" t="s">
        <v>184</v>
      </c>
      <c r="E705" s="167" t="s">
        <v>1</v>
      </c>
      <c r="F705" s="168" t="s">
        <v>186</v>
      </c>
      <c r="H705" s="169">
        <v>12601.16</v>
      </c>
      <c r="I705" s="170"/>
      <c r="L705" s="166"/>
      <c r="M705" s="171"/>
      <c r="T705" s="172"/>
      <c r="AT705" s="167" t="s">
        <v>184</v>
      </c>
      <c r="AU705" s="167" t="s">
        <v>88</v>
      </c>
      <c r="AV705" s="13" t="s">
        <v>183</v>
      </c>
      <c r="AW705" s="13" t="s">
        <v>31</v>
      </c>
      <c r="AX705" s="13" t="s">
        <v>82</v>
      </c>
      <c r="AY705" s="167" t="s">
        <v>177</v>
      </c>
    </row>
    <row r="706" spans="2:65" s="1" customFormat="1" ht="16.5" customHeight="1">
      <c r="B706" s="143"/>
      <c r="C706" s="144" t="s">
        <v>541</v>
      </c>
      <c r="D706" s="144" t="s">
        <v>179</v>
      </c>
      <c r="E706" s="145" t="s">
        <v>2727</v>
      </c>
      <c r="F706" s="146" t="s">
        <v>2728</v>
      </c>
      <c r="G706" s="147" t="s">
        <v>350</v>
      </c>
      <c r="H706" s="148">
        <v>1260.116</v>
      </c>
      <c r="I706" s="149"/>
      <c r="J706" s="150">
        <f>ROUND(I706*H706,2)</f>
        <v>0</v>
      </c>
      <c r="K706" s="151"/>
      <c r="L706" s="32"/>
      <c r="M706" s="152" t="s">
        <v>1</v>
      </c>
      <c r="N706" s="153" t="s">
        <v>41</v>
      </c>
      <c r="P706" s="154">
        <f>O706*H706</f>
        <v>0</v>
      </c>
      <c r="Q706" s="154">
        <v>0</v>
      </c>
      <c r="R706" s="154">
        <f>Q706*H706</f>
        <v>0</v>
      </c>
      <c r="S706" s="154">
        <v>0</v>
      </c>
      <c r="T706" s="155">
        <f>S706*H706</f>
        <v>0</v>
      </c>
      <c r="AR706" s="156" t="s">
        <v>183</v>
      </c>
      <c r="AT706" s="156" t="s">
        <v>179</v>
      </c>
      <c r="AU706" s="156" t="s">
        <v>88</v>
      </c>
      <c r="AY706" s="17" t="s">
        <v>177</v>
      </c>
      <c r="BE706" s="157">
        <f>IF(N706="základná",J706,0)</f>
        <v>0</v>
      </c>
      <c r="BF706" s="157">
        <f>IF(N706="znížená",J706,0)</f>
        <v>0</v>
      </c>
      <c r="BG706" s="157">
        <f>IF(N706="zákl. prenesená",J706,0)</f>
        <v>0</v>
      </c>
      <c r="BH706" s="157">
        <f>IF(N706="zníž. prenesená",J706,0)</f>
        <v>0</v>
      </c>
      <c r="BI706" s="157">
        <f>IF(N706="nulová",J706,0)</f>
        <v>0</v>
      </c>
      <c r="BJ706" s="17" t="s">
        <v>88</v>
      </c>
      <c r="BK706" s="157">
        <f>ROUND(I706*H706,2)</f>
        <v>0</v>
      </c>
      <c r="BL706" s="17" t="s">
        <v>183</v>
      </c>
      <c r="BM706" s="156" t="s">
        <v>2729</v>
      </c>
    </row>
    <row r="707" spans="2:65" s="1" customFormat="1" ht="24.15" customHeight="1">
      <c r="B707" s="143"/>
      <c r="C707" s="144" t="s">
        <v>455</v>
      </c>
      <c r="D707" s="144" t="s">
        <v>179</v>
      </c>
      <c r="E707" s="145" t="s">
        <v>537</v>
      </c>
      <c r="F707" s="146" t="s">
        <v>538</v>
      </c>
      <c r="G707" s="147" t="s">
        <v>350</v>
      </c>
      <c r="H707" s="148">
        <v>483.87799999999999</v>
      </c>
      <c r="I707" s="149"/>
      <c r="J707" s="150">
        <f>ROUND(I707*H707,2)</f>
        <v>0</v>
      </c>
      <c r="K707" s="151"/>
      <c r="L707" s="32"/>
      <c r="M707" s="152" t="s">
        <v>1</v>
      </c>
      <c r="N707" s="153" t="s">
        <v>41</v>
      </c>
      <c r="P707" s="154">
        <f>O707*H707</f>
        <v>0</v>
      </c>
      <c r="Q707" s="154">
        <v>0</v>
      </c>
      <c r="R707" s="154">
        <f>Q707*H707</f>
        <v>0</v>
      </c>
      <c r="S707" s="154">
        <v>0</v>
      </c>
      <c r="T707" s="155">
        <f>S707*H707</f>
        <v>0</v>
      </c>
      <c r="AR707" s="156" t="s">
        <v>183</v>
      </c>
      <c r="AT707" s="156" t="s">
        <v>179</v>
      </c>
      <c r="AU707" s="156" t="s">
        <v>88</v>
      </c>
      <c r="AY707" s="17" t="s">
        <v>177</v>
      </c>
      <c r="BE707" s="157">
        <f>IF(N707="základná",J707,0)</f>
        <v>0</v>
      </c>
      <c r="BF707" s="157">
        <f>IF(N707="znížená",J707,0)</f>
        <v>0</v>
      </c>
      <c r="BG707" s="157">
        <f>IF(N707="zákl. prenesená",J707,0)</f>
        <v>0</v>
      </c>
      <c r="BH707" s="157">
        <f>IF(N707="zníž. prenesená",J707,0)</f>
        <v>0</v>
      </c>
      <c r="BI707" s="157">
        <f>IF(N707="nulová",J707,0)</f>
        <v>0</v>
      </c>
      <c r="BJ707" s="17" t="s">
        <v>88</v>
      </c>
      <c r="BK707" s="157">
        <f>ROUND(I707*H707,2)</f>
        <v>0</v>
      </c>
      <c r="BL707" s="17" t="s">
        <v>183</v>
      </c>
      <c r="BM707" s="156" t="s">
        <v>602</v>
      </c>
    </row>
    <row r="708" spans="2:65" s="12" customFormat="1">
      <c r="B708" s="158"/>
      <c r="D708" s="159" t="s">
        <v>184</v>
      </c>
      <c r="E708" s="160" t="s">
        <v>1</v>
      </c>
      <c r="F708" s="161" t="s">
        <v>2730</v>
      </c>
      <c r="H708" s="162">
        <v>483.87799999999999</v>
      </c>
      <c r="I708" s="163"/>
      <c r="L708" s="158"/>
      <c r="M708" s="164"/>
      <c r="T708" s="165"/>
      <c r="AT708" s="160" t="s">
        <v>184</v>
      </c>
      <c r="AU708" s="160" t="s">
        <v>88</v>
      </c>
      <c r="AV708" s="12" t="s">
        <v>88</v>
      </c>
      <c r="AW708" s="12" t="s">
        <v>31</v>
      </c>
      <c r="AX708" s="12" t="s">
        <v>75</v>
      </c>
      <c r="AY708" s="160" t="s">
        <v>177</v>
      </c>
    </row>
    <row r="709" spans="2:65" s="13" customFormat="1">
      <c r="B709" s="166"/>
      <c r="D709" s="159" t="s">
        <v>184</v>
      </c>
      <c r="E709" s="167" t="s">
        <v>1</v>
      </c>
      <c r="F709" s="168" t="s">
        <v>186</v>
      </c>
      <c r="H709" s="169">
        <v>483.87799999999999</v>
      </c>
      <c r="I709" s="170"/>
      <c r="L709" s="166"/>
      <c r="M709" s="171"/>
      <c r="T709" s="172"/>
      <c r="AT709" s="167" t="s">
        <v>184</v>
      </c>
      <c r="AU709" s="167" t="s">
        <v>88</v>
      </c>
      <c r="AV709" s="13" t="s">
        <v>183</v>
      </c>
      <c r="AW709" s="13" t="s">
        <v>31</v>
      </c>
      <c r="AX709" s="13" t="s">
        <v>82</v>
      </c>
      <c r="AY709" s="167" t="s">
        <v>177</v>
      </c>
    </row>
    <row r="710" spans="2:65" s="1" customFormat="1" ht="24.15" customHeight="1">
      <c r="B710" s="143"/>
      <c r="C710" s="144" t="s">
        <v>676</v>
      </c>
      <c r="D710" s="144" t="s">
        <v>179</v>
      </c>
      <c r="E710" s="145" t="s">
        <v>2731</v>
      </c>
      <c r="F710" s="146" t="s">
        <v>2732</v>
      </c>
      <c r="G710" s="147" t="s">
        <v>350</v>
      </c>
      <c r="H710" s="148">
        <v>776.23800000000006</v>
      </c>
      <c r="I710" s="149"/>
      <c r="J710" s="150">
        <f>ROUND(I710*H710,2)</f>
        <v>0</v>
      </c>
      <c r="K710" s="151"/>
      <c r="L710" s="32"/>
      <c r="M710" s="152" t="s">
        <v>1</v>
      </c>
      <c r="N710" s="153" t="s">
        <v>41</v>
      </c>
      <c r="P710" s="154">
        <f>O710*H710</f>
        <v>0</v>
      </c>
      <c r="Q710" s="154">
        <v>0</v>
      </c>
      <c r="R710" s="154">
        <f>Q710*H710</f>
        <v>0</v>
      </c>
      <c r="S710" s="154">
        <v>0</v>
      </c>
      <c r="T710" s="155">
        <f>S710*H710</f>
        <v>0</v>
      </c>
      <c r="AR710" s="156" t="s">
        <v>183</v>
      </c>
      <c r="AT710" s="156" t="s">
        <v>179</v>
      </c>
      <c r="AU710" s="156" t="s">
        <v>88</v>
      </c>
      <c r="AY710" s="17" t="s">
        <v>177</v>
      </c>
      <c r="BE710" s="157">
        <f>IF(N710="základná",J710,0)</f>
        <v>0</v>
      </c>
      <c r="BF710" s="157">
        <f>IF(N710="znížená",J710,0)</f>
        <v>0</v>
      </c>
      <c r="BG710" s="157">
        <f>IF(N710="zákl. prenesená",J710,0)</f>
        <v>0</v>
      </c>
      <c r="BH710" s="157">
        <f>IF(N710="zníž. prenesená",J710,0)</f>
        <v>0</v>
      </c>
      <c r="BI710" s="157">
        <f>IF(N710="nulová",J710,0)</f>
        <v>0</v>
      </c>
      <c r="BJ710" s="17" t="s">
        <v>88</v>
      </c>
      <c r="BK710" s="157">
        <f>ROUND(I710*H710,2)</f>
        <v>0</v>
      </c>
      <c r="BL710" s="17" t="s">
        <v>183</v>
      </c>
      <c r="BM710" s="156" t="s">
        <v>2733</v>
      </c>
    </row>
    <row r="711" spans="2:65" s="12" customFormat="1">
      <c r="B711" s="158"/>
      <c r="D711" s="159" t="s">
        <v>184</v>
      </c>
      <c r="E711" s="160" t="s">
        <v>1</v>
      </c>
      <c r="F711" s="161" t="s">
        <v>2734</v>
      </c>
      <c r="H711" s="162">
        <v>776.23800000000006</v>
      </c>
      <c r="I711" s="163"/>
      <c r="L711" s="158"/>
      <c r="M711" s="164"/>
      <c r="T711" s="165"/>
      <c r="AT711" s="160" t="s">
        <v>184</v>
      </c>
      <c r="AU711" s="160" t="s">
        <v>88</v>
      </c>
      <c r="AV711" s="12" t="s">
        <v>88</v>
      </c>
      <c r="AW711" s="12" t="s">
        <v>31</v>
      </c>
      <c r="AX711" s="12" t="s">
        <v>75</v>
      </c>
      <c r="AY711" s="160" t="s">
        <v>177</v>
      </c>
    </row>
    <row r="712" spans="2:65" s="13" customFormat="1">
      <c r="B712" s="166"/>
      <c r="D712" s="159" t="s">
        <v>184</v>
      </c>
      <c r="E712" s="167" t="s">
        <v>1</v>
      </c>
      <c r="F712" s="168" t="s">
        <v>186</v>
      </c>
      <c r="H712" s="169">
        <v>776.23800000000006</v>
      </c>
      <c r="I712" s="170"/>
      <c r="L712" s="166"/>
      <c r="M712" s="171"/>
      <c r="T712" s="172"/>
      <c r="AT712" s="167" t="s">
        <v>184</v>
      </c>
      <c r="AU712" s="167" t="s">
        <v>88</v>
      </c>
      <c r="AV712" s="13" t="s">
        <v>183</v>
      </c>
      <c r="AW712" s="13" t="s">
        <v>31</v>
      </c>
      <c r="AX712" s="13" t="s">
        <v>82</v>
      </c>
      <c r="AY712" s="167" t="s">
        <v>177</v>
      </c>
    </row>
    <row r="713" spans="2:65" s="11" customFormat="1" ht="22.95" customHeight="1">
      <c r="B713" s="131"/>
      <c r="D713" s="132" t="s">
        <v>74</v>
      </c>
      <c r="E713" s="141" t="s">
        <v>541</v>
      </c>
      <c r="F713" s="141" t="s">
        <v>542</v>
      </c>
      <c r="I713" s="134"/>
      <c r="J713" s="142">
        <f>BK713</f>
        <v>0</v>
      </c>
      <c r="L713" s="131"/>
      <c r="M713" s="136"/>
      <c r="P713" s="137">
        <f>SUM(P714:P717)</f>
        <v>0</v>
      </c>
      <c r="R713" s="137">
        <f>SUM(R714:R717)</f>
        <v>0</v>
      </c>
      <c r="T713" s="138">
        <f>SUM(T714:T717)</f>
        <v>0</v>
      </c>
      <c r="AR713" s="132" t="s">
        <v>82</v>
      </c>
      <c r="AT713" s="139" t="s">
        <v>74</v>
      </c>
      <c r="AU713" s="139" t="s">
        <v>82</v>
      </c>
      <c r="AY713" s="132" t="s">
        <v>177</v>
      </c>
      <c r="BK713" s="140">
        <f>SUM(BK714:BK717)</f>
        <v>0</v>
      </c>
    </row>
    <row r="714" spans="2:65" s="1" customFormat="1" ht="24.15" customHeight="1">
      <c r="B714" s="143"/>
      <c r="C714" s="144" t="s">
        <v>459</v>
      </c>
      <c r="D714" s="144" t="s">
        <v>179</v>
      </c>
      <c r="E714" s="145" t="s">
        <v>2735</v>
      </c>
      <c r="F714" s="146" t="s">
        <v>2736</v>
      </c>
      <c r="G714" s="147" t="s">
        <v>350</v>
      </c>
      <c r="H714" s="148">
        <v>1469.6790000000001</v>
      </c>
      <c r="I714" s="149"/>
      <c r="J714" s="150">
        <f>ROUND(I714*H714,2)</f>
        <v>0</v>
      </c>
      <c r="K714" s="151"/>
      <c r="L714" s="32"/>
      <c r="M714" s="152" t="s">
        <v>1</v>
      </c>
      <c r="N714" s="153" t="s">
        <v>41</v>
      </c>
      <c r="P714" s="154">
        <f>O714*H714</f>
        <v>0</v>
      </c>
      <c r="Q714" s="154">
        <v>0</v>
      </c>
      <c r="R714" s="154">
        <f>Q714*H714</f>
        <v>0</v>
      </c>
      <c r="S714" s="154">
        <v>0</v>
      </c>
      <c r="T714" s="155">
        <f>S714*H714</f>
        <v>0</v>
      </c>
      <c r="AR714" s="156" t="s">
        <v>183</v>
      </c>
      <c r="AT714" s="156" t="s">
        <v>179</v>
      </c>
      <c r="AU714" s="156" t="s">
        <v>88</v>
      </c>
      <c r="AY714" s="17" t="s">
        <v>177</v>
      </c>
      <c r="BE714" s="157">
        <f>IF(N714="základná",J714,0)</f>
        <v>0</v>
      </c>
      <c r="BF714" s="157">
        <f>IF(N714="znížená",J714,0)</f>
        <v>0</v>
      </c>
      <c r="BG714" s="157">
        <f>IF(N714="zákl. prenesená",J714,0)</f>
        <v>0</v>
      </c>
      <c r="BH714" s="157">
        <f>IF(N714="zníž. prenesená",J714,0)</f>
        <v>0</v>
      </c>
      <c r="BI714" s="157">
        <f>IF(N714="nulová",J714,0)</f>
        <v>0</v>
      </c>
      <c r="BJ714" s="17" t="s">
        <v>88</v>
      </c>
      <c r="BK714" s="157">
        <f>ROUND(I714*H714,2)</f>
        <v>0</v>
      </c>
      <c r="BL714" s="17" t="s">
        <v>183</v>
      </c>
      <c r="BM714" s="156" t="s">
        <v>606</v>
      </c>
    </row>
    <row r="715" spans="2:65" s="1" customFormat="1" ht="16.5" customHeight="1">
      <c r="B715" s="143"/>
      <c r="C715" s="144" t="s">
        <v>684</v>
      </c>
      <c r="D715" s="144" t="s">
        <v>179</v>
      </c>
      <c r="E715" s="145" t="s">
        <v>556</v>
      </c>
      <c r="F715" s="146" t="s">
        <v>557</v>
      </c>
      <c r="G715" s="147" t="s">
        <v>350</v>
      </c>
      <c r="H715" s="148">
        <v>14.5</v>
      </c>
      <c r="I715" s="149"/>
      <c r="J715" s="150">
        <f>ROUND(I715*H715,2)</f>
        <v>0</v>
      </c>
      <c r="K715" s="151"/>
      <c r="L715" s="32"/>
      <c r="M715" s="152" t="s">
        <v>1</v>
      </c>
      <c r="N715" s="153" t="s">
        <v>41</v>
      </c>
      <c r="P715" s="154">
        <f>O715*H715</f>
        <v>0</v>
      </c>
      <c r="Q715" s="154">
        <v>0</v>
      </c>
      <c r="R715" s="154">
        <f>Q715*H715</f>
        <v>0</v>
      </c>
      <c r="S715" s="154">
        <v>0</v>
      </c>
      <c r="T715" s="155">
        <f>S715*H715</f>
        <v>0</v>
      </c>
      <c r="AR715" s="156" t="s">
        <v>183</v>
      </c>
      <c r="AT715" s="156" t="s">
        <v>179</v>
      </c>
      <c r="AU715" s="156" t="s">
        <v>88</v>
      </c>
      <c r="AY715" s="17" t="s">
        <v>177</v>
      </c>
      <c r="BE715" s="157">
        <f>IF(N715="základná",J715,0)</f>
        <v>0</v>
      </c>
      <c r="BF715" s="157">
        <f>IF(N715="znížená",J715,0)</f>
        <v>0</v>
      </c>
      <c r="BG715" s="157">
        <f>IF(N715="zákl. prenesená",J715,0)</f>
        <v>0</v>
      </c>
      <c r="BH715" s="157">
        <f>IF(N715="zníž. prenesená",J715,0)</f>
        <v>0</v>
      </c>
      <c r="BI715" s="157">
        <f>IF(N715="nulová",J715,0)</f>
        <v>0</v>
      </c>
      <c r="BJ715" s="17" t="s">
        <v>88</v>
      </c>
      <c r="BK715" s="157">
        <f>ROUND(I715*H715,2)</f>
        <v>0</v>
      </c>
      <c r="BL715" s="17" t="s">
        <v>183</v>
      </c>
      <c r="BM715" s="156" t="s">
        <v>611</v>
      </c>
    </row>
    <row r="716" spans="2:65" s="12" customFormat="1">
      <c r="B716" s="158"/>
      <c r="D716" s="159" t="s">
        <v>184</v>
      </c>
      <c r="E716" s="160" t="s">
        <v>1</v>
      </c>
      <c r="F716" s="161" t="s">
        <v>2737</v>
      </c>
      <c r="H716" s="162">
        <v>14.5</v>
      </c>
      <c r="I716" s="163"/>
      <c r="L716" s="158"/>
      <c r="M716" s="164"/>
      <c r="T716" s="165"/>
      <c r="AT716" s="160" t="s">
        <v>184</v>
      </c>
      <c r="AU716" s="160" t="s">
        <v>88</v>
      </c>
      <c r="AV716" s="12" t="s">
        <v>88</v>
      </c>
      <c r="AW716" s="12" t="s">
        <v>31</v>
      </c>
      <c r="AX716" s="12" t="s">
        <v>75</v>
      </c>
      <c r="AY716" s="160" t="s">
        <v>177</v>
      </c>
    </row>
    <row r="717" spans="2:65" s="13" customFormat="1">
      <c r="B717" s="166"/>
      <c r="D717" s="159" t="s">
        <v>184</v>
      </c>
      <c r="E717" s="167" t="s">
        <v>1</v>
      </c>
      <c r="F717" s="168" t="s">
        <v>186</v>
      </c>
      <c r="H717" s="169">
        <v>14.5</v>
      </c>
      <c r="I717" s="170"/>
      <c r="L717" s="166"/>
      <c r="M717" s="171"/>
      <c r="T717" s="172"/>
      <c r="AT717" s="167" t="s">
        <v>184</v>
      </c>
      <c r="AU717" s="167" t="s">
        <v>88</v>
      </c>
      <c r="AV717" s="13" t="s">
        <v>183</v>
      </c>
      <c r="AW717" s="13" t="s">
        <v>31</v>
      </c>
      <c r="AX717" s="13" t="s">
        <v>82</v>
      </c>
      <c r="AY717" s="167" t="s">
        <v>177</v>
      </c>
    </row>
    <row r="718" spans="2:65" s="11" customFormat="1" ht="25.95" customHeight="1">
      <c r="B718" s="131"/>
      <c r="D718" s="132" t="s">
        <v>74</v>
      </c>
      <c r="E718" s="133" t="s">
        <v>567</v>
      </c>
      <c r="F718" s="133" t="s">
        <v>568</v>
      </c>
      <c r="I718" s="134"/>
      <c r="J718" s="135">
        <f>BK718</f>
        <v>0</v>
      </c>
      <c r="L718" s="131"/>
      <c r="M718" s="136"/>
      <c r="P718" s="137">
        <f>P719+P801+P814+P850+P858+P928+P962+P1197+P1203+P1238+P1246+P1262+P1266+P1275</f>
        <v>0</v>
      </c>
      <c r="R718" s="137">
        <f>R719+R801+R814+R850+R858+R928+R962+R1197+R1203+R1238+R1246+R1262+R1266+R1275</f>
        <v>16.416639830000001</v>
      </c>
      <c r="T718" s="138">
        <f>T719+T801+T814+T850+T858+T928+T962+T1197+T1203+T1238+T1246+T1262+T1266+T1275</f>
        <v>11.946949999999999</v>
      </c>
      <c r="AR718" s="132" t="s">
        <v>88</v>
      </c>
      <c r="AT718" s="139" t="s">
        <v>74</v>
      </c>
      <c r="AU718" s="139" t="s">
        <v>75</v>
      </c>
      <c r="AY718" s="132" t="s">
        <v>177</v>
      </c>
      <c r="BK718" s="140">
        <f>BK719+BK801+BK814+BK850+BK858+BK928+BK962+BK1197+BK1203+BK1238+BK1246+BK1262+BK1266+BK1275</f>
        <v>0</v>
      </c>
    </row>
    <row r="719" spans="2:65" s="11" customFormat="1" ht="22.95" customHeight="1">
      <c r="B719" s="131"/>
      <c r="D719" s="132" t="s">
        <v>74</v>
      </c>
      <c r="E719" s="141" t="s">
        <v>569</v>
      </c>
      <c r="F719" s="141" t="s">
        <v>570</v>
      </c>
      <c r="I719" s="134"/>
      <c r="J719" s="142">
        <f>BK719</f>
        <v>0</v>
      </c>
      <c r="L719" s="131"/>
      <c r="M719" s="136"/>
      <c r="P719" s="137">
        <f>SUM(P720:P800)</f>
        <v>0</v>
      </c>
      <c r="R719" s="137">
        <f>SUM(R720:R800)</f>
        <v>5.0790281000000004</v>
      </c>
      <c r="T719" s="138">
        <f>SUM(T720:T800)</f>
        <v>0</v>
      </c>
      <c r="AR719" s="132" t="s">
        <v>88</v>
      </c>
      <c r="AT719" s="139" t="s">
        <v>74</v>
      </c>
      <c r="AU719" s="139" t="s">
        <v>82</v>
      </c>
      <c r="AY719" s="132" t="s">
        <v>177</v>
      </c>
      <c r="BK719" s="140">
        <f>SUM(BK720:BK800)</f>
        <v>0</v>
      </c>
    </row>
    <row r="720" spans="2:65" s="1" customFormat="1" ht="24.15" customHeight="1">
      <c r="B720" s="143"/>
      <c r="C720" s="144" t="s">
        <v>462</v>
      </c>
      <c r="D720" s="144" t="s">
        <v>179</v>
      </c>
      <c r="E720" s="145" t="s">
        <v>571</v>
      </c>
      <c r="F720" s="146" t="s">
        <v>572</v>
      </c>
      <c r="G720" s="147" t="s">
        <v>205</v>
      </c>
      <c r="H720" s="148">
        <v>2249.9299999999998</v>
      </c>
      <c r="I720" s="149"/>
      <c r="J720" s="150">
        <f>ROUND(I720*H720,2)</f>
        <v>0</v>
      </c>
      <c r="K720" s="151"/>
      <c r="L720" s="32"/>
      <c r="M720" s="152" t="s">
        <v>1</v>
      </c>
      <c r="N720" s="153" t="s">
        <v>41</v>
      </c>
      <c r="P720" s="154">
        <f>O720*H720</f>
        <v>0</v>
      </c>
      <c r="Q720" s="154">
        <v>0</v>
      </c>
      <c r="R720" s="154">
        <f>Q720*H720</f>
        <v>0</v>
      </c>
      <c r="S720" s="154">
        <v>0</v>
      </c>
      <c r="T720" s="155">
        <f>S720*H720</f>
        <v>0</v>
      </c>
      <c r="AR720" s="156" t="s">
        <v>229</v>
      </c>
      <c r="AT720" s="156" t="s">
        <v>179</v>
      </c>
      <c r="AU720" s="156" t="s">
        <v>88</v>
      </c>
      <c r="AY720" s="17" t="s">
        <v>177</v>
      </c>
      <c r="BE720" s="157">
        <f>IF(N720="základná",J720,0)</f>
        <v>0</v>
      </c>
      <c r="BF720" s="157">
        <f>IF(N720="znížená",J720,0)</f>
        <v>0</v>
      </c>
      <c r="BG720" s="157">
        <f>IF(N720="zákl. prenesená",J720,0)</f>
        <v>0</v>
      </c>
      <c r="BH720" s="157">
        <f>IF(N720="zníž. prenesená",J720,0)</f>
        <v>0</v>
      </c>
      <c r="BI720" s="157">
        <f>IF(N720="nulová",J720,0)</f>
        <v>0</v>
      </c>
      <c r="BJ720" s="17" t="s">
        <v>88</v>
      </c>
      <c r="BK720" s="157">
        <f>ROUND(I720*H720,2)</f>
        <v>0</v>
      </c>
      <c r="BL720" s="17" t="s">
        <v>229</v>
      </c>
      <c r="BM720" s="156" t="s">
        <v>614</v>
      </c>
    </row>
    <row r="721" spans="2:51" s="12" customFormat="1" ht="20.399999999999999">
      <c r="B721" s="158"/>
      <c r="D721" s="159" t="s">
        <v>184</v>
      </c>
      <c r="E721" s="160" t="s">
        <v>1</v>
      </c>
      <c r="F721" s="161" t="s">
        <v>2738</v>
      </c>
      <c r="H721" s="162">
        <v>100.14</v>
      </c>
      <c r="I721" s="163"/>
      <c r="L721" s="158"/>
      <c r="M721" s="164"/>
      <c r="T721" s="165"/>
      <c r="AT721" s="160" t="s">
        <v>184</v>
      </c>
      <c r="AU721" s="160" t="s">
        <v>88</v>
      </c>
      <c r="AV721" s="12" t="s">
        <v>88</v>
      </c>
      <c r="AW721" s="12" t="s">
        <v>31</v>
      </c>
      <c r="AX721" s="12" t="s">
        <v>75</v>
      </c>
      <c r="AY721" s="160" t="s">
        <v>177</v>
      </c>
    </row>
    <row r="722" spans="2:51" s="12" customFormat="1" ht="20.399999999999999">
      <c r="B722" s="158"/>
      <c r="D722" s="159" t="s">
        <v>184</v>
      </c>
      <c r="E722" s="160" t="s">
        <v>1</v>
      </c>
      <c r="F722" s="161" t="s">
        <v>2739</v>
      </c>
      <c r="H722" s="162">
        <v>200.28</v>
      </c>
      <c r="I722" s="163"/>
      <c r="L722" s="158"/>
      <c r="M722" s="164"/>
      <c r="T722" s="165"/>
      <c r="AT722" s="160" t="s">
        <v>184</v>
      </c>
      <c r="AU722" s="160" t="s">
        <v>88</v>
      </c>
      <c r="AV722" s="12" t="s">
        <v>88</v>
      </c>
      <c r="AW722" s="12" t="s">
        <v>31</v>
      </c>
      <c r="AX722" s="12" t="s">
        <v>75</v>
      </c>
      <c r="AY722" s="160" t="s">
        <v>177</v>
      </c>
    </row>
    <row r="723" spans="2:51" s="12" customFormat="1" ht="20.399999999999999">
      <c r="B723" s="158"/>
      <c r="D723" s="159" t="s">
        <v>184</v>
      </c>
      <c r="E723" s="160" t="s">
        <v>1</v>
      </c>
      <c r="F723" s="161" t="s">
        <v>2740</v>
      </c>
      <c r="H723" s="162">
        <v>100.14</v>
      </c>
      <c r="I723" s="163"/>
      <c r="L723" s="158"/>
      <c r="M723" s="164"/>
      <c r="T723" s="165"/>
      <c r="AT723" s="160" t="s">
        <v>184</v>
      </c>
      <c r="AU723" s="160" t="s">
        <v>88</v>
      </c>
      <c r="AV723" s="12" t="s">
        <v>88</v>
      </c>
      <c r="AW723" s="12" t="s">
        <v>31</v>
      </c>
      <c r="AX723" s="12" t="s">
        <v>75</v>
      </c>
      <c r="AY723" s="160" t="s">
        <v>177</v>
      </c>
    </row>
    <row r="724" spans="2:51" s="14" customFormat="1">
      <c r="B724" s="173"/>
      <c r="D724" s="159" t="s">
        <v>184</v>
      </c>
      <c r="E724" s="174" t="s">
        <v>1</v>
      </c>
      <c r="F724" s="175" t="s">
        <v>209</v>
      </c>
      <c r="H724" s="176">
        <v>400.56</v>
      </c>
      <c r="I724" s="177"/>
      <c r="L724" s="173"/>
      <c r="M724" s="178"/>
      <c r="T724" s="179"/>
      <c r="AT724" s="174" t="s">
        <v>184</v>
      </c>
      <c r="AU724" s="174" t="s">
        <v>88</v>
      </c>
      <c r="AV724" s="14" t="s">
        <v>191</v>
      </c>
      <c r="AW724" s="14" t="s">
        <v>31</v>
      </c>
      <c r="AX724" s="14" t="s">
        <v>75</v>
      </c>
      <c r="AY724" s="174" t="s">
        <v>177</v>
      </c>
    </row>
    <row r="725" spans="2:51" s="12" customFormat="1">
      <c r="B725" s="158"/>
      <c r="D725" s="159" t="s">
        <v>184</v>
      </c>
      <c r="E725" s="160" t="s">
        <v>1</v>
      </c>
      <c r="F725" s="161" t="s">
        <v>2741</v>
      </c>
      <c r="H725" s="162">
        <v>106</v>
      </c>
      <c r="I725" s="163"/>
      <c r="L725" s="158"/>
      <c r="M725" s="164"/>
      <c r="T725" s="165"/>
      <c r="AT725" s="160" t="s">
        <v>184</v>
      </c>
      <c r="AU725" s="160" t="s">
        <v>88</v>
      </c>
      <c r="AV725" s="12" t="s">
        <v>88</v>
      </c>
      <c r="AW725" s="12" t="s">
        <v>31</v>
      </c>
      <c r="AX725" s="12" t="s">
        <v>75</v>
      </c>
      <c r="AY725" s="160" t="s">
        <v>177</v>
      </c>
    </row>
    <row r="726" spans="2:51" s="12" customFormat="1">
      <c r="B726" s="158"/>
      <c r="D726" s="159" t="s">
        <v>184</v>
      </c>
      <c r="E726" s="160" t="s">
        <v>1</v>
      </c>
      <c r="F726" s="161" t="s">
        <v>2742</v>
      </c>
      <c r="H726" s="162">
        <v>106</v>
      </c>
      <c r="I726" s="163"/>
      <c r="L726" s="158"/>
      <c r="M726" s="164"/>
      <c r="T726" s="165"/>
      <c r="AT726" s="160" t="s">
        <v>184</v>
      </c>
      <c r="AU726" s="160" t="s">
        <v>88</v>
      </c>
      <c r="AV726" s="12" t="s">
        <v>88</v>
      </c>
      <c r="AW726" s="12" t="s">
        <v>31</v>
      </c>
      <c r="AX726" s="12" t="s">
        <v>75</v>
      </c>
      <c r="AY726" s="160" t="s">
        <v>177</v>
      </c>
    </row>
    <row r="727" spans="2:51" s="12" customFormat="1">
      <c r="B727" s="158"/>
      <c r="D727" s="159" t="s">
        <v>184</v>
      </c>
      <c r="E727" s="160" t="s">
        <v>1</v>
      </c>
      <c r="F727" s="161" t="s">
        <v>2743</v>
      </c>
      <c r="H727" s="162">
        <v>459.8</v>
      </c>
      <c r="I727" s="163"/>
      <c r="L727" s="158"/>
      <c r="M727" s="164"/>
      <c r="T727" s="165"/>
      <c r="AT727" s="160" t="s">
        <v>184</v>
      </c>
      <c r="AU727" s="160" t="s">
        <v>88</v>
      </c>
      <c r="AV727" s="12" t="s">
        <v>88</v>
      </c>
      <c r="AW727" s="12" t="s">
        <v>31</v>
      </c>
      <c r="AX727" s="12" t="s">
        <v>75</v>
      </c>
      <c r="AY727" s="160" t="s">
        <v>177</v>
      </c>
    </row>
    <row r="728" spans="2:51" s="12" customFormat="1">
      <c r="B728" s="158"/>
      <c r="D728" s="159" t="s">
        <v>184</v>
      </c>
      <c r="E728" s="160" t="s">
        <v>1</v>
      </c>
      <c r="F728" s="161" t="s">
        <v>2744</v>
      </c>
      <c r="H728" s="162">
        <v>459.8</v>
      </c>
      <c r="I728" s="163"/>
      <c r="L728" s="158"/>
      <c r="M728" s="164"/>
      <c r="T728" s="165"/>
      <c r="AT728" s="160" t="s">
        <v>184</v>
      </c>
      <c r="AU728" s="160" t="s">
        <v>88</v>
      </c>
      <c r="AV728" s="12" t="s">
        <v>88</v>
      </c>
      <c r="AW728" s="12" t="s">
        <v>31</v>
      </c>
      <c r="AX728" s="12" t="s">
        <v>75</v>
      </c>
      <c r="AY728" s="160" t="s">
        <v>177</v>
      </c>
    </row>
    <row r="729" spans="2:51" s="12" customFormat="1">
      <c r="B729" s="158"/>
      <c r="D729" s="159" t="s">
        <v>184</v>
      </c>
      <c r="E729" s="160" t="s">
        <v>1</v>
      </c>
      <c r="F729" s="161" t="s">
        <v>2745</v>
      </c>
      <c r="H729" s="162">
        <v>115.58</v>
      </c>
      <c r="I729" s="163"/>
      <c r="L729" s="158"/>
      <c r="M729" s="164"/>
      <c r="T729" s="165"/>
      <c r="AT729" s="160" t="s">
        <v>184</v>
      </c>
      <c r="AU729" s="160" t="s">
        <v>88</v>
      </c>
      <c r="AV729" s="12" t="s">
        <v>88</v>
      </c>
      <c r="AW729" s="12" t="s">
        <v>31</v>
      </c>
      <c r="AX729" s="12" t="s">
        <v>75</v>
      </c>
      <c r="AY729" s="160" t="s">
        <v>177</v>
      </c>
    </row>
    <row r="730" spans="2:51" s="12" customFormat="1">
      <c r="B730" s="158"/>
      <c r="D730" s="159" t="s">
        <v>184</v>
      </c>
      <c r="E730" s="160" t="s">
        <v>1</v>
      </c>
      <c r="F730" s="161" t="s">
        <v>2746</v>
      </c>
      <c r="H730" s="162">
        <v>115.58</v>
      </c>
      <c r="I730" s="163"/>
      <c r="L730" s="158"/>
      <c r="M730" s="164"/>
      <c r="T730" s="165"/>
      <c r="AT730" s="160" t="s">
        <v>184</v>
      </c>
      <c r="AU730" s="160" t="s">
        <v>88</v>
      </c>
      <c r="AV730" s="12" t="s">
        <v>88</v>
      </c>
      <c r="AW730" s="12" t="s">
        <v>31</v>
      </c>
      <c r="AX730" s="12" t="s">
        <v>75</v>
      </c>
      <c r="AY730" s="160" t="s">
        <v>177</v>
      </c>
    </row>
    <row r="731" spans="2:51" s="12" customFormat="1">
      <c r="B731" s="158"/>
      <c r="D731" s="159" t="s">
        <v>184</v>
      </c>
      <c r="E731" s="160" t="s">
        <v>1</v>
      </c>
      <c r="F731" s="161" t="s">
        <v>2747</v>
      </c>
      <c r="H731" s="162">
        <v>30.95</v>
      </c>
      <c r="I731" s="163"/>
      <c r="L731" s="158"/>
      <c r="M731" s="164"/>
      <c r="T731" s="165"/>
      <c r="AT731" s="160" t="s">
        <v>184</v>
      </c>
      <c r="AU731" s="160" t="s">
        <v>88</v>
      </c>
      <c r="AV731" s="12" t="s">
        <v>88</v>
      </c>
      <c r="AW731" s="12" t="s">
        <v>31</v>
      </c>
      <c r="AX731" s="12" t="s">
        <v>75</v>
      </c>
      <c r="AY731" s="160" t="s">
        <v>177</v>
      </c>
    </row>
    <row r="732" spans="2:51" s="12" customFormat="1">
      <c r="B732" s="158"/>
      <c r="D732" s="159" t="s">
        <v>184</v>
      </c>
      <c r="E732" s="160" t="s">
        <v>1</v>
      </c>
      <c r="F732" s="161" t="s">
        <v>2748</v>
      </c>
      <c r="H732" s="162">
        <v>30.95</v>
      </c>
      <c r="I732" s="163"/>
      <c r="L732" s="158"/>
      <c r="M732" s="164"/>
      <c r="T732" s="165"/>
      <c r="AT732" s="160" t="s">
        <v>184</v>
      </c>
      <c r="AU732" s="160" t="s">
        <v>88</v>
      </c>
      <c r="AV732" s="12" t="s">
        <v>88</v>
      </c>
      <c r="AW732" s="12" t="s">
        <v>31</v>
      </c>
      <c r="AX732" s="12" t="s">
        <v>75</v>
      </c>
      <c r="AY732" s="160" t="s">
        <v>177</v>
      </c>
    </row>
    <row r="733" spans="2:51" s="12" customFormat="1">
      <c r="B733" s="158"/>
      <c r="D733" s="159" t="s">
        <v>184</v>
      </c>
      <c r="E733" s="160" t="s">
        <v>1</v>
      </c>
      <c r="F733" s="161" t="s">
        <v>2749</v>
      </c>
      <c r="H733" s="162">
        <v>26.64</v>
      </c>
      <c r="I733" s="163"/>
      <c r="L733" s="158"/>
      <c r="M733" s="164"/>
      <c r="T733" s="165"/>
      <c r="AT733" s="160" t="s">
        <v>184</v>
      </c>
      <c r="AU733" s="160" t="s">
        <v>88</v>
      </c>
      <c r="AV733" s="12" t="s">
        <v>88</v>
      </c>
      <c r="AW733" s="12" t="s">
        <v>31</v>
      </c>
      <c r="AX733" s="12" t="s">
        <v>75</v>
      </c>
      <c r="AY733" s="160" t="s">
        <v>177</v>
      </c>
    </row>
    <row r="734" spans="2:51" s="12" customFormat="1">
      <c r="B734" s="158"/>
      <c r="D734" s="159" t="s">
        <v>184</v>
      </c>
      <c r="E734" s="160" t="s">
        <v>1</v>
      </c>
      <c r="F734" s="161" t="s">
        <v>2750</v>
      </c>
      <c r="H734" s="162">
        <v>26.64</v>
      </c>
      <c r="I734" s="163"/>
      <c r="L734" s="158"/>
      <c r="M734" s="164"/>
      <c r="T734" s="165"/>
      <c r="AT734" s="160" t="s">
        <v>184</v>
      </c>
      <c r="AU734" s="160" t="s">
        <v>88</v>
      </c>
      <c r="AV734" s="12" t="s">
        <v>88</v>
      </c>
      <c r="AW734" s="12" t="s">
        <v>31</v>
      </c>
      <c r="AX734" s="12" t="s">
        <v>75</v>
      </c>
      <c r="AY734" s="160" t="s">
        <v>177</v>
      </c>
    </row>
    <row r="735" spans="2:51" s="12" customFormat="1">
      <c r="B735" s="158"/>
      <c r="D735" s="159" t="s">
        <v>184</v>
      </c>
      <c r="E735" s="160" t="s">
        <v>1</v>
      </c>
      <c r="F735" s="161" t="s">
        <v>2751</v>
      </c>
      <c r="H735" s="162">
        <v>146.08000000000001</v>
      </c>
      <c r="I735" s="163"/>
      <c r="L735" s="158"/>
      <c r="M735" s="164"/>
      <c r="T735" s="165"/>
      <c r="AT735" s="160" t="s">
        <v>184</v>
      </c>
      <c r="AU735" s="160" t="s">
        <v>88</v>
      </c>
      <c r="AV735" s="12" t="s">
        <v>88</v>
      </c>
      <c r="AW735" s="12" t="s">
        <v>31</v>
      </c>
      <c r="AX735" s="12" t="s">
        <v>75</v>
      </c>
      <c r="AY735" s="160" t="s">
        <v>177</v>
      </c>
    </row>
    <row r="736" spans="2:51" s="12" customFormat="1">
      <c r="B736" s="158"/>
      <c r="D736" s="159" t="s">
        <v>184</v>
      </c>
      <c r="E736" s="160" t="s">
        <v>1</v>
      </c>
      <c r="F736" s="161" t="s">
        <v>2752</v>
      </c>
      <c r="H736" s="162">
        <v>146.08000000000001</v>
      </c>
      <c r="I736" s="163"/>
      <c r="L736" s="158"/>
      <c r="M736" s="164"/>
      <c r="T736" s="165"/>
      <c r="AT736" s="160" t="s">
        <v>184</v>
      </c>
      <c r="AU736" s="160" t="s">
        <v>88</v>
      </c>
      <c r="AV736" s="12" t="s">
        <v>88</v>
      </c>
      <c r="AW736" s="12" t="s">
        <v>31</v>
      </c>
      <c r="AX736" s="12" t="s">
        <v>75</v>
      </c>
      <c r="AY736" s="160" t="s">
        <v>177</v>
      </c>
    </row>
    <row r="737" spans="2:65" s="12" customFormat="1">
      <c r="B737" s="158"/>
      <c r="D737" s="159" t="s">
        <v>184</v>
      </c>
      <c r="E737" s="160" t="s">
        <v>1</v>
      </c>
      <c r="F737" s="161" t="s">
        <v>2753</v>
      </c>
      <c r="H737" s="162">
        <v>10.67</v>
      </c>
      <c r="I737" s="163"/>
      <c r="L737" s="158"/>
      <c r="M737" s="164"/>
      <c r="T737" s="165"/>
      <c r="AT737" s="160" t="s">
        <v>184</v>
      </c>
      <c r="AU737" s="160" t="s">
        <v>88</v>
      </c>
      <c r="AV737" s="12" t="s">
        <v>88</v>
      </c>
      <c r="AW737" s="12" t="s">
        <v>31</v>
      </c>
      <c r="AX737" s="12" t="s">
        <v>75</v>
      </c>
      <c r="AY737" s="160" t="s">
        <v>177</v>
      </c>
    </row>
    <row r="738" spans="2:65" s="12" customFormat="1">
      <c r="B738" s="158"/>
      <c r="D738" s="159" t="s">
        <v>184</v>
      </c>
      <c r="E738" s="160" t="s">
        <v>1</v>
      </c>
      <c r="F738" s="161" t="s">
        <v>2754</v>
      </c>
      <c r="H738" s="162">
        <v>34.299999999999997</v>
      </c>
      <c r="I738" s="163"/>
      <c r="L738" s="158"/>
      <c r="M738" s="164"/>
      <c r="T738" s="165"/>
      <c r="AT738" s="160" t="s">
        <v>184</v>
      </c>
      <c r="AU738" s="160" t="s">
        <v>88</v>
      </c>
      <c r="AV738" s="12" t="s">
        <v>88</v>
      </c>
      <c r="AW738" s="12" t="s">
        <v>31</v>
      </c>
      <c r="AX738" s="12" t="s">
        <v>75</v>
      </c>
      <c r="AY738" s="160" t="s">
        <v>177</v>
      </c>
    </row>
    <row r="739" spans="2:65" s="12" customFormat="1">
      <c r="B739" s="158"/>
      <c r="D739" s="159" t="s">
        <v>184</v>
      </c>
      <c r="E739" s="160" t="s">
        <v>1</v>
      </c>
      <c r="F739" s="161" t="s">
        <v>2755</v>
      </c>
      <c r="H739" s="162">
        <v>34.299999999999997</v>
      </c>
      <c r="I739" s="163"/>
      <c r="L739" s="158"/>
      <c r="M739" s="164"/>
      <c r="T739" s="165"/>
      <c r="AT739" s="160" t="s">
        <v>184</v>
      </c>
      <c r="AU739" s="160" t="s">
        <v>88</v>
      </c>
      <c r="AV739" s="12" t="s">
        <v>88</v>
      </c>
      <c r="AW739" s="12" t="s">
        <v>31</v>
      </c>
      <c r="AX739" s="12" t="s">
        <v>75</v>
      </c>
      <c r="AY739" s="160" t="s">
        <v>177</v>
      </c>
    </row>
    <row r="740" spans="2:65" s="14" customFormat="1">
      <c r="B740" s="173"/>
      <c r="D740" s="159" t="s">
        <v>184</v>
      </c>
      <c r="E740" s="174" t="s">
        <v>1</v>
      </c>
      <c r="F740" s="175" t="s">
        <v>209</v>
      </c>
      <c r="H740" s="176">
        <v>1849.37</v>
      </c>
      <c r="I740" s="177"/>
      <c r="L740" s="173"/>
      <c r="M740" s="178"/>
      <c r="T740" s="179"/>
      <c r="AT740" s="174" t="s">
        <v>184</v>
      </c>
      <c r="AU740" s="174" t="s">
        <v>88</v>
      </c>
      <c r="AV740" s="14" t="s">
        <v>191</v>
      </c>
      <c r="AW740" s="14" t="s">
        <v>31</v>
      </c>
      <c r="AX740" s="14" t="s">
        <v>75</v>
      </c>
      <c r="AY740" s="174" t="s">
        <v>177</v>
      </c>
    </row>
    <row r="741" spans="2:65" s="13" customFormat="1">
      <c r="B741" s="166"/>
      <c r="D741" s="159" t="s">
        <v>184</v>
      </c>
      <c r="E741" s="167" t="s">
        <v>1</v>
      </c>
      <c r="F741" s="168" t="s">
        <v>186</v>
      </c>
      <c r="H741" s="169">
        <v>2249.9299999999998</v>
      </c>
      <c r="I741" s="170"/>
      <c r="L741" s="166"/>
      <c r="M741" s="171"/>
      <c r="T741" s="172"/>
      <c r="AT741" s="167" t="s">
        <v>184</v>
      </c>
      <c r="AU741" s="167" t="s">
        <v>88</v>
      </c>
      <c r="AV741" s="13" t="s">
        <v>183</v>
      </c>
      <c r="AW741" s="13" t="s">
        <v>31</v>
      </c>
      <c r="AX741" s="13" t="s">
        <v>82</v>
      </c>
      <c r="AY741" s="167" t="s">
        <v>177</v>
      </c>
    </row>
    <row r="742" spans="2:65" s="1" customFormat="1" ht="16.5" customHeight="1">
      <c r="B742" s="143"/>
      <c r="C742" s="186" t="s">
        <v>690</v>
      </c>
      <c r="D742" s="186" t="s">
        <v>444</v>
      </c>
      <c r="E742" s="187" t="s">
        <v>577</v>
      </c>
      <c r="F742" s="188" t="s">
        <v>578</v>
      </c>
      <c r="G742" s="189" t="s">
        <v>205</v>
      </c>
      <c r="H742" s="190">
        <v>2587.42</v>
      </c>
      <c r="I742" s="191"/>
      <c r="J742" s="192">
        <f>ROUND(I742*H742,2)</f>
        <v>0</v>
      </c>
      <c r="K742" s="193"/>
      <c r="L742" s="194"/>
      <c r="M742" s="195" t="s">
        <v>1</v>
      </c>
      <c r="N742" s="196" t="s">
        <v>41</v>
      </c>
      <c r="P742" s="154">
        <f>O742*H742</f>
        <v>0</v>
      </c>
      <c r="Q742" s="154">
        <v>4.0000000000000002E-4</v>
      </c>
      <c r="R742" s="154">
        <f>Q742*H742</f>
        <v>1.0349680000000001</v>
      </c>
      <c r="S742" s="154">
        <v>0</v>
      </c>
      <c r="T742" s="155">
        <f>S742*H742</f>
        <v>0</v>
      </c>
      <c r="AR742" s="156" t="s">
        <v>264</v>
      </c>
      <c r="AT742" s="156" t="s">
        <v>444</v>
      </c>
      <c r="AU742" s="156" t="s">
        <v>88</v>
      </c>
      <c r="AY742" s="17" t="s">
        <v>177</v>
      </c>
      <c r="BE742" s="157">
        <f>IF(N742="základná",J742,0)</f>
        <v>0</v>
      </c>
      <c r="BF742" s="157">
        <f>IF(N742="znížená",J742,0)</f>
        <v>0</v>
      </c>
      <c r="BG742" s="157">
        <f>IF(N742="zákl. prenesená",J742,0)</f>
        <v>0</v>
      </c>
      <c r="BH742" s="157">
        <f>IF(N742="zníž. prenesená",J742,0)</f>
        <v>0</v>
      </c>
      <c r="BI742" s="157">
        <f>IF(N742="nulová",J742,0)</f>
        <v>0</v>
      </c>
      <c r="BJ742" s="17" t="s">
        <v>88</v>
      </c>
      <c r="BK742" s="157">
        <f>ROUND(I742*H742,2)</f>
        <v>0</v>
      </c>
      <c r="BL742" s="17" t="s">
        <v>229</v>
      </c>
      <c r="BM742" s="156" t="s">
        <v>619</v>
      </c>
    </row>
    <row r="743" spans="2:65" s="12" customFormat="1">
      <c r="B743" s="158"/>
      <c r="D743" s="159" t="s">
        <v>184</v>
      </c>
      <c r="E743" s="160" t="s">
        <v>1</v>
      </c>
      <c r="F743" s="161" t="s">
        <v>2756</v>
      </c>
      <c r="H743" s="162">
        <v>2587.42</v>
      </c>
      <c r="I743" s="163"/>
      <c r="L743" s="158"/>
      <c r="M743" s="164"/>
      <c r="T743" s="165"/>
      <c r="AT743" s="160" t="s">
        <v>184</v>
      </c>
      <c r="AU743" s="160" t="s">
        <v>88</v>
      </c>
      <c r="AV743" s="12" t="s">
        <v>88</v>
      </c>
      <c r="AW743" s="12" t="s">
        <v>31</v>
      </c>
      <c r="AX743" s="12" t="s">
        <v>75</v>
      </c>
      <c r="AY743" s="160" t="s">
        <v>177</v>
      </c>
    </row>
    <row r="744" spans="2:65" s="13" customFormat="1">
      <c r="B744" s="166"/>
      <c r="D744" s="159" t="s">
        <v>184</v>
      </c>
      <c r="E744" s="167" t="s">
        <v>1</v>
      </c>
      <c r="F744" s="168" t="s">
        <v>186</v>
      </c>
      <c r="H744" s="169">
        <v>2587.42</v>
      </c>
      <c r="I744" s="170"/>
      <c r="L744" s="166"/>
      <c r="M744" s="171"/>
      <c r="T744" s="172"/>
      <c r="AT744" s="167" t="s">
        <v>184</v>
      </c>
      <c r="AU744" s="167" t="s">
        <v>88</v>
      </c>
      <c r="AV744" s="13" t="s">
        <v>183</v>
      </c>
      <c r="AW744" s="13" t="s">
        <v>31</v>
      </c>
      <c r="AX744" s="13" t="s">
        <v>82</v>
      </c>
      <c r="AY744" s="167" t="s">
        <v>177</v>
      </c>
    </row>
    <row r="745" spans="2:65" s="1" customFormat="1" ht="24.15" customHeight="1">
      <c r="B745" s="143"/>
      <c r="C745" s="144" t="s">
        <v>466</v>
      </c>
      <c r="D745" s="144" t="s">
        <v>179</v>
      </c>
      <c r="E745" s="145" t="s">
        <v>2757</v>
      </c>
      <c r="F745" s="146" t="s">
        <v>2758</v>
      </c>
      <c r="G745" s="147" t="s">
        <v>205</v>
      </c>
      <c r="H745" s="148">
        <v>140.25</v>
      </c>
      <c r="I745" s="149"/>
      <c r="J745" s="150">
        <f>ROUND(I745*H745,2)</f>
        <v>0</v>
      </c>
      <c r="K745" s="151"/>
      <c r="L745" s="32"/>
      <c r="M745" s="152" t="s">
        <v>1</v>
      </c>
      <c r="N745" s="153" t="s">
        <v>41</v>
      </c>
      <c r="P745" s="154">
        <f>O745*H745</f>
        <v>0</v>
      </c>
      <c r="Q745" s="154">
        <v>8.0000000000000007E-5</v>
      </c>
      <c r="R745" s="154">
        <f>Q745*H745</f>
        <v>1.1220000000000001E-2</v>
      </c>
      <c r="S745" s="154">
        <v>0</v>
      </c>
      <c r="T745" s="155">
        <f>S745*H745</f>
        <v>0</v>
      </c>
      <c r="AR745" s="156" t="s">
        <v>229</v>
      </c>
      <c r="AT745" s="156" t="s">
        <v>179</v>
      </c>
      <c r="AU745" s="156" t="s">
        <v>88</v>
      </c>
      <c r="AY745" s="17" t="s">
        <v>177</v>
      </c>
      <c r="BE745" s="157">
        <f>IF(N745="základná",J745,0)</f>
        <v>0</v>
      </c>
      <c r="BF745" s="157">
        <f>IF(N745="znížená",J745,0)</f>
        <v>0</v>
      </c>
      <c r="BG745" s="157">
        <f>IF(N745="zákl. prenesená",J745,0)</f>
        <v>0</v>
      </c>
      <c r="BH745" s="157">
        <f>IF(N745="zníž. prenesená",J745,0)</f>
        <v>0</v>
      </c>
      <c r="BI745" s="157">
        <f>IF(N745="nulová",J745,0)</f>
        <v>0</v>
      </c>
      <c r="BJ745" s="17" t="s">
        <v>88</v>
      </c>
      <c r="BK745" s="157">
        <f>ROUND(I745*H745,2)</f>
        <v>0</v>
      </c>
      <c r="BL745" s="17" t="s">
        <v>229</v>
      </c>
      <c r="BM745" s="156" t="s">
        <v>624</v>
      </c>
    </row>
    <row r="746" spans="2:65" s="12" customFormat="1">
      <c r="B746" s="158"/>
      <c r="D746" s="159" t="s">
        <v>184</v>
      </c>
      <c r="E746" s="160" t="s">
        <v>1</v>
      </c>
      <c r="F746" s="161" t="s">
        <v>2759</v>
      </c>
      <c r="H746" s="162">
        <v>140.25</v>
      </c>
      <c r="I746" s="163"/>
      <c r="L746" s="158"/>
      <c r="M746" s="164"/>
      <c r="T746" s="165"/>
      <c r="AT746" s="160" t="s">
        <v>184</v>
      </c>
      <c r="AU746" s="160" t="s">
        <v>88</v>
      </c>
      <c r="AV746" s="12" t="s">
        <v>88</v>
      </c>
      <c r="AW746" s="12" t="s">
        <v>31</v>
      </c>
      <c r="AX746" s="12" t="s">
        <v>75</v>
      </c>
      <c r="AY746" s="160" t="s">
        <v>177</v>
      </c>
    </row>
    <row r="747" spans="2:65" s="13" customFormat="1">
      <c r="B747" s="166"/>
      <c r="D747" s="159" t="s">
        <v>184</v>
      </c>
      <c r="E747" s="167" t="s">
        <v>1</v>
      </c>
      <c r="F747" s="168" t="s">
        <v>186</v>
      </c>
      <c r="H747" s="169">
        <v>140.25</v>
      </c>
      <c r="I747" s="170"/>
      <c r="L747" s="166"/>
      <c r="M747" s="171"/>
      <c r="T747" s="172"/>
      <c r="AT747" s="167" t="s">
        <v>184</v>
      </c>
      <c r="AU747" s="167" t="s">
        <v>88</v>
      </c>
      <c r="AV747" s="13" t="s">
        <v>183</v>
      </c>
      <c r="AW747" s="13" t="s">
        <v>31</v>
      </c>
      <c r="AX747" s="13" t="s">
        <v>82</v>
      </c>
      <c r="AY747" s="167" t="s">
        <v>177</v>
      </c>
    </row>
    <row r="748" spans="2:65" s="1" customFormat="1" ht="16.5" customHeight="1">
      <c r="B748" s="143"/>
      <c r="C748" s="186" t="s">
        <v>698</v>
      </c>
      <c r="D748" s="186" t="s">
        <v>444</v>
      </c>
      <c r="E748" s="187" t="s">
        <v>584</v>
      </c>
      <c r="F748" s="188" t="s">
        <v>585</v>
      </c>
      <c r="G748" s="189" t="s">
        <v>205</v>
      </c>
      <c r="H748" s="190">
        <v>168.3</v>
      </c>
      <c r="I748" s="191"/>
      <c r="J748" s="192">
        <f>ROUND(I748*H748,2)</f>
        <v>0</v>
      </c>
      <c r="K748" s="193"/>
      <c r="L748" s="194"/>
      <c r="M748" s="195" t="s">
        <v>1</v>
      </c>
      <c r="N748" s="196" t="s">
        <v>41</v>
      </c>
      <c r="P748" s="154">
        <f>O748*H748</f>
        <v>0</v>
      </c>
      <c r="Q748" s="154">
        <v>0</v>
      </c>
      <c r="R748" s="154">
        <f>Q748*H748</f>
        <v>0</v>
      </c>
      <c r="S748" s="154">
        <v>0</v>
      </c>
      <c r="T748" s="155">
        <f>S748*H748</f>
        <v>0</v>
      </c>
      <c r="AR748" s="156" t="s">
        <v>264</v>
      </c>
      <c r="AT748" s="156" t="s">
        <v>444</v>
      </c>
      <c r="AU748" s="156" t="s">
        <v>88</v>
      </c>
      <c r="AY748" s="17" t="s">
        <v>177</v>
      </c>
      <c r="BE748" s="157">
        <f>IF(N748="základná",J748,0)</f>
        <v>0</v>
      </c>
      <c r="BF748" s="157">
        <f>IF(N748="znížená",J748,0)</f>
        <v>0</v>
      </c>
      <c r="BG748" s="157">
        <f>IF(N748="zákl. prenesená",J748,0)</f>
        <v>0</v>
      </c>
      <c r="BH748" s="157">
        <f>IF(N748="zníž. prenesená",J748,0)</f>
        <v>0</v>
      </c>
      <c r="BI748" s="157">
        <f>IF(N748="nulová",J748,0)</f>
        <v>0</v>
      </c>
      <c r="BJ748" s="17" t="s">
        <v>88</v>
      </c>
      <c r="BK748" s="157">
        <f>ROUND(I748*H748,2)</f>
        <v>0</v>
      </c>
      <c r="BL748" s="17" t="s">
        <v>229</v>
      </c>
      <c r="BM748" s="156" t="s">
        <v>631</v>
      </c>
    </row>
    <row r="749" spans="2:65" s="12" customFormat="1">
      <c r="B749" s="158"/>
      <c r="D749" s="159" t="s">
        <v>184</v>
      </c>
      <c r="E749" s="160" t="s">
        <v>1</v>
      </c>
      <c r="F749" s="161" t="s">
        <v>2760</v>
      </c>
      <c r="H749" s="162">
        <v>168.3</v>
      </c>
      <c r="I749" s="163"/>
      <c r="L749" s="158"/>
      <c r="M749" s="164"/>
      <c r="T749" s="165"/>
      <c r="AT749" s="160" t="s">
        <v>184</v>
      </c>
      <c r="AU749" s="160" t="s">
        <v>88</v>
      </c>
      <c r="AV749" s="12" t="s">
        <v>88</v>
      </c>
      <c r="AW749" s="12" t="s">
        <v>31</v>
      </c>
      <c r="AX749" s="12" t="s">
        <v>75</v>
      </c>
      <c r="AY749" s="160" t="s">
        <v>177</v>
      </c>
    </row>
    <row r="750" spans="2:65" s="13" customFormat="1">
      <c r="B750" s="166"/>
      <c r="D750" s="159" t="s">
        <v>184</v>
      </c>
      <c r="E750" s="167" t="s">
        <v>1</v>
      </c>
      <c r="F750" s="168" t="s">
        <v>186</v>
      </c>
      <c r="H750" s="169">
        <v>168.3</v>
      </c>
      <c r="I750" s="170"/>
      <c r="L750" s="166"/>
      <c r="M750" s="171"/>
      <c r="T750" s="172"/>
      <c r="AT750" s="167" t="s">
        <v>184</v>
      </c>
      <c r="AU750" s="167" t="s">
        <v>88</v>
      </c>
      <c r="AV750" s="13" t="s">
        <v>183</v>
      </c>
      <c r="AW750" s="13" t="s">
        <v>31</v>
      </c>
      <c r="AX750" s="13" t="s">
        <v>82</v>
      </c>
      <c r="AY750" s="167" t="s">
        <v>177</v>
      </c>
    </row>
    <row r="751" spans="2:65" s="1" customFormat="1" ht="24.15" customHeight="1">
      <c r="B751" s="143"/>
      <c r="C751" s="144" t="s">
        <v>471</v>
      </c>
      <c r="D751" s="144" t="s">
        <v>179</v>
      </c>
      <c r="E751" s="145" t="s">
        <v>2761</v>
      </c>
      <c r="F751" s="146" t="s">
        <v>2762</v>
      </c>
      <c r="G751" s="147" t="s">
        <v>205</v>
      </c>
      <c r="H751" s="148">
        <v>17.324999999999999</v>
      </c>
      <c r="I751" s="149"/>
      <c r="J751" s="150">
        <f>ROUND(I751*H751,2)</f>
        <v>0</v>
      </c>
      <c r="K751" s="151"/>
      <c r="L751" s="32"/>
      <c r="M751" s="152" t="s">
        <v>1</v>
      </c>
      <c r="N751" s="153" t="s">
        <v>41</v>
      </c>
      <c r="P751" s="154">
        <f>O751*H751</f>
        <v>0</v>
      </c>
      <c r="Q751" s="154">
        <v>0</v>
      </c>
      <c r="R751" s="154">
        <f>Q751*H751</f>
        <v>0</v>
      </c>
      <c r="S751" s="154">
        <v>0</v>
      </c>
      <c r="T751" s="155">
        <f>S751*H751</f>
        <v>0</v>
      </c>
      <c r="AR751" s="156" t="s">
        <v>229</v>
      </c>
      <c r="AT751" s="156" t="s">
        <v>179</v>
      </c>
      <c r="AU751" s="156" t="s">
        <v>88</v>
      </c>
      <c r="AY751" s="17" t="s">
        <v>177</v>
      </c>
      <c r="BE751" s="157">
        <f>IF(N751="základná",J751,0)</f>
        <v>0</v>
      </c>
      <c r="BF751" s="157">
        <f>IF(N751="znížená",J751,0)</f>
        <v>0</v>
      </c>
      <c r="BG751" s="157">
        <f>IF(N751="zákl. prenesená",J751,0)</f>
        <v>0</v>
      </c>
      <c r="BH751" s="157">
        <f>IF(N751="zníž. prenesená",J751,0)</f>
        <v>0</v>
      </c>
      <c r="BI751" s="157">
        <f>IF(N751="nulová",J751,0)</f>
        <v>0</v>
      </c>
      <c r="BJ751" s="17" t="s">
        <v>88</v>
      </c>
      <c r="BK751" s="157">
        <f>ROUND(I751*H751,2)</f>
        <v>0</v>
      </c>
      <c r="BL751" s="17" t="s">
        <v>229</v>
      </c>
      <c r="BM751" s="156" t="s">
        <v>2763</v>
      </c>
    </row>
    <row r="752" spans="2:65" s="15" customFormat="1">
      <c r="B752" s="180"/>
      <c r="D752" s="159" t="s">
        <v>184</v>
      </c>
      <c r="E752" s="181" t="s">
        <v>1</v>
      </c>
      <c r="F752" s="182" t="s">
        <v>2536</v>
      </c>
      <c r="H752" s="181" t="s">
        <v>1</v>
      </c>
      <c r="I752" s="183"/>
      <c r="L752" s="180"/>
      <c r="M752" s="184"/>
      <c r="T752" s="185"/>
      <c r="AT752" s="181" t="s">
        <v>184</v>
      </c>
      <c r="AU752" s="181" t="s">
        <v>88</v>
      </c>
      <c r="AV752" s="15" t="s">
        <v>82</v>
      </c>
      <c r="AW752" s="15" t="s">
        <v>31</v>
      </c>
      <c r="AX752" s="15" t="s">
        <v>75</v>
      </c>
      <c r="AY752" s="181" t="s">
        <v>177</v>
      </c>
    </row>
    <row r="753" spans="2:65" s="12" customFormat="1">
      <c r="B753" s="158"/>
      <c r="D753" s="159" t="s">
        <v>184</v>
      </c>
      <c r="E753" s="160" t="s">
        <v>1</v>
      </c>
      <c r="F753" s="161" t="s">
        <v>2764</v>
      </c>
      <c r="H753" s="162">
        <v>5.15</v>
      </c>
      <c r="I753" s="163"/>
      <c r="L753" s="158"/>
      <c r="M753" s="164"/>
      <c r="T753" s="165"/>
      <c r="AT753" s="160" t="s">
        <v>184</v>
      </c>
      <c r="AU753" s="160" t="s">
        <v>88</v>
      </c>
      <c r="AV753" s="12" t="s">
        <v>88</v>
      </c>
      <c r="AW753" s="12" t="s">
        <v>31</v>
      </c>
      <c r="AX753" s="12" t="s">
        <v>75</v>
      </c>
      <c r="AY753" s="160" t="s">
        <v>177</v>
      </c>
    </row>
    <row r="754" spans="2:65" s="12" customFormat="1">
      <c r="B754" s="158"/>
      <c r="D754" s="159" t="s">
        <v>184</v>
      </c>
      <c r="E754" s="160" t="s">
        <v>1</v>
      </c>
      <c r="F754" s="161" t="s">
        <v>2765</v>
      </c>
      <c r="H754" s="162">
        <v>7.0949999999999998</v>
      </c>
      <c r="I754" s="163"/>
      <c r="L754" s="158"/>
      <c r="M754" s="164"/>
      <c r="T754" s="165"/>
      <c r="AT754" s="160" t="s">
        <v>184</v>
      </c>
      <c r="AU754" s="160" t="s">
        <v>88</v>
      </c>
      <c r="AV754" s="12" t="s">
        <v>88</v>
      </c>
      <c r="AW754" s="12" t="s">
        <v>31</v>
      </c>
      <c r="AX754" s="12" t="s">
        <v>75</v>
      </c>
      <c r="AY754" s="160" t="s">
        <v>177</v>
      </c>
    </row>
    <row r="755" spans="2:65" s="14" customFormat="1">
      <c r="B755" s="173"/>
      <c r="D755" s="159" t="s">
        <v>184</v>
      </c>
      <c r="E755" s="174" t="s">
        <v>1</v>
      </c>
      <c r="F755" s="175" t="s">
        <v>209</v>
      </c>
      <c r="H755" s="176">
        <v>12.244999999999999</v>
      </c>
      <c r="I755" s="177"/>
      <c r="L755" s="173"/>
      <c r="M755" s="178"/>
      <c r="T755" s="179"/>
      <c r="AT755" s="174" t="s">
        <v>184</v>
      </c>
      <c r="AU755" s="174" t="s">
        <v>88</v>
      </c>
      <c r="AV755" s="14" t="s">
        <v>191</v>
      </c>
      <c r="AW755" s="14" t="s">
        <v>31</v>
      </c>
      <c r="AX755" s="14" t="s">
        <v>75</v>
      </c>
      <c r="AY755" s="174" t="s">
        <v>177</v>
      </c>
    </row>
    <row r="756" spans="2:65" s="12" customFormat="1">
      <c r="B756" s="158"/>
      <c r="D756" s="159" t="s">
        <v>184</v>
      </c>
      <c r="E756" s="160" t="s">
        <v>1</v>
      </c>
      <c r="F756" s="161" t="s">
        <v>2766</v>
      </c>
      <c r="H756" s="162">
        <v>5.08</v>
      </c>
      <c r="I756" s="163"/>
      <c r="L756" s="158"/>
      <c r="M756" s="164"/>
      <c r="T756" s="165"/>
      <c r="AT756" s="160" t="s">
        <v>184</v>
      </c>
      <c r="AU756" s="160" t="s">
        <v>88</v>
      </c>
      <c r="AV756" s="12" t="s">
        <v>88</v>
      </c>
      <c r="AW756" s="12" t="s">
        <v>31</v>
      </c>
      <c r="AX756" s="12" t="s">
        <v>75</v>
      </c>
      <c r="AY756" s="160" t="s">
        <v>177</v>
      </c>
    </row>
    <row r="757" spans="2:65" s="13" customFormat="1">
      <c r="B757" s="166"/>
      <c r="D757" s="159" t="s">
        <v>184</v>
      </c>
      <c r="E757" s="167" t="s">
        <v>1</v>
      </c>
      <c r="F757" s="168" t="s">
        <v>186</v>
      </c>
      <c r="H757" s="169">
        <v>17.324999999999999</v>
      </c>
      <c r="I757" s="170"/>
      <c r="L757" s="166"/>
      <c r="M757" s="171"/>
      <c r="T757" s="172"/>
      <c r="AT757" s="167" t="s">
        <v>184</v>
      </c>
      <c r="AU757" s="167" t="s">
        <v>88</v>
      </c>
      <c r="AV757" s="13" t="s">
        <v>183</v>
      </c>
      <c r="AW757" s="13" t="s">
        <v>31</v>
      </c>
      <c r="AX757" s="13" t="s">
        <v>82</v>
      </c>
      <c r="AY757" s="167" t="s">
        <v>177</v>
      </c>
    </row>
    <row r="758" spans="2:65" s="1" customFormat="1" ht="37.950000000000003" customHeight="1">
      <c r="B758" s="143"/>
      <c r="C758" s="144" t="s">
        <v>708</v>
      </c>
      <c r="D758" s="144" t="s">
        <v>179</v>
      </c>
      <c r="E758" s="145" t="s">
        <v>2767</v>
      </c>
      <c r="F758" s="146" t="s">
        <v>2768</v>
      </c>
      <c r="G758" s="147" t="s">
        <v>205</v>
      </c>
      <c r="H758" s="148">
        <v>1433.89</v>
      </c>
      <c r="I758" s="149"/>
      <c r="J758" s="150">
        <f>ROUND(I758*H758,2)</f>
        <v>0</v>
      </c>
      <c r="K758" s="151"/>
      <c r="L758" s="32"/>
      <c r="M758" s="152" t="s">
        <v>1</v>
      </c>
      <c r="N758" s="153" t="s">
        <v>41</v>
      </c>
      <c r="P758" s="154">
        <f>O758*H758</f>
        <v>0</v>
      </c>
      <c r="Q758" s="154">
        <v>3.0000000000000001E-5</v>
      </c>
      <c r="R758" s="154">
        <f>Q758*H758</f>
        <v>4.3016700000000005E-2</v>
      </c>
      <c r="S758" s="154">
        <v>0</v>
      </c>
      <c r="T758" s="155">
        <f>S758*H758</f>
        <v>0</v>
      </c>
      <c r="AR758" s="156" t="s">
        <v>229</v>
      </c>
      <c r="AT758" s="156" t="s">
        <v>179</v>
      </c>
      <c r="AU758" s="156" t="s">
        <v>88</v>
      </c>
      <c r="AY758" s="17" t="s">
        <v>177</v>
      </c>
      <c r="BE758" s="157">
        <f>IF(N758="základná",J758,0)</f>
        <v>0</v>
      </c>
      <c r="BF758" s="157">
        <f>IF(N758="znížená",J758,0)</f>
        <v>0</v>
      </c>
      <c r="BG758" s="157">
        <f>IF(N758="zákl. prenesená",J758,0)</f>
        <v>0</v>
      </c>
      <c r="BH758" s="157">
        <f>IF(N758="zníž. prenesená",J758,0)</f>
        <v>0</v>
      </c>
      <c r="BI758" s="157">
        <f>IF(N758="nulová",J758,0)</f>
        <v>0</v>
      </c>
      <c r="BJ758" s="17" t="s">
        <v>88</v>
      </c>
      <c r="BK758" s="157">
        <f>ROUND(I758*H758,2)</f>
        <v>0</v>
      </c>
      <c r="BL758" s="17" t="s">
        <v>229</v>
      </c>
      <c r="BM758" s="156" t="s">
        <v>2769</v>
      </c>
    </row>
    <row r="759" spans="2:65" s="12" customFormat="1">
      <c r="B759" s="158"/>
      <c r="D759" s="159" t="s">
        <v>184</v>
      </c>
      <c r="E759" s="160" t="s">
        <v>1</v>
      </c>
      <c r="F759" s="161" t="s">
        <v>2770</v>
      </c>
      <c r="H759" s="162">
        <v>106</v>
      </c>
      <c r="I759" s="163"/>
      <c r="L759" s="158"/>
      <c r="M759" s="164"/>
      <c r="T759" s="165"/>
      <c r="AT759" s="160" t="s">
        <v>184</v>
      </c>
      <c r="AU759" s="160" t="s">
        <v>88</v>
      </c>
      <c r="AV759" s="12" t="s">
        <v>88</v>
      </c>
      <c r="AW759" s="12" t="s">
        <v>31</v>
      </c>
      <c r="AX759" s="12" t="s">
        <v>75</v>
      </c>
      <c r="AY759" s="160" t="s">
        <v>177</v>
      </c>
    </row>
    <row r="760" spans="2:65" s="12" customFormat="1">
      <c r="B760" s="158"/>
      <c r="D760" s="159" t="s">
        <v>184</v>
      </c>
      <c r="E760" s="160" t="s">
        <v>1</v>
      </c>
      <c r="F760" s="161" t="s">
        <v>2771</v>
      </c>
      <c r="H760" s="162">
        <v>919.7</v>
      </c>
      <c r="I760" s="163"/>
      <c r="L760" s="158"/>
      <c r="M760" s="164"/>
      <c r="T760" s="165"/>
      <c r="AT760" s="160" t="s">
        <v>184</v>
      </c>
      <c r="AU760" s="160" t="s">
        <v>88</v>
      </c>
      <c r="AV760" s="12" t="s">
        <v>88</v>
      </c>
      <c r="AW760" s="12" t="s">
        <v>31</v>
      </c>
      <c r="AX760" s="12" t="s">
        <v>75</v>
      </c>
      <c r="AY760" s="160" t="s">
        <v>177</v>
      </c>
    </row>
    <row r="761" spans="2:65" s="12" customFormat="1">
      <c r="B761" s="158"/>
      <c r="D761" s="159" t="s">
        <v>184</v>
      </c>
      <c r="E761" s="160" t="s">
        <v>1</v>
      </c>
      <c r="F761" s="161" t="s">
        <v>2772</v>
      </c>
      <c r="H761" s="162">
        <v>231.16</v>
      </c>
      <c r="I761" s="163"/>
      <c r="L761" s="158"/>
      <c r="M761" s="164"/>
      <c r="T761" s="165"/>
      <c r="AT761" s="160" t="s">
        <v>184</v>
      </c>
      <c r="AU761" s="160" t="s">
        <v>88</v>
      </c>
      <c r="AV761" s="12" t="s">
        <v>88</v>
      </c>
      <c r="AW761" s="12" t="s">
        <v>31</v>
      </c>
      <c r="AX761" s="12" t="s">
        <v>75</v>
      </c>
      <c r="AY761" s="160" t="s">
        <v>177</v>
      </c>
    </row>
    <row r="762" spans="2:65" s="12" customFormat="1">
      <c r="B762" s="158"/>
      <c r="D762" s="159" t="s">
        <v>184</v>
      </c>
      <c r="E762" s="160" t="s">
        <v>1</v>
      </c>
      <c r="F762" s="161" t="s">
        <v>2773</v>
      </c>
      <c r="H762" s="162">
        <v>30.95</v>
      </c>
      <c r="I762" s="163"/>
      <c r="L762" s="158"/>
      <c r="M762" s="164"/>
      <c r="T762" s="165"/>
      <c r="AT762" s="160" t="s">
        <v>184</v>
      </c>
      <c r="AU762" s="160" t="s">
        <v>88</v>
      </c>
      <c r="AV762" s="12" t="s">
        <v>88</v>
      </c>
      <c r="AW762" s="12" t="s">
        <v>31</v>
      </c>
      <c r="AX762" s="12" t="s">
        <v>75</v>
      </c>
      <c r="AY762" s="160" t="s">
        <v>177</v>
      </c>
    </row>
    <row r="763" spans="2:65" s="12" customFormat="1">
      <c r="B763" s="158"/>
      <c r="D763" s="159" t="s">
        <v>184</v>
      </c>
      <c r="E763" s="160" t="s">
        <v>1</v>
      </c>
      <c r="F763" s="161" t="s">
        <v>2774</v>
      </c>
      <c r="H763" s="162">
        <v>146.08000000000001</v>
      </c>
      <c r="I763" s="163"/>
      <c r="L763" s="158"/>
      <c r="M763" s="164"/>
      <c r="T763" s="165"/>
      <c r="AT763" s="160" t="s">
        <v>184</v>
      </c>
      <c r="AU763" s="160" t="s">
        <v>88</v>
      </c>
      <c r="AV763" s="12" t="s">
        <v>88</v>
      </c>
      <c r="AW763" s="12" t="s">
        <v>31</v>
      </c>
      <c r="AX763" s="12" t="s">
        <v>75</v>
      </c>
      <c r="AY763" s="160" t="s">
        <v>177</v>
      </c>
    </row>
    <row r="764" spans="2:65" s="13" customFormat="1">
      <c r="B764" s="166"/>
      <c r="D764" s="159" t="s">
        <v>184</v>
      </c>
      <c r="E764" s="167" t="s">
        <v>1</v>
      </c>
      <c r="F764" s="168" t="s">
        <v>186</v>
      </c>
      <c r="H764" s="169">
        <v>1433.89</v>
      </c>
      <c r="I764" s="170"/>
      <c r="L764" s="166"/>
      <c r="M764" s="171"/>
      <c r="T764" s="172"/>
      <c r="AT764" s="167" t="s">
        <v>184</v>
      </c>
      <c r="AU764" s="167" t="s">
        <v>88</v>
      </c>
      <c r="AV764" s="13" t="s">
        <v>183</v>
      </c>
      <c r="AW764" s="13" t="s">
        <v>31</v>
      </c>
      <c r="AX764" s="13" t="s">
        <v>82</v>
      </c>
      <c r="AY764" s="167" t="s">
        <v>177</v>
      </c>
    </row>
    <row r="765" spans="2:65" s="272" customFormat="1" ht="24.15" customHeight="1">
      <c r="B765" s="262"/>
      <c r="C765" s="210" t="s">
        <v>475</v>
      </c>
      <c r="D765" s="210" t="s">
        <v>444</v>
      </c>
      <c r="E765" s="263" t="s">
        <v>2775</v>
      </c>
      <c r="F765" s="264" t="s">
        <v>4540</v>
      </c>
      <c r="G765" s="265" t="s">
        <v>205</v>
      </c>
      <c r="H765" s="266">
        <v>1312.472</v>
      </c>
      <c r="I765" s="266"/>
      <c r="J765" s="267">
        <f>ROUND(I765*H765,2)</f>
        <v>0</v>
      </c>
      <c r="K765" s="268"/>
      <c r="L765" s="269"/>
      <c r="M765" s="270" t="s">
        <v>1</v>
      </c>
      <c r="N765" s="271" t="s">
        <v>41</v>
      </c>
      <c r="P765" s="273">
        <f>O765*H765</f>
        <v>0</v>
      </c>
      <c r="Q765" s="273">
        <v>2.3E-3</v>
      </c>
      <c r="R765" s="273">
        <f>Q765*H765</f>
        <v>3.0186856</v>
      </c>
      <c r="S765" s="273">
        <v>0</v>
      </c>
      <c r="T765" s="274">
        <f>S765*H765</f>
        <v>0</v>
      </c>
      <c r="AR765" s="275" t="s">
        <v>264</v>
      </c>
      <c r="AT765" s="275" t="s">
        <v>444</v>
      </c>
      <c r="AU765" s="275" t="s">
        <v>88</v>
      </c>
      <c r="AY765" s="276" t="s">
        <v>177</v>
      </c>
      <c r="BE765" s="277">
        <f>IF(N765="základná",J765,0)</f>
        <v>0</v>
      </c>
      <c r="BF765" s="277">
        <f>IF(N765="znížená",J765,0)</f>
        <v>0</v>
      </c>
      <c r="BG765" s="277">
        <f>IF(N765="zákl. prenesená",J765,0)</f>
        <v>0</v>
      </c>
      <c r="BH765" s="277">
        <f>IF(N765="zníž. prenesená",J765,0)</f>
        <v>0</v>
      </c>
      <c r="BI765" s="277">
        <f>IF(N765="nulová",J765,0)</f>
        <v>0</v>
      </c>
      <c r="BJ765" s="276" t="s">
        <v>88</v>
      </c>
      <c r="BK765" s="277">
        <f>ROUND(I765*H765,2)</f>
        <v>0</v>
      </c>
      <c r="BL765" s="276" t="s">
        <v>229</v>
      </c>
      <c r="BM765" s="275" t="s">
        <v>2776</v>
      </c>
    </row>
    <row r="766" spans="2:65" s="12" customFormat="1">
      <c r="B766" s="158"/>
      <c r="D766" s="159" t="s">
        <v>184</v>
      </c>
      <c r="E766" s="160" t="s">
        <v>1</v>
      </c>
      <c r="F766" s="161" t="s">
        <v>2770</v>
      </c>
      <c r="H766" s="162">
        <v>106</v>
      </c>
      <c r="I766" s="163"/>
      <c r="L766" s="158"/>
      <c r="M766" s="164"/>
      <c r="T766" s="165"/>
      <c r="AT766" s="160" t="s">
        <v>184</v>
      </c>
      <c r="AU766" s="160" t="s">
        <v>88</v>
      </c>
      <c r="AV766" s="12" t="s">
        <v>88</v>
      </c>
      <c r="AW766" s="12" t="s">
        <v>31</v>
      </c>
      <c r="AX766" s="12" t="s">
        <v>75</v>
      </c>
      <c r="AY766" s="160" t="s">
        <v>177</v>
      </c>
    </row>
    <row r="767" spans="2:65" s="12" customFormat="1">
      <c r="B767" s="158"/>
      <c r="D767" s="159" t="s">
        <v>184</v>
      </c>
      <c r="E767" s="160" t="s">
        <v>1</v>
      </c>
      <c r="F767" s="161" t="s">
        <v>2771</v>
      </c>
      <c r="H767" s="162">
        <v>919.7</v>
      </c>
      <c r="I767" s="163"/>
      <c r="L767" s="158"/>
      <c r="M767" s="164"/>
      <c r="T767" s="165"/>
      <c r="AT767" s="160" t="s">
        <v>184</v>
      </c>
      <c r="AU767" s="160" t="s">
        <v>88</v>
      </c>
      <c r="AV767" s="12" t="s">
        <v>88</v>
      </c>
      <c r="AW767" s="12" t="s">
        <v>31</v>
      </c>
      <c r="AX767" s="12" t="s">
        <v>75</v>
      </c>
      <c r="AY767" s="160" t="s">
        <v>177</v>
      </c>
    </row>
    <row r="768" spans="2:65" s="12" customFormat="1">
      <c r="B768" s="158"/>
      <c r="D768" s="159" t="s">
        <v>184</v>
      </c>
      <c r="E768" s="160" t="s">
        <v>1</v>
      </c>
      <c r="F768" s="161" t="s">
        <v>2777</v>
      </c>
      <c r="H768" s="162">
        <v>115.58</v>
      </c>
      <c r="I768" s="163"/>
      <c r="L768" s="158"/>
      <c r="M768" s="164"/>
      <c r="T768" s="165"/>
      <c r="AT768" s="160" t="s">
        <v>184</v>
      </c>
      <c r="AU768" s="160" t="s">
        <v>88</v>
      </c>
      <c r="AV768" s="12" t="s">
        <v>88</v>
      </c>
      <c r="AW768" s="12" t="s">
        <v>31</v>
      </c>
      <c r="AX768" s="12" t="s">
        <v>75</v>
      </c>
      <c r="AY768" s="160" t="s">
        <v>177</v>
      </c>
    </row>
    <row r="769" spans="2:65" s="13" customFormat="1">
      <c r="B769" s="166"/>
      <c r="D769" s="159" t="s">
        <v>184</v>
      </c>
      <c r="E769" s="167" t="s">
        <v>1</v>
      </c>
      <c r="F769" s="168" t="s">
        <v>186</v>
      </c>
      <c r="H769" s="169">
        <v>1141.28</v>
      </c>
      <c r="I769" s="170"/>
      <c r="L769" s="166"/>
      <c r="M769" s="171"/>
      <c r="T769" s="172"/>
      <c r="AT769" s="167" t="s">
        <v>184</v>
      </c>
      <c r="AU769" s="167" t="s">
        <v>88</v>
      </c>
      <c r="AV769" s="13" t="s">
        <v>183</v>
      </c>
      <c r="AW769" s="13" t="s">
        <v>31</v>
      </c>
      <c r="AX769" s="13" t="s">
        <v>75</v>
      </c>
      <c r="AY769" s="167" t="s">
        <v>177</v>
      </c>
    </row>
    <row r="770" spans="2:65" s="12" customFormat="1">
      <c r="B770" s="158"/>
      <c r="D770" s="159" t="s">
        <v>184</v>
      </c>
      <c r="E770" s="160" t="s">
        <v>1</v>
      </c>
      <c r="F770" s="161" t="s">
        <v>2778</v>
      </c>
      <c r="H770" s="162">
        <v>1312.472</v>
      </c>
      <c r="I770" s="163"/>
      <c r="L770" s="158"/>
      <c r="M770" s="164"/>
      <c r="T770" s="165"/>
      <c r="AT770" s="160" t="s">
        <v>184</v>
      </c>
      <c r="AU770" s="160" t="s">
        <v>88</v>
      </c>
      <c r="AV770" s="12" t="s">
        <v>88</v>
      </c>
      <c r="AW770" s="12" t="s">
        <v>31</v>
      </c>
      <c r="AX770" s="12" t="s">
        <v>82</v>
      </c>
      <c r="AY770" s="160" t="s">
        <v>177</v>
      </c>
    </row>
    <row r="771" spans="2:65" s="272" customFormat="1" ht="27.6" customHeight="1">
      <c r="B771" s="262"/>
      <c r="C771" s="210" t="s">
        <v>717</v>
      </c>
      <c r="D771" s="210" t="s">
        <v>444</v>
      </c>
      <c r="E771" s="263" t="s">
        <v>2779</v>
      </c>
      <c r="F771" s="264" t="s">
        <v>4541</v>
      </c>
      <c r="G771" s="265" t="s">
        <v>205</v>
      </c>
      <c r="H771" s="266">
        <v>336.50200000000001</v>
      </c>
      <c r="I771" s="266"/>
      <c r="J771" s="267">
        <f>ROUND(I771*H771,2)</f>
        <v>0</v>
      </c>
      <c r="K771" s="268"/>
      <c r="L771" s="269"/>
      <c r="M771" s="270" t="s">
        <v>1</v>
      </c>
      <c r="N771" s="271" t="s">
        <v>41</v>
      </c>
      <c r="P771" s="273">
        <f>O771*H771</f>
        <v>0</v>
      </c>
      <c r="Q771" s="273">
        <v>1.9E-3</v>
      </c>
      <c r="R771" s="273">
        <f>Q771*H771</f>
        <v>0.63935379999999997</v>
      </c>
      <c r="S771" s="273">
        <v>0</v>
      </c>
      <c r="T771" s="274">
        <f>S771*H771</f>
        <v>0</v>
      </c>
      <c r="AR771" s="275" t="s">
        <v>264</v>
      </c>
      <c r="AT771" s="275" t="s">
        <v>444</v>
      </c>
      <c r="AU771" s="275" t="s">
        <v>88</v>
      </c>
      <c r="AY771" s="276" t="s">
        <v>177</v>
      </c>
      <c r="BE771" s="277">
        <f>IF(N771="základná",J771,0)</f>
        <v>0</v>
      </c>
      <c r="BF771" s="277">
        <f>IF(N771="znížená",J771,0)</f>
        <v>0</v>
      </c>
      <c r="BG771" s="277">
        <f>IF(N771="zákl. prenesená",J771,0)</f>
        <v>0</v>
      </c>
      <c r="BH771" s="277">
        <f>IF(N771="zníž. prenesená",J771,0)</f>
        <v>0</v>
      </c>
      <c r="BI771" s="277">
        <f>IF(N771="nulová",J771,0)</f>
        <v>0</v>
      </c>
      <c r="BJ771" s="276" t="s">
        <v>88</v>
      </c>
      <c r="BK771" s="277">
        <f>ROUND(I771*H771,2)</f>
        <v>0</v>
      </c>
      <c r="BL771" s="276" t="s">
        <v>229</v>
      </c>
      <c r="BM771" s="275" t="s">
        <v>2780</v>
      </c>
    </row>
    <row r="772" spans="2:65" s="12" customFormat="1">
      <c r="B772" s="158"/>
      <c r="D772" s="159" t="s">
        <v>184</v>
      </c>
      <c r="E772" s="160" t="s">
        <v>1</v>
      </c>
      <c r="F772" s="161" t="s">
        <v>2777</v>
      </c>
      <c r="H772" s="162">
        <v>115.58</v>
      </c>
      <c r="I772" s="163"/>
      <c r="L772" s="158"/>
      <c r="M772" s="164"/>
      <c r="T772" s="165"/>
      <c r="AT772" s="160" t="s">
        <v>184</v>
      </c>
      <c r="AU772" s="160" t="s">
        <v>88</v>
      </c>
      <c r="AV772" s="12" t="s">
        <v>88</v>
      </c>
      <c r="AW772" s="12" t="s">
        <v>31</v>
      </c>
      <c r="AX772" s="12" t="s">
        <v>75</v>
      </c>
      <c r="AY772" s="160" t="s">
        <v>177</v>
      </c>
    </row>
    <row r="773" spans="2:65" s="12" customFormat="1">
      <c r="B773" s="158"/>
      <c r="D773" s="159" t="s">
        <v>184</v>
      </c>
      <c r="E773" s="160" t="s">
        <v>1</v>
      </c>
      <c r="F773" s="161" t="s">
        <v>2773</v>
      </c>
      <c r="H773" s="162">
        <v>30.95</v>
      </c>
      <c r="I773" s="163"/>
      <c r="L773" s="158"/>
      <c r="M773" s="164"/>
      <c r="T773" s="165"/>
      <c r="AT773" s="160" t="s">
        <v>184</v>
      </c>
      <c r="AU773" s="160" t="s">
        <v>88</v>
      </c>
      <c r="AV773" s="12" t="s">
        <v>88</v>
      </c>
      <c r="AW773" s="12" t="s">
        <v>31</v>
      </c>
      <c r="AX773" s="12" t="s">
        <v>75</v>
      </c>
      <c r="AY773" s="160" t="s">
        <v>177</v>
      </c>
    </row>
    <row r="774" spans="2:65" s="12" customFormat="1">
      <c r="B774" s="158"/>
      <c r="D774" s="159" t="s">
        <v>184</v>
      </c>
      <c r="E774" s="160" t="s">
        <v>1</v>
      </c>
      <c r="F774" s="161" t="s">
        <v>2774</v>
      </c>
      <c r="H774" s="162">
        <v>146.08000000000001</v>
      </c>
      <c r="I774" s="163"/>
      <c r="L774" s="158"/>
      <c r="M774" s="164"/>
      <c r="T774" s="165"/>
      <c r="AT774" s="160" t="s">
        <v>184</v>
      </c>
      <c r="AU774" s="160" t="s">
        <v>88</v>
      </c>
      <c r="AV774" s="12" t="s">
        <v>88</v>
      </c>
      <c r="AW774" s="12" t="s">
        <v>31</v>
      </c>
      <c r="AX774" s="12" t="s">
        <v>75</v>
      </c>
      <c r="AY774" s="160" t="s">
        <v>177</v>
      </c>
    </row>
    <row r="775" spans="2:65" s="13" customFormat="1">
      <c r="B775" s="166"/>
      <c r="D775" s="159" t="s">
        <v>184</v>
      </c>
      <c r="E775" s="167" t="s">
        <v>1</v>
      </c>
      <c r="F775" s="168" t="s">
        <v>186</v>
      </c>
      <c r="H775" s="169">
        <v>292.61</v>
      </c>
      <c r="I775" s="170"/>
      <c r="L775" s="166"/>
      <c r="M775" s="171"/>
      <c r="T775" s="172"/>
      <c r="AT775" s="167" t="s">
        <v>184</v>
      </c>
      <c r="AU775" s="167" t="s">
        <v>88</v>
      </c>
      <c r="AV775" s="13" t="s">
        <v>183</v>
      </c>
      <c r="AW775" s="13" t="s">
        <v>31</v>
      </c>
      <c r="AX775" s="13" t="s">
        <v>75</v>
      </c>
      <c r="AY775" s="167" t="s">
        <v>177</v>
      </c>
    </row>
    <row r="776" spans="2:65" s="12" customFormat="1">
      <c r="B776" s="158"/>
      <c r="D776" s="159" t="s">
        <v>184</v>
      </c>
      <c r="E776" s="160" t="s">
        <v>1</v>
      </c>
      <c r="F776" s="161" t="s">
        <v>2781</v>
      </c>
      <c r="H776" s="162">
        <v>336.50200000000001</v>
      </c>
      <c r="I776" s="163"/>
      <c r="L776" s="158"/>
      <c r="M776" s="164"/>
      <c r="T776" s="165"/>
      <c r="AT776" s="160" t="s">
        <v>184</v>
      </c>
      <c r="AU776" s="160" t="s">
        <v>88</v>
      </c>
      <c r="AV776" s="12" t="s">
        <v>88</v>
      </c>
      <c r="AW776" s="12" t="s">
        <v>31</v>
      </c>
      <c r="AX776" s="12" t="s">
        <v>82</v>
      </c>
      <c r="AY776" s="160" t="s">
        <v>177</v>
      </c>
    </row>
    <row r="777" spans="2:65" s="1" customFormat="1" ht="33" customHeight="1">
      <c r="B777" s="143"/>
      <c r="C777" s="186" t="s">
        <v>479</v>
      </c>
      <c r="D777" s="186" t="s">
        <v>444</v>
      </c>
      <c r="E777" s="187" t="s">
        <v>2782</v>
      </c>
      <c r="F777" s="188" t="s">
        <v>4512</v>
      </c>
      <c r="G777" s="189" t="s">
        <v>213</v>
      </c>
      <c r="H777" s="190">
        <v>730</v>
      </c>
      <c r="I777" s="191"/>
      <c r="J777" s="192">
        <f>ROUND(I777*H777,2)</f>
        <v>0</v>
      </c>
      <c r="K777" s="193"/>
      <c r="L777" s="194"/>
      <c r="M777" s="195" t="s">
        <v>1</v>
      </c>
      <c r="N777" s="196" t="s">
        <v>41</v>
      </c>
      <c r="P777" s="154">
        <f>O777*H777</f>
        <v>0</v>
      </c>
      <c r="Q777" s="154">
        <v>3.3E-4</v>
      </c>
      <c r="R777" s="154">
        <f>Q777*H777</f>
        <v>0.2409</v>
      </c>
      <c r="S777" s="154">
        <v>0</v>
      </c>
      <c r="T777" s="155">
        <f>S777*H777</f>
        <v>0</v>
      </c>
      <c r="AR777" s="156" t="s">
        <v>264</v>
      </c>
      <c r="AT777" s="156" t="s">
        <v>444</v>
      </c>
      <c r="AU777" s="156" t="s">
        <v>88</v>
      </c>
      <c r="AY777" s="17" t="s">
        <v>177</v>
      </c>
      <c r="BE777" s="157">
        <f>IF(N777="základná",J777,0)</f>
        <v>0</v>
      </c>
      <c r="BF777" s="157">
        <f>IF(N777="znížená",J777,0)</f>
        <v>0</v>
      </c>
      <c r="BG777" s="157">
        <f>IF(N777="zákl. prenesená",J777,0)</f>
        <v>0</v>
      </c>
      <c r="BH777" s="157">
        <f>IF(N777="zníž. prenesená",J777,0)</f>
        <v>0</v>
      </c>
      <c r="BI777" s="157">
        <f>IF(N777="nulová",J777,0)</f>
        <v>0</v>
      </c>
      <c r="BJ777" s="17" t="s">
        <v>88</v>
      </c>
      <c r="BK777" s="157">
        <f>ROUND(I777*H777,2)</f>
        <v>0</v>
      </c>
      <c r="BL777" s="17" t="s">
        <v>229</v>
      </c>
      <c r="BM777" s="156" t="s">
        <v>651</v>
      </c>
    </row>
    <row r="778" spans="2:65" s="1" customFormat="1" ht="55.5" customHeight="1">
      <c r="B778" s="143"/>
      <c r="C778" s="144" t="s">
        <v>724</v>
      </c>
      <c r="D778" s="144" t="s">
        <v>179</v>
      </c>
      <c r="E778" s="145" t="s">
        <v>588</v>
      </c>
      <c r="F778" s="146" t="s">
        <v>2783</v>
      </c>
      <c r="G778" s="147" t="s">
        <v>205</v>
      </c>
      <c r="H778" s="148">
        <v>862.3</v>
      </c>
      <c r="I778" s="149"/>
      <c r="J778" s="150">
        <f>ROUND(I778*H778,2)</f>
        <v>0</v>
      </c>
      <c r="K778" s="151"/>
      <c r="L778" s="32"/>
      <c r="M778" s="152" t="s">
        <v>1</v>
      </c>
      <c r="N778" s="153" t="s">
        <v>41</v>
      </c>
      <c r="P778" s="154">
        <f>O778*H778</f>
        <v>0</v>
      </c>
      <c r="Q778" s="154">
        <v>8.0000000000000007E-5</v>
      </c>
      <c r="R778" s="154">
        <f>Q778*H778</f>
        <v>6.8984000000000004E-2</v>
      </c>
      <c r="S778" s="154">
        <v>0</v>
      </c>
      <c r="T778" s="155">
        <f>S778*H778</f>
        <v>0</v>
      </c>
      <c r="AR778" s="156" t="s">
        <v>229</v>
      </c>
      <c r="AT778" s="156" t="s">
        <v>179</v>
      </c>
      <c r="AU778" s="156" t="s">
        <v>88</v>
      </c>
      <c r="AY778" s="17" t="s">
        <v>177</v>
      </c>
      <c r="BE778" s="157">
        <f>IF(N778="základná",J778,0)</f>
        <v>0</v>
      </c>
      <c r="BF778" s="157">
        <f>IF(N778="znížená",J778,0)</f>
        <v>0</v>
      </c>
      <c r="BG778" s="157">
        <f>IF(N778="zákl. prenesená",J778,0)</f>
        <v>0</v>
      </c>
      <c r="BH778" s="157">
        <f>IF(N778="zníž. prenesená",J778,0)</f>
        <v>0</v>
      </c>
      <c r="BI778" s="157">
        <f>IF(N778="nulová",J778,0)</f>
        <v>0</v>
      </c>
      <c r="BJ778" s="17" t="s">
        <v>88</v>
      </c>
      <c r="BK778" s="157">
        <f>ROUND(I778*H778,2)</f>
        <v>0</v>
      </c>
      <c r="BL778" s="17" t="s">
        <v>229</v>
      </c>
      <c r="BM778" s="156" t="s">
        <v>656</v>
      </c>
    </row>
    <row r="779" spans="2:65" s="12" customFormat="1">
      <c r="B779" s="158"/>
      <c r="D779" s="159" t="s">
        <v>184</v>
      </c>
      <c r="E779" s="160" t="s">
        <v>1</v>
      </c>
      <c r="F779" s="161" t="s">
        <v>2389</v>
      </c>
      <c r="H779" s="162">
        <v>420</v>
      </c>
      <c r="I779" s="163"/>
      <c r="L779" s="158"/>
      <c r="M779" s="164"/>
      <c r="T779" s="165"/>
      <c r="AT779" s="160" t="s">
        <v>184</v>
      </c>
      <c r="AU779" s="160" t="s">
        <v>88</v>
      </c>
      <c r="AV779" s="12" t="s">
        <v>88</v>
      </c>
      <c r="AW779" s="12" t="s">
        <v>31</v>
      </c>
      <c r="AX779" s="12" t="s">
        <v>75</v>
      </c>
      <c r="AY779" s="160" t="s">
        <v>177</v>
      </c>
    </row>
    <row r="780" spans="2:65" s="12" customFormat="1">
      <c r="B780" s="158"/>
      <c r="D780" s="159" t="s">
        <v>184</v>
      </c>
      <c r="E780" s="160" t="s">
        <v>1</v>
      </c>
      <c r="F780" s="161" t="s">
        <v>2784</v>
      </c>
      <c r="H780" s="162">
        <v>105.7</v>
      </c>
      <c r="I780" s="163"/>
      <c r="L780" s="158"/>
      <c r="M780" s="164"/>
      <c r="T780" s="165"/>
      <c r="AT780" s="160" t="s">
        <v>184</v>
      </c>
      <c r="AU780" s="160" t="s">
        <v>88</v>
      </c>
      <c r="AV780" s="12" t="s">
        <v>88</v>
      </c>
      <c r="AW780" s="12" t="s">
        <v>31</v>
      </c>
      <c r="AX780" s="12" t="s">
        <v>75</v>
      </c>
      <c r="AY780" s="160" t="s">
        <v>177</v>
      </c>
    </row>
    <row r="781" spans="2:65" s="12" customFormat="1">
      <c r="B781" s="158"/>
      <c r="D781" s="159" t="s">
        <v>184</v>
      </c>
      <c r="E781" s="160" t="s">
        <v>1</v>
      </c>
      <c r="F781" s="161" t="s">
        <v>2785</v>
      </c>
      <c r="H781" s="162">
        <v>84.2</v>
      </c>
      <c r="I781" s="163"/>
      <c r="L781" s="158"/>
      <c r="M781" s="164"/>
      <c r="T781" s="165"/>
      <c r="AT781" s="160" t="s">
        <v>184</v>
      </c>
      <c r="AU781" s="160" t="s">
        <v>88</v>
      </c>
      <c r="AV781" s="12" t="s">
        <v>88</v>
      </c>
      <c r="AW781" s="12" t="s">
        <v>31</v>
      </c>
      <c r="AX781" s="12" t="s">
        <v>75</v>
      </c>
      <c r="AY781" s="160" t="s">
        <v>177</v>
      </c>
    </row>
    <row r="782" spans="2:65" s="12" customFormat="1">
      <c r="B782" s="158"/>
      <c r="D782" s="159" t="s">
        <v>184</v>
      </c>
      <c r="E782" s="160" t="s">
        <v>1</v>
      </c>
      <c r="F782" s="161" t="s">
        <v>2786</v>
      </c>
      <c r="H782" s="162">
        <v>105.5</v>
      </c>
      <c r="I782" s="163"/>
      <c r="L782" s="158"/>
      <c r="M782" s="164"/>
      <c r="T782" s="165"/>
      <c r="AT782" s="160" t="s">
        <v>184</v>
      </c>
      <c r="AU782" s="160" t="s">
        <v>88</v>
      </c>
      <c r="AV782" s="12" t="s">
        <v>88</v>
      </c>
      <c r="AW782" s="12" t="s">
        <v>31</v>
      </c>
      <c r="AX782" s="12" t="s">
        <v>75</v>
      </c>
      <c r="AY782" s="160" t="s">
        <v>177</v>
      </c>
    </row>
    <row r="783" spans="2:65" s="12" customFormat="1">
      <c r="B783" s="158"/>
      <c r="D783" s="159" t="s">
        <v>184</v>
      </c>
      <c r="E783" s="160" t="s">
        <v>1</v>
      </c>
      <c r="F783" s="161" t="s">
        <v>2787</v>
      </c>
      <c r="H783" s="162">
        <v>80.8</v>
      </c>
      <c r="I783" s="163"/>
      <c r="L783" s="158"/>
      <c r="M783" s="164"/>
      <c r="T783" s="165"/>
      <c r="AT783" s="160" t="s">
        <v>184</v>
      </c>
      <c r="AU783" s="160" t="s">
        <v>88</v>
      </c>
      <c r="AV783" s="12" t="s">
        <v>88</v>
      </c>
      <c r="AW783" s="12" t="s">
        <v>31</v>
      </c>
      <c r="AX783" s="12" t="s">
        <v>75</v>
      </c>
      <c r="AY783" s="160" t="s">
        <v>177</v>
      </c>
    </row>
    <row r="784" spans="2:65" s="12" customFormat="1">
      <c r="B784" s="158"/>
      <c r="D784" s="159" t="s">
        <v>184</v>
      </c>
      <c r="E784" s="160" t="s">
        <v>1</v>
      </c>
      <c r="F784" s="161" t="s">
        <v>2788</v>
      </c>
      <c r="H784" s="162">
        <v>66.099999999999994</v>
      </c>
      <c r="I784" s="163"/>
      <c r="L784" s="158"/>
      <c r="M784" s="164"/>
      <c r="T784" s="165"/>
      <c r="AT784" s="160" t="s">
        <v>184</v>
      </c>
      <c r="AU784" s="160" t="s">
        <v>88</v>
      </c>
      <c r="AV784" s="12" t="s">
        <v>88</v>
      </c>
      <c r="AW784" s="12" t="s">
        <v>31</v>
      </c>
      <c r="AX784" s="12" t="s">
        <v>75</v>
      </c>
      <c r="AY784" s="160" t="s">
        <v>177</v>
      </c>
    </row>
    <row r="785" spans="2:65" s="13" customFormat="1">
      <c r="B785" s="166"/>
      <c r="D785" s="159" t="s">
        <v>184</v>
      </c>
      <c r="E785" s="167" t="s">
        <v>1</v>
      </c>
      <c r="F785" s="168" t="s">
        <v>186</v>
      </c>
      <c r="H785" s="169">
        <v>862.3</v>
      </c>
      <c r="I785" s="170"/>
      <c r="L785" s="166"/>
      <c r="M785" s="171"/>
      <c r="T785" s="172"/>
      <c r="AT785" s="167" t="s">
        <v>184</v>
      </c>
      <c r="AU785" s="167" t="s">
        <v>88</v>
      </c>
      <c r="AV785" s="13" t="s">
        <v>183</v>
      </c>
      <c r="AW785" s="13" t="s">
        <v>31</v>
      </c>
      <c r="AX785" s="13" t="s">
        <v>82</v>
      </c>
      <c r="AY785" s="167" t="s">
        <v>177</v>
      </c>
    </row>
    <row r="786" spans="2:65" s="1" customFormat="1" ht="37.950000000000003" customHeight="1">
      <c r="B786" s="143"/>
      <c r="C786" s="186" t="s">
        <v>486</v>
      </c>
      <c r="D786" s="186" t="s">
        <v>444</v>
      </c>
      <c r="E786" s="187" t="s">
        <v>2789</v>
      </c>
      <c r="F786" s="188" t="s">
        <v>4513</v>
      </c>
      <c r="G786" s="189" t="s">
        <v>205</v>
      </c>
      <c r="H786" s="190">
        <v>1457.287</v>
      </c>
      <c r="I786" s="191"/>
      <c r="J786" s="192">
        <f>ROUND(I786*H786,2)</f>
        <v>0</v>
      </c>
      <c r="K786" s="193"/>
      <c r="L786" s="194"/>
      <c r="M786" s="195" t="s">
        <v>1</v>
      </c>
      <c r="N786" s="196" t="s">
        <v>41</v>
      </c>
      <c r="P786" s="154">
        <f>O786*H786</f>
        <v>0</v>
      </c>
      <c r="Q786" s="154">
        <v>0</v>
      </c>
      <c r="R786" s="154">
        <f>Q786*H786</f>
        <v>0</v>
      </c>
      <c r="S786" s="154">
        <v>0</v>
      </c>
      <c r="T786" s="155">
        <f>S786*H786</f>
        <v>0</v>
      </c>
      <c r="AR786" s="156" t="s">
        <v>264</v>
      </c>
      <c r="AT786" s="156" t="s">
        <v>444</v>
      </c>
      <c r="AU786" s="156" t="s">
        <v>88</v>
      </c>
      <c r="AY786" s="17" t="s">
        <v>177</v>
      </c>
      <c r="BE786" s="157">
        <f>IF(N786="základná",J786,0)</f>
        <v>0</v>
      </c>
      <c r="BF786" s="157">
        <f>IF(N786="znížená",J786,0)</f>
        <v>0</v>
      </c>
      <c r="BG786" s="157">
        <f>IF(N786="zákl. prenesená",J786,0)</f>
        <v>0</v>
      </c>
      <c r="BH786" s="157">
        <f>IF(N786="zníž. prenesená",J786,0)</f>
        <v>0</v>
      </c>
      <c r="BI786" s="157">
        <f>IF(N786="nulová",J786,0)</f>
        <v>0</v>
      </c>
      <c r="BJ786" s="17" t="s">
        <v>88</v>
      </c>
      <c r="BK786" s="157">
        <f>ROUND(I786*H786,2)</f>
        <v>0</v>
      </c>
      <c r="BL786" s="17" t="s">
        <v>229</v>
      </c>
      <c r="BM786" s="156" t="s">
        <v>660</v>
      </c>
    </row>
    <row r="787" spans="2:65" s="12" customFormat="1">
      <c r="B787" s="158"/>
      <c r="D787" s="159" t="s">
        <v>184</v>
      </c>
      <c r="E787" s="160" t="s">
        <v>1</v>
      </c>
      <c r="F787" s="161" t="s">
        <v>2790</v>
      </c>
      <c r="H787" s="162">
        <v>1120.99</v>
      </c>
      <c r="I787" s="163"/>
      <c r="L787" s="158"/>
      <c r="M787" s="164"/>
      <c r="T787" s="165"/>
      <c r="AT787" s="160" t="s">
        <v>184</v>
      </c>
      <c r="AU787" s="160" t="s">
        <v>88</v>
      </c>
      <c r="AV787" s="12" t="s">
        <v>88</v>
      </c>
      <c r="AW787" s="12" t="s">
        <v>31</v>
      </c>
      <c r="AX787" s="12" t="s">
        <v>82</v>
      </c>
      <c r="AY787" s="160" t="s">
        <v>177</v>
      </c>
    </row>
    <row r="788" spans="2:65" s="12" customFormat="1">
      <c r="B788" s="158"/>
      <c r="D788" s="159" t="s">
        <v>184</v>
      </c>
      <c r="F788" s="161" t="s">
        <v>2791</v>
      </c>
      <c r="H788" s="162">
        <v>1457.287</v>
      </c>
      <c r="I788" s="163"/>
      <c r="L788" s="158"/>
      <c r="M788" s="164"/>
      <c r="T788" s="165"/>
      <c r="AT788" s="160" t="s">
        <v>184</v>
      </c>
      <c r="AU788" s="160" t="s">
        <v>88</v>
      </c>
      <c r="AV788" s="12" t="s">
        <v>88</v>
      </c>
      <c r="AW788" s="12" t="s">
        <v>3</v>
      </c>
      <c r="AX788" s="12" t="s">
        <v>82</v>
      </c>
      <c r="AY788" s="160" t="s">
        <v>177</v>
      </c>
    </row>
    <row r="789" spans="2:65" s="1" customFormat="1" ht="33" customHeight="1">
      <c r="B789" s="143"/>
      <c r="C789" s="186" t="s">
        <v>734</v>
      </c>
      <c r="D789" s="186" t="s">
        <v>444</v>
      </c>
      <c r="E789" s="187" t="s">
        <v>2792</v>
      </c>
      <c r="F789" s="188" t="s">
        <v>2793</v>
      </c>
      <c r="G789" s="189" t="s">
        <v>882</v>
      </c>
      <c r="H789" s="190">
        <v>460.19900000000001</v>
      </c>
      <c r="I789" s="191"/>
      <c r="J789" s="192">
        <f>ROUND(I789*H789,2)</f>
        <v>0</v>
      </c>
      <c r="K789" s="193"/>
      <c r="L789" s="194"/>
      <c r="M789" s="195" t="s">
        <v>1</v>
      </c>
      <c r="N789" s="196" t="s">
        <v>41</v>
      </c>
      <c r="P789" s="154">
        <f>O789*H789</f>
        <v>0</v>
      </c>
      <c r="Q789" s="154">
        <v>0</v>
      </c>
      <c r="R789" s="154">
        <f>Q789*H789</f>
        <v>0</v>
      </c>
      <c r="S789" s="154">
        <v>0</v>
      </c>
      <c r="T789" s="155">
        <f>S789*H789</f>
        <v>0</v>
      </c>
      <c r="AR789" s="156" t="s">
        <v>264</v>
      </c>
      <c r="AT789" s="156" t="s">
        <v>444</v>
      </c>
      <c r="AU789" s="156" t="s">
        <v>88</v>
      </c>
      <c r="AY789" s="17" t="s">
        <v>177</v>
      </c>
      <c r="BE789" s="157">
        <f>IF(N789="základná",J789,0)</f>
        <v>0</v>
      </c>
      <c r="BF789" s="157">
        <f>IF(N789="znížená",J789,0)</f>
        <v>0</v>
      </c>
      <c r="BG789" s="157">
        <f>IF(N789="zákl. prenesená",J789,0)</f>
        <v>0</v>
      </c>
      <c r="BH789" s="157">
        <f>IF(N789="zníž. prenesená",J789,0)</f>
        <v>0</v>
      </c>
      <c r="BI789" s="157">
        <f>IF(N789="nulová",J789,0)</f>
        <v>0</v>
      </c>
      <c r="BJ789" s="17" t="s">
        <v>88</v>
      </c>
      <c r="BK789" s="157">
        <f>ROUND(I789*H789,2)</f>
        <v>0</v>
      </c>
      <c r="BL789" s="17" t="s">
        <v>229</v>
      </c>
      <c r="BM789" s="156" t="s">
        <v>669</v>
      </c>
    </row>
    <row r="790" spans="2:65" s="1" customFormat="1" ht="33" customHeight="1">
      <c r="B790" s="143"/>
      <c r="C790" s="186" t="s">
        <v>490</v>
      </c>
      <c r="D790" s="186" t="s">
        <v>444</v>
      </c>
      <c r="E790" s="187" t="s">
        <v>2794</v>
      </c>
      <c r="F790" s="188" t="s">
        <v>2795</v>
      </c>
      <c r="G790" s="189" t="s">
        <v>882</v>
      </c>
      <c r="H790" s="190">
        <v>283.19900000000001</v>
      </c>
      <c r="I790" s="191"/>
      <c r="J790" s="192">
        <f>ROUND(I790*H790,2)</f>
        <v>0</v>
      </c>
      <c r="K790" s="193"/>
      <c r="L790" s="194"/>
      <c r="M790" s="195" t="s">
        <v>1</v>
      </c>
      <c r="N790" s="196" t="s">
        <v>41</v>
      </c>
      <c r="P790" s="154">
        <f>O790*H790</f>
        <v>0</v>
      </c>
      <c r="Q790" s="154">
        <v>0</v>
      </c>
      <c r="R790" s="154">
        <f>Q790*H790</f>
        <v>0</v>
      </c>
      <c r="S790" s="154">
        <v>0</v>
      </c>
      <c r="T790" s="155">
        <f>S790*H790</f>
        <v>0</v>
      </c>
      <c r="AR790" s="156" t="s">
        <v>264</v>
      </c>
      <c r="AT790" s="156" t="s">
        <v>444</v>
      </c>
      <c r="AU790" s="156" t="s">
        <v>88</v>
      </c>
      <c r="AY790" s="17" t="s">
        <v>177</v>
      </c>
      <c r="BE790" s="157">
        <f>IF(N790="základná",J790,0)</f>
        <v>0</v>
      </c>
      <c r="BF790" s="157">
        <f>IF(N790="znížená",J790,0)</f>
        <v>0</v>
      </c>
      <c r="BG790" s="157">
        <f>IF(N790="zákl. prenesená",J790,0)</f>
        <v>0</v>
      </c>
      <c r="BH790" s="157">
        <f>IF(N790="zníž. prenesená",J790,0)</f>
        <v>0</v>
      </c>
      <c r="BI790" s="157">
        <f>IF(N790="nulová",J790,0)</f>
        <v>0</v>
      </c>
      <c r="BJ790" s="17" t="s">
        <v>88</v>
      </c>
      <c r="BK790" s="157">
        <f>ROUND(I790*H790,2)</f>
        <v>0</v>
      </c>
      <c r="BL790" s="17" t="s">
        <v>229</v>
      </c>
      <c r="BM790" s="156" t="s">
        <v>672</v>
      </c>
    </row>
    <row r="791" spans="2:65" s="1" customFormat="1" ht="37.950000000000003" customHeight="1">
      <c r="B791" s="143"/>
      <c r="C791" s="144" t="s">
        <v>742</v>
      </c>
      <c r="D791" s="144" t="s">
        <v>179</v>
      </c>
      <c r="E791" s="145" t="s">
        <v>2796</v>
      </c>
      <c r="F791" s="146" t="s">
        <v>2797</v>
      </c>
      <c r="G791" s="147" t="s">
        <v>213</v>
      </c>
      <c r="H791" s="148">
        <v>730</v>
      </c>
      <c r="I791" s="149"/>
      <c r="J791" s="150">
        <f>ROUND(I791*H791,2)</f>
        <v>0</v>
      </c>
      <c r="K791" s="151"/>
      <c r="L791" s="32"/>
      <c r="M791" s="152" t="s">
        <v>1</v>
      </c>
      <c r="N791" s="153" t="s">
        <v>41</v>
      </c>
      <c r="P791" s="154">
        <f>O791*H791</f>
        <v>0</v>
      </c>
      <c r="Q791" s="154">
        <v>3.0000000000000001E-5</v>
      </c>
      <c r="R791" s="154">
        <f>Q791*H791</f>
        <v>2.1899999999999999E-2</v>
      </c>
      <c r="S791" s="154">
        <v>0</v>
      </c>
      <c r="T791" s="155">
        <f>S791*H791</f>
        <v>0</v>
      </c>
      <c r="AR791" s="156" t="s">
        <v>229</v>
      </c>
      <c r="AT791" s="156" t="s">
        <v>179</v>
      </c>
      <c r="AU791" s="156" t="s">
        <v>88</v>
      </c>
      <c r="AY791" s="17" t="s">
        <v>177</v>
      </c>
      <c r="BE791" s="157">
        <f>IF(N791="základná",J791,0)</f>
        <v>0</v>
      </c>
      <c r="BF791" s="157">
        <f>IF(N791="znížená",J791,0)</f>
        <v>0</v>
      </c>
      <c r="BG791" s="157">
        <f>IF(N791="zákl. prenesená",J791,0)</f>
        <v>0</v>
      </c>
      <c r="BH791" s="157">
        <f>IF(N791="zníž. prenesená",J791,0)</f>
        <v>0</v>
      </c>
      <c r="BI791" s="157">
        <f>IF(N791="nulová",J791,0)</f>
        <v>0</v>
      </c>
      <c r="BJ791" s="17" t="s">
        <v>88</v>
      </c>
      <c r="BK791" s="157">
        <f>ROUND(I791*H791,2)</f>
        <v>0</v>
      </c>
      <c r="BL791" s="17" t="s">
        <v>229</v>
      </c>
      <c r="BM791" s="156" t="s">
        <v>675</v>
      </c>
    </row>
    <row r="792" spans="2:65" s="1" customFormat="1" ht="16.5" customHeight="1">
      <c r="B792" s="143"/>
      <c r="C792" s="144" t="s">
        <v>496</v>
      </c>
      <c r="D792" s="144" t="s">
        <v>179</v>
      </c>
      <c r="E792" s="145" t="s">
        <v>2798</v>
      </c>
      <c r="F792" s="146" t="s">
        <v>2799</v>
      </c>
      <c r="G792" s="147" t="s">
        <v>213</v>
      </c>
      <c r="H792" s="148">
        <v>730</v>
      </c>
      <c r="I792" s="149"/>
      <c r="J792" s="150">
        <f>ROUND(I792*H792,2)</f>
        <v>0</v>
      </c>
      <c r="K792" s="151"/>
      <c r="L792" s="32"/>
      <c r="M792" s="152" t="s">
        <v>1</v>
      </c>
      <c r="N792" s="153" t="s">
        <v>41</v>
      </c>
      <c r="P792" s="154">
        <f>O792*H792</f>
        <v>0</v>
      </c>
      <c r="Q792" s="154">
        <v>0</v>
      </c>
      <c r="R792" s="154">
        <f>Q792*H792</f>
        <v>0</v>
      </c>
      <c r="S792" s="154">
        <v>0</v>
      </c>
      <c r="T792" s="155">
        <f>S792*H792</f>
        <v>0</v>
      </c>
      <c r="AR792" s="156" t="s">
        <v>229</v>
      </c>
      <c r="AT792" s="156" t="s">
        <v>179</v>
      </c>
      <c r="AU792" s="156" t="s">
        <v>88</v>
      </c>
      <c r="AY792" s="17" t="s">
        <v>177</v>
      </c>
      <c r="BE792" s="157">
        <f>IF(N792="základná",J792,0)</f>
        <v>0</v>
      </c>
      <c r="BF792" s="157">
        <f>IF(N792="znížená",J792,0)</f>
        <v>0</v>
      </c>
      <c r="BG792" s="157">
        <f>IF(N792="zákl. prenesená",J792,0)</f>
        <v>0</v>
      </c>
      <c r="BH792" s="157">
        <f>IF(N792="zníž. prenesená",J792,0)</f>
        <v>0</v>
      </c>
      <c r="BI792" s="157">
        <f>IF(N792="nulová",J792,0)</f>
        <v>0</v>
      </c>
      <c r="BJ792" s="17" t="s">
        <v>88</v>
      </c>
      <c r="BK792" s="157">
        <f>ROUND(I792*H792,2)</f>
        <v>0</v>
      </c>
      <c r="BL792" s="17" t="s">
        <v>229</v>
      </c>
      <c r="BM792" s="156" t="s">
        <v>679</v>
      </c>
    </row>
    <row r="793" spans="2:65" s="272" customFormat="1" ht="21.75" customHeight="1">
      <c r="B793" s="262"/>
      <c r="C793" s="210" t="s">
        <v>752</v>
      </c>
      <c r="D793" s="210" t="s">
        <v>444</v>
      </c>
      <c r="E793" s="263" t="s">
        <v>2800</v>
      </c>
      <c r="F793" s="264" t="s">
        <v>4542</v>
      </c>
      <c r="G793" s="265" t="s">
        <v>2801</v>
      </c>
      <c r="H793" s="266">
        <v>126</v>
      </c>
      <c r="I793" s="266"/>
      <c r="J793" s="267">
        <f>ROUND(I793*H793,2)</f>
        <v>0</v>
      </c>
      <c r="K793" s="268"/>
      <c r="L793" s="269"/>
      <c r="M793" s="270" t="s">
        <v>1</v>
      </c>
      <c r="N793" s="271" t="s">
        <v>41</v>
      </c>
      <c r="P793" s="273">
        <f>O793*H793</f>
        <v>0</v>
      </c>
      <c r="Q793" s="273">
        <v>0</v>
      </c>
      <c r="R793" s="273">
        <f>Q793*H793</f>
        <v>0</v>
      </c>
      <c r="S793" s="273">
        <v>0</v>
      </c>
      <c r="T793" s="274">
        <f>S793*H793</f>
        <v>0</v>
      </c>
      <c r="AR793" s="275" t="s">
        <v>264</v>
      </c>
      <c r="AT793" s="275" t="s">
        <v>444</v>
      </c>
      <c r="AU793" s="275" t="s">
        <v>88</v>
      </c>
      <c r="AY793" s="276" t="s">
        <v>177</v>
      </c>
      <c r="BE793" s="277">
        <f>IF(N793="základná",J793,0)</f>
        <v>0</v>
      </c>
      <c r="BF793" s="277">
        <f>IF(N793="znížená",J793,0)</f>
        <v>0</v>
      </c>
      <c r="BG793" s="277">
        <f>IF(N793="zákl. prenesená",J793,0)</f>
        <v>0</v>
      </c>
      <c r="BH793" s="277">
        <f>IF(N793="zníž. prenesená",J793,0)</f>
        <v>0</v>
      </c>
      <c r="BI793" s="277">
        <f>IF(N793="nulová",J793,0)</f>
        <v>0</v>
      </c>
      <c r="BJ793" s="276" t="s">
        <v>88</v>
      </c>
      <c r="BK793" s="277">
        <f>ROUND(I793*H793,2)</f>
        <v>0</v>
      </c>
      <c r="BL793" s="276" t="s">
        <v>229</v>
      </c>
      <c r="BM793" s="275" t="s">
        <v>682</v>
      </c>
    </row>
    <row r="794" spans="2:65" s="12" customFormat="1">
      <c r="B794" s="158"/>
      <c r="D794" s="159" t="s">
        <v>184</v>
      </c>
      <c r="E794" s="160" t="s">
        <v>1</v>
      </c>
      <c r="F794" s="161" t="s">
        <v>2802</v>
      </c>
      <c r="H794" s="162">
        <v>126</v>
      </c>
      <c r="I794" s="163"/>
      <c r="L794" s="158"/>
      <c r="M794" s="164"/>
      <c r="T794" s="165"/>
      <c r="AT794" s="160" t="s">
        <v>184</v>
      </c>
      <c r="AU794" s="160" t="s">
        <v>88</v>
      </c>
      <c r="AV794" s="12" t="s">
        <v>88</v>
      </c>
      <c r="AW794" s="12" t="s">
        <v>31</v>
      </c>
      <c r="AX794" s="12" t="s">
        <v>75</v>
      </c>
      <c r="AY794" s="160" t="s">
        <v>177</v>
      </c>
    </row>
    <row r="795" spans="2:65" s="13" customFormat="1">
      <c r="B795" s="166"/>
      <c r="D795" s="159" t="s">
        <v>184</v>
      </c>
      <c r="E795" s="167" t="s">
        <v>1</v>
      </c>
      <c r="F795" s="168" t="s">
        <v>186</v>
      </c>
      <c r="H795" s="169">
        <v>126</v>
      </c>
      <c r="I795" s="170"/>
      <c r="L795" s="166"/>
      <c r="M795" s="171"/>
      <c r="T795" s="172"/>
      <c r="AT795" s="167" t="s">
        <v>184</v>
      </c>
      <c r="AU795" s="167" t="s">
        <v>88</v>
      </c>
      <c r="AV795" s="13" t="s">
        <v>183</v>
      </c>
      <c r="AW795" s="13" t="s">
        <v>31</v>
      </c>
      <c r="AX795" s="13" t="s">
        <v>82</v>
      </c>
      <c r="AY795" s="167" t="s">
        <v>177</v>
      </c>
    </row>
    <row r="796" spans="2:65" s="272" customFormat="1" ht="24.15" customHeight="1">
      <c r="B796" s="262"/>
      <c r="C796" s="210" t="s">
        <v>500</v>
      </c>
      <c r="D796" s="210" t="s">
        <v>444</v>
      </c>
      <c r="E796" s="263" t="s">
        <v>2803</v>
      </c>
      <c r="F796" s="264" t="s">
        <v>4543</v>
      </c>
      <c r="G796" s="265" t="s">
        <v>260</v>
      </c>
      <c r="H796" s="266">
        <v>189</v>
      </c>
      <c r="I796" s="266"/>
      <c r="J796" s="267">
        <f>ROUND(I796*H796,2)</f>
        <v>0</v>
      </c>
      <c r="K796" s="268"/>
      <c r="L796" s="269"/>
      <c r="M796" s="270" t="s">
        <v>1</v>
      </c>
      <c r="N796" s="271" t="s">
        <v>41</v>
      </c>
      <c r="P796" s="273">
        <f>O796*H796</f>
        <v>0</v>
      </c>
      <c r="Q796" s="273">
        <v>0</v>
      </c>
      <c r="R796" s="273">
        <f>Q796*H796</f>
        <v>0</v>
      </c>
      <c r="S796" s="273">
        <v>0</v>
      </c>
      <c r="T796" s="274">
        <f>S796*H796</f>
        <v>0</v>
      </c>
      <c r="AR796" s="275" t="s">
        <v>264</v>
      </c>
      <c r="AT796" s="275" t="s">
        <v>444</v>
      </c>
      <c r="AU796" s="275" t="s">
        <v>88</v>
      </c>
      <c r="AY796" s="276" t="s">
        <v>177</v>
      </c>
      <c r="BE796" s="277">
        <f>IF(N796="základná",J796,0)</f>
        <v>0</v>
      </c>
      <c r="BF796" s="277">
        <f>IF(N796="znížená",J796,0)</f>
        <v>0</v>
      </c>
      <c r="BG796" s="277">
        <f>IF(N796="zákl. prenesená",J796,0)</f>
        <v>0</v>
      </c>
      <c r="BH796" s="277">
        <f>IF(N796="zníž. prenesená",J796,0)</f>
        <v>0</v>
      </c>
      <c r="BI796" s="277">
        <f>IF(N796="nulová",J796,0)</f>
        <v>0</v>
      </c>
      <c r="BJ796" s="276" t="s">
        <v>88</v>
      </c>
      <c r="BK796" s="277">
        <f>ROUND(I796*H796,2)</f>
        <v>0</v>
      </c>
      <c r="BL796" s="276" t="s">
        <v>229</v>
      </c>
      <c r="BM796" s="275" t="s">
        <v>687</v>
      </c>
    </row>
    <row r="797" spans="2:65" s="12" customFormat="1">
      <c r="B797" s="158"/>
      <c r="D797" s="159" t="s">
        <v>184</v>
      </c>
      <c r="E797" s="160" t="s">
        <v>1</v>
      </c>
      <c r="F797" s="161" t="s">
        <v>2804</v>
      </c>
      <c r="H797" s="162">
        <v>189</v>
      </c>
      <c r="I797" s="163"/>
      <c r="L797" s="158"/>
      <c r="M797" s="164"/>
      <c r="T797" s="165"/>
      <c r="AT797" s="160" t="s">
        <v>184</v>
      </c>
      <c r="AU797" s="160" t="s">
        <v>88</v>
      </c>
      <c r="AV797" s="12" t="s">
        <v>88</v>
      </c>
      <c r="AW797" s="12" t="s">
        <v>31</v>
      </c>
      <c r="AX797" s="12" t="s">
        <v>75</v>
      </c>
      <c r="AY797" s="160" t="s">
        <v>177</v>
      </c>
    </row>
    <row r="798" spans="2:65" s="13" customFormat="1">
      <c r="B798" s="166"/>
      <c r="D798" s="159" t="s">
        <v>184</v>
      </c>
      <c r="E798" s="167" t="s">
        <v>1</v>
      </c>
      <c r="F798" s="168" t="s">
        <v>186</v>
      </c>
      <c r="H798" s="169">
        <v>189</v>
      </c>
      <c r="I798" s="170"/>
      <c r="L798" s="166"/>
      <c r="M798" s="171"/>
      <c r="T798" s="172"/>
      <c r="AT798" s="167" t="s">
        <v>184</v>
      </c>
      <c r="AU798" s="167" t="s">
        <v>88</v>
      </c>
      <c r="AV798" s="13" t="s">
        <v>183</v>
      </c>
      <c r="AW798" s="13" t="s">
        <v>31</v>
      </c>
      <c r="AX798" s="13" t="s">
        <v>82</v>
      </c>
      <c r="AY798" s="167" t="s">
        <v>177</v>
      </c>
    </row>
    <row r="799" spans="2:65" s="1" customFormat="1" ht="24.15" customHeight="1">
      <c r="B799" s="143"/>
      <c r="C799" s="144" t="s">
        <v>761</v>
      </c>
      <c r="D799" s="144" t="s">
        <v>179</v>
      </c>
      <c r="E799" s="145" t="s">
        <v>2805</v>
      </c>
      <c r="F799" s="146" t="s">
        <v>2806</v>
      </c>
      <c r="G799" s="147" t="s">
        <v>618</v>
      </c>
      <c r="H799" s="149"/>
      <c r="I799" s="149"/>
      <c r="J799" s="150">
        <f>ROUND(I799*H799,2)</f>
        <v>0</v>
      </c>
      <c r="K799" s="151"/>
      <c r="L799" s="32"/>
      <c r="M799" s="152" t="s">
        <v>1</v>
      </c>
      <c r="N799" s="153" t="s">
        <v>41</v>
      </c>
      <c r="P799" s="154">
        <f>O799*H799</f>
        <v>0</v>
      </c>
      <c r="Q799" s="154">
        <v>0</v>
      </c>
      <c r="R799" s="154">
        <f>Q799*H799</f>
        <v>0</v>
      </c>
      <c r="S799" s="154">
        <v>0</v>
      </c>
      <c r="T799" s="155">
        <f>S799*H799</f>
        <v>0</v>
      </c>
      <c r="AR799" s="156" t="s">
        <v>229</v>
      </c>
      <c r="AT799" s="156" t="s">
        <v>179</v>
      </c>
      <c r="AU799" s="156" t="s">
        <v>88</v>
      </c>
      <c r="AY799" s="17" t="s">
        <v>177</v>
      </c>
      <c r="BE799" s="157">
        <f>IF(N799="základná",J799,0)</f>
        <v>0</v>
      </c>
      <c r="BF799" s="157">
        <f>IF(N799="znížená",J799,0)</f>
        <v>0</v>
      </c>
      <c r="BG799" s="157">
        <f>IF(N799="zákl. prenesená",J799,0)</f>
        <v>0</v>
      </c>
      <c r="BH799" s="157">
        <f>IF(N799="zníž. prenesená",J799,0)</f>
        <v>0</v>
      </c>
      <c r="BI799" s="157">
        <f>IF(N799="nulová",J799,0)</f>
        <v>0</v>
      </c>
      <c r="BJ799" s="17" t="s">
        <v>88</v>
      </c>
      <c r="BK799" s="157">
        <f>ROUND(I799*H799,2)</f>
        <v>0</v>
      </c>
      <c r="BL799" s="17" t="s">
        <v>229</v>
      </c>
      <c r="BM799" s="156" t="s">
        <v>689</v>
      </c>
    </row>
    <row r="800" spans="2:65" s="1" customFormat="1" ht="24.15" customHeight="1">
      <c r="B800" s="143"/>
      <c r="C800" s="144" t="s">
        <v>505</v>
      </c>
      <c r="D800" s="144" t="s">
        <v>179</v>
      </c>
      <c r="E800" s="145" t="s">
        <v>2807</v>
      </c>
      <c r="F800" s="146" t="s">
        <v>2808</v>
      </c>
      <c r="G800" s="147" t="s">
        <v>618</v>
      </c>
      <c r="H800" s="149"/>
      <c r="I800" s="149"/>
      <c r="J800" s="150">
        <f>ROUND(I800*H800,2)</f>
        <v>0</v>
      </c>
      <c r="K800" s="151"/>
      <c r="L800" s="32"/>
      <c r="M800" s="152" t="s">
        <v>1</v>
      </c>
      <c r="N800" s="153" t="s">
        <v>41</v>
      </c>
      <c r="P800" s="154">
        <f>O800*H800</f>
        <v>0</v>
      </c>
      <c r="Q800" s="154">
        <v>0</v>
      </c>
      <c r="R800" s="154">
        <f>Q800*H800</f>
        <v>0</v>
      </c>
      <c r="S800" s="154">
        <v>0</v>
      </c>
      <c r="T800" s="155">
        <f>S800*H800</f>
        <v>0</v>
      </c>
      <c r="AR800" s="156" t="s">
        <v>229</v>
      </c>
      <c r="AT800" s="156" t="s">
        <v>179</v>
      </c>
      <c r="AU800" s="156" t="s">
        <v>88</v>
      </c>
      <c r="AY800" s="17" t="s">
        <v>177</v>
      </c>
      <c r="BE800" s="157">
        <f>IF(N800="základná",J800,0)</f>
        <v>0</v>
      </c>
      <c r="BF800" s="157">
        <f>IF(N800="znížená",J800,0)</f>
        <v>0</v>
      </c>
      <c r="BG800" s="157">
        <f>IF(N800="zákl. prenesená",J800,0)</f>
        <v>0</v>
      </c>
      <c r="BH800" s="157">
        <f>IF(N800="zníž. prenesená",J800,0)</f>
        <v>0</v>
      </c>
      <c r="BI800" s="157">
        <f>IF(N800="nulová",J800,0)</f>
        <v>0</v>
      </c>
      <c r="BJ800" s="17" t="s">
        <v>88</v>
      </c>
      <c r="BK800" s="157">
        <f>ROUND(I800*H800,2)</f>
        <v>0</v>
      </c>
      <c r="BL800" s="17" t="s">
        <v>229</v>
      </c>
      <c r="BM800" s="156" t="s">
        <v>693</v>
      </c>
    </row>
    <row r="801" spans="2:65" s="11" customFormat="1" ht="22.95" customHeight="1">
      <c r="B801" s="131"/>
      <c r="D801" s="132" t="s">
        <v>74</v>
      </c>
      <c r="E801" s="141" t="s">
        <v>1506</v>
      </c>
      <c r="F801" s="141" t="s">
        <v>2809</v>
      </c>
      <c r="I801" s="134"/>
      <c r="J801" s="142">
        <f>BK801</f>
        <v>0</v>
      </c>
      <c r="L801" s="131"/>
      <c r="M801" s="136"/>
      <c r="P801" s="137">
        <f>SUM(P802:P813)</f>
        <v>0</v>
      </c>
      <c r="R801" s="137">
        <f>SUM(R802:R813)</f>
        <v>0.26519999999999999</v>
      </c>
      <c r="T801" s="138">
        <f>SUM(T802:T813)</f>
        <v>0</v>
      </c>
      <c r="AR801" s="132" t="s">
        <v>88</v>
      </c>
      <c r="AT801" s="139" t="s">
        <v>74</v>
      </c>
      <c r="AU801" s="139" t="s">
        <v>82</v>
      </c>
      <c r="AY801" s="132" t="s">
        <v>177</v>
      </c>
      <c r="BK801" s="140">
        <f>SUM(BK802:BK813)</f>
        <v>0</v>
      </c>
    </row>
    <row r="802" spans="2:65" s="1" customFormat="1" ht="24.15" customHeight="1">
      <c r="B802" s="143"/>
      <c r="C802" s="144" t="s">
        <v>770</v>
      </c>
      <c r="D802" s="144" t="s">
        <v>179</v>
      </c>
      <c r="E802" s="145" t="s">
        <v>2810</v>
      </c>
      <c r="F802" s="146" t="s">
        <v>2811</v>
      </c>
      <c r="G802" s="147" t="s">
        <v>205</v>
      </c>
      <c r="H802" s="148">
        <v>144.44999999999999</v>
      </c>
      <c r="I802" s="149"/>
      <c r="J802" s="150">
        <f>ROUND(I802*H802,2)</f>
        <v>0</v>
      </c>
      <c r="K802" s="151"/>
      <c r="L802" s="32"/>
      <c r="M802" s="152" t="s">
        <v>1</v>
      </c>
      <c r="N802" s="153" t="s">
        <v>41</v>
      </c>
      <c r="P802" s="154">
        <f>O802*H802</f>
        <v>0</v>
      </c>
      <c r="Q802" s="154">
        <v>0</v>
      </c>
      <c r="R802" s="154">
        <f>Q802*H802</f>
        <v>0</v>
      </c>
      <c r="S802" s="154">
        <v>0</v>
      </c>
      <c r="T802" s="155">
        <f>S802*H802</f>
        <v>0</v>
      </c>
      <c r="AR802" s="156" t="s">
        <v>229</v>
      </c>
      <c r="AT802" s="156" t="s">
        <v>179</v>
      </c>
      <c r="AU802" s="156" t="s">
        <v>88</v>
      </c>
      <c r="AY802" s="17" t="s">
        <v>177</v>
      </c>
      <c r="BE802" s="157">
        <f>IF(N802="základná",J802,0)</f>
        <v>0</v>
      </c>
      <c r="BF802" s="157">
        <f>IF(N802="znížená",J802,0)</f>
        <v>0</v>
      </c>
      <c r="BG802" s="157">
        <f>IF(N802="zákl. prenesená",J802,0)</f>
        <v>0</v>
      </c>
      <c r="BH802" s="157">
        <f>IF(N802="zníž. prenesená",J802,0)</f>
        <v>0</v>
      </c>
      <c r="BI802" s="157">
        <f>IF(N802="nulová",J802,0)</f>
        <v>0</v>
      </c>
      <c r="BJ802" s="17" t="s">
        <v>88</v>
      </c>
      <c r="BK802" s="157">
        <f>ROUND(I802*H802,2)</f>
        <v>0</v>
      </c>
      <c r="BL802" s="17" t="s">
        <v>229</v>
      </c>
      <c r="BM802" s="156" t="s">
        <v>2812</v>
      </c>
    </row>
    <row r="803" spans="2:65" s="12" customFormat="1">
      <c r="B803" s="158"/>
      <c r="D803" s="159" t="s">
        <v>184</v>
      </c>
      <c r="E803" s="160" t="s">
        <v>1</v>
      </c>
      <c r="F803" s="161" t="s">
        <v>2813</v>
      </c>
      <c r="H803" s="162">
        <v>8.58</v>
      </c>
      <c r="I803" s="163"/>
      <c r="L803" s="158"/>
      <c r="M803" s="164"/>
      <c r="T803" s="165"/>
      <c r="AT803" s="160" t="s">
        <v>184</v>
      </c>
      <c r="AU803" s="160" t="s">
        <v>88</v>
      </c>
      <c r="AV803" s="12" t="s">
        <v>88</v>
      </c>
      <c r="AW803" s="12" t="s">
        <v>31</v>
      </c>
      <c r="AX803" s="12" t="s">
        <v>75</v>
      </c>
      <c r="AY803" s="160" t="s">
        <v>177</v>
      </c>
    </row>
    <row r="804" spans="2:65" s="12" customFormat="1">
      <c r="B804" s="158"/>
      <c r="D804" s="159" t="s">
        <v>184</v>
      </c>
      <c r="E804" s="160" t="s">
        <v>1</v>
      </c>
      <c r="F804" s="161" t="s">
        <v>2814</v>
      </c>
      <c r="H804" s="162">
        <v>22.37</v>
      </c>
      <c r="I804" s="163"/>
      <c r="L804" s="158"/>
      <c r="M804" s="164"/>
      <c r="T804" s="165"/>
      <c r="AT804" s="160" t="s">
        <v>184</v>
      </c>
      <c r="AU804" s="160" t="s">
        <v>88</v>
      </c>
      <c r="AV804" s="12" t="s">
        <v>88</v>
      </c>
      <c r="AW804" s="12" t="s">
        <v>31</v>
      </c>
      <c r="AX804" s="12" t="s">
        <v>75</v>
      </c>
      <c r="AY804" s="160" t="s">
        <v>177</v>
      </c>
    </row>
    <row r="805" spans="2:65" s="14" customFormat="1">
      <c r="B805" s="173"/>
      <c r="D805" s="159" t="s">
        <v>184</v>
      </c>
      <c r="E805" s="174" t="s">
        <v>1</v>
      </c>
      <c r="F805" s="175" t="s">
        <v>209</v>
      </c>
      <c r="H805" s="176">
        <v>30.95</v>
      </c>
      <c r="I805" s="177"/>
      <c r="L805" s="173"/>
      <c r="M805" s="178"/>
      <c r="T805" s="179"/>
      <c r="AT805" s="174" t="s">
        <v>184</v>
      </c>
      <c r="AU805" s="174" t="s">
        <v>88</v>
      </c>
      <c r="AV805" s="14" t="s">
        <v>191</v>
      </c>
      <c r="AW805" s="14" t="s">
        <v>31</v>
      </c>
      <c r="AX805" s="14" t="s">
        <v>75</v>
      </c>
      <c r="AY805" s="174" t="s">
        <v>177</v>
      </c>
    </row>
    <row r="806" spans="2:65" s="12" customFormat="1">
      <c r="B806" s="158"/>
      <c r="D806" s="159" t="s">
        <v>184</v>
      </c>
      <c r="E806" s="160" t="s">
        <v>1</v>
      </c>
      <c r="F806" s="161" t="s">
        <v>2815</v>
      </c>
      <c r="H806" s="162">
        <v>53.09</v>
      </c>
      <c r="I806" s="163"/>
      <c r="L806" s="158"/>
      <c r="M806" s="164"/>
      <c r="T806" s="165"/>
      <c r="AT806" s="160" t="s">
        <v>184</v>
      </c>
      <c r="AU806" s="160" t="s">
        <v>88</v>
      </c>
      <c r="AV806" s="12" t="s">
        <v>88</v>
      </c>
      <c r="AW806" s="12" t="s">
        <v>31</v>
      </c>
      <c r="AX806" s="12" t="s">
        <v>75</v>
      </c>
      <c r="AY806" s="160" t="s">
        <v>177</v>
      </c>
    </row>
    <row r="807" spans="2:65" s="12" customFormat="1">
      <c r="B807" s="158"/>
      <c r="D807" s="159" t="s">
        <v>184</v>
      </c>
      <c r="E807" s="160" t="s">
        <v>1</v>
      </c>
      <c r="F807" s="161" t="s">
        <v>2816</v>
      </c>
      <c r="H807" s="162">
        <v>52.91</v>
      </c>
      <c r="I807" s="163"/>
      <c r="L807" s="158"/>
      <c r="M807" s="164"/>
      <c r="T807" s="165"/>
      <c r="AT807" s="160" t="s">
        <v>184</v>
      </c>
      <c r="AU807" s="160" t="s">
        <v>88</v>
      </c>
      <c r="AV807" s="12" t="s">
        <v>88</v>
      </c>
      <c r="AW807" s="12" t="s">
        <v>31</v>
      </c>
      <c r="AX807" s="12" t="s">
        <v>75</v>
      </c>
      <c r="AY807" s="160" t="s">
        <v>177</v>
      </c>
    </row>
    <row r="808" spans="2:65" s="12" customFormat="1">
      <c r="B808" s="158"/>
      <c r="D808" s="159" t="s">
        <v>184</v>
      </c>
      <c r="E808" s="160" t="s">
        <v>1</v>
      </c>
      <c r="F808" s="161" t="s">
        <v>2528</v>
      </c>
      <c r="H808" s="162">
        <v>7.5</v>
      </c>
      <c r="I808" s="163"/>
      <c r="L808" s="158"/>
      <c r="M808" s="164"/>
      <c r="T808" s="165"/>
      <c r="AT808" s="160" t="s">
        <v>184</v>
      </c>
      <c r="AU808" s="160" t="s">
        <v>88</v>
      </c>
      <c r="AV808" s="12" t="s">
        <v>88</v>
      </c>
      <c r="AW808" s="12" t="s">
        <v>31</v>
      </c>
      <c r="AX808" s="12" t="s">
        <v>75</v>
      </c>
      <c r="AY808" s="160" t="s">
        <v>177</v>
      </c>
    </row>
    <row r="809" spans="2:65" s="14" customFormat="1">
      <c r="B809" s="173"/>
      <c r="D809" s="159" t="s">
        <v>184</v>
      </c>
      <c r="E809" s="174" t="s">
        <v>1</v>
      </c>
      <c r="F809" s="175" t="s">
        <v>209</v>
      </c>
      <c r="H809" s="176">
        <v>113.5</v>
      </c>
      <c r="I809" s="177"/>
      <c r="L809" s="173"/>
      <c r="M809" s="178"/>
      <c r="T809" s="179"/>
      <c r="AT809" s="174" t="s">
        <v>184</v>
      </c>
      <c r="AU809" s="174" t="s">
        <v>88</v>
      </c>
      <c r="AV809" s="14" t="s">
        <v>191</v>
      </c>
      <c r="AW809" s="14" t="s">
        <v>31</v>
      </c>
      <c r="AX809" s="14" t="s">
        <v>75</v>
      </c>
      <c r="AY809" s="174" t="s">
        <v>177</v>
      </c>
    </row>
    <row r="810" spans="2:65" s="13" customFormat="1">
      <c r="B810" s="166"/>
      <c r="D810" s="159" t="s">
        <v>184</v>
      </c>
      <c r="E810" s="167" t="s">
        <v>1</v>
      </c>
      <c r="F810" s="168" t="s">
        <v>186</v>
      </c>
      <c r="H810" s="169">
        <v>144.44999999999999</v>
      </c>
      <c r="I810" s="170"/>
      <c r="L810" s="166"/>
      <c r="M810" s="171"/>
      <c r="T810" s="172"/>
      <c r="AT810" s="167" t="s">
        <v>184</v>
      </c>
      <c r="AU810" s="167" t="s">
        <v>88</v>
      </c>
      <c r="AV810" s="13" t="s">
        <v>183</v>
      </c>
      <c r="AW810" s="13" t="s">
        <v>31</v>
      </c>
      <c r="AX810" s="13" t="s">
        <v>82</v>
      </c>
      <c r="AY810" s="167" t="s">
        <v>177</v>
      </c>
    </row>
    <row r="811" spans="2:65" s="1" customFormat="1" ht="24.15" customHeight="1">
      <c r="B811" s="143"/>
      <c r="C811" s="186" t="s">
        <v>509</v>
      </c>
      <c r="D811" s="186" t="s">
        <v>444</v>
      </c>
      <c r="E811" s="187" t="s">
        <v>2817</v>
      </c>
      <c r="F811" s="188" t="s">
        <v>2818</v>
      </c>
      <c r="G811" s="189" t="s">
        <v>182</v>
      </c>
      <c r="H811" s="190">
        <v>8.84</v>
      </c>
      <c r="I811" s="191"/>
      <c r="J811" s="192">
        <f>ROUND(I811*H811,2)</f>
        <v>0</v>
      </c>
      <c r="K811" s="193"/>
      <c r="L811" s="194"/>
      <c r="M811" s="195" t="s">
        <v>1</v>
      </c>
      <c r="N811" s="196" t="s">
        <v>41</v>
      </c>
      <c r="P811" s="154">
        <f>O811*H811</f>
        <v>0</v>
      </c>
      <c r="Q811" s="154">
        <v>0.03</v>
      </c>
      <c r="R811" s="154">
        <f>Q811*H811</f>
        <v>0.26519999999999999</v>
      </c>
      <c r="S811" s="154">
        <v>0</v>
      </c>
      <c r="T811" s="155">
        <f>S811*H811</f>
        <v>0</v>
      </c>
      <c r="AR811" s="156" t="s">
        <v>264</v>
      </c>
      <c r="AT811" s="156" t="s">
        <v>444</v>
      </c>
      <c r="AU811" s="156" t="s">
        <v>88</v>
      </c>
      <c r="AY811" s="17" t="s">
        <v>177</v>
      </c>
      <c r="BE811" s="157">
        <f>IF(N811="základná",J811,0)</f>
        <v>0</v>
      </c>
      <c r="BF811" s="157">
        <f>IF(N811="znížená",J811,0)</f>
        <v>0</v>
      </c>
      <c r="BG811" s="157">
        <f>IF(N811="zákl. prenesená",J811,0)</f>
        <v>0</v>
      </c>
      <c r="BH811" s="157">
        <f>IF(N811="zníž. prenesená",J811,0)</f>
        <v>0</v>
      </c>
      <c r="BI811" s="157">
        <f>IF(N811="nulová",J811,0)</f>
        <v>0</v>
      </c>
      <c r="BJ811" s="17" t="s">
        <v>88</v>
      </c>
      <c r="BK811" s="157">
        <f>ROUND(I811*H811,2)</f>
        <v>0</v>
      </c>
      <c r="BL811" s="17" t="s">
        <v>229</v>
      </c>
      <c r="BM811" s="156" t="s">
        <v>2819</v>
      </c>
    </row>
    <row r="812" spans="2:65" s="12" customFormat="1">
      <c r="B812" s="158"/>
      <c r="D812" s="159" t="s">
        <v>184</v>
      </c>
      <c r="F812" s="161" t="s">
        <v>2820</v>
      </c>
      <c r="H812" s="162">
        <v>8.84</v>
      </c>
      <c r="I812" s="163"/>
      <c r="L812" s="158"/>
      <c r="M812" s="164"/>
      <c r="T812" s="165"/>
      <c r="AT812" s="160" t="s">
        <v>184</v>
      </c>
      <c r="AU812" s="160" t="s">
        <v>88</v>
      </c>
      <c r="AV812" s="12" t="s">
        <v>88</v>
      </c>
      <c r="AW812" s="12" t="s">
        <v>3</v>
      </c>
      <c r="AX812" s="12" t="s">
        <v>82</v>
      </c>
      <c r="AY812" s="160" t="s">
        <v>177</v>
      </c>
    </row>
    <row r="813" spans="2:65" s="1" customFormat="1" ht="24.15" customHeight="1">
      <c r="B813" s="143"/>
      <c r="C813" s="144" t="s">
        <v>779</v>
      </c>
      <c r="D813" s="144" t="s">
        <v>179</v>
      </c>
      <c r="E813" s="145" t="s">
        <v>1511</v>
      </c>
      <c r="F813" s="146" t="s">
        <v>1512</v>
      </c>
      <c r="G813" s="147" t="s">
        <v>618</v>
      </c>
      <c r="H813" s="149"/>
      <c r="I813" s="149"/>
      <c r="J813" s="150">
        <f>ROUND(I813*H813,2)</f>
        <v>0</v>
      </c>
      <c r="K813" s="151"/>
      <c r="L813" s="32"/>
      <c r="M813" s="152" t="s">
        <v>1</v>
      </c>
      <c r="N813" s="153" t="s">
        <v>41</v>
      </c>
      <c r="P813" s="154">
        <f>O813*H813</f>
        <v>0</v>
      </c>
      <c r="Q813" s="154">
        <v>0</v>
      </c>
      <c r="R813" s="154">
        <f>Q813*H813</f>
        <v>0</v>
      </c>
      <c r="S813" s="154">
        <v>0</v>
      </c>
      <c r="T813" s="155">
        <f>S813*H813</f>
        <v>0</v>
      </c>
      <c r="AR813" s="156" t="s">
        <v>229</v>
      </c>
      <c r="AT813" s="156" t="s">
        <v>179</v>
      </c>
      <c r="AU813" s="156" t="s">
        <v>88</v>
      </c>
      <c r="AY813" s="17" t="s">
        <v>177</v>
      </c>
      <c r="BE813" s="157">
        <f>IF(N813="základná",J813,0)</f>
        <v>0</v>
      </c>
      <c r="BF813" s="157">
        <f>IF(N813="znížená",J813,0)</f>
        <v>0</v>
      </c>
      <c r="BG813" s="157">
        <f>IF(N813="zákl. prenesená",J813,0)</f>
        <v>0</v>
      </c>
      <c r="BH813" s="157">
        <f>IF(N813="zníž. prenesená",J813,0)</f>
        <v>0</v>
      </c>
      <c r="BI813" s="157">
        <f>IF(N813="nulová",J813,0)</f>
        <v>0</v>
      </c>
      <c r="BJ813" s="17" t="s">
        <v>88</v>
      </c>
      <c r="BK813" s="157">
        <f>ROUND(I813*H813,2)</f>
        <v>0</v>
      </c>
      <c r="BL813" s="17" t="s">
        <v>229</v>
      </c>
      <c r="BM813" s="156" t="s">
        <v>714</v>
      </c>
    </row>
    <row r="814" spans="2:65" s="11" customFormat="1" ht="22.95" customHeight="1">
      <c r="B814" s="131"/>
      <c r="D814" s="132" t="s">
        <v>74</v>
      </c>
      <c r="E814" s="141" t="s">
        <v>647</v>
      </c>
      <c r="F814" s="141" t="s">
        <v>648</v>
      </c>
      <c r="I814" s="134"/>
      <c r="J814" s="142">
        <f>BK814</f>
        <v>0</v>
      </c>
      <c r="L814" s="131"/>
      <c r="M814" s="136"/>
      <c r="P814" s="137">
        <f>SUM(P815:P849)</f>
        <v>0</v>
      </c>
      <c r="R814" s="137">
        <f>SUM(R815:R849)</f>
        <v>4.5383156000000007</v>
      </c>
      <c r="T814" s="138">
        <f>SUM(T815:T849)</f>
        <v>11.785499999999999</v>
      </c>
      <c r="AR814" s="132" t="s">
        <v>88</v>
      </c>
      <c r="AT814" s="139" t="s">
        <v>74</v>
      </c>
      <c r="AU814" s="139" t="s">
        <v>82</v>
      </c>
      <c r="AY814" s="132" t="s">
        <v>177</v>
      </c>
      <c r="BK814" s="140">
        <f>SUM(BK815:BK849)</f>
        <v>0</v>
      </c>
    </row>
    <row r="815" spans="2:65" s="1" customFormat="1" ht="33" customHeight="1">
      <c r="B815" s="143"/>
      <c r="C815" s="144" t="s">
        <v>516</v>
      </c>
      <c r="D815" s="144" t="s">
        <v>179</v>
      </c>
      <c r="E815" s="145" t="s">
        <v>2821</v>
      </c>
      <c r="F815" s="146" t="s">
        <v>2822</v>
      </c>
      <c r="G815" s="147" t="s">
        <v>205</v>
      </c>
      <c r="H815" s="148">
        <v>654.75</v>
      </c>
      <c r="I815" s="149"/>
      <c r="J815" s="150">
        <f>ROUND(I815*H815,2)</f>
        <v>0</v>
      </c>
      <c r="K815" s="151"/>
      <c r="L815" s="32"/>
      <c r="M815" s="152" t="s">
        <v>1</v>
      </c>
      <c r="N815" s="153" t="s">
        <v>41</v>
      </c>
      <c r="P815" s="154">
        <f>O815*H815</f>
        <v>0</v>
      </c>
      <c r="Q815" s="154">
        <v>0</v>
      </c>
      <c r="R815" s="154">
        <f>Q815*H815</f>
        <v>0</v>
      </c>
      <c r="S815" s="154">
        <v>1.7999999999999999E-2</v>
      </c>
      <c r="T815" s="155">
        <f>S815*H815</f>
        <v>11.785499999999999</v>
      </c>
      <c r="AR815" s="156" t="s">
        <v>229</v>
      </c>
      <c r="AT815" s="156" t="s">
        <v>179</v>
      </c>
      <c r="AU815" s="156" t="s">
        <v>88</v>
      </c>
      <c r="AY815" s="17" t="s">
        <v>177</v>
      </c>
      <c r="BE815" s="157">
        <f>IF(N815="základná",J815,0)</f>
        <v>0</v>
      </c>
      <c r="BF815" s="157">
        <f>IF(N815="znížená",J815,0)</f>
        <v>0</v>
      </c>
      <c r="BG815" s="157">
        <f>IF(N815="zákl. prenesená",J815,0)</f>
        <v>0</v>
      </c>
      <c r="BH815" s="157">
        <f>IF(N815="zníž. prenesená",J815,0)</f>
        <v>0</v>
      </c>
      <c r="BI815" s="157">
        <f>IF(N815="nulová",J815,0)</f>
        <v>0</v>
      </c>
      <c r="BJ815" s="17" t="s">
        <v>88</v>
      </c>
      <c r="BK815" s="157">
        <f>ROUND(I815*H815,2)</f>
        <v>0</v>
      </c>
      <c r="BL815" s="17" t="s">
        <v>229</v>
      </c>
      <c r="BM815" s="156" t="s">
        <v>2823</v>
      </c>
    </row>
    <row r="816" spans="2:65" s="15" customFormat="1" ht="20.399999999999999">
      <c r="B816" s="180"/>
      <c r="D816" s="159" t="s">
        <v>184</v>
      </c>
      <c r="E816" s="181" t="s">
        <v>1</v>
      </c>
      <c r="F816" s="182" t="s">
        <v>2824</v>
      </c>
      <c r="H816" s="181" t="s">
        <v>1</v>
      </c>
      <c r="I816" s="183"/>
      <c r="L816" s="180"/>
      <c r="M816" s="184"/>
      <c r="T816" s="185"/>
      <c r="AT816" s="181" t="s">
        <v>184</v>
      </c>
      <c r="AU816" s="181" t="s">
        <v>88</v>
      </c>
      <c r="AV816" s="15" t="s">
        <v>82</v>
      </c>
      <c r="AW816" s="15" t="s">
        <v>31</v>
      </c>
      <c r="AX816" s="15" t="s">
        <v>75</v>
      </c>
      <c r="AY816" s="181" t="s">
        <v>177</v>
      </c>
    </row>
    <row r="817" spans="2:65" s="12" customFormat="1">
      <c r="B817" s="158"/>
      <c r="D817" s="159" t="s">
        <v>184</v>
      </c>
      <c r="E817" s="160" t="s">
        <v>1</v>
      </c>
      <c r="F817" s="161" t="s">
        <v>2825</v>
      </c>
      <c r="H817" s="162">
        <v>47.47</v>
      </c>
      <c r="I817" s="163"/>
      <c r="L817" s="158"/>
      <c r="M817" s="164"/>
      <c r="T817" s="165"/>
      <c r="AT817" s="160" t="s">
        <v>184</v>
      </c>
      <c r="AU817" s="160" t="s">
        <v>88</v>
      </c>
      <c r="AV817" s="12" t="s">
        <v>88</v>
      </c>
      <c r="AW817" s="12" t="s">
        <v>31</v>
      </c>
      <c r="AX817" s="12" t="s">
        <v>75</v>
      </c>
      <c r="AY817" s="160" t="s">
        <v>177</v>
      </c>
    </row>
    <row r="818" spans="2:65" s="12" customFormat="1">
      <c r="B818" s="158"/>
      <c r="D818" s="159" t="s">
        <v>184</v>
      </c>
      <c r="E818" s="160" t="s">
        <v>1</v>
      </c>
      <c r="F818" s="161" t="s">
        <v>2826</v>
      </c>
      <c r="H818" s="162">
        <v>43.72</v>
      </c>
      <c r="I818" s="163"/>
      <c r="L818" s="158"/>
      <c r="M818" s="164"/>
      <c r="T818" s="165"/>
      <c r="AT818" s="160" t="s">
        <v>184</v>
      </c>
      <c r="AU818" s="160" t="s">
        <v>88</v>
      </c>
      <c r="AV818" s="12" t="s">
        <v>88</v>
      </c>
      <c r="AW818" s="12" t="s">
        <v>31</v>
      </c>
      <c r="AX818" s="12" t="s">
        <v>75</v>
      </c>
      <c r="AY818" s="160" t="s">
        <v>177</v>
      </c>
    </row>
    <row r="819" spans="2:65" s="12" customFormat="1">
      <c r="B819" s="158"/>
      <c r="D819" s="159" t="s">
        <v>184</v>
      </c>
      <c r="E819" s="160" t="s">
        <v>1</v>
      </c>
      <c r="F819" s="161" t="s">
        <v>2827</v>
      </c>
      <c r="H819" s="162">
        <v>46.04</v>
      </c>
      <c r="I819" s="163"/>
      <c r="L819" s="158"/>
      <c r="M819" s="164"/>
      <c r="T819" s="165"/>
      <c r="AT819" s="160" t="s">
        <v>184</v>
      </c>
      <c r="AU819" s="160" t="s">
        <v>88</v>
      </c>
      <c r="AV819" s="12" t="s">
        <v>88</v>
      </c>
      <c r="AW819" s="12" t="s">
        <v>31</v>
      </c>
      <c r="AX819" s="12" t="s">
        <v>75</v>
      </c>
      <c r="AY819" s="160" t="s">
        <v>177</v>
      </c>
    </row>
    <row r="820" spans="2:65" s="12" customFormat="1">
      <c r="B820" s="158"/>
      <c r="D820" s="159" t="s">
        <v>184</v>
      </c>
      <c r="E820" s="160" t="s">
        <v>1</v>
      </c>
      <c r="F820" s="161" t="s">
        <v>2828</v>
      </c>
      <c r="H820" s="162">
        <v>40.65</v>
      </c>
      <c r="I820" s="163"/>
      <c r="L820" s="158"/>
      <c r="M820" s="164"/>
      <c r="T820" s="165"/>
      <c r="AT820" s="160" t="s">
        <v>184</v>
      </c>
      <c r="AU820" s="160" t="s">
        <v>88</v>
      </c>
      <c r="AV820" s="12" t="s">
        <v>88</v>
      </c>
      <c r="AW820" s="12" t="s">
        <v>31</v>
      </c>
      <c r="AX820" s="12" t="s">
        <v>75</v>
      </c>
      <c r="AY820" s="160" t="s">
        <v>177</v>
      </c>
    </row>
    <row r="821" spans="2:65" s="12" customFormat="1">
      <c r="B821" s="158"/>
      <c r="D821" s="159" t="s">
        <v>184</v>
      </c>
      <c r="E821" s="160" t="s">
        <v>1</v>
      </c>
      <c r="F821" s="161" t="s">
        <v>2829</v>
      </c>
      <c r="H821" s="162">
        <v>55.17</v>
      </c>
      <c r="I821" s="163"/>
      <c r="L821" s="158"/>
      <c r="M821" s="164"/>
      <c r="T821" s="165"/>
      <c r="AT821" s="160" t="s">
        <v>184</v>
      </c>
      <c r="AU821" s="160" t="s">
        <v>88</v>
      </c>
      <c r="AV821" s="12" t="s">
        <v>88</v>
      </c>
      <c r="AW821" s="12" t="s">
        <v>31</v>
      </c>
      <c r="AX821" s="12" t="s">
        <v>75</v>
      </c>
      <c r="AY821" s="160" t="s">
        <v>177</v>
      </c>
    </row>
    <row r="822" spans="2:65" s="12" customFormat="1">
      <c r="B822" s="158"/>
      <c r="D822" s="159" t="s">
        <v>184</v>
      </c>
      <c r="E822" s="160" t="s">
        <v>1</v>
      </c>
      <c r="F822" s="161" t="s">
        <v>2830</v>
      </c>
      <c r="H822" s="162">
        <v>39.51</v>
      </c>
      <c r="I822" s="163"/>
      <c r="L822" s="158"/>
      <c r="M822" s="164"/>
      <c r="T822" s="165"/>
      <c r="AT822" s="160" t="s">
        <v>184</v>
      </c>
      <c r="AU822" s="160" t="s">
        <v>88</v>
      </c>
      <c r="AV822" s="12" t="s">
        <v>88</v>
      </c>
      <c r="AW822" s="12" t="s">
        <v>31</v>
      </c>
      <c r="AX822" s="12" t="s">
        <v>75</v>
      </c>
      <c r="AY822" s="160" t="s">
        <v>177</v>
      </c>
    </row>
    <row r="823" spans="2:65" s="12" customFormat="1">
      <c r="B823" s="158"/>
      <c r="D823" s="159" t="s">
        <v>184</v>
      </c>
      <c r="E823" s="160" t="s">
        <v>1</v>
      </c>
      <c r="F823" s="161" t="s">
        <v>2831</v>
      </c>
      <c r="H823" s="162">
        <v>73.3</v>
      </c>
      <c r="I823" s="163"/>
      <c r="L823" s="158"/>
      <c r="M823" s="164"/>
      <c r="T823" s="165"/>
      <c r="AT823" s="160" t="s">
        <v>184</v>
      </c>
      <c r="AU823" s="160" t="s">
        <v>88</v>
      </c>
      <c r="AV823" s="12" t="s">
        <v>88</v>
      </c>
      <c r="AW823" s="12" t="s">
        <v>31</v>
      </c>
      <c r="AX823" s="12" t="s">
        <v>75</v>
      </c>
      <c r="AY823" s="160" t="s">
        <v>177</v>
      </c>
    </row>
    <row r="824" spans="2:65" s="14" customFormat="1">
      <c r="B824" s="173"/>
      <c r="D824" s="159" t="s">
        <v>184</v>
      </c>
      <c r="E824" s="174" t="s">
        <v>1</v>
      </c>
      <c r="F824" s="175" t="s">
        <v>209</v>
      </c>
      <c r="H824" s="176">
        <v>345.86</v>
      </c>
      <c r="I824" s="177"/>
      <c r="L824" s="173"/>
      <c r="M824" s="178"/>
      <c r="T824" s="179"/>
      <c r="AT824" s="174" t="s">
        <v>184</v>
      </c>
      <c r="AU824" s="174" t="s">
        <v>88</v>
      </c>
      <c r="AV824" s="14" t="s">
        <v>191</v>
      </c>
      <c r="AW824" s="14" t="s">
        <v>31</v>
      </c>
      <c r="AX824" s="14" t="s">
        <v>75</v>
      </c>
      <c r="AY824" s="174" t="s">
        <v>177</v>
      </c>
    </row>
    <row r="825" spans="2:65" s="15" customFormat="1">
      <c r="B825" s="180"/>
      <c r="D825" s="159" t="s">
        <v>184</v>
      </c>
      <c r="E825" s="181" t="s">
        <v>1</v>
      </c>
      <c r="F825" s="182" t="s">
        <v>2832</v>
      </c>
      <c r="H825" s="181" t="s">
        <v>1</v>
      </c>
      <c r="I825" s="183"/>
      <c r="L825" s="180"/>
      <c r="M825" s="184"/>
      <c r="T825" s="185"/>
      <c r="AT825" s="181" t="s">
        <v>184</v>
      </c>
      <c r="AU825" s="181" t="s">
        <v>88</v>
      </c>
      <c r="AV825" s="15" t="s">
        <v>82</v>
      </c>
      <c r="AW825" s="15" t="s">
        <v>31</v>
      </c>
      <c r="AX825" s="15" t="s">
        <v>75</v>
      </c>
      <c r="AY825" s="181" t="s">
        <v>177</v>
      </c>
    </row>
    <row r="826" spans="2:65" s="12" customFormat="1">
      <c r="B826" s="158"/>
      <c r="D826" s="159" t="s">
        <v>184</v>
      </c>
      <c r="E826" s="160" t="s">
        <v>1</v>
      </c>
      <c r="F826" s="161" t="s">
        <v>2833</v>
      </c>
      <c r="H826" s="162">
        <v>234.91</v>
      </c>
      <c r="I826" s="163"/>
      <c r="L826" s="158"/>
      <c r="M826" s="164"/>
      <c r="T826" s="165"/>
      <c r="AT826" s="160" t="s">
        <v>184</v>
      </c>
      <c r="AU826" s="160" t="s">
        <v>88</v>
      </c>
      <c r="AV826" s="12" t="s">
        <v>88</v>
      </c>
      <c r="AW826" s="12" t="s">
        <v>31</v>
      </c>
      <c r="AX826" s="12" t="s">
        <v>75</v>
      </c>
      <c r="AY826" s="160" t="s">
        <v>177</v>
      </c>
    </row>
    <row r="827" spans="2:65" s="12" customFormat="1">
      <c r="B827" s="158"/>
      <c r="D827" s="159" t="s">
        <v>184</v>
      </c>
      <c r="E827" s="160" t="s">
        <v>1</v>
      </c>
      <c r="F827" s="161" t="s">
        <v>2834</v>
      </c>
      <c r="H827" s="162">
        <v>73.98</v>
      </c>
      <c r="I827" s="163"/>
      <c r="L827" s="158"/>
      <c r="M827" s="164"/>
      <c r="T827" s="165"/>
      <c r="AT827" s="160" t="s">
        <v>184</v>
      </c>
      <c r="AU827" s="160" t="s">
        <v>88</v>
      </c>
      <c r="AV827" s="12" t="s">
        <v>88</v>
      </c>
      <c r="AW827" s="12" t="s">
        <v>31</v>
      </c>
      <c r="AX827" s="12" t="s">
        <v>75</v>
      </c>
      <c r="AY827" s="160" t="s">
        <v>177</v>
      </c>
    </row>
    <row r="828" spans="2:65" s="14" customFormat="1">
      <c r="B828" s="173"/>
      <c r="D828" s="159" t="s">
        <v>184</v>
      </c>
      <c r="E828" s="174" t="s">
        <v>1</v>
      </c>
      <c r="F828" s="175" t="s">
        <v>209</v>
      </c>
      <c r="H828" s="176">
        <v>308.89</v>
      </c>
      <c r="I828" s="177"/>
      <c r="L828" s="173"/>
      <c r="M828" s="178"/>
      <c r="T828" s="179"/>
      <c r="AT828" s="174" t="s">
        <v>184</v>
      </c>
      <c r="AU828" s="174" t="s">
        <v>88</v>
      </c>
      <c r="AV828" s="14" t="s">
        <v>191</v>
      </c>
      <c r="AW828" s="14" t="s">
        <v>31</v>
      </c>
      <c r="AX828" s="14" t="s">
        <v>75</v>
      </c>
      <c r="AY828" s="174" t="s">
        <v>177</v>
      </c>
    </row>
    <row r="829" spans="2:65" s="13" customFormat="1">
      <c r="B829" s="166"/>
      <c r="D829" s="159" t="s">
        <v>184</v>
      </c>
      <c r="E829" s="167" t="s">
        <v>1</v>
      </c>
      <c r="F829" s="168" t="s">
        <v>186</v>
      </c>
      <c r="H829" s="169">
        <v>654.75</v>
      </c>
      <c r="I829" s="170"/>
      <c r="L829" s="166"/>
      <c r="M829" s="171"/>
      <c r="T829" s="172"/>
      <c r="AT829" s="167" t="s">
        <v>184</v>
      </c>
      <c r="AU829" s="167" t="s">
        <v>88</v>
      </c>
      <c r="AV829" s="13" t="s">
        <v>183</v>
      </c>
      <c r="AW829" s="13" t="s">
        <v>31</v>
      </c>
      <c r="AX829" s="13" t="s">
        <v>82</v>
      </c>
      <c r="AY829" s="167" t="s">
        <v>177</v>
      </c>
    </row>
    <row r="830" spans="2:65" s="1" customFormat="1" ht="21.75" customHeight="1">
      <c r="B830" s="143"/>
      <c r="C830" s="144" t="s">
        <v>789</v>
      </c>
      <c r="D830" s="144" t="s">
        <v>179</v>
      </c>
      <c r="E830" s="145" t="s">
        <v>2835</v>
      </c>
      <c r="F830" s="146" t="s">
        <v>2836</v>
      </c>
      <c r="G830" s="147" t="s">
        <v>205</v>
      </c>
      <c r="H830" s="148">
        <v>345.86</v>
      </c>
      <c r="I830" s="149"/>
      <c r="J830" s="150">
        <f>ROUND(I830*H830,2)</f>
        <v>0</v>
      </c>
      <c r="K830" s="151"/>
      <c r="L830" s="32"/>
      <c r="M830" s="152" t="s">
        <v>1</v>
      </c>
      <c r="N830" s="153" t="s">
        <v>41</v>
      </c>
      <c r="P830" s="154">
        <f>O830*H830</f>
        <v>0</v>
      </c>
      <c r="Q830" s="154">
        <v>1.226E-2</v>
      </c>
      <c r="R830" s="154">
        <f>Q830*H830</f>
        <v>4.2402436000000003</v>
      </c>
      <c r="S830" s="154">
        <v>0</v>
      </c>
      <c r="T830" s="155">
        <f>S830*H830</f>
        <v>0</v>
      </c>
      <c r="AR830" s="156" t="s">
        <v>229</v>
      </c>
      <c r="AT830" s="156" t="s">
        <v>179</v>
      </c>
      <c r="AU830" s="156" t="s">
        <v>88</v>
      </c>
      <c r="AY830" s="17" t="s">
        <v>177</v>
      </c>
      <c r="BE830" s="157">
        <f>IF(N830="základná",J830,0)</f>
        <v>0</v>
      </c>
      <c r="BF830" s="157">
        <f>IF(N830="znížená",J830,0)</f>
        <v>0</v>
      </c>
      <c r="BG830" s="157">
        <f>IF(N830="zákl. prenesená",J830,0)</f>
        <v>0</v>
      </c>
      <c r="BH830" s="157">
        <f>IF(N830="zníž. prenesená",J830,0)</f>
        <v>0</v>
      </c>
      <c r="BI830" s="157">
        <f>IF(N830="nulová",J830,0)</f>
        <v>0</v>
      </c>
      <c r="BJ830" s="17" t="s">
        <v>88</v>
      </c>
      <c r="BK830" s="157">
        <f>ROUND(I830*H830,2)</f>
        <v>0</v>
      </c>
      <c r="BL830" s="17" t="s">
        <v>229</v>
      </c>
      <c r="BM830" s="156" t="s">
        <v>2837</v>
      </c>
    </row>
    <row r="831" spans="2:65" s="15" customFormat="1" ht="20.399999999999999">
      <c r="B831" s="180"/>
      <c r="D831" s="159" t="s">
        <v>184</v>
      </c>
      <c r="E831" s="181" t="s">
        <v>1</v>
      </c>
      <c r="F831" s="182" t="s">
        <v>2824</v>
      </c>
      <c r="H831" s="181" t="s">
        <v>1</v>
      </c>
      <c r="I831" s="183"/>
      <c r="L831" s="180"/>
      <c r="M831" s="184"/>
      <c r="T831" s="185"/>
      <c r="AT831" s="181" t="s">
        <v>184</v>
      </c>
      <c r="AU831" s="181" t="s">
        <v>88</v>
      </c>
      <c r="AV831" s="15" t="s">
        <v>82</v>
      </c>
      <c r="AW831" s="15" t="s">
        <v>31</v>
      </c>
      <c r="AX831" s="15" t="s">
        <v>75</v>
      </c>
      <c r="AY831" s="181" t="s">
        <v>177</v>
      </c>
    </row>
    <row r="832" spans="2:65" s="12" customFormat="1">
      <c r="B832" s="158"/>
      <c r="D832" s="159" t="s">
        <v>184</v>
      </c>
      <c r="E832" s="160" t="s">
        <v>1</v>
      </c>
      <c r="F832" s="161" t="s">
        <v>2825</v>
      </c>
      <c r="H832" s="162">
        <v>47.47</v>
      </c>
      <c r="I832" s="163"/>
      <c r="L832" s="158"/>
      <c r="M832" s="164"/>
      <c r="T832" s="165"/>
      <c r="AT832" s="160" t="s">
        <v>184</v>
      </c>
      <c r="AU832" s="160" t="s">
        <v>88</v>
      </c>
      <c r="AV832" s="12" t="s">
        <v>88</v>
      </c>
      <c r="AW832" s="12" t="s">
        <v>31</v>
      </c>
      <c r="AX832" s="12" t="s">
        <v>75</v>
      </c>
      <c r="AY832" s="160" t="s">
        <v>177</v>
      </c>
    </row>
    <row r="833" spans="2:65" s="12" customFormat="1">
      <c r="B833" s="158"/>
      <c r="D833" s="159" t="s">
        <v>184</v>
      </c>
      <c r="E833" s="160" t="s">
        <v>1</v>
      </c>
      <c r="F833" s="161" t="s">
        <v>2826</v>
      </c>
      <c r="H833" s="162">
        <v>43.72</v>
      </c>
      <c r="I833" s="163"/>
      <c r="L833" s="158"/>
      <c r="M833" s="164"/>
      <c r="T833" s="165"/>
      <c r="AT833" s="160" t="s">
        <v>184</v>
      </c>
      <c r="AU833" s="160" t="s">
        <v>88</v>
      </c>
      <c r="AV833" s="12" t="s">
        <v>88</v>
      </c>
      <c r="AW833" s="12" t="s">
        <v>31</v>
      </c>
      <c r="AX833" s="12" t="s">
        <v>75</v>
      </c>
      <c r="AY833" s="160" t="s">
        <v>177</v>
      </c>
    </row>
    <row r="834" spans="2:65" s="12" customFormat="1">
      <c r="B834" s="158"/>
      <c r="D834" s="159" t="s">
        <v>184</v>
      </c>
      <c r="E834" s="160" t="s">
        <v>1</v>
      </c>
      <c r="F834" s="161" t="s">
        <v>2827</v>
      </c>
      <c r="H834" s="162">
        <v>46.04</v>
      </c>
      <c r="I834" s="163"/>
      <c r="L834" s="158"/>
      <c r="M834" s="164"/>
      <c r="T834" s="165"/>
      <c r="AT834" s="160" t="s">
        <v>184</v>
      </c>
      <c r="AU834" s="160" t="s">
        <v>88</v>
      </c>
      <c r="AV834" s="12" t="s">
        <v>88</v>
      </c>
      <c r="AW834" s="12" t="s">
        <v>31</v>
      </c>
      <c r="AX834" s="12" t="s">
        <v>75</v>
      </c>
      <c r="AY834" s="160" t="s">
        <v>177</v>
      </c>
    </row>
    <row r="835" spans="2:65" s="12" customFormat="1">
      <c r="B835" s="158"/>
      <c r="D835" s="159" t="s">
        <v>184</v>
      </c>
      <c r="E835" s="160" t="s">
        <v>1</v>
      </c>
      <c r="F835" s="161" t="s">
        <v>2828</v>
      </c>
      <c r="H835" s="162">
        <v>40.65</v>
      </c>
      <c r="I835" s="163"/>
      <c r="L835" s="158"/>
      <c r="M835" s="164"/>
      <c r="T835" s="165"/>
      <c r="AT835" s="160" t="s">
        <v>184</v>
      </c>
      <c r="AU835" s="160" t="s">
        <v>88</v>
      </c>
      <c r="AV835" s="12" t="s">
        <v>88</v>
      </c>
      <c r="AW835" s="12" t="s">
        <v>31</v>
      </c>
      <c r="AX835" s="12" t="s">
        <v>75</v>
      </c>
      <c r="AY835" s="160" t="s">
        <v>177</v>
      </c>
    </row>
    <row r="836" spans="2:65" s="12" customFormat="1">
      <c r="B836" s="158"/>
      <c r="D836" s="159" t="s">
        <v>184</v>
      </c>
      <c r="E836" s="160" t="s">
        <v>1</v>
      </c>
      <c r="F836" s="161" t="s">
        <v>2829</v>
      </c>
      <c r="H836" s="162">
        <v>55.17</v>
      </c>
      <c r="I836" s="163"/>
      <c r="L836" s="158"/>
      <c r="M836" s="164"/>
      <c r="T836" s="165"/>
      <c r="AT836" s="160" t="s">
        <v>184</v>
      </c>
      <c r="AU836" s="160" t="s">
        <v>88</v>
      </c>
      <c r="AV836" s="12" t="s">
        <v>88</v>
      </c>
      <c r="AW836" s="12" t="s">
        <v>31</v>
      </c>
      <c r="AX836" s="12" t="s">
        <v>75</v>
      </c>
      <c r="AY836" s="160" t="s">
        <v>177</v>
      </c>
    </row>
    <row r="837" spans="2:65" s="12" customFormat="1">
      <c r="B837" s="158"/>
      <c r="D837" s="159" t="s">
        <v>184</v>
      </c>
      <c r="E837" s="160" t="s">
        <v>1</v>
      </c>
      <c r="F837" s="161" t="s">
        <v>2830</v>
      </c>
      <c r="H837" s="162">
        <v>39.51</v>
      </c>
      <c r="I837" s="163"/>
      <c r="L837" s="158"/>
      <c r="M837" s="164"/>
      <c r="T837" s="165"/>
      <c r="AT837" s="160" t="s">
        <v>184</v>
      </c>
      <c r="AU837" s="160" t="s">
        <v>88</v>
      </c>
      <c r="AV837" s="12" t="s">
        <v>88</v>
      </c>
      <c r="AW837" s="12" t="s">
        <v>31</v>
      </c>
      <c r="AX837" s="12" t="s">
        <v>75</v>
      </c>
      <c r="AY837" s="160" t="s">
        <v>177</v>
      </c>
    </row>
    <row r="838" spans="2:65" s="12" customFormat="1">
      <c r="B838" s="158"/>
      <c r="D838" s="159" t="s">
        <v>184</v>
      </c>
      <c r="E838" s="160" t="s">
        <v>1</v>
      </c>
      <c r="F838" s="161" t="s">
        <v>2831</v>
      </c>
      <c r="H838" s="162">
        <v>73.3</v>
      </c>
      <c r="I838" s="163"/>
      <c r="L838" s="158"/>
      <c r="M838" s="164"/>
      <c r="T838" s="165"/>
      <c r="AT838" s="160" t="s">
        <v>184</v>
      </c>
      <c r="AU838" s="160" t="s">
        <v>88</v>
      </c>
      <c r="AV838" s="12" t="s">
        <v>88</v>
      </c>
      <c r="AW838" s="12" t="s">
        <v>31</v>
      </c>
      <c r="AX838" s="12" t="s">
        <v>75</v>
      </c>
      <c r="AY838" s="160" t="s">
        <v>177</v>
      </c>
    </row>
    <row r="839" spans="2:65" s="13" customFormat="1">
      <c r="B839" s="166"/>
      <c r="D839" s="159" t="s">
        <v>184</v>
      </c>
      <c r="E839" s="167" t="s">
        <v>1</v>
      </c>
      <c r="F839" s="168" t="s">
        <v>186</v>
      </c>
      <c r="H839" s="169">
        <v>345.86</v>
      </c>
      <c r="I839" s="170"/>
      <c r="L839" s="166"/>
      <c r="M839" s="171"/>
      <c r="T839" s="172"/>
      <c r="AT839" s="167" t="s">
        <v>184</v>
      </c>
      <c r="AU839" s="167" t="s">
        <v>88</v>
      </c>
      <c r="AV839" s="13" t="s">
        <v>183</v>
      </c>
      <c r="AW839" s="13" t="s">
        <v>31</v>
      </c>
      <c r="AX839" s="13" t="s">
        <v>82</v>
      </c>
      <c r="AY839" s="167" t="s">
        <v>177</v>
      </c>
    </row>
    <row r="840" spans="2:65" s="1" customFormat="1" ht="24.15" customHeight="1">
      <c r="B840" s="143"/>
      <c r="C840" s="144" t="s">
        <v>519</v>
      </c>
      <c r="D840" s="144" t="s">
        <v>179</v>
      </c>
      <c r="E840" s="145" t="s">
        <v>703</v>
      </c>
      <c r="F840" s="146" t="s">
        <v>2838</v>
      </c>
      <c r="G840" s="147" t="s">
        <v>205</v>
      </c>
      <c r="H840" s="148">
        <v>18.5</v>
      </c>
      <c r="I840" s="149"/>
      <c r="J840" s="150">
        <f>ROUND(I840*H840,2)</f>
        <v>0</v>
      </c>
      <c r="K840" s="151"/>
      <c r="L840" s="32"/>
      <c r="M840" s="152" t="s">
        <v>1</v>
      </c>
      <c r="N840" s="153" t="s">
        <v>41</v>
      </c>
      <c r="P840" s="154">
        <f>O840*H840</f>
        <v>0</v>
      </c>
      <c r="Q840" s="154">
        <v>1.11E-2</v>
      </c>
      <c r="R840" s="154">
        <f>Q840*H840</f>
        <v>0.20535</v>
      </c>
      <c r="S840" s="154">
        <v>0</v>
      </c>
      <c r="T840" s="155">
        <f>S840*H840</f>
        <v>0</v>
      </c>
      <c r="AR840" s="156" t="s">
        <v>229</v>
      </c>
      <c r="AT840" s="156" t="s">
        <v>179</v>
      </c>
      <c r="AU840" s="156" t="s">
        <v>88</v>
      </c>
      <c r="AY840" s="17" t="s">
        <v>177</v>
      </c>
      <c r="BE840" s="157">
        <f>IF(N840="základná",J840,0)</f>
        <v>0</v>
      </c>
      <c r="BF840" s="157">
        <f>IF(N840="znížená",J840,0)</f>
        <v>0</v>
      </c>
      <c r="BG840" s="157">
        <f>IF(N840="zákl. prenesená",J840,0)</f>
        <v>0</v>
      </c>
      <c r="BH840" s="157">
        <f>IF(N840="zníž. prenesená",J840,0)</f>
        <v>0</v>
      </c>
      <c r="BI840" s="157">
        <f>IF(N840="nulová",J840,0)</f>
        <v>0</v>
      </c>
      <c r="BJ840" s="17" t="s">
        <v>88</v>
      </c>
      <c r="BK840" s="157">
        <f>ROUND(I840*H840,2)</f>
        <v>0</v>
      </c>
      <c r="BL840" s="17" t="s">
        <v>229</v>
      </c>
      <c r="BM840" s="156" t="s">
        <v>727</v>
      </c>
    </row>
    <row r="841" spans="2:65" s="12" customFormat="1">
      <c r="B841" s="158"/>
      <c r="D841" s="159" t="s">
        <v>184</v>
      </c>
      <c r="E841" s="160" t="s">
        <v>1</v>
      </c>
      <c r="F841" s="161" t="s">
        <v>706</v>
      </c>
      <c r="H841" s="162">
        <v>9.25</v>
      </c>
      <c r="I841" s="163"/>
      <c r="L841" s="158"/>
      <c r="M841" s="164"/>
      <c r="T841" s="165"/>
      <c r="AT841" s="160" t="s">
        <v>184</v>
      </c>
      <c r="AU841" s="160" t="s">
        <v>88</v>
      </c>
      <c r="AV841" s="12" t="s">
        <v>88</v>
      </c>
      <c r="AW841" s="12" t="s">
        <v>31</v>
      </c>
      <c r="AX841" s="12" t="s">
        <v>75</v>
      </c>
      <c r="AY841" s="160" t="s">
        <v>177</v>
      </c>
    </row>
    <row r="842" spans="2:65" s="12" customFormat="1">
      <c r="B842" s="158"/>
      <c r="D842" s="159" t="s">
        <v>184</v>
      </c>
      <c r="E842" s="160" t="s">
        <v>1</v>
      </c>
      <c r="F842" s="161" t="s">
        <v>707</v>
      </c>
      <c r="H842" s="162">
        <v>9.25</v>
      </c>
      <c r="I842" s="163"/>
      <c r="L842" s="158"/>
      <c r="M842" s="164"/>
      <c r="T842" s="165"/>
      <c r="AT842" s="160" t="s">
        <v>184</v>
      </c>
      <c r="AU842" s="160" t="s">
        <v>88</v>
      </c>
      <c r="AV842" s="12" t="s">
        <v>88</v>
      </c>
      <c r="AW842" s="12" t="s">
        <v>31</v>
      </c>
      <c r="AX842" s="12" t="s">
        <v>75</v>
      </c>
      <c r="AY842" s="160" t="s">
        <v>177</v>
      </c>
    </row>
    <row r="843" spans="2:65" s="14" customFormat="1">
      <c r="B843" s="173"/>
      <c r="D843" s="159" t="s">
        <v>184</v>
      </c>
      <c r="E843" s="174" t="s">
        <v>1</v>
      </c>
      <c r="F843" s="175" t="s">
        <v>209</v>
      </c>
      <c r="H843" s="176">
        <v>18.5</v>
      </c>
      <c r="I843" s="177"/>
      <c r="L843" s="173"/>
      <c r="M843" s="178"/>
      <c r="T843" s="179"/>
      <c r="AT843" s="174" t="s">
        <v>184</v>
      </c>
      <c r="AU843" s="174" t="s">
        <v>88</v>
      </c>
      <c r="AV843" s="14" t="s">
        <v>191</v>
      </c>
      <c r="AW843" s="14" t="s">
        <v>31</v>
      </c>
      <c r="AX843" s="14" t="s">
        <v>75</v>
      </c>
      <c r="AY843" s="174" t="s">
        <v>177</v>
      </c>
    </row>
    <row r="844" spans="2:65" s="13" customFormat="1">
      <c r="B844" s="166"/>
      <c r="D844" s="159" t="s">
        <v>184</v>
      </c>
      <c r="E844" s="167" t="s">
        <v>1</v>
      </c>
      <c r="F844" s="168" t="s">
        <v>186</v>
      </c>
      <c r="H844" s="169">
        <v>18.5</v>
      </c>
      <c r="I844" s="170"/>
      <c r="L844" s="166"/>
      <c r="M844" s="171"/>
      <c r="T844" s="172"/>
      <c r="AT844" s="167" t="s">
        <v>184</v>
      </c>
      <c r="AU844" s="167" t="s">
        <v>88</v>
      </c>
      <c r="AV844" s="13" t="s">
        <v>183</v>
      </c>
      <c r="AW844" s="13" t="s">
        <v>31</v>
      </c>
      <c r="AX844" s="13" t="s">
        <v>82</v>
      </c>
      <c r="AY844" s="167" t="s">
        <v>177</v>
      </c>
    </row>
    <row r="845" spans="2:65" s="1" customFormat="1" ht="24.15" customHeight="1">
      <c r="B845" s="143"/>
      <c r="C845" s="144" t="s">
        <v>802</v>
      </c>
      <c r="D845" s="144" t="s">
        <v>179</v>
      </c>
      <c r="E845" s="145" t="s">
        <v>2839</v>
      </c>
      <c r="F845" s="146" t="s">
        <v>2840</v>
      </c>
      <c r="G845" s="147" t="s">
        <v>205</v>
      </c>
      <c r="H845" s="148">
        <v>7.4</v>
      </c>
      <c r="I845" s="149"/>
      <c r="J845" s="150">
        <f>ROUND(I845*H845,2)</f>
        <v>0</v>
      </c>
      <c r="K845" s="151"/>
      <c r="L845" s="32"/>
      <c r="M845" s="152" t="s">
        <v>1</v>
      </c>
      <c r="N845" s="153" t="s">
        <v>41</v>
      </c>
      <c r="P845" s="154">
        <f>O845*H845</f>
        <v>0</v>
      </c>
      <c r="Q845" s="154">
        <v>1.2529999999999999E-2</v>
      </c>
      <c r="R845" s="154">
        <f>Q845*H845</f>
        <v>9.2721999999999999E-2</v>
      </c>
      <c r="S845" s="154">
        <v>0</v>
      </c>
      <c r="T845" s="155">
        <f>S845*H845</f>
        <v>0</v>
      </c>
      <c r="AR845" s="156" t="s">
        <v>229</v>
      </c>
      <c r="AT845" s="156" t="s">
        <v>179</v>
      </c>
      <c r="AU845" s="156" t="s">
        <v>88</v>
      </c>
      <c r="AY845" s="17" t="s">
        <v>177</v>
      </c>
      <c r="BE845" s="157">
        <f>IF(N845="základná",J845,0)</f>
        <v>0</v>
      </c>
      <c r="BF845" s="157">
        <f>IF(N845="znížená",J845,0)</f>
        <v>0</v>
      </c>
      <c r="BG845" s="157">
        <f>IF(N845="zákl. prenesená",J845,0)</f>
        <v>0</v>
      </c>
      <c r="BH845" s="157">
        <f>IF(N845="zníž. prenesená",J845,0)</f>
        <v>0</v>
      </c>
      <c r="BI845" s="157">
        <f>IF(N845="nulová",J845,0)</f>
        <v>0</v>
      </c>
      <c r="BJ845" s="17" t="s">
        <v>88</v>
      </c>
      <c r="BK845" s="157">
        <f>ROUND(I845*H845,2)</f>
        <v>0</v>
      </c>
      <c r="BL845" s="17" t="s">
        <v>229</v>
      </c>
      <c r="BM845" s="156" t="s">
        <v>2841</v>
      </c>
    </row>
    <row r="846" spans="2:65" s="15" customFormat="1" ht="20.399999999999999">
      <c r="B846" s="180"/>
      <c r="D846" s="159" t="s">
        <v>184</v>
      </c>
      <c r="E846" s="181" t="s">
        <v>1</v>
      </c>
      <c r="F846" s="182" t="s">
        <v>2842</v>
      </c>
      <c r="H846" s="181" t="s">
        <v>1</v>
      </c>
      <c r="I846" s="183"/>
      <c r="L846" s="180"/>
      <c r="M846" s="184"/>
      <c r="T846" s="185"/>
      <c r="AT846" s="181" t="s">
        <v>184</v>
      </c>
      <c r="AU846" s="181" t="s">
        <v>88</v>
      </c>
      <c r="AV846" s="15" t="s">
        <v>82</v>
      </c>
      <c r="AW846" s="15" t="s">
        <v>31</v>
      </c>
      <c r="AX846" s="15" t="s">
        <v>75</v>
      </c>
      <c r="AY846" s="181" t="s">
        <v>177</v>
      </c>
    </row>
    <row r="847" spans="2:65" s="15" customFormat="1" ht="20.399999999999999">
      <c r="B847" s="180"/>
      <c r="D847" s="159" t="s">
        <v>184</v>
      </c>
      <c r="E847" s="181" t="s">
        <v>1</v>
      </c>
      <c r="F847" s="182" t="s">
        <v>2843</v>
      </c>
      <c r="H847" s="181" t="s">
        <v>1</v>
      </c>
      <c r="I847" s="183"/>
      <c r="L847" s="180"/>
      <c r="M847" s="184"/>
      <c r="T847" s="185"/>
      <c r="AT847" s="181" t="s">
        <v>184</v>
      </c>
      <c r="AU847" s="181" t="s">
        <v>88</v>
      </c>
      <c r="AV847" s="15" t="s">
        <v>82</v>
      </c>
      <c r="AW847" s="15" t="s">
        <v>31</v>
      </c>
      <c r="AX847" s="15" t="s">
        <v>75</v>
      </c>
      <c r="AY847" s="181" t="s">
        <v>177</v>
      </c>
    </row>
    <row r="848" spans="2:65" s="12" customFormat="1">
      <c r="B848" s="158"/>
      <c r="D848" s="159" t="s">
        <v>184</v>
      </c>
      <c r="E848" s="160" t="s">
        <v>1</v>
      </c>
      <c r="F848" s="161" t="s">
        <v>2844</v>
      </c>
      <c r="H848" s="162">
        <v>7.4</v>
      </c>
      <c r="I848" s="163"/>
      <c r="L848" s="158"/>
      <c r="M848" s="164"/>
      <c r="T848" s="165"/>
      <c r="AT848" s="160" t="s">
        <v>184</v>
      </c>
      <c r="AU848" s="160" t="s">
        <v>88</v>
      </c>
      <c r="AV848" s="12" t="s">
        <v>88</v>
      </c>
      <c r="AW848" s="12" t="s">
        <v>31</v>
      </c>
      <c r="AX848" s="12" t="s">
        <v>82</v>
      </c>
      <c r="AY848" s="160" t="s">
        <v>177</v>
      </c>
    </row>
    <row r="849" spans="2:65" s="1" customFormat="1" ht="24.15" customHeight="1">
      <c r="B849" s="143"/>
      <c r="C849" s="144" t="s">
        <v>526</v>
      </c>
      <c r="D849" s="144" t="s">
        <v>179</v>
      </c>
      <c r="E849" s="145" t="s">
        <v>2845</v>
      </c>
      <c r="F849" s="146" t="s">
        <v>2846</v>
      </c>
      <c r="G849" s="147" t="s">
        <v>618</v>
      </c>
      <c r="H849" s="149"/>
      <c r="I849" s="149"/>
      <c r="J849" s="150">
        <f>ROUND(I849*H849,2)</f>
        <v>0</v>
      </c>
      <c r="K849" s="151"/>
      <c r="L849" s="32"/>
      <c r="M849" s="152" t="s">
        <v>1</v>
      </c>
      <c r="N849" s="153" t="s">
        <v>41</v>
      </c>
      <c r="P849" s="154">
        <f>O849*H849</f>
        <v>0</v>
      </c>
      <c r="Q849" s="154">
        <v>0</v>
      </c>
      <c r="R849" s="154">
        <f>Q849*H849</f>
        <v>0</v>
      </c>
      <c r="S849" s="154">
        <v>0</v>
      </c>
      <c r="T849" s="155">
        <f>S849*H849</f>
        <v>0</v>
      </c>
      <c r="AR849" s="156" t="s">
        <v>229</v>
      </c>
      <c r="AT849" s="156" t="s">
        <v>179</v>
      </c>
      <c r="AU849" s="156" t="s">
        <v>88</v>
      </c>
      <c r="AY849" s="17" t="s">
        <v>177</v>
      </c>
      <c r="BE849" s="157">
        <f>IF(N849="základná",J849,0)</f>
        <v>0</v>
      </c>
      <c r="BF849" s="157">
        <f>IF(N849="znížená",J849,0)</f>
        <v>0</v>
      </c>
      <c r="BG849" s="157">
        <f>IF(N849="zákl. prenesená",J849,0)</f>
        <v>0</v>
      </c>
      <c r="BH849" s="157">
        <f>IF(N849="zníž. prenesená",J849,0)</f>
        <v>0</v>
      </c>
      <c r="BI849" s="157">
        <f>IF(N849="nulová",J849,0)</f>
        <v>0</v>
      </c>
      <c r="BJ849" s="17" t="s">
        <v>88</v>
      </c>
      <c r="BK849" s="157">
        <f>ROUND(I849*H849,2)</f>
        <v>0</v>
      </c>
      <c r="BL849" s="17" t="s">
        <v>229</v>
      </c>
      <c r="BM849" s="156" t="s">
        <v>732</v>
      </c>
    </row>
    <row r="850" spans="2:65" s="11" customFormat="1" ht="22.95" customHeight="1">
      <c r="B850" s="131"/>
      <c r="D850" s="132" t="s">
        <v>74</v>
      </c>
      <c r="E850" s="141" t="s">
        <v>715</v>
      </c>
      <c r="F850" s="141" t="s">
        <v>716</v>
      </c>
      <c r="I850" s="134"/>
      <c r="J850" s="142">
        <f>BK850</f>
        <v>0</v>
      </c>
      <c r="L850" s="131"/>
      <c r="M850" s="136"/>
      <c r="P850" s="137">
        <f>SUM(P851:P857)</f>
        <v>0</v>
      </c>
      <c r="R850" s="137">
        <f>SUM(R851:R857)</f>
        <v>0</v>
      </c>
      <c r="T850" s="138">
        <f>SUM(T851:T857)</f>
        <v>0</v>
      </c>
      <c r="AR850" s="132" t="s">
        <v>88</v>
      </c>
      <c r="AT850" s="139" t="s">
        <v>74</v>
      </c>
      <c r="AU850" s="139" t="s">
        <v>82</v>
      </c>
      <c r="AY850" s="132" t="s">
        <v>177</v>
      </c>
      <c r="BK850" s="140">
        <f>SUM(BK851:BK857)</f>
        <v>0</v>
      </c>
    </row>
    <row r="851" spans="2:65" s="272" customFormat="1" ht="44.25" customHeight="1">
      <c r="B851" s="262"/>
      <c r="C851" s="278" t="s">
        <v>811</v>
      </c>
      <c r="D851" s="278" t="s">
        <v>179</v>
      </c>
      <c r="E851" s="279" t="s">
        <v>2847</v>
      </c>
      <c r="F851" s="280" t="s">
        <v>4544</v>
      </c>
      <c r="G851" s="281" t="s">
        <v>205</v>
      </c>
      <c r="H851" s="282">
        <v>69</v>
      </c>
      <c r="I851" s="282"/>
      <c r="J851" s="283">
        <f>ROUND(I851*H851,2)</f>
        <v>0</v>
      </c>
      <c r="K851" s="284"/>
      <c r="L851" s="285"/>
      <c r="M851" s="286" t="s">
        <v>1</v>
      </c>
      <c r="N851" s="287" t="s">
        <v>41</v>
      </c>
      <c r="P851" s="273">
        <f>O851*H851</f>
        <v>0</v>
      </c>
      <c r="Q851" s="273">
        <v>0</v>
      </c>
      <c r="R851" s="273">
        <f>Q851*H851</f>
        <v>0</v>
      </c>
      <c r="S851" s="273">
        <v>0</v>
      </c>
      <c r="T851" s="274">
        <f>S851*H851</f>
        <v>0</v>
      </c>
      <c r="AR851" s="275" t="s">
        <v>229</v>
      </c>
      <c r="AT851" s="275" t="s">
        <v>179</v>
      </c>
      <c r="AU851" s="275" t="s">
        <v>88</v>
      </c>
      <c r="AY851" s="276" t="s">
        <v>177</v>
      </c>
      <c r="BE851" s="277">
        <f>IF(N851="základná",J851,0)</f>
        <v>0</v>
      </c>
      <c r="BF851" s="277">
        <f>IF(N851="znížená",J851,0)</f>
        <v>0</v>
      </c>
      <c r="BG851" s="277">
        <f>IF(N851="zákl. prenesená",J851,0)</f>
        <v>0</v>
      </c>
      <c r="BH851" s="277">
        <f>IF(N851="zníž. prenesená",J851,0)</f>
        <v>0</v>
      </c>
      <c r="BI851" s="277">
        <f>IF(N851="nulová",J851,0)</f>
        <v>0</v>
      </c>
      <c r="BJ851" s="276" t="s">
        <v>88</v>
      </c>
      <c r="BK851" s="277">
        <f>ROUND(I851*H851,2)</f>
        <v>0</v>
      </c>
      <c r="BL851" s="276" t="s">
        <v>229</v>
      </c>
      <c r="BM851" s="275" t="s">
        <v>737</v>
      </c>
    </row>
    <row r="852" spans="2:65" s="12" customFormat="1">
      <c r="B852" s="158"/>
      <c r="D852" s="159" t="s">
        <v>184</v>
      </c>
      <c r="E852" s="160" t="s">
        <v>1</v>
      </c>
      <c r="F852" s="161" t="s">
        <v>2848</v>
      </c>
      <c r="H852" s="162">
        <v>69</v>
      </c>
      <c r="I852" s="163"/>
      <c r="L852" s="158"/>
      <c r="M852" s="164"/>
      <c r="T852" s="165"/>
      <c r="AT852" s="160" t="s">
        <v>184</v>
      </c>
      <c r="AU852" s="160" t="s">
        <v>88</v>
      </c>
      <c r="AV852" s="12" t="s">
        <v>88</v>
      </c>
      <c r="AW852" s="12" t="s">
        <v>31</v>
      </c>
      <c r="AX852" s="12" t="s">
        <v>75</v>
      </c>
      <c r="AY852" s="160" t="s">
        <v>177</v>
      </c>
    </row>
    <row r="853" spans="2:65" s="13" customFormat="1">
      <c r="B853" s="166"/>
      <c r="D853" s="159" t="s">
        <v>184</v>
      </c>
      <c r="E853" s="167" t="s">
        <v>1</v>
      </c>
      <c r="F853" s="168" t="s">
        <v>186</v>
      </c>
      <c r="H853" s="169">
        <v>69</v>
      </c>
      <c r="I853" s="170"/>
      <c r="L853" s="166"/>
      <c r="M853" s="171"/>
      <c r="T853" s="172"/>
      <c r="AT853" s="167" t="s">
        <v>184</v>
      </c>
      <c r="AU853" s="167" t="s">
        <v>88</v>
      </c>
      <c r="AV853" s="13" t="s">
        <v>183</v>
      </c>
      <c r="AW853" s="13" t="s">
        <v>31</v>
      </c>
      <c r="AX853" s="13" t="s">
        <v>82</v>
      </c>
      <c r="AY853" s="167" t="s">
        <v>177</v>
      </c>
    </row>
    <row r="854" spans="2:65" s="272" customFormat="1" ht="42" customHeight="1">
      <c r="B854" s="262"/>
      <c r="C854" s="278" t="s">
        <v>530</v>
      </c>
      <c r="D854" s="278" t="s">
        <v>179</v>
      </c>
      <c r="E854" s="279" t="s">
        <v>2849</v>
      </c>
      <c r="F854" s="280" t="s">
        <v>4545</v>
      </c>
      <c r="G854" s="281" t="s">
        <v>205</v>
      </c>
      <c r="H854" s="282">
        <v>12</v>
      </c>
      <c r="I854" s="282"/>
      <c r="J854" s="283">
        <f>ROUND(I854*H854,2)</f>
        <v>0</v>
      </c>
      <c r="K854" s="284"/>
      <c r="L854" s="285"/>
      <c r="M854" s="286" t="s">
        <v>1</v>
      </c>
      <c r="N854" s="287" t="s">
        <v>41</v>
      </c>
      <c r="P854" s="273">
        <f>O854*H854</f>
        <v>0</v>
      </c>
      <c r="Q854" s="273">
        <v>0</v>
      </c>
      <c r="R854" s="273">
        <f>Q854*H854</f>
        <v>0</v>
      </c>
      <c r="S854" s="273">
        <v>0</v>
      </c>
      <c r="T854" s="274">
        <f>S854*H854</f>
        <v>0</v>
      </c>
      <c r="AR854" s="275" t="s">
        <v>229</v>
      </c>
      <c r="AT854" s="275" t="s">
        <v>179</v>
      </c>
      <c r="AU854" s="275" t="s">
        <v>88</v>
      </c>
      <c r="AY854" s="276" t="s">
        <v>177</v>
      </c>
      <c r="BE854" s="277">
        <f>IF(N854="základná",J854,0)</f>
        <v>0</v>
      </c>
      <c r="BF854" s="277">
        <f>IF(N854="znížená",J854,0)</f>
        <v>0</v>
      </c>
      <c r="BG854" s="277">
        <f>IF(N854="zákl. prenesená",J854,0)</f>
        <v>0</v>
      </c>
      <c r="BH854" s="277">
        <f>IF(N854="zníž. prenesená",J854,0)</f>
        <v>0</v>
      </c>
      <c r="BI854" s="277">
        <f>IF(N854="nulová",J854,0)</f>
        <v>0</v>
      </c>
      <c r="BJ854" s="276" t="s">
        <v>88</v>
      </c>
      <c r="BK854" s="277">
        <f>ROUND(I854*H854,2)</f>
        <v>0</v>
      </c>
      <c r="BL854" s="276" t="s">
        <v>229</v>
      </c>
      <c r="BM854" s="275" t="s">
        <v>741</v>
      </c>
    </row>
    <row r="855" spans="2:65" s="12" customFormat="1">
      <c r="B855" s="158"/>
      <c r="D855" s="159" t="s">
        <v>184</v>
      </c>
      <c r="E855" s="160" t="s">
        <v>1</v>
      </c>
      <c r="F855" s="161" t="s">
        <v>2850</v>
      </c>
      <c r="H855" s="162">
        <v>12</v>
      </c>
      <c r="I855" s="163"/>
      <c r="L855" s="158"/>
      <c r="M855" s="164"/>
      <c r="T855" s="165"/>
      <c r="AT855" s="160" t="s">
        <v>184</v>
      </c>
      <c r="AU855" s="160" t="s">
        <v>88</v>
      </c>
      <c r="AV855" s="12" t="s">
        <v>88</v>
      </c>
      <c r="AW855" s="12" t="s">
        <v>31</v>
      </c>
      <c r="AX855" s="12" t="s">
        <v>75</v>
      </c>
      <c r="AY855" s="160" t="s">
        <v>177</v>
      </c>
    </row>
    <row r="856" spans="2:65" s="13" customFormat="1">
      <c r="B856" s="166"/>
      <c r="D856" s="159" t="s">
        <v>184</v>
      </c>
      <c r="E856" s="167" t="s">
        <v>1</v>
      </c>
      <c r="F856" s="168" t="s">
        <v>186</v>
      </c>
      <c r="H856" s="169">
        <v>12</v>
      </c>
      <c r="I856" s="170"/>
      <c r="L856" s="166"/>
      <c r="M856" s="171"/>
      <c r="T856" s="172"/>
      <c r="AT856" s="167" t="s">
        <v>184</v>
      </c>
      <c r="AU856" s="167" t="s">
        <v>88</v>
      </c>
      <c r="AV856" s="13" t="s">
        <v>183</v>
      </c>
      <c r="AW856" s="13" t="s">
        <v>31</v>
      </c>
      <c r="AX856" s="13" t="s">
        <v>82</v>
      </c>
      <c r="AY856" s="167" t="s">
        <v>177</v>
      </c>
    </row>
    <row r="857" spans="2:65" s="1" customFormat="1" ht="21.75" customHeight="1">
      <c r="B857" s="143"/>
      <c r="C857" s="144" t="s">
        <v>821</v>
      </c>
      <c r="D857" s="144" t="s">
        <v>179</v>
      </c>
      <c r="E857" s="145" t="s">
        <v>721</v>
      </c>
      <c r="F857" s="146" t="s">
        <v>722</v>
      </c>
      <c r="G857" s="147" t="s">
        <v>618</v>
      </c>
      <c r="H857" s="149"/>
      <c r="I857" s="149"/>
      <c r="J857" s="150">
        <f>ROUND(I857*H857,2)</f>
        <v>0</v>
      </c>
      <c r="K857" s="151"/>
      <c r="L857" s="32"/>
      <c r="M857" s="152" t="s">
        <v>1</v>
      </c>
      <c r="N857" s="153" t="s">
        <v>41</v>
      </c>
      <c r="P857" s="154">
        <f>O857*H857</f>
        <v>0</v>
      </c>
      <c r="Q857" s="154">
        <v>0</v>
      </c>
      <c r="R857" s="154">
        <f>Q857*H857</f>
        <v>0</v>
      </c>
      <c r="S857" s="154">
        <v>0</v>
      </c>
      <c r="T857" s="155">
        <f>S857*H857</f>
        <v>0</v>
      </c>
      <c r="AR857" s="156" t="s">
        <v>229</v>
      </c>
      <c r="AT857" s="156" t="s">
        <v>179</v>
      </c>
      <c r="AU857" s="156" t="s">
        <v>88</v>
      </c>
      <c r="AY857" s="17" t="s">
        <v>177</v>
      </c>
      <c r="BE857" s="157">
        <f>IF(N857="základná",J857,0)</f>
        <v>0</v>
      </c>
      <c r="BF857" s="157">
        <f>IF(N857="znížená",J857,0)</f>
        <v>0</v>
      </c>
      <c r="BG857" s="157">
        <f>IF(N857="zákl. prenesená",J857,0)</f>
        <v>0</v>
      </c>
      <c r="BH857" s="157">
        <f>IF(N857="zníž. prenesená",J857,0)</f>
        <v>0</v>
      </c>
      <c r="BI857" s="157">
        <f>IF(N857="nulová",J857,0)</f>
        <v>0</v>
      </c>
      <c r="BJ857" s="17" t="s">
        <v>88</v>
      </c>
      <c r="BK857" s="157">
        <f>ROUND(I857*H857,2)</f>
        <v>0</v>
      </c>
      <c r="BL857" s="17" t="s">
        <v>229</v>
      </c>
      <c r="BM857" s="156" t="s">
        <v>745</v>
      </c>
    </row>
    <row r="858" spans="2:65" s="11" customFormat="1" ht="22.95" customHeight="1">
      <c r="B858" s="131"/>
      <c r="D858" s="132" t="s">
        <v>74</v>
      </c>
      <c r="E858" s="141" t="s">
        <v>728</v>
      </c>
      <c r="F858" s="141" t="s">
        <v>729</v>
      </c>
      <c r="I858" s="134"/>
      <c r="J858" s="142">
        <f>BK858</f>
        <v>0</v>
      </c>
      <c r="L858" s="131"/>
      <c r="M858" s="136"/>
      <c r="P858" s="137">
        <f>SUM(P859:P927)</f>
        <v>0</v>
      </c>
      <c r="R858" s="137">
        <f>SUM(R859:R927)</f>
        <v>0.20343400000000003</v>
      </c>
      <c r="T858" s="138">
        <f>SUM(T859:T927)</f>
        <v>0.16144999999999998</v>
      </c>
      <c r="AR858" s="132" t="s">
        <v>88</v>
      </c>
      <c r="AT858" s="139" t="s">
        <v>74</v>
      </c>
      <c r="AU858" s="139" t="s">
        <v>82</v>
      </c>
      <c r="AY858" s="132" t="s">
        <v>177</v>
      </c>
      <c r="BK858" s="140">
        <f>SUM(BK859:BK927)</f>
        <v>0</v>
      </c>
    </row>
    <row r="859" spans="2:65" s="1" customFormat="1" ht="24.15" customHeight="1">
      <c r="B859" s="143"/>
      <c r="C859" s="144" t="s">
        <v>534</v>
      </c>
      <c r="D859" s="144" t="s">
        <v>179</v>
      </c>
      <c r="E859" s="145" t="s">
        <v>2851</v>
      </c>
      <c r="F859" s="146" t="s">
        <v>2852</v>
      </c>
      <c r="G859" s="147" t="s">
        <v>213</v>
      </c>
      <c r="H859" s="148">
        <v>6.4</v>
      </c>
      <c r="I859" s="149"/>
      <c r="J859" s="150">
        <f>ROUND(I859*H859,2)</f>
        <v>0</v>
      </c>
      <c r="K859" s="151"/>
      <c r="L859" s="32"/>
      <c r="M859" s="152" t="s">
        <v>1</v>
      </c>
      <c r="N859" s="153" t="s">
        <v>41</v>
      </c>
      <c r="P859" s="154">
        <f>O859*H859</f>
        <v>0</v>
      </c>
      <c r="Q859" s="154">
        <v>0</v>
      </c>
      <c r="R859" s="154">
        <f>Q859*H859</f>
        <v>0</v>
      </c>
      <c r="S859" s="154">
        <v>0</v>
      </c>
      <c r="T859" s="155">
        <f>S859*H859</f>
        <v>0</v>
      </c>
      <c r="AR859" s="156" t="s">
        <v>229</v>
      </c>
      <c r="AT859" s="156" t="s">
        <v>179</v>
      </c>
      <c r="AU859" s="156" t="s">
        <v>88</v>
      </c>
      <c r="AY859" s="17" t="s">
        <v>177</v>
      </c>
      <c r="BE859" s="157">
        <f>IF(N859="základná",J859,0)</f>
        <v>0</v>
      </c>
      <c r="BF859" s="157">
        <f>IF(N859="znížená",J859,0)</f>
        <v>0</v>
      </c>
      <c r="BG859" s="157">
        <f>IF(N859="zákl. prenesená",J859,0)</f>
        <v>0</v>
      </c>
      <c r="BH859" s="157">
        <f>IF(N859="zníž. prenesená",J859,0)</f>
        <v>0</v>
      </c>
      <c r="BI859" s="157">
        <f>IF(N859="nulová",J859,0)</f>
        <v>0</v>
      </c>
      <c r="BJ859" s="17" t="s">
        <v>88</v>
      </c>
      <c r="BK859" s="157">
        <f>ROUND(I859*H859,2)</f>
        <v>0</v>
      </c>
      <c r="BL859" s="17" t="s">
        <v>229</v>
      </c>
      <c r="BM859" s="156" t="s">
        <v>750</v>
      </c>
    </row>
    <row r="860" spans="2:65" s="12" customFormat="1">
      <c r="B860" s="158"/>
      <c r="D860" s="159" t="s">
        <v>184</v>
      </c>
      <c r="E860" s="160" t="s">
        <v>1</v>
      </c>
      <c r="F860" s="161" t="s">
        <v>2853</v>
      </c>
      <c r="H860" s="162">
        <v>6.4</v>
      </c>
      <c r="I860" s="163"/>
      <c r="L860" s="158"/>
      <c r="M860" s="164"/>
      <c r="T860" s="165"/>
      <c r="AT860" s="160" t="s">
        <v>184</v>
      </c>
      <c r="AU860" s="160" t="s">
        <v>88</v>
      </c>
      <c r="AV860" s="12" t="s">
        <v>88</v>
      </c>
      <c r="AW860" s="12" t="s">
        <v>31</v>
      </c>
      <c r="AX860" s="12" t="s">
        <v>75</v>
      </c>
      <c r="AY860" s="160" t="s">
        <v>177</v>
      </c>
    </row>
    <row r="861" spans="2:65" s="13" customFormat="1">
      <c r="B861" s="166"/>
      <c r="D861" s="159" t="s">
        <v>184</v>
      </c>
      <c r="E861" s="167" t="s">
        <v>1</v>
      </c>
      <c r="F861" s="168" t="s">
        <v>186</v>
      </c>
      <c r="H861" s="169">
        <v>6.4</v>
      </c>
      <c r="I861" s="170"/>
      <c r="L861" s="166"/>
      <c r="M861" s="171"/>
      <c r="T861" s="172"/>
      <c r="AT861" s="167" t="s">
        <v>184</v>
      </c>
      <c r="AU861" s="167" t="s">
        <v>88</v>
      </c>
      <c r="AV861" s="13" t="s">
        <v>183</v>
      </c>
      <c r="AW861" s="13" t="s">
        <v>31</v>
      </c>
      <c r="AX861" s="13" t="s">
        <v>82</v>
      </c>
      <c r="AY861" s="167" t="s">
        <v>177</v>
      </c>
    </row>
    <row r="862" spans="2:65" s="1" customFormat="1" ht="24.15" customHeight="1">
      <c r="B862" s="143"/>
      <c r="C862" s="144" t="s">
        <v>829</v>
      </c>
      <c r="D862" s="144" t="s">
        <v>179</v>
      </c>
      <c r="E862" s="145" t="s">
        <v>2854</v>
      </c>
      <c r="F862" s="146" t="s">
        <v>2855</v>
      </c>
      <c r="G862" s="147" t="s">
        <v>213</v>
      </c>
      <c r="H862" s="148">
        <v>3.2</v>
      </c>
      <c r="I862" s="149"/>
      <c r="J862" s="150">
        <f>ROUND(I862*H862,2)</f>
        <v>0</v>
      </c>
      <c r="K862" s="151"/>
      <c r="L862" s="32"/>
      <c r="M862" s="152" t="s">
        <v>1</v>
      </c>
      <c r="N862" s="153" t="s">
        <v>41</v>
      </c>
      <c r="P862" s="154">
        <f>O862*H862</f>
        <v>0</v>
      </c>
      <c r="Q862" s="154">
        <v>0</v>
      </c>
      <c r="R862" s="154">
        <f>Q862*H862</f>
        <v>0</v>
      </c>
      <c r="S862" s="154">
        <v>0</v>
      </c>
      <c r="T862" s="155">
        <f>S862*H862</f>
        <v>0</v>
      </c>
      <c r="AR862" s="156" t="s">
        <v>229</v>
      </c>
      <c r="AT862" s="156" t="s">
        <v>179</v>
      </c>
      <c r="AU862" s="156" t="s">
        <v>88</v>
      </c>
      <c r="AY862" s="17" t="s">
        <v>177</v>
      </c>
      <c r="BE862" s="157">
        <f>IF(N862="základná",J862,0)</f>
        <v>0</v>
      </c>
      <c r="BF862" s="157">
        <f>IF(N862="znížená",J862,0)</f>
        <v>0</v>
      </c>
      <c r="BG862" s="157">
        <f>IF(N862="zákl. prenesená",J862,0)</f>
        <v>0</v>
      </c>
      <c r="BH862" s="157">
        <f>IF(N862="zníž. prenesená",J862,0)</f>
        <v>0</v>
      </c>
      <c r="BI862" s="157">
        <f>IF(N862="nulová",J862,0)</f>
        <v>0</v>
      </c>
      <c r="BJ862" s="17" t="s">
        <v>88</v>
      </c>
      <c r="BK862" s="157">
        <f>ROUND(I862*H862,2)</f>
        <v>0</v>
      </c>
      <c r="BL862" s="17" t="s">
        <v>229</v>
      </c>
      <c r="BM862" s="156" t="s">
        <v>755</v>
      </c>
    </row>
    <row r="863" spans="2:65" s="12" customFormat="1">
      <c r="B863" s="158"/>
      <c r="D863" s="159" t="s">
        <v>184</v>
      </c>
      <c r="E863" s="160" t="s">
        <v>1</v>
      </c>
      <c r="F863" s="161" t="s">
        <v>2856</v>
      </c>
      <c r="H863" s="162">
        <v>3.2</v>
      </c>
      <c r="I863" s="163"/>
      <c r="L863" s="158"/>
      <c r="M863" s="164"/>
      <c r="T863" s="165"/>
      <c r="AT863" s="160" t="s">
        <v>184</v>
      </c>
      <c r="AU863" s="160" t="s">
        <v>88</v>
      </c>
      <c r="AV863" s="12" t="s">
        <v>88</v>
      </c>
      <c r="AW863" s="12" t="s">
        <v>31</v>
      </c>
      <c r="AX863" s="12" t="s">
        <v>75</v>
      </c>
      <c r="AY863" s="160" t="s">
        <v>177</v>
      </c>
    </row>
    <row r="864" spans="2:65" s="13" customFormat="1">
      <c r="B864" s="166"/>
      <c r="D864" s="159" t="s">
        <v>184</v>
      </c>
      <c r="E864" s="167" t="s">
        <v>1</v>
      </c>
      <c r="F864" s="168" t="s">
        <v>186</v>
      </c>
      <c r="H864" s="169">
        <v>3.2</v>
      </c>
      <c r="I864" s="170"/>
      <c r="L864" s="166"/>
      <c r="M864" s="171"/>
      <c r="T864" s="172"/>
      <c r="AT864" s="167" t="s">
        <v>184</v>
      </c>
      <c r="AU864" s="167" t="s">
        <v>88</v>
      </c>
      <c r="AV864" s="13" t="s">
        <v>183</v>
      </c>
      <c r="AW864" s="13" t="s">
        <v>31</v>
      </c>
      <c r="AX864" s="13" t="s">
        <v>82</v>
      </c>
      <c r="AY864" s="167" t="s">
        <v>177</v>
      </c>
    </row>
    <row r="865" spans="2:65" s="1" customFormat="1" ht="24.15" customHeight="1">
      <c r="B865" s="143"/>
      <c r="C865" s="144" t="s">
        <v>539</v>
      </c>
      <c r="D865" s="144" t="s">
        <v>179</v>
      </c>
      <c r="E865" s="145" t="s">
        <v>2857</v>
      </c>
      <c r="F865" s="146" t="s">
        <v>2858</v>
      </c>
      <c r="G865" s="147" t="s">
        <v>260</v>
      </c>
      <c r="H865" s="148">
        <v>16</v>
      </c>
      <c r="I865" s="149"/>
      <c r="J865" s="150">
        <f>ROUND(I865*H865,2)</f>
        <v>0</v>
      </c>
      <c r="K865" s="151"/>
      <c r="L865" s="32"/>
      <c r="M865" s="152" t="s">
        <v>1</v>
      </c>
      <c r="N865" s="153" t="s">
        <v>41</v>
      </c>
      <c r="P865" s="154">
        <f>O865*H865</f>
        <v>0</v>
      </c>
      <c r="Q865" s="154">
        <v>0</v>
      </c>
      <c r="R865" s="154">
        <f>Q865*H865</f>
        <v>0</v>
      </c>
      <c r="S865" s="154">
        <v>0</v>
      </c>
      <c r="T865" s="155">
        <f>S865*H865</f>
        <v>0</v>
      </c>
      <c r="AR865" s="156" t="s">
        <v>229</v>
      </c>
      <c r="AT865" s="156" t="s">
        <v>179</v>
      </c>
      <c r="AU865" s="156" t="s">
        <v>88</v>
      </c>
      <c r="AY865" s="17" t="s">
        <v>177</v>
      </c>
      <c r="BE865" s="157">
        <f>IF(N865="základná",J865,0)</f>
        <v>0</v>
      </c>
      <c r="BF865" s="157">
        <f>IF(N865="znížená",J865,0)</f>
        <v>0</v>
      </c>
      <c r="BG865" s="157">
        <f>IF(N865="zákl. prenesená",J865,0)</f>
        <v>0</v>
      </c>
      <c r="BH865" s="157">
        <f>IF(N865="zníž. prenesená",J865,0)</f>
        <v>0</v>
      </c>
      <c r="BI865" s="157">
        <f>IF(N865="nulová",J865,0)</f>
        <v>0</v>
      </c>
      <c r="BJ865" s="17" t="s">
        <v>88</v>
      </c>
      <c r="BK865" s="157">
        <f>ROUND(I865*H865,2)</f>
        <v>0</v>
      </c>
      <c r="BL865" s="17" t="s">
        <v>229</v>
      </c>
      <c r="BM865" s="156" t="s">
        <v>759</v>
      </c>
    </row>
    <row r="866" spans="2:65" s="12" customFormat="1">
      <c r="B866" s="158"/>
      <c r="D866" s="159" t="s">
        <v>184</v>
      </c>
      <c r="E866" s="160" t="s">
        <v>1</v>
      </c>
      <c r="F866" s="161" t="s">
        <v>2859</v>
      </c>
      <c r="H866" s="162">
        <v>16</v>
      </c>
      <c r="I866" s="163"/>
      <c r="L866" s="158"/>
      <c r="M866" s="164"/>
      <c r="T866" s="165"/>
      <c r="AT866" s="160" t="s">
        <v>184</v>
      </c>
      <c r="AU866" s="160" t="s">
        <v>88</v>
      </c>
      <c r="AV866" s="12" t="s">
        <v>88</v>
      </c>
      <c r="AW866" s="12" t="s">
        <v>31</v>
      </c>
      <c r="AX866" s="12" t="s">
        <v>75</v>
      </c>
      <c r="AY866" s="160" t="s">
        <v>177</v>
      </c>
    </row>
    <row r="867" spans="2:65" s="13" customFormat="1">
      <c r="B867" s="166"/>
      <c r="D867" s="159" t="s">
        <v>184</v>
      </c>
      <c r="E867" s="167" t="s">
        <v>1</v>
      </c>
      <c r="F867" s="168" t="s">
        <v>186</v>
      </c>
      <c r="H867" s="169">
        <v>16</v>
      </c>
      <c r="I867" s="170"/>
      <c r="L867" s="166"/>
      <c r="M867" s="171"/>
      <c r="T867" s="172"/>
      <c r="AT867" s="167" t="s">
        <v>184</v>
      </c>
      <c r="AU867" s="167" t="s">
        <v>88</v>
      </c>
      <c r="AV867" s="13" t="s">
        <v>183</v>
      </c>
      <c r="AW867" s="13" t="s">
        <v>31</v>
      </c>
      <c r="AX867" s="13" t="s">
        <v>82</v>
      </c>
      <c r="AY867" s="167" t="s">
        <v>177</v>
      </c>
    </row>
    <row r="868" spans="2:65" s="1" customFormat="1" ht="16.5" customHeight="1">
      <c r="B868" s="143"/>
      <c r="C868" s="144" t="s">
        <v>838</v>
      </c>
      <c r="D868" s="144" t="s">
        <v>179</v>
      </c>
      <c r="E868" s="145" t="s">
        <v>2860</v>
      </c>
      <c r="F868" s="146" t="s">
        <v>2861</v>
      </c>
      <c r="G868" s="147" t="s">
        <v>260</v>
      </c>
      <c r="H868" s="148">
        <v>6</v>
      </c>
      <c r="I868" s="149"/>
      <c r="J868" s="150">
        <f>ROUND(I868*H868,2)</f>
        <v>0</v>
      </c>
      <c r="K868" s="151"/>
      <c r="L868" s="32"/>
      <c r="M868" s="152" t="s">
        <v>1</v>
      </c>
      <c r="N868" s="153" t="s">
        <v>41</v>
      </c>
      <c r="P868" s="154">
        <f>O868*H868</f>
        <v>0</v>
      </c>
      <c r="Q868" s="154">
        <v>0</v>
      </c>
      <c r="R868" s="154">
        <f>Q868*H868</f>
        <v>0</v>
      </c>
      <c r="S868" s="154">
        <v>0</v>
      </c>
      <c r="T868" s="155">
        <f>S868*H868</f>
        <v>0</v>
      </c>
      <c r="AR868" s="156" t="s">
        <v>229</v>
      </c>
      <c r="AT868" s="156" t="s">
        <v>179</v>
      </c>
      <c r="AU868" s="156" t="s">
        <v>88</v>
      </c>
      <c r="AY868" s="17" t="s">
        <v>177</v>
      </c>
      <c r="BE868" s="157">
        <f>IF(N868="základná",J868,0)</f>
        <v>0</v>
      </c>
      <c r="BF868" s="157">
        <f>IF(N868="znížená",J868,0)</f>
        <v>0</v>
      </c>
      <c r="BG868" s="157">
        <f>IF(N868="zákl. prenesená",J868,0)</f>
        <v>0</v>
      </c>
      <c r="BH868" s="157">
        <f>IF(N868="zníž. prenesená",J868,0)</f>
        <v>0</v>
      </c>
      <c r="BI868" s="157">
        <f>IF(N868="nulová",J868,0)</f>
        <v>0</v>
      </c>
      <c r="BJ868" s="17" t="s">
        <v>88</v>
      </c>
      <c r="BK868" s="157">
        <f>ROUND(I868*H868,2)</f>
        <v>0</v>
      </c>
      <c r="BL868" s="17" t="s">
        <v>229</v>
      </c>
      <c r="BM868" s="156" t="s">
        <v>764</v>
      </c>
    </row>
    <row r="869" spans="2:65" s="12" customFormat="1">
      <c r="B869" s="158"/>
      <c r="D869" s="159" t="s">
        <v>184</v>
      </c>
      <c r="E869" s="160" t="s">
        <v>1</v>
      </c>
      <c r="F869" s="161" t="s">
        <v>2862</v>
      </c>
      <c r="H869" s="162">
        <v>3</v>
      </c>
      <c r="I869" s="163"/>
      <c r="L869" s="158"/>
      <c r="M869" s="164"/>
      <c r="T869" s="165"/>
      <c r="AT869" s="160" t="s">
        <v>184</v>
      </c>
      <c r="AU869" s="160" t="s">
        <v>88</v>
      </c>
      <c r="AV869" s="12" t="s">
        <v>88</v>
      </c>
      <c r="AW869" s="12" t="s">
        <v>31</v>
      </c>
      <c r="AX869" s="12" t="s">
        <v>75</v>
      </c>
      <c r="AY869" s="160" t="s">
        <v>177</v>
      </c>
    </row>
    <row r="870" spans="2:65" s="12" customFormat="1">
      <c r="B870" s="158"/>
      <c r="D870" s="159" t="s">
        <v>184</v>
      </c>
      <c r="E870" s="160" t="s">
        <v>1</v>
      </c>
      <c r="F870" s="161" t="s">
        <v>2863</v>
      </c>
      <c r="H870" s="162">
        <v>1</v>
      </c>
      <c r="I870" s="163"/>
      <c r="L870" s="158"/>
      <c r="M870" s="164"/>
      <c r="T870" s="165"/>
      <c r="AT870" s="160" t="s">
        <v>184</v>
      </c>
      <c r="AU870" s="160" t="s">
        <v>88</v>
      </c>
      <c r="AV870" s="12" t="s">
        <v>88</v>
      </c>
      <c r="AW870" s="12" t="s">
        <v>31</v>
      </c>
      <c r="AX870" s="12" t="s">
        <v>75</v>
      </c>
      <c r="AY870" s="160" t="s">
        <v>177</v>
      </c>
    </row>
    <row r="871" spans="2:65" s="12" customFormat="1">
      <c r="B871" s="158"/>
      <c r="D871" s="159" t="s">
        <v>184</v>
      </c>
      <c r="E871" s="160" t="s">
        <v>1</v>
      </c>
      <c r="F871" s="161" t="s">
        <v>2864</v>
      </c>
      <c r="H871" s="162">
        <v>1</v>
      </c>
      <c r="I871" s="163"/>
      <c r="L871" s="158"/>
      <c r="M871" s="164"/>
      <c r="T871" s="165"/>
      <c r="AT871" s="160" t="s">
        <v>184</v>
      </c>
      <c r="AU871" s="160" t="s">
        <v>88</v>
      </c>
      <c r="AV871" s="12" t="s">
        <v>88</v>
      </c>
      <c r="AW871" s="12" t="s">
        <v>31</v>
      </c>
      <c r="AX871" s="12" t="s">
        <v>75</v>
      </c>
      <c r="AY871" s="160" t="s">
        <v>177</v>
      </c>
    </row>
    <row r="872" spans="2:65" s="12" customFormat="1">
      <c r="B872" s="158"/>
      <c r="D872" s="159" t="s">
        <v>184</v>
      </c>
      <c r="E872" s="160" t="s">
        <v>1</v>
      </c>
      <c r="F872" s="161" t="s">
        <v>2865</v>
      </c>
      <c r="H872" s="162">
        <v>1</v>
      </c>
      <c r="I872" s="163"/>
      <c r="L872" s="158"/>
      <c r="M872" s="164"/>
      <c r="T872" s="165"/>
      <c r="AT872" s="160" t="s">
        <v>184</v>
      </c>
      <c r="AU872" s="160" t="s">
        <v>88</v>
      </c>
      <c r="AV872" s="12" t="s">
        <v>88</v>
      </c>
      <c r="AW872" s="12" t="s">
        <v>31</v>
      </c>
      <c r="AX872" s="12" t="s">
        <v>75</v>
      </c>
      <c r="AY872" s="160" t="s">
        <v>177</v>
      </c>
    </row>
    <row r="873" spans="2:65" s="14" customFormat="1">
      <c r="B873" s="173"/>
      <c r="D873" s="159" t="s">
        <v>184</v>
      </c>
      <c r="E873" s="174" t="s">
        <v>1</v>
      </c>
      <c r="F873" s="175" t="s">
        <v>209</v>
      </c>
      <c r="H873" s="176">
        <v>6</v>
      </c>
      <c r="I873" s="177"/>
      <c r="L873" s="173"/>
      <c r="M873" s="178"/>
      <c r="T873" s="179"/>
      <c r="AT873" s="174" t="s">
        <v>184</v>
      </c>
      <c r="AU873" s="174" t="s">
        <v>88</v>
      </c>
      <c r="AV873" s="14" t="s">
        <v>191</v>
      </c>
      <c r="AW873" s="14" t="s">
        <v>31</v>
      </c>
      <c r="AX873" s="14" t="s">
        <v>75</v>
      </c>
      <c r="AY873" s="174" t="s">
        <v>177</v>
      </c>
    </row>
    <row r="874" spans="2:65" s="13" customFormat="1">
      <c r="B874" s="166"/>
      <c r="D874" s="159" t="s">
        <v>184</v>
      </c>
      <c r="E874" s="167" t="s">
        <v>1</v>
      </c>
      <c r="F874" s="168" t="s">
        <v>186</v>
      </c>
      <c r="H874" s="169">
        <v>6</v>
      </c>
      <c r="I874" s="170"/>
      <c r="L874" s="166"/>
      <c r="M874" s="171"/>
      <c r="T874" s="172"/>
      <c r="AT874" s="167" t="s">
        <v>184</v>
      </c>
      <c r="AU874" s="167" t="s">
        <v>88</v>
      </c>
      <c r="AV874" s="13" t="s">
        <v>183</v>
      </c>
      <c r="AW874" s="13" t="s">
        <v>31</v>
      </c>
      <c r="AX874" s="13" t="s">
        <v>82</v>
      </c>
      <c r="AY874" s="167" t="s">
        <v>177</v>
      </c>
    </row>
    <row r="875" spans="2:65" s="1" customFormat="1" ht="21.75" customHeight="1">
      <c r="B875" s="143"/>
      <c r="C875" s="144" t="s">
        <v>546</v>
      </c>
      <c r="D875" s="144" t="s">
        <v>179</v>
      </c>
      <c r="E875" s="145" t="s">
        <v>2866</v>
      </c>
      <c r="F875" s="146" t="s">
        <v>2867</v>
      </c>
      <c r="G875" s="147" t="s">
        <v>260</v>
      </c>
      <c r="H875" s="148">
        <v>8</v>
      </c>
      <c r="I875" s="149"/>
      <c r="J875" s="150">
        <f>ROUND(I875*H875,2)</f>
        <v>0</v>
      </c>
      <c r="K875" s="151"/>
      <c r="L875" s="32"/>
      <c r="M875" s="152" t="s">
        <v>1</v>
      </c>
      <c r="N875" s="153" t="s">
        <v>41</v>
      </c>
      <c r="P875" s="154">
        <f>O875*H875</f>
        <v>0</v>
      </c>
      <c r="Q875" s="154">
        <v>0</v>
      </c>
      <c r="R875" s="154">
        <f>Q875*H875</f>
        <v>0</v>
      </c>
      <c r="S875" s="154">
        <v>0</v>
      </c>
      <c r="T875" s="155">
        <f>S875*H875</f>
        <v>0</v>
      </c>
      <c r="AR875" s="156" t="s">
        <v>229</v>
      </c>
      <c r="AT875" s="156" t="s">
        <v>179</v>
      </c>
      <c r="AU875" s="156" t="s">
        <v>88</v>
      </c>
      <c r="AY875" s="17" t="s">
        <v>177</v>
      </c>
      <c r="BE875" s="157">
        <f>IF(N875="základná",J875,0)</f>
        <v>0</v>
      </c>
      <c r="BF875" s="157">
        <f>IF(N875="znížená",J875,0)</f>
        <v>0</v>
      </c>
      <c r="BG875" s="157">
        <f>IF(N875="zákl. prenesená",J875,0)</f>
        <v>0</v>
      </c>
      <c r="BH875" s="157">
        <f>IF(N875="zníž. prenesená",J875,0)</f>
        <v>0</v>
      </c>
      <c r="BI875" s="157">
        <f>IF(N875="nulová",J875,0)</f>
        <v>0</v>
      </c>
      <c r="BJ875" s="17" t="s">
        <v>88</v>
      </c>
      <c r="BK875" s="157">
        <f>ROUND(I875*H875,2)</f>
        <v>0</v>
      </c>
      <c r="BL875" s="17" t="s">
        <v>229</v>
      </c>
      <c r="BM875" s="156" t="s">
        <v>768</v>
      </c>
    </row>
    <row r="876" spans="2:65" s="12" customFormat="1">
      <c r="B876" s="158"/>
      <c r="D876" s="159" t="s">
        <v>184</v>
      </c>
      <c r="E876" s="160" t="s">
        <v>1</v>
      </c>
      <c r="F876" s="161" t="s">
        <v>2868</v>
      </c>
      <c r="H876" s="162">
        <v>8</v>
      </c>
      <c r="I876" s="163"/>
      <c r="L876" s="158"/>
      <c r="M876" s="164"/>
      <c r="T876" s="165"/>
      <c r="AT876" s="160" t="s">
        <v>184</v>
      </c>
      <c r="AU876" s="160" t="s">
        <v>88</v>
      </c>
      <c r="AV876" s="12" t="s">
        <v>88</v>
      </c>
      <c r="AW876" s="12" t="s">
        <v>31</v>
      </c>
      <c r="AX876" s="12" t="s">
        <v>75</v>
      </c>
      <c r="AY876" s="160" t="s">
        <v>177</v>
      </c>
    </row>
    <row r="877" spans="2:65" s="13" customFormat="1">
      <c r="B877" s="166"/>
      <c r="D877" s="159" t="s">
        <v>184</v>
      </c>
      <c r="E877" s="167" t="s">
        <v>1</v>
      </c>
      <c r="F877" s="168" t="s">
        <v>186</v>
      </c>
      <c r="H877" s="169">
        <v>8</v>
      </c>
      <c r="I877" s="170"/>
      <c r="L877" s="166"/>
      <c r="M877" s="171"/>
      <c r="T877" s="172"/>
      <c r="AT877" s="167" t="s">
        <v>184</v>
      </c>
      <c r="AU877" s="167" t="s">
        <v>88</v>
      </c>
      <c r="AV877" s="13" t="s">
        <v>183</v>
      </c>
      <c r="AW877" s="13" t="s">
        <v>31</v>
      </c>
      <c r="AX877" s="13" t="s">
        <v>82</v>
      </c>
      <c r="AY877" s="167" t="s">
        <v>177</v>
      </c>
    </row>
    <row r="878" spans="2:65" s="1" customFormat="1" ht="24.15" customHeight="1">
      <c r="B878" s="143"/>
      <c r="C878" s="144" t="s">
        <v>847</v>
      </c>
      <c r="D878" s="144" t="s">
        <v>179</v>
      </c>
      <c r="E878" s="145" t="s">
        <v>2869</v>
      </c>
      <c r="F878" s="146" t="s">
        <v>2870</v>
      </c>
      <c r="G878" s="147" t="s">
        <v>260</v>
      </c>
      <c r="H878" s="148">
        <v>3</v>
      </c>
      <c r="I878" s="149"/>
      <c r="J878" s="150">
        <f>ROUND(I878*H878,2)</f>
        <v>0</v>
      </c>
      <c r="K878" s="151"/>
      <c r="L878" s="32"/>
      <c r="M878" s="152" t="s">
        <v>1</v>
      </c>
      <c r="N878" s="153" t="s">
        <v>41</v>
      </c>
      <c r="P878" s="154">
        <f>O878*H878</f>
        <v>0</v>
      </c>
      <c r="Q878" s="154">
        <v>0</v>
      </c>
      <c r="R878" s="154">
        <f>Q878*H878</f>
        <v>0</v>
      </c>
      <c r="S878" s="154">
        <v>0</v>
      </c>
      <c r="T878" s="155">
        <f>S878*H878</f>
        <v>0</v>
      </c>
      <c r="AR878" s="156" t="s">
        <v>229</v>
      </c>
      <c r="AT878" s="156" t="s">
        <v>179</v>
      </c>
      <c r="AU878" s="156" t="s">
        <v>88</v>
      </c>
      <c r="AY878" s="17" t="s">
        <v>177</v>
      </c>
      <c r="BE878" s="157">
        <f>IF(N878="základná",J878,0)</f>
        <v>0</v>
      </c>
      <c r="BF878" s="157">
        <f>IF(N878="znížená",J878,0)</f>
        <v>0</v>
      </c>
      <c r="BG878" s="157">
        <f>IF(N878="zákl. prenesená",J878,0)</f>
        <v>0</v>
      </c>
      <c r="BH878" s="157">
        <f>IF(N878="zníž. prenesená",J878,0)</f>
        <v>0</v>
      </c>
      <c r="BI878" s="157">
        <f>IF(N878="nulová",J878,0)</f>
        <v>0</v>
      </c>
      <c r="BJ878" s="17" t="s">
        <v>88</v>
      </c>
      <c r="BK878" s="157">
        <f>ROUND(I878*H878,2)</f>
        <v>0</v>
      </c>
      <c r="BL878" s="17" t="s">
        <v>229</v>
      </c>
      <c r="BM878" s="156" t="s">
        <v>773</v>
      </c>
    </row>
    <row r="879" spans="2:65" s="12" customFormat="1">
      <c r="B879" s="158"/>
      <c r="D879" s="159" t="s">
        <v>184</v>
      </c>
      <c r="E879" s="160" t="s">
        <v>1</v>
      </c>
      <c r="F879" s="161" t="s">
        <v>2871</v>
      </c>
      <c r="H879" s="162">
        <v>3</v>
      </c>
      <c r="I879" s="163"/>
      <c r="L879" s="158"/>
      <c r="M879" s="164"/>
      <c r="T879" s="165"/>
      <c r="AT879" s="160" t="s">
        <v>184</v>
      </c>
      <c r="AU879" s="160" t="s">
        <v>88</v>
      </c>
      <c r="AV879" s="12" t="s">
        <v>88</v>
      </c>
      <c r="AW879" s="12" t="s">
        <v>31</v>
      </c>
      <c r="AX879" s="12" t="s">
        <v>75</v>
      </c>
      <c r="AY879" s="160" t="s">
        <v>177</v>
      </c>
    </row>
    <row r="880" spans="2:65" s="13" customFormat="1">
      <c r="B880" s="166"/>
      <c r="D880" s="159" t="s">
        <v>184</v>
      </c>
      <c r="E880" s="167" t="s">
        <v>1</v>
      </c>
      <c r="F880" s="168" t="s">
        <v>186</v>
      </c>
      <c r="H880" s="169">
        <v>3</v>
      </c>
      <c r="I880" s="170"/>
      <c r="L880" s="166"/>
      <c r="M880" s="171"/>
      <c r="T880" s="172"/>
      <c r="AT880" s="167" t="s">
        <v>184</v>
      </c>
      <c r="AU880" s="167" t="s">
        <v>88</v>
      </c>
      <c r="AV880" s="13" t="s">
        <v>183</v>
      </c>
      <c r="AW880" s="13" t="s">
        <v>31</v>
      </c>
      <c r="AX880" s="13" t="s">
        <v>82</v>
      </c>
      <c r="AY880" s="167" t="s">
        <v>177</v>
      </c>
    </row>
    <row r="881" spans="2:65" s="1" customFormat="1" ht="24.15" customHeight="1">
      <c r="B881" s="143"/>
      <c r="C881" s="144" t="s">
        <v>550</v>
      </c>
      <c r="D881" s="144" t="s">
        <v>179</v>
      </c>
      <c r="E881" s="145" t="s">
        <v>2872</v>
      </c>
      <c r="F881" s="146" t="s">
        <v>2873</v>
      </c>
      <c r="G881" s="147" t="s">
        <v>260</v>
      </c>
      <c r="H881" s="148">
        <v>1</v>
      </c>
      <c r="I881" s="149"/>
      <c r="J881" s="150">
        <f>ROUND(I881*H881,2)</f>
        <v>0</v>
      </c>
      <c r="K881" s="151"/>
      <c r="L881" s="32"/>
      <c r="M881" s="152" t="s">
        <v>1</v>
      </c>
      <c r="N881" s="153" t="s">
        <v>41</v>
      </c>
      <c r="P881" s="154">
        <f>O881*H881</f>
        <v>0</v>
      </c>
      <c r="Q881" s="154">
        <v>0</v>
      </c>
      <c r="R881" s="154">
        <f>Q881*H881</f>
        <v>0</v>
      </c>
      <c r="S881" s="154">
        <v>0</v>
      </c>
      <c r="T881" s="155">
        <f>S881*H881</f>
        <v>0</v>
      </c>
      <c r="AR881" s="156" t="s">
        <v>229</v>
      </c>
      <c r="AT881" s="156" t="s">
        <v>179</v>
      </c>
      <c r="AU881" s="156" t="s">
        <v>88</v>
      </c>
      <c r="AY881" s="17" t="s">
        <v>177</v>
      </c>
      <c r="BE881" s="157">
        <f>IF(N881="základná",J881,0)</f>
        <v>0</v>
      </c>
      <c r="BF881" s="157">
        <f>IF(N881="znížená",J881,0)</f>
        <v>0</v>
      </c>
      <c r="BG881" s="157">
        <f>IF(N881="zákl. prenesená",J881,0)</f>
        <v>0</v>
      </c>
      <c r="BH881" s="157">
        <f>IF(N881="zníž. prenesená",J881,0)</f>
        <v>0</v>
      </c>
      <c r="BI881" s="157">
        <f>IF(N881="nulová",J881,0)</f>
        <v>0</v>
      </c>
      <c r="BJ881" s="17" t="s">
        <v>88</v>
      </c>
      <c r="BK881" s="157">
        <f>ROUND(I881*H881,2)</f>
        <v>0</v>
      </c>
      <c r="BL881" s="17" t="s">
        <v>229</v>
      </c>
      <c r="BM881" s="156" t="s">
        <v>777</v>
      </c>
    </row>
    <row r="882" spans="2:65" s="12" customFormat="1">
      <c r="B882" s="158"/>
      <c r="D882" s="159" t="s">
        <v>184</v>
      </c>
      <c r="E882" s="160" t="s">
        <v>1</v>
      </c>
      <c r="F882" s="161" t="s">
        <v>2874</v>
      </c>
      <c r="H882" s="162">
        <v>1</v>
      </c>
      <c r="I882" s="163"/>
      <c r="L882" s="158"/>
      <c r="M882" s="164"/>
      <c r="T882" s="165"/>
      <c r="AT882" s="160" t="s">
        <v>184</v>
      </c>
      <c r="AU882" s="160" t="s">
        <v>88</v>
      </c>
      <c r="AV882" s="12" t="s">
        <v>88</v>
      </c>
      <c r="AW882" s="12" t="s">
        <v>31</v>
      </c>
      <c r="AX882" s="12" t="s">
        <v>75</v>
      </c>
      <c r="AY882" s="160" t="s">
        <v>177</v>
      </c>
    </row>
    <row r="883" spans="2:65" s="13" customFormat="1">
      <c r="B883" s="166"/>
      <c r="D883" s="159" t="s">
        <v>184</v>
      </c>
      <c r="E883" s="167" t="s">
        <v>1</v>
      </c>
      <c r="F883" s="168" t="s">
        <v>186</v>
      </c>
      <c r="H883" s="169">
        <v>1</v>
      </c>
      <c r="I883" s="170"/>
      <c r="L883" s="166"/>
      <c r="M883" s="171"/>
      <c r="T883" s="172"/>
      <c r="AT883" s="167" t="s">
        <v>184</v>
      </c>
      <c r="AU883" s="167" t="s">
        <v>88</v>
      </c>
      <c r="AV883" s="13" t="s">
        <v>183</v>
      </c>
      <c r="AW883" s="13" t="s">
        <v>31</v>
      </c>
      <c r="AX883" s="13" t="s">
        <v>82</v>
      </c>
      <c r="AY883" s="167" t="s">
        <v>177</v>
      </c>
    </row>
    <row r="884" spans="2:65" s="1" customFormat="1" ht="49.2" customHeight="1">
      <c r="B884" s="143"/>
      <c r="C884" s="144" t="s">
        <v>856</v>
      </c>
      <c r="D884" s="144" t="s">
        <v>179</v>
      </c>
      <c r="E884" s="145" t="s">
        <v>2875</v>
      </c>
      <c r="F884" s="146" t="s">
        <v>2876</v>
      </c>
      <c r="G884" s="147" t="s">
        <v>205</v>
      </c>
      <c r="H884" s="148">
        <v>28.3</v>
      </c>
      <c r="I884" s="149"/>
      <c r="J884" s="150">
        <f>ROUND(I884*H884,2)</f>
        <v>0</v>
      </c>
      <c r="K884" s="151"/>
      <c r="L884" s="32"/>
      <c r="M884" s="152" t="s">
        <v>1</v>
      </c>
      <c r="N884" s="153" t="s">
        <v>41</v>
      </c>
      <c r="P884" s="154">
        <f>O884*H884</f>
        <v>0</v>
      </c>
      <c r="Q884" s="154">
        <v>6.8700000000000002E-3</v>
      </c>
      <c r="R884" s="154">
        <f>Q884*H884</f>
        <v>0.19442100000000001</v>
      </c>
      <c r="S884" s="154">
        <v>0</v>
      </c>
      <c r="T884" s="155">
        <f>S884*H884</f>
        <v>0</v>
      </c>
      <c r="AR884" s="156" t="s">
        <v>229</v>
      </c>
      <c r="AT884" s="156" t="s">
        <v>179</v>
      </c>
      <c r="AU884" s="156" t="s">
        <v>88</v>
      </c>
      <c r="AY884" s="17" t="s">
        <v>177</v>
      </c>
      <c r="BE884" s="157">
        <f>IF(N884="základná",J884,0)</f>
        <v>0</v>
      </c>
      <c r="BF884" s="157">
        <f>IF(N884="znížená",J884,0)</f>
        <v>0</v>
      </c>
      <c r="BG884" s="157">
        <f>IF(N884="zákl. prenesená",J884,0)</f>
        <v>0</v>
      </c>
      <c r="BH884" s="157">
        <f>IF(N884="zníž. prenesená",J884,0)</f>
        <v>0</v>
      </c>
      <c r="BI884" s="157">
        <f>IF(N884="nulová",J884,0)</f>
        <v>0</v>
      </c>
      <c r="BJ884" s="17" t="s">
        <v>88</v>
      </c>
      <c r="BK884" s="157">
        <f>ROUND(I884*H884,2)</f>
        <v>0</v>
      </c>
      <c r="BL884" s="17" t="s">
        <v>229</v>
      </c>
      <c r="BM884" s="156" t="s">
        <v>787</v>
      </c>
    </row>
    <row r="885" spans="2:65" s="12" customFormat="1">
      <c r="B885" s="158"/>
      <c r="D885" s="159" t="s">
        <v>184</v>
      </c>
      <c r="E885" s="160" t="s">
        <v>1</v>
      </c>
      <c r="F885" s="161" t="s">
        <v>2877</v>
      </c>
      <c r="H885" s="162">
        <v>9.25</v>
      </c>
      <c r="I885" s="163"/>
      <c r="L885" s="158"/>
      <c r="M885" s="164"/>
      <c r="T885" s="165"/>
      <c r="AT885" s="160" t="s">
        <v>184</v>
      </c>
      <c r="AU885" s="160" t="s">
        <v>88</v>
      </c>
      <c r="AV885" s="12" t="s">
        <v>88</v>
      </c>
      <c r="AW885" s="12" t="s">
        <v>31</v>
      </c>
      <c r="AX885" s="12" t="s">
        <v>75</v>
      </c>
      <c r="AY885" s="160" t="s">
        <v>177</v>
      </c>
    </row>
    <row r="886" spans="2:65" s="12" customFormat="1">
      <c r="B886" s="158"/>
      <c r="D886" s="159" t="s">
        <v>184</v>
      </c>
      <c r="E886" s="160" t="s">
        <v>1</v>
      </c>
      <c r="F886" s="161" t="s">
        <v>2878</v>
      </c>
      <c r="H886" s="162">
        <v>9.25</v>
      </c>
      <c r="I886" s="163"/>
      <c r="L886" s="158"/>
      <c r="M886" s="164"/>
      <c r="T886" s="165"/>
      <c r="AT886" s="160" t="s">
        <v>184</v>
      </c>
      <c r="AU886" s="160" t="s">
        <v>88</v>
      </c>
      <c r="AV886" s="12" t="s">
        <v>88</v>
      </c>
      <c r="AW886" s="12" t="s">
        <v>31</v>
      </c>
      <c r="AX886" s="12" t="s">
        <v>75</v>
      </c>
      <c r="AY886" s="160" t="s">
        <v>177</v>
      </c>
    </row>
    <row r="887" spans="2:65" s="12" customFormat="1">
      <c r="B887" s="158"/>
      <c r="D887" s="159" t="s">
        <v>184</v>
      </c>
      <c r="E887" s="160" t="s">
        <v>1</v>
      </c>
      <c r="F887" s="161" t="s">
        <v>2879</v>
      </c>
      <c r="H887" s="162">
        <v>9.8000000000000007</v>
      </c>
      <c r="I887" s="163"/>
      <c r="L887" s="158"/>
      <c r="M887" s="164"/>
      <c r="T887" s="165"/>
      <c r="AT887" s="160" t="s">
        <v>184</v>
      </c>
      <c r="AU887" s="160" t="s">
        <v>88</v>
      </c>
      <c r="AV887" s="12" t="s">
        <v>88</v>
      </c>
      <c r="AW887" s="12" t="s">
        <v>31</v>
      </c>
      <c r="AX887" s="12" t="s">
        <v>75</v>
      </c>
      <c r="AY887" s="160" t="s">
        <v>177</v>
      </c>
    </row>
    <row r="888" spans="2:65" s="14" customFormat="1">
      <c r="B888" s="173"/>
      <c r="D888" s="159" t="s">
        <v>184</v>
      </c>
      <c r="E888" s="174" t="s">
        <v>1</v>
      </c>
      <c r="F888" s="175" t="s">
        <v>209</v>
      </c>
      <c r="H888" s="176">
        <v>28.3</v>
      </c>
      <c r="I888" s="177"/>
      <c r="L888" s="173"/>
      <c r="M888" s="178"/>
      <c r="T888" s="179"/>
      <c r="AT888" s="174" t="s">
        <v>184</v>
      </c>
      <c r="AU888" s="174" t="s">
        <v>88</v>
      </c>
      <c r="AV888" s="14" t="s">
        <v>191</v>
      </c>
      <c r="AW888" s="14" t="s">
        <v>31</v>
      </c>
      <c r="AX888" s="14" t="s">
        <v>75</v>
      </c>
      <c r="AY888" s="174" t="s">
        <v>177</v>
      </c>
    </row>
    <row r="889" spans="2:65" s="13" customFormat="1">
      <c r="B889" s="166"/>
      <c r="D889" s="159" t="s">
        <v>184</v>
      </c>
      <c r="E889" s="167" t="s">
        <v>1</v>
      </c>
      <c r="F889" s="168" t="s">
        <v>186</v>
      </c>
      <c r="H889" s="169">
        <v>28.3</v>
      </c>
      <c r="I889" s="170"/>
      <c r="L889" s="166"/>
      <c r="M889" s="171"/>
      <c r="T889" s="172"/>
      <c r="AT889" s="167" t="s">
        <v>184</v>
      </c>
      <c r="AU889" s="167" t="s">
        <v>88</v>
      </c>
      <c r="AV889" s="13" t="s">
        <v>183</v>
      </c>
      <c r="AW889" s="13" t="s">
        <v>31</v>
      </c>
      <c r="AX889" s="13" t="s">
        <v>82</v>
      </c>
      <c r="AY889" s="167" t="s">
        <v>177</v>
      </c>
    </row>
    <row r="890" spans="2:65" s="1" customFormat="1" ht="33" customHeight="1">
      <c r="B890" s="143"/>
      <c r="C890" s="144" t="s">
        <v>558</v>
      </c>
      <c r="D890" s="144" t="s">
        <v>179</v>
      </c>
      <c r="E890" s="145" t="s">
        <v>2880</v>
      </c>
      <c r="F890" s="146" t="s">
        <v>2881</v>
      </c>
      <c r="G890" s="147" t="s">
        <v>213</v>
      </c>
      <c r="H890" s="148">
        <v>23.6</v>
      </c>
      <c r="I890" s="149"/>
      <c r="J890" s="150">
        <f>ROUND(I890*H890,2)</f>
        <v>0</v>
      </c>
      <c r="K890" s="151"/>
      <c r="L890" s="32"/>
      <c r="M890" s="152" t="s">
        <v>1</v>
      </c>
      <c r="N890" s="153" t="s">
        <v>41</v>
      </c>
      <c r="P890" s="154">
        <f>O890*H890</f>
        <v>0</v>
      </c>
      <c r="Q890" s="154">
        <v>0</v>
      </c>
      <c r="R890" s="154">
        <f>Q890*H890</f>
        <v>0</v>
      </c>
      <c r="S890" s="154">
        <v>4.45E-3</v>
      </c>
      <c r="T890" s="155">
        <f>S890*H890</f>
        <v>0.10502</v>
      </c>
      <c r="AR890" s="156" t="s">
        <v>229</v>
      </c>
      <c r="AT890" s="156" t="s">
        <v>179</v>
      </c>
      <c r="AU890" s="156" t="s">
        <v>88</v>
      </c>
      <c r="AY890" s="17" t="s">
        <v>177</v>
      </c>
      <c r="BE890" s="157">
        <f>IF(N890="základná",J890,0)</f>
        <v>0</v>
      </c>
      <c r="BF890" s="157">
        <f>IF(N890="znížená",J890,0)</f>
        <v>0</v>
      </c>
      <c r="BG890" s="157">
        <f>IF(N890="zákl. prenesená",J890,0)</f>
        <v>0</v>
      </c>
      <c r="BH890" s="157">
        <f>IF(N890="zníž. prenesená",J890,0)</f>
        <v>0</v>
      </c>
      <c r="BI890" s="157">
        <f>IF(N890="nulová",J890,0)</f>
        <v>0</v>
      </c>
      <c r="BJ890" s="17" t="s">
        <v>88</v>
      </c>
      <c r="BK890" s="157">
        <f>ROUND(I890*H890,2)</f>
        <v>0</v>
      </c>
      <c r="BL890" s="17" t="s">
        <v>229</v>
      </c>
      <c r="BM890" s="156" t="s">
        <v>792</v>
      </c>
    </row>
    <row r="891" spans="2:65" s="15" customFormat="1">
      <c r="B891" s="180"/>
      <c r="D891" s="159" t="s">
        <v>184</v>
      </c>
      <c r="E891" s="181" t="s">
        <v>1</v>
      </c>
      <c r="F891" s="182" t="s">
        <v>2882</v>
      </c>
      <c r="H891" s="181" t="s">
        <v>1</v>
      </c>
      <c r="I891" s="183"/>
      <c r="L891" s="180"/>
      <c r="M891" s="184"/>
      <c r="T891" s="185"/>
      <c r="AT891" s="181" t="s">
        <v>184</v>
      </c>
      <c r="AU891" s="181" t="s">
        <v>88</v>
      </c>
      <c r="AV891" s="15" t="s">
        <v>82</v>
      </c>
      <c r="AW891" s="15" t="s">
        <v>31</v>
      </c>
      <c r="AX891" s="15" t="s">
        <v>75</v>
      </c>
      <c r="AY891" s="181" t="s">
        <v>177</v>
      </c>
    </row>
    <row r="892" spans="2:65" s="12" customFormat="1">
      <c r="B892" s="158"/>
      <c r="D892" s="159" t="s">
        <v>184</v>
      </c>
      <c r="E892" s="160" t="s">
        <v>1</v>
      </c>
      <c r="F892" s="161" t="s">
        <v>2883</v>
      </c>
      <c r="H892" s="162">
        <v>28.6</v>
      </c>
      <c r="I892" s="163"/>
      <c r="L892" s="158"/>
      <c r="M892" s="164"/>
      <c r="T892" s="165"/>
      <c r="AT892" s="160" t="s">
        <v>184</v>
      </c>
      <c r="AU892" s="160" t="s">
        <v>88</v>
      </c>
      <c r="AV892" s="12" t="s">
        <v>88</v>
      </c>
      <c r="AW892" s="12" t="s">
        <v>31</v>
      </c>
      <c r="AX892" s="12" t="s">
        <v>75</v>
      </c>
      <c r="AY892" s="160" t="s">
        <v>177</v>
      </c>
    </row>
    <row r="893" spans="2:65" s="12" customFormat="1">
      <c r="B893" s="158"/>
      <c r="D893" s="159" t="s">
        <v>184</v>
      </c>
      <c r="E893" s="160" t="s">
        <v>1</v>
      </c>
      <c r="F893" s="161" t="s">
        <v>2884</v>
      </c>
      <c r="H893" s="162">
        <v>8.5</v>
      </c>
      <c r="I893" s="163"/>
      <c r="L893" s="158"/>
      <c r="M893" s="164"/>
      <c r="T893" s="165"/>
      <c r="AT893" s="160" t="s">
        <v>184</v>
      </c>
      <c r="AU893" s="160" t="s">
        <v>88</v>
      </c>
      <c r="AV893" s="12" t="s">
        <v>88</v>
      </c>
      <c r="AW893" s="12" t="s">
        <v>31</v>
      </c>
      <c r="AX893" s="12" t="s">
        <v>75</v>
      </c>
      <c r="AY893" s="160" t="s">
        <v>177</v>
      </c>
    </row>
    <row r="894" spans="2:65" s="12" customFormat="1">
      <c r="B894" s="158"/>
      <c r="D894" s="159" t="s">
        <v>184</v>
      </c>
      <c r="E894" s="160" t="s">
        <v>1</v>
      </c>
      <c r="F894" s="161" t="s">
        <v>2885</v>
      </c>
      <c r="H894" s="162">
        <v>-13.5</v>
      </c>
      <c r="I894" s="163"/>
      <c r="L894" s="158"/>
      <c r="M894" s="164"/>
      <c r="T894" s="165"/>
      <c r="AT894" s="160" t="s">
        <v>184</v>
      </c>
      <c r="AU894" s="160" t="s">
        <v>88</v>
      </c>
      <c r="AV894" s="12" t="s">
        <v>88</v>
      </c>
      <c r="AW894" s="12" t="s">
        <v>31</v>
      </c>
      <c r="AX894" s="12" t="s">
        <v>75</v>
      </c>
      <c r="AY894" s="160" t="s">
        <v>177</v>
      </c>
    </row>
    <row r="895" spans="2:65" s="14" customFormat="1">
      <c r="B895" s="173"/>
      <c r="D895" s="159" t="s">
        <v>184</v>
      </c>
      <c r="E895" s="174" t="s">
        <v>1</v>
      </c>
      <c r="F895" s="175" t="s">
        <v>209</v>
      </c>
      <c r="H895" s="176">
        <v>23.6</v>
      </c>
      <c r="I895" s="177"/>
      <c r="L895" s="173"/>
      <c r="M895" s="178"/>
      <c r="T895" s="179"/>
      <c r="AT895" s="174" t="s">
        <v>184</v>
      </c>
      <c r="AU895" s="174" t="s">
        <v>88</v>
      </c>
      <c r="AV895" s="14" t="s">
        <v>191</v>
      </c>
      <c r="AW895" s="14" t="s">
        <v>31</v>
      </c>
      <c r="AX895" s="14" t="s">
        <v>75</v>
      </c>
      <c r="AY895" s="174" t="s">
        <v>177</v>
      </c>
    </row>
    <row r="896" spans="2:65" s="13" customFormat="1">
      <c r="B896" s="166"/>
      <c r="D896" s="159" t="s">
        <v>184</v>
      </c>
      <c r="E896" s="167" t="s">
        <v>1</v>
      </c>
      <c r="F896" s="168" t="s">
        <v>186</v>
      </c>
      <c r="H896" s="169">
        <v>23.6</v>
      </c>
      <c r="I896" s="170"/>
      <c r="L896" s="166"/>
      <c r="M896" s="171"/>
      <c r="T896" s="172"/>
      <c r="AT896" s="167" t="s">
        <v>184</v>
      </c>
      <c r="AU896" s="167" t="s">
        <v>88</v>
      </c>
      <c r="AV896" s="13" t="s">
        <v>183</v>
      </c>
      <c r="AW896" s="13" t="s">
        <v>31</v>
      </c>
      <c r="AX896" s="13" t="s">
        <v>82</v>
      </c>
      <c r="AY896" s="167" t="s">
        <v>177</v>
      </c>
    </row>
    <row r="897" spans="2:65" s="1" customFormat="1" ht="37.950000000000003" customHeight="1">
      <c r="B897" s="143"/>
      <c r="C897" s="144" t="s">
        <v>865</v>
      </c>
      <c r="D897" s="144" t="s">
        <v>179</v>
      </c>
      <c r="E897" s="145" t="s">
        <v>2886</v>
      </c>
      <c r="F897" s="146" t="s">
        <v>2887</v>
      </c>
      <c r="G897" s="147" t="s">
        <v>782</v>
      </c>
      <c r="H897" s="148">
        <v>2.7</v>
      </c>
      <c r="I897" s="149"/>
      <c r="J897" s="150">
        <f>ROUND(I897*H897,2)</f>
        <v>0</v>
      </c>
      <c r="K897" s="151"/>
      <c r="L897" s="32"/>
      <c r="M897" s="152" t="s">
        <v>1</v>
      </c>
      <c r="N897" s="153" t="s">
        <v>41</v>
      </c>
      <c r="P897" s="154">
        <f>O897*H897</f>
        <v>0</v>
      </c>
      <c r="Q897" s="154">
        <v>5.9000000000000003E-4</v>
      </c>
      <c r="R897" s="154">
        <f>Q897*H897</f>
        <v>1.5930000000000002E-3</v>
      </c>
      <c r="S897" s="154">
        <v>0</v>
      </c>
      <c r="T897" s="155">
        <f>S897*H897</f>
        <v>0</v>
      </c>
      <c r="AR897" s="156" t="s">
        <v>229</v>
      </c>
      <c r="AT897" s="156" t="s">
        <v>179</v>
      </c>
      <c r="AU897" s="156" t="s">
        <v>88</v>
      </c>
      <c r="AY897" s="17" t="s">
        <v>177</v>
      </c>
      <c r="BE897" s="157">
        <f>IF(N897="základná",J897,0)</f>
        <v>0</v>
      </c>
      <c r="BF897" s="157">
        <f>IF(N897="znížená",J897,0)</f>
        <v>0</v>
      </c>
      <c r="BG897" s="157">
        <f>IF(N897="zákl. prenesená",J897,0)</f>
        <v>0</v>
      </c>
      <c r="BH897" s="157">
        <f>IF(N897="zníž. prenesená",J897,0)</f>
        <v>0</v>
      </c>
      <c r="BI897" s="157">
        <f>IF(N897="nulová",J897,0)</f>
        <v>0</v>
      </c>
      <c r="BJ897" s="17" t="s">
        <v>88</v>
      </c>
      <c r="BK897" s="157">
        <f>ROUND(I897*H897,2)</f>
        <v>0</v>
      </c>
      <c r="BL897" s="17" t="s">
        <v>229</v>
      </c>
      <c r="BM897" s="156" t="s">
        <v>796</v>
      </c>
    </row>
    <row r="898" spans="2:65" s="12" customFormat="1">
      <c r="B898" s="158"/>
      <c r="D898" s="159" t="s">
        <v>184</v>
      </c>
      <c r="E898" s="160" t="s">
        <v>1</v>
      </c>
      <c r="F898" s="161" t="s">
        <v>2888</v>
      </c>
      <c r="H898" s="162">
        <v>2.7</v>
      </c>
      <c r="I898" s="163"/>
      <c r="L898" s="158"/>
      <c r="M898" s="164"/>
      <c r="T898" s="165"/>
      <c r="AT898" s="160" t="s">
        <v>184</v>
      </c>
      <c r="AU898" s="160" t="s">
        <v>88</v>
      </c>
      <c r="AV898" s="12" t="s">
        <v>88</v>
      </c>
      <c r="AW898" s="12" t="s">
        <v>31</v>
      </c>
      <c r="AX898" s="12" t="s">
        <v>75</v>
      </c>
      <c r="AY898" s="160" t="s">
        <v>177</v>
      </c>
    </row>
    <row r="899" spans="2:65" s="13" customFormat="1">
      <c r="B899" s="166"/>
      <c r="D899" s="159" t="s">
        <v>184</v>
      </c>
      <c r="E899" s="167" t="s">
        <v>1</v>
      </c>
      <c r="F899" s="168" t="s">
        <v>186</v>
      </c>
      <c r="H899" s="169">
        <v>2.7</v>
      </c>
      <c r="I899" s="170"/>
      <c r="L899" s="166"/>
      <c r="M899" s="171"/>
      <c r="T899" s="172"/>
      <c r="AT899" s="167" t="s">
        <v>184</v>
      </c>
      <c r="AU899" s="167" t="s">
        <v>88</v>
      </c>
      <c r="AV899" s="13" t="s">
        <v>183</v>
      </c>
      <c r="AW899" s="13" t="s">
        <v>31</v>
      </c>
      <c r="AX899" s="13" t="s">
        <v>82</v>
      </c>
      <c r="AY899" s="167" t="s">
        <v>177</v>
      </c>
    </row>
    <row r="900" spans="2:65" s="1" customFormat="1" ht="24.15" customHeight="1">
      <c r="B900" s="143"/>
      <c r="C900" s="144" t="s">
        <v>565</v>
      </c>
      <c r="D900" s="144" t="s">
        <v>179</v>
      </c>
      <c r="E900" s="145" t="s">
        <v>2889</v>
      </c>
      <c r="F900" s="146" t="s">
        <v>2890</v>
      </c>
      <c r="G900" s="147" t="s">
        <v>213</v>
      </c>
      <c r="H900" s="148">
        <v>13.5</v>
      </c>
      <c r="I900" s="149"/>
      <c r="J900" s="150">
        <f>ROUND(I900*H900,2)</f>
        <v>0</v>
      </c>
      <c r="K900" s="151"/>
      <c r="L900" s="32"/>
      <c r="M900" s="152" t="s">
        <v>1</v>
      </c>
      <c r="N900" s="153" t="s">
        <v>41</v>
      </c>
      <c r="P900" s="154">
        <f>O900*H900</f>
        <v>0</v>
      </c>
      <c r="Q900" s="154">
        <v>0</v>
      </c>
      <c r="R900" s="154">
        <f>Q900*H900</f>
        <v>0</v>
      </c>
      <c r="S900" s="154">
        <v>4.1799999999999997E-3</v>
      </c>
      <c r="T900" s="155">
        <f>S900*H900</f>
        <v>5.6429999999999994E-2</v>
      </c>
      <c r="AR900" s="156" t="s">
        <v>229</v>
      </c>
      <c r="AT900" s="156" t="s">
        <v>179</v>
      </c>
      <c r="AU900" s="156" t="s">
        <v>88</v>
      </c>
      <c r="AY900" s="17" t="s">
        <v>177</v>
      </c>
      <c r="BE900" s="157">
        <f>IF(N900="základná",J900,0)</f>
        <v>0</v>
      </c>
      <c r="BF900" s="157">
        <f>IF(N900="znížená",J900,0)</f>
        <v>0</v>
      </c>
      <c r="BG900" s="157">
        <f>IF(N900="zákl. prenesená",J900,0)</f>
        <v>0</v>
      </c>
      <c r="BH900" s="157">
        <f>IF(N900="zníž. prenesená",J900,0)</f>
        <v>0</v>
      </c>
      <c r="BI900" s="157">
        <f>IF(N900="nulová",J900,0)</f>
        <v>0</v>
      </c>
      <c r="BJ900" s="17" t="s">
        <v>88</v>
      </c>
      <c r="BK900" s="157">
        <f>ROUND(I900*H900,2)</f>
        <v>0</v>
      </c>
      <c r="BL900" s="17" t="s">
        <v>229</v>
      </c>
      <c r="BM900" s="156" t="s">
        <v>805</v>
      </c>
    </row>
    <row r="901" spans="2:65" s="12" customFormat="1">
      <c r="B901" s="158"/>
      <c r="D901" s="159" t="s">
        <v>184</v>
      </c>
      <c r="E901" s="160" t="s">
        <v>1</v>
      </c>
      <c r="F901" s="161" t="s">
        <v>2891</v>
      </c>
      <c r="H901" s="162">
        <v>22</v>
      </c>
      <c r="I901" s="163"/>
      <c r="L901" s="158"/>
      <c r="M901" s="164"/>
      <c r="T901" s="165"/>
      <c r="AT901" s="160" t="s">
        <v>184</v>
      </c>
      <c r="AU901" s="160" t="s">
        <v>88</v>
      </c>
      <c r="AV901" s="12" t="s">
        <v>88</v>
      </c>
      <c r="AW901" s="12" t="s">
        <v>31</v>
      </c>
      <c r="AX901" s="12" t="s">
        <v>75</v>
      </c>
      <c r="AY901" s="160" t="s">
        <v>177</v>
      </c>
    </row>
    <row r="902" spans="2:65" s="12" customFormat="1">
      <c r="B902" s="158"/>
      <c r="D902" s="159" t="s">
        <v>184</v>
      </c>
      <c r="E902" s="160" t="s">
        <v>1</v>
      </c>
      <c r="F902" s="161" t="s">
        <v>2892</v>
      </c>
      <c r="H902" s="162">
        <v>-8.5</v>
      </c>
      <c r="I902" s="163"/>
      <c r="L902" s="158"/>
      <c r="M902" s="164"/>
      <c r="T902" s="165"/>
      <c r="AT902" s="160" t="s">
        <v>184</v>
      </c>
      <c r="AU902" s="160" t="s">
        <v>88</v>
      </c>
      <c r="AV902" s="12" t="s">
        <v>88</v>
      </c>
      <c r="AW902" s="12" t="s">
        <v>31</v>
      </c>
      <c r="AX902" s="12" t="s">
        <v>75</v>
      </c>
      <c r="AY902" s="160" t="s">
        <v>177</v>
      </c>
    </row>
    <row r="903" spans="2:65" s="13" customFormat="1">
      <c r="B903" s="166"/>
      <c r="D903" s="159" t="s">
        <v>184</v>
      </c>
      <c r="E903" s="167" t="s">
        <v>1</v>
      </c>
      <c r="F903" s="168" t="s">
        <v>186</v>
      </c>
      <c r="H903" s="169">
        <v>13.5</v>
      </c>
      <c r="I903" s="170"/>
      <c r="L903" s="166"/>
      <c r="M903" s="171"/>
      <c r="T903" s="172"/>
      <c r="AT903" s="167" t="s">
        <v>184</v>
      </c>
      <c r="AU903" s="167" t="s">
        <v>88</v>
      </c>
      <c r="AV903" s="13" t="s">
        <v>183</v>
      </c>
      <c r="AW903" s="13" t="s">
        <v>31</v>
      </c>
      <c r="AX903" s="13" t="s">
        <v>82</v>
      </c>
      <c r="AY903" s="167" t="s">
        <v>177</v>
      </c>
    </row>
    <row r="904" spans="2:65" s="1" customFormat="1" ht="33" customHeight="1">
      <c r="B904" s="143"/>
      <c r="C904" s="144" t="s">
        <v>874</v>
      </c>
      <c r="D904" s="144" t="s">
        <v>179</v>
      </c>
      <c r="E904" s="145" t="s">
        <v>2893</v>
      </c>
      <c r="F904" s="146" t="s">
        <v>2894</v>
      </c>
      <c r="G904" s="147" t="s">
        <v>782</v>
      </c>
      <c r="H904" s="148">
        <v>14</v>
      </c>
      <c r="I904" s="149"/>
      <c r="J904" s="150">
        <f>ROUND(I904*H904,2)</f>
        <v>0</v>
      </c>
      <c r="K904" s="151"/>
      <c r="L904" s="32"/>
      <c r="M904" s="152" t="s">
        <v>1</v>
      </c>
      <c r="N904" s="153" t="s">
        <v>41</v>
      </c>
      <c r="P904" s="154">
        <f>O904*H904</f>
        <v>0</v>
      </c>
      <c r="Q904" s="154">
        <v>4.2999999999999999E-4</v>
      </c>
      <c r="R904" s="154">
        <f>Q904*H904</f>
        <v>6.0200000000000002E-3</v>
      </c>
      <c r="S904" s="154">
        <v>0</v>
      </c>
      <c r="T904" s="155">
        <f>S904*H904</f>
        <v>0</v>
      </c>
      <c r="AR904" s="156" t="s">
        <v>229</v>
      </c>
      <c r="AT904" s="156" t="s">
        <v>179</v>
      </c>
      <c r="AU904" s="156" t="s">
        <v>88</v>
      </c>
      <c r="AY904" s="17" t="s">
        <v>177</v>
      </c>
      <c r="BE904" s="157">
        <f>IF(N904="základná",J904,0)</f>
        <v>0</v>
      </c>
      <c r="BF904" s="157">
        <f>IF(N904="znížená",J904,0)</f>
        <v>0</v>
      </c>
      <c r="BG904" s="157">
        <f>IF(N904="zákl. prenesená",J904,0)</f>
        <v>0</v>
      </c>
      <c r="BH904" s="157">
        <f>IF(N904="zníž. prenesená",J904,0)</f>
        <v>0</v>
      </c>
      <c r="BI904" s="157">
        <f>IF(N904="nulová",J904,0)</f>
        <v>0</v>
      </c>
      <c r="BJ904" s="17" t="s">
        <v>88</v>
      </c>
      <c r="BK904" s="157">
        <f>ROUND(I904*H904,2)</f>
        <v>0</v>
      </c>
      <c r="BL904" s="17" t="s">
        <v>229</v>
      </c>
      <c r="BM904" s="156" t="s">
        <v>809</v>
      </c>
    </row>
    <row r="905" spans="2:65" s="12" customFormat="1">
      <c r="B905" s="158"/>
      <c r="D905" s="159" t="s">
        <v>184</v>
      </c>
      <c r="E905" s="160" t="s">
        <v>1</v>
      </c>
      <c r="F905" s="161" t="s">
        <v>2895</v>
      </c>
      <c r="H905" s="162">
        <v>14</v>
      </c>
      <c r="I905" s="163"/>
      <c r="L905" s="158"/>
      <c r="M905" s="164"/>
      <c r="T905" s="165"/>
      <c r="AT905" s="160" t="s">
        <v>184</v>
      </c>
      <c r="AU905" s="160" t="s">
        <v>88</v>
      </c>
      <c r="AV905" s="12" t="s">
        <v>88</v>
      </c>
      <c r="AW905" s="12" t="s">
        <v>31</v>
      </c>
      <c r="AX905" s="12" t="s">
        <v>75</v>
      </c>
      <c r="AY905" s="160" t="s">
        <v>177</v>
      </c>
    </row>
    <row r="906" spans="2:65" s="13" customFormat="1">
      <c r="B906" s="166"/>
      <c r="D906" s="159" t="s">
        <v>184</v>
      </c>
      <c r="E906" s="167" t="s">
        <v>1</v>
      </c>
      <c r="F906" s="168" t="s">
        <v>186</v>
      </c>
      <c r="H906" s="169">
        <v>14</v>
      </c>
      <c r="I906" s="170"/>
      <c r="L906" s="166"/>
      <c r="M906" s="171"/>
      <c r="T906" s="172"/>
      <c r="AT906" s="167" t="s">
        <v>184</v>
      </c>
      <c r="AU906" s="167" t="s">
        <v>88</v>
      </c>
      <c r="AV906" s="13" t="s">
        <v>183</v>
      </c>
      <c r="AW906" s="13" t="s">
        <v>31</v>
      </c>
      <c r="AX906" s="13" t="s">
        <v>82</v>
      </c>
      <c r="AY906" s="167" t="s">
        <v>177</v>
      </c>
    </row>
    <row r="907" spans="2:65" s="1" customFormat="1" ht="24.15" customHeight="1">
      <c r="B907" s="143"/>
      <c r="C907" s="144" t="s">
        <v>573</v>
      </c>
      <c r="D907" s="144" t="s">
        <v>179</v>
      </c>
      <c r="E907" s="145" t="s">
        <v>2896</v>
      </c>
      <c r="F907" s="146" t="s">
        <v>2897</v>
      </c>
      <c r="G907" s="147" t="s">
        <v>782</v>
      </c>
      <c r="H907" s="148">
        <v>7.4</v>
      </c>
      <c r="I907" s="149"/>
      <c r="J907" s="150">
        <f>ROUND(I907*H907,2)</f>
        <v>0</v>
      </c>
      <c r="K907" s="151"/>
      <c r="L907" s="32"/>
      <c r="M907" s="152" t="s">
        <v>1</v>
      </c>
      <c r="N907" s="153" t="s">
        <v>41</v>
      </c>
      <c r="P907" s="154">
        <f>O907*H907</f>
        <v>0</v>
      </c>
      <c r="Q907" s="154">
        <v>0</v>
      </c>
      <c r="R907" s="154">
        <f>Q907*H907</f>
        <v>0</v>
      </c>
      <c r="S907" s="154">
        <v>0</v>
      </c>
      <c r="T907" s="155">
        <f>S907*H907</f>
        <v>0</v>
      </c>
      <c r="AR907" s="156" t="s">
        <v>229</v>
      </c>
      <c r="AT907" s="156" t="s">
        <v>179</v>
      </c>
      <c r="AU907" s="156" t="s">
        <v>88</v>
      </c>
      <c r="AY907" s="17" t="s">
        <v>177</v>
      </c>
      <c r="BE907" s="157">
        <f>IF(N907="základná",J907,0)</f>
        <v>0</v>
      </c>
      <c r="BF907" s="157">
        <f>IF(N907="znížená",J907,0)</f>
        <v>0</v>
      </c>
      <c r="BG907" s="157">
        <f>IF(N907="zákl. prenesená",J907,0)</f>
        <v>0</v>
      </c>
      <c r="BH907" s="157">
        <f>IF(N907="zníž. prenesená",J907,0)</f>
        <v>0</v>
      </c>
      <c r="BI907" s="157">
        <f>IF(N907="nulová",J907,0)</f>
        <v>0</v>
      </c>
      <c r="BJ907" s="17" t="s">
        <v>88</v>
      </c>
      <c r="BK907" s="157">
        <f>ROUND(I907*H907,2)</f>
        <v>0</v>
      </c>
      <c r="BL907" s="17" t="s">
        <v>229</v>
      </c>
      <c r="BM907" s="156" t="s">
        <v>814</v>
      </c>
    </row>
    <row r="908" spans="2:65" s="12" customFormat="1">
      <c r="B908" s="158"/>
      <c r="D908" s="159" t="s">
        <v>184</v>
      </c>
      <c r="E908" s="160" t="s">
        <v>1</v>
      </c>
      <c r="F908" s="161" t="s">
        <v>2898</v>
      </c>
      <c r="H908" s="162">
        <v>7.4</v>
      </c>
      <c r="I908" s="163"/>
      <c r="L908" s="158"/>
      <c r="M908" s="164"/>
      <c r="T908" s="165"/>
      <c r="AT908" s="160" t="s">
        <v>184</v>
      </c>
      <c r="AU908" s="160" t="s">
        <v>88</v>
      </c>
      <c r="AV908" s="12" t="s">
        <v>88</v>
      </c>
      <c r="AW908" s="12" t="s">
        <v>31</v>
      </c>
      <c r="AX908" s="12" t="s">
        <v>75</v>
      </c>
      <c r="AY908" s="160" t="s">
        <v>177</v>
      </c>
    </row>
    <row r="909" spans="2:65" s="13" customFormat="1">
      <c r="B909" s="166"/>
      <c r="D909" s="159" t="s">
        <v>184</v>
      </c>
      <c r="E909" s="167" t="s">
        <v>1</v>
      </c>
      <c r="F909" s="168" t="s">
        <v>186</v>
      </c>
      <c r="H909" s="169">
        <v>7.4</v>
      </c>
      <c r="I909" s="170"/>
      <c r="L909" s="166"/>
      <c r="M909" s="171"/>
      <c r="T909" s="172"/>
      <c r="AT909" s="167" t="s">
        <v>184</v>
      </c>
      <c r="AU909" s="167" t="s">
        <v>88</v>
      </c>
      <c r="AV909" s="13" t="s">
        <v>183</v>
      </c>
      <c r="AW909" s="13" t="s">
        <v>31</v>
      </c>
      <c r="AX909" s="13" t="s">
        <v>82</v>
      </c>
      <c r="AY909" s="167" t="s">
        <v>177</v>
      </c>
    </row>
    <row r="910" spans="2:65" s="1" customFormat="1" ht="33" customHeight="1">
      <c r="B910" s="143"/>
      <c r="C910" s="144" t="s">
        <v>885</v>
      </c>
      <c r="D910" s="144" t="s">
        <v>179</v>
      </c>
      <c r="E910" s="145" t="s">
        <v>2899</v>
      </c>
      <c r="F910" s="146" t="s">
        <v>2900</v>
      </c>
      <c r="G910" s="147" t="s">
        <v>782</v>
      </c>
      <c r="H910" s="148">
        <v>11.3</v>
      </c>
      <c r="I910" s="149"/>
      <c r="J910" s="150">
        <f>ROUND(I910*H910,2)</f>
        <v>0</v>
      </c>
      <c r="K910" s="151"/>
      <c r="L910" s="32"/>
      <c r="M910" s="152" t="s">
        <v>1</v>
      </c>
      <c r="N910" s="153" t="s">
        <v>41</v>
      </c>
      <c r="P910" s="154">
        <f>O910*H910</f>
        <v>0</v>
      </c>
      <c r="Q910" s="154">
        <v>0</v>
      </c>
      <c r="R910" s="154">
        <f>Q910*H910</f>
        <v>0</v>
      </c>
      <c r="S910" s="154">
        <v>0</v>
      </c>
      <c r="T910" s="155">
        <f>S910*H910</f>
        <v>0</v>
      </c>
      <c r="AR910" s="156" t="s">
        <v>229</v>
      </c>
      <c r="AT910" s="156" t="s">
        <v>179</v>
      </c>
      <c r="AU910" s="156" t="s">
        <v>88</v>
      </c>
      <c r="AY910" s="17" t="s">
        <v>177</v>
      </c>
      <c r="BE910" s="157">
        <f>IF(N910="základná",J910,0)</f>
        <v>0</v>
      </c>
      <c r="BF910" s="157">
        <f>IF(N910="znížená",J910,0)</f>
        <v>0</v>
      </c>
      <c r="BG910" s="157">
        <f>IF(N910="zákl. prenesená",J910,0)</f>
        <v>0</v>
      </c>
      <c r="BH910" s="157">
        <f>IF(N910="zníž. prenesená",J910,0)</f>
        <v>0</v>
      </c>
      <c r="BI910" s="157">
        <f>IF(N910="nulová",J910,0)</f>
        <v>0</v>
      </c>
      <c r="BJ910" s="17" t="s">
        <v>88</v>
      </c>
      <c r="BK910" s="157">
        <f>ROUND(I910*H910,2)</f>
        <v>0</v>
      </c>
      <c r="BL910" s="17" t="s">
        <v>229</v>
      </c>
      <c r="BM910" s="156" t="s">
        <v>818</v>
      </c>
    </row>
    <row r="911" spans="2:65" s="12" customFormat="1">
      <c r="B911" s="158"/>
      <c r="D911" s="159" t="s">
        <v>184</v>
      </c>
      <c r="E911" s="160" t="s">
        <v>1</v>
      </c>
      <c r="F911" s="161" t="s">
        <v>2901</v>
      </c>
      <c r="H911" s="162">
        <v>11.3</v>
      </c>
      <c r="I911" s="163"/>
      <c r="L911" s="158"/>
      <c r="M911" s="164"/>
      <c r="T911" s="165"/>
      <c r="AT911" s="160" t="s">
        <v>184</v>
      </c>
      <c r="AU911" s="160" t="s">
        <v>88</v>
      </c>
      <c r="AV911" s="12" t="s">
        <v>88</v>
      </c>
      <c r="AW911" s="12" t="s">
        <v>31</v>
      </c>
      <c r="AX911" s="12" t="s">
        <v>75</v>
      </c>
      <c r="AY911" s="160" t="s">
        <v>177</v>
      </c>
    </row>
    <row r="912" spans="2:65" s="13" customFormat="1">
      <c r="B912" s="166"/>
      <c r="D912" s="159" t="s">
        <v>184</v>
      </c>
      <c r="E912" s="167" t="s">
        <v>1</v>
      </c>
      <c r="F912" s="168" t="s">
        <v>186</v>
      </c>
      <c r="H912" s="169">
        <v>11.3</v>
      </c>
      <c r="I912" s="170"/>
      <c r="L912" s="166"/>
      <c r="M912" s="171"/>
      <c r="T912" s="172"/>
      <c r="AT912" s="167" t="s">
        <v>184</v>
      </c>
      <c r="AU912" s="167" t="s">
        <v>88</v>
      </c>
      <c r="AV912" s="13" t="s">
        <v>183</v>
      </c>
      <c r="AW912" s="13" t="s">
        <v>31</v>
      </c>
      <c r="AX912" s="13" t="s">
        <v>82</v>
      </c>
      <c r="AY912" s="167" t="s">
        <v>177</v>
      </c>
    </row>
    <row r="913" spans="2:65" s="1" customFormat="1" ht="24.15" customHeight="1">
      <c r="B913" s="143"/>
      <c r="C913" s="144" t="s">
        <v>579</v>
      </c>
      <c r="D913" s="144" t="s">
        <v>179</v>
      </c>
      <c r="E913" s="145" t="s">
        <v>2902</v>
      </c>
      <c r="F913" s="146" t="s">
        <v>2903</v>
      </c>
      <c r="G913" s="147" t="s">
        <v>260</v>
      </c>
      <c r="H913" s="148">
        <v>1</v>
      </c>
      <c r="I913" s="149"/>
      <c r="J913" s="150">
        <f>ROUND(I913*H913,2)</f>
        <v>0</v>
      </c>
      <c r="K913" s="151"/>
      <c r="L913" s="32"/>
      <c r="M913" s="152" t="s">
        <v>1</v>
      </c>
      <c r="N913" s="153" t="s">
        <v>41</v>
      </c>
      <c r="P913" s="154">
        <f>O913*H913</f>
        <v>0</v>
      </c>
      <c r="Q913" s="154">
        <v>1.4E-3</v>
      </c>
      <c r="R913" s="154">
        <f>Q913*H913</f>
        <v>1.4E-3</v>
      </c>
      <c r="S913" s="154">
        <v>0</v>
      </c>
      <c r="T913" s="155">
        <f>S913*H913</f>
        <v>0</v>
      </c>
      <c r="AR913" s="156" t="s">
        <v>229</v>
      </c>
      <c r="AT913" s="156" t="s">
        <v>179</v>
      </c>
      <c r="AU913" s="156" t="s">
        <v>88</v>
      </c>
      <c r="AY913" s="17" t="s">
        <v>177</v>
      </c>
      <c r="BE913" s="157">
        <f>IF(N913="základná",J913,0)</f>
        <v>0</v>
      </c>
      <c r="BF913" s="157">
        <f>IF(N913="znížená",J913,0)</f>
        <v>0</v>
      </c>
      <c r="BG913" s="157">
        <f>IF(N913="zákl. prenesená",J913,0)</f>
        <v>0</v>
      </c>
      <c r="BH913" s="157">
        <f>IF(N913="zníž. prenesená",J913,0)</f>
        <v>0</v>
      </c>
      <c r="BI913" s="157">
        <f>IF(N913="nulová",J913,0)</f>
        <v>0</v>
      </c>
      <c r="BJ913" s="17" t="s">
        <v>88</v>
      </c>
      <c r="BK913" s="157">
        <f>ROUND(I913*H913,2)</f>
        <v>0</v>
      </c>
      <c r="BL913" s="17" t="s">
        <v>229</v>
      </c>
      <c r="BM913" s="156" t="s">
        <v>406</v>
      </c>
    </row>
    <row r="914" spans="2:65" s="12" customFormat="1">
      <c r="B914" s="158"/>
      <c r="D914" s="159" t="s">
        <v>184</v>
      </c>
      <c r="E914" s="160" t="s">
        <v>1</v>
      </c>
      <c r="F914" s="161" t="s">
        <v>2904</v>
      </c>
      <c r="H914" s="162">
        <v>1</v>
      </c>
      <c r="I914" s="163"/>
      <c r="L914" s="158"/>
      <c r="M914" s="164"/>
      <c r="T914" s="165"/>
      <c r="AT914" s="160" t="s">
        <v>184</v>
      </c>
      <c r="AU914" s="160" t="s">
        <v>88</v>
      </c>
      <c r="AV914" s="12" t="s">
        <v>88</v>
      </c>
      <c r="AW914" s="12" t="s">
        <v>31</v>
      </c>
      <c r="AX914" s="12" t="s">
        <v>75</v>
      </c>
      <c r="AY914" s="160" t="s">
        <v>177</v>
      </c>
    </row>
    <row r="915" spans="2:65" s="13" customFormat="1">
      <c r="B915" s="166"/>
      <c r="D915" s="159" t="s">
        <v>184</v>
      </c>
      <c r="E915" s="167" t="s">
        <v>1</v>
      </c>
      <c r="F915" s="168" t="s">
        <v>186</v>
      </c>
      <c r="H915" s="169">
        <v>1</v>
      </c>
      <c r="I915" s="170"/>
      <c r="L915" s="166"/>
      <c r="M915" s="171"/>
      <c r="T915" s="172"/>
      <c r="AT915" s="167" t="s">
        <v>184</v>
      </c>
      <c r="AU915" s="167" t="s">
        <v>88</v>
      </c>
      <c r="AV915" s="13" t="s">
        <v>183</v>
      </c>
      <c r="AW915" s="13" t="s">
        <v>31</v>
      </c>
      <c r="AX915" s="13" t="s">
        <v>82</v>
      </c>
      <c r="AY915" s="167" t="s">
        <v>177</v>
      </c>
    </row>
    <row r="916" spans="2:65" s="1" customFormat="1" ht="24.15" customHeight="1">
      <c r="B916" s="143"/>
      <c r="C916" s="144" t="s">
        <v>894</v>
      </c>
      <c r="D916" s="144" t="s">
        <v>179</v>
      </c>
      <c r="E916" s="145" t="s">
        <v>2905</v>
      </c>
      <c r="F916" s="146" t="s">
        <v>2906</v>
      </c>
      <c r="G916" s="147" t="s">
        <v>782</v>
      </c>
      <c r="H916" s="148">
        <v>0.6</v>
      </c>
      <c r="I916" s="149"/>
      <c r="J916" s="150">
        <f>ROUND(I916*H916,2)</f>
        <v>0</v>
      </c>
      <c r="K916" s="151"/>
      <c r="L916" s="32"/>
      <c r="M916" s="152" t="s">
        <v>1</v>
      </c>
      <c r="N916" s="153" t="s">
        <v>41</v>
      </c>
      <c r="P916" s="154">
        <f>O916*H916</f>
        <v>0</v>
      </c>
      <c r="Q916" s="154">
        <v>0</v>
      </c>
      <c r="R916" s="154">
        <f>Q916*H916</f>
        <v>0</v>
      </c>
      <c r="S916" s="154">
        <v>0</v>
      </c>
      <c r="T916" s="155">
        <f>S916*H916</f>
        <v>0</v>
      </c>
      <c r="AR916" s="156" t="s">
        <v>229</v>
      </c>
      <c r="AT916" s="156" t="s">
        <v>179</v>
      </c>
      <c r="AU916" s="156" t="s">
        <v>88</v>
      </c>
      <c r="AY916" s="17" t="s">
        <v>177</v>
      </c>
      <c r="BE916" s="157">
        <f>IF(N916="základná",J916,0)</f>
        <v>0</v>
      </c>
      <c r="BF916" s="157">
        <f>IF(N916="znížená",J916,0)</f>
        <v>0</v>
      </c>
      <c r="BG916" s="157">
        <f>IF(N916="zákl. prenesená",J916,0)</f>
        <v>0</v>
      </c>
      <c r="BH916" s="157">
        <f>IF(N916="zníž. prenesená",J916,0)</f>
        <v>0</v>
      </c>
      <c r="BI916" s="157">
        <f>IF(N916="nulová",J916,0)</f>
        <v>0</v>
      </c>
      <c r="BJ916" s="17" t="s">
        <v>88</v>
      </c>
      <c r="BK916" s="157">
        <f>ROUND(I916*H916,2)</f>
        <v>0</v>
      </c>
      <c r="BL916" s="17" t="s">
        <v>229</v>
      </c>
      <c r="BM916" s="156" t="s">
        <v>827</v>
      </c>
    </row>
    <row r="917" spans="2:65" s="12" customFormat="1">
      <c r="B917" s="158"/>
      <c r="D917" s="159" t="s">
        <v>184</v>
      </c>
      <c r="E917" s="160" t="s">
        <v>1</v>
      </c>
      <c r="F917" s="161" t="s">
        <v>2907</v>
      </c>
      <c r="H917" s="162">
        <v>0.6</v>
      </c>
      <c r="I917" s="163"/>
      <c r="L917" s="158"/>
      <c r="M917" s="164"/>
      <c r="T917" s="165"/>
      <c r="AT917" s="160" t="s">
        <v>184</v>
      </c>
      <c r="AU917" s="160" t="s">
        <v>88</v>
      </c>
      <c r="AV917" s="12" t="s">
        <v>88</v>
      </c>
      <c r="AW917" s="12" t="s">
        <v>31</v>
      </c>
      <c r="AX917" s="12" t="s">
        <v>75</v>
      </c>
      <c r="AY917" s="160" t="s">
        <v>177</v>
      </c>
    </row>
    <row r="918" spans="2:65" s="13" customFormat="1">
      <c r="B918" s="166"/>
      <c r="D918" s="159" t="s">
        <v>184</v>
      </c>
      <c r="E918" s="167" t="s">
        <v>1</v>
      </c>
      <c r="F918" s="168" t="s">
        <v>186</v>
      </c>
      <c r="H918" s="169">
        <v>0.6</v>
      </c>
      <c r="I918" s="170"/>
      <c r="L918" s="166"/>
      <c r="M918" s="171"/>
      <c r="T918" s="172"/>
      <c r="AT918" s="167" t="s">
        <v>184</v>
      </c>
      <c r="AU918" s="167" t="s">
        <v>88</v>
      </c>
      <c r="AV918" s="13" t="s">
        <v>183</v>
      </c>
      <c r="AW918" s="13" t="s">
        <v>31</v>
      </c>
      <c r="AX918" s="13" t="s">
        <v>82</v>
      </c>
      <c r="AY918" s="167" t="s">
        <v>177</v>
      </c>
    </row>
    <row r="919" spans="2:65" s="1" customFormat="1" ht="16.5" customHeight="1">
      <c r="B919" s="143"/>
      <c r="C919" s="144" t="s">
        <v>582</v>
      </c>
      <c r="D919" s="144" t="s">
        <v>179</v>
      </c>
      <c r="E919" s="145" t="s">
        <v>2908</v>
      </c>
      <c r="F919" s="146" t="s">
        <v>2909</v>
      </c>
      <c r="G919" s="147" t="s">
        <v>260</v>
      </c>
      <c r="H919" s="148">
        <v>2</v>
      </c>
      <c r="I919" s="149"/>
      <c r="J919" s="150">
        <f>ROUND(I919*H919,2)</f>
        <v>0</v>
      </c>
      <c r="K919" s="151"/>
      <c r="L919" s="32"/>
      <c r="M919" s="152" t="s">
        <v>1</v>
      </c>
      <c r="N919" s="153" t="s">
        <v>41</v>
      </c>
      <c r="P919" s="154">
        <f>O919*H919</f>
        <v>0</v>
      </c>
      <c r="Q919" s="154">
        <v>0</v>
      </c>
      <c r="R919" s="154">
        <f>Q919*H919</f>
        <v>0</v>
      </c>
      <c r="S919" s="154">
        <v>0</v>
      </c>
      <c r="T919" s="155">
        <f>S919*H919</f>
        <v>0</v>
      </c>
      <c r="AR919" s="156" t="s">
        <v>229</v>
      </c>
      <c r="AT919" s="156" t="s">
        <v>179</v>
      </c>
      <c r="AU919" s="156" t="s">
        <v>88</v>
      </c>
      <c r="AY919" s="17" t="s">
        <v>177</v>
      </c>
      <c r="BE919" s="157">
        <f>IF(N919="základná",J919,0)</f>
        <v>0</v>
      </c>
      <c r="BF919" s="157">
        <f>IF(N919="znížená",J919,0)</f>
        <v>0</v>
      </c>
      <c r="BG919" s="157">
        <f>IF(N919="zákl. prenesená",J919,0)</f>
        <v>0</v>
      </c>
      <c r="BH919" s="157">
        <f>IF(N919="zníž. prenesená",J919,0)</f>
        <v>0</v>
      </c>
      <c r="BI919" s="157">
        <f>IF(N919="nulová",J919,0)</f>
        <v>0</v>
      </c>
      <c r="BJ919" s="17" t="s">
        <v>88</v>
      </c>
      <c r="BK919" s="157">
        <f>ROUND(I919*H919,2)</f>
        <v>0</v>
      </c>
      <c r="BL919" s="17" t="s">
        <v>229</v>
      </c>
      <c r="BM919" s="156" t="s">
        <v>832</v>
      </c>
    </row>
    <row r="920" spans="2:65" s="12" customFormat="1">
      <c r="B920" s="158"/>
      <c r="D920" s="159" t="s">
        <v>184</v>
      </c>
      <c r="E920" s="160" t="s">
        <v>1</v>
      </c>
      <c r="F920" s="161" t="s">
        <v>2910</v>
      </c>
      <c r="H920" s="162">
        <v>1</v>
      </c>
      <c r="I920" s="163"/>
      <c r="L920" s="158"/>
      <c r="M920" s="164"/>
      <c r="T920" s="165"/>
      <c r="AT920" s="160" t="s">
        <v>184</v>
      </c>
      <c r="AU920" s="160" t="s">
        <v>88</v>
      </c>
      <c r="AV920" s="12" t="s">
        <v>88</v>
      </c>
      <c r="AW920" s="12" t="s">
        <v>31</v>
      </c>
      <c r="AX920" s="12" t="s">
        <v>75</v>
      </c>
      <c r="AY920" s="160" t="s">
        <v>177</v>
      </c>
    </row>
    <row r="921" spans="2:65" s="12" customFormat="1">
      <c r="B921" s="158"/>
      <c r="D921" s="159" t="s">
        <v>184</v>
      </c>
      <c r="E921" s="160" t="s">
        <v>1</v>
      </c>
      <c r="F921" s="161" t="s">
        <v>2911</v>
      </c>
      <c r="H921" s="162">
        <v>1</v>
      </c>
      <c r="I921" s="163"/>
      <c r="L921" s="158"/>
      <c r="M921" s="164"/>
      <c r="T921" s="165"/>
      <c r="AT921" s="160" t="s">
        <v>184</v>
      </c>
      <c r="AU921" s="160" t="s">
        <v>88</v>
      </c>
      <c r="AV921" s="12" t="s">
        <v>88</v>
      </c>
      <c r="AW921" s="12" t="s">
        <v>31</v>
      </c>
      <c r="AX921" s="12" t="s">
        <v>75</v>
      </c>
      <c r="AY921" s="160" t="s">
        <v>177</v>
      </c>
    </row>
    <row r="922" spans="2:65" s="14" customFormat="1">
      <c r="B922" s="173"/>
      <c r="D922" s="159" t="s">
        <v>184</v>
      </c>
      <c r="E922" s="174" t="s">
        <v>1</v>
      </c>
      <c r="F922" s="175" t="s">
        <v>209</v>
      </c>
      <c r="H922" s="176">
        <v>2</v>
      </c>
      <c r="I922" s="177"/>
      <c r="L922" s="173"/>
      <c r="M922" s="178"/>
      <c r="T922" s="179"/>
      <c r="AT922" s="174" t="s">
        <v>184</v>
      </c>
      <c r="AU922" s="174" t="s">
        <v>88</v>
      </c>
      <c r="AV922" s="14" t="s">
        <v>191</v>
      </c>
      <c r="AW922" s="14" t="s">
        <v>31</v>
      </c>
      <c r="AX922" s="14" t="s">
        <v>75</v>
      </c>
      <c r="AY922" s="174" t="s">
        <v>177</v>
      </c>
    </row>
    <row r="923" spans="2:65" s="13" customFormat="1">
      <c r="B923" s="166"/>
      <c r="D923" s="159" t="s">
        <v>184</v>
      </c>
      <c r="E923" s="167" t="s">
        <v>1</v>
      </c>
      <c r="F923" s="168" t="s">
        <v>186</v>
      </c>
      <c r="H923" s="169">
        <v>2</v>
      </c>
      <c r="I923" s="170"/>
      <c r="L923" s="166"/>
      <c r="M923" s="171"/>
      <c r="T923" s="172"/>
      <c r="AT923" s="167" t="s">
        <v>184</v>
      </c>
      <c r="AU923" s="167" t="s">
        <v>88</v>
      </c>
      <c r="AV923" s="13" t="s">
        <v>183</v>
      </c>
      <c r="AW923" s="13" t="s">
        <v>31</v>
      </c>
      <c r="AX923" s="13" t="s">
        <v>82</v>
      </c>
      <c r="AY923" s="167" t="s">
        <v>177</v>
      </c>
    </row>
    <row r="924" spans="2:65" s="1" customFormat="1" ht="24.15" customHeight="1">
      <c r="B924" s="143"/>
      <c r="C924" s="144" t="s">
        <v>903</v>
      </c>
      <c r="D924" s="144" t="s">
        <v>179</v>
      </c>
      <c r="E924" s="145" t="s">
        <v>2912</v>
      </c>
      <c r="F924" s="146" t="s">
        <v>2913</v>
      </c>
      <c r="G924" s="147" t="s">
        <v>782</v>
      </c>
      <c r="H924" s="148">
        <v>0.8</v>
      </c>
      <c r="I924" s="149"/>
      <c r="J924" s="150">
        <f>ROUND(I924*H924,2)</f>
        <v>0</v>
      </c>
      <c r="K924" s="151"/>
      <c r="L924" s="32"/>
      <c r="M924" s="152" t="s">
        <v>1</v>
      </c>
      <c r="N924" s="153" t="s">
        <v>41</v>
      </c>
      <c r="P924" s="154">
        <f>O924*H924</f>
        <v>0</v>
      </c>
      <c r="Q924" s="154">
        <v>0</v>
      </c>
      <c r="R924" s="154">
        <f>Q924*H924</f>
        <v>0</v>
      </c>
      <c r="S924" s="154">
        <v>0</v>
      </c>
      <c r="T924" s="155">
        <f>S924*H924</f>
        <v>0</v>
      </c>
      <c r="AR924" s="156" t="s">
        <v>229</v>
      </c>
      <c r="AT924" s="156" t="s">
        <v>179</v>
      </c>
      <c r="AU924" s="156" t="s">
        <v>88</v>
      </c>
      <c r="AY924" s="17" t="s">
        <v>177</v>
      </c>
      <c r="BE924" s="157">
        <f>IF(N924="základná",J924,0)</f>
        <v>0</v>
      </c>
      <c r="BF924" s="157">
        <f>IF(N924="znížená",J924,0)</f>
        <v>0</v>
      </c>
      <c r="BG924" s="157">
        <f>IF(N924="zákl. prenesená",J924,0)</f>
        <v>0</v>
      </c>
      <c r="BH924" s="157">
        <f>IF(N924="zníž. prenesená",J924,0)</f>
        <v>0</v>
      </c>
      <c r="BI924" s="157">
        <f>IF(N924="nulová",J924,0)</f>
        <v>0</v>
      </c>
      <c r="BJ924" s="17" t="s">
        <v>88</v>
      </c>
      <c r="BK924" s="157">
        <f>ROUND(I924*H924,2)</f>
        <v>0</v>
      </c>
      <c r="BL924" s="17" t="s">
        <v>229</v>
      </c>
      <c r="BM924" s="156" t="s">
        <v>836</v>
      </c>
    </row>
    <row r="925" spans="2:65" s="12" customFormat="1">
      <c r="B925" s="158"/>
      <c r="D925" s="159" t="s">
        <v>184</v>
      </c>
      <c r="E925" s="160" t="s">
        <v>1</v>
      </c>
      <c r="F925" s="161" t="s">
        <v>2914</v>
      </c>
      <c r="H925" s="162">
        <v>0.8</v>
      </c>
      <c r="I925" s="163"/>
      <c r="L925" s="158"/>
      <c r="M925" s="164"/>
      <c r="T925" s="165"/>
      <c r="AT925" s="160" t="s">
        <v>184</v>
      </c>
      <c r="AU925" s="160" t="s">
        <v>88</v>
      </c>
      <c r="AV925" s="12" t="s">
        <v>88</v>
      </c>
      <c r="AW925" s="12" t="s">
        <v>31</v>
      </c>
      <c r="AX925" s="12" t="s">
        <v>75</v>
      </c>
      <c r="AY925" s="160" t="s">
        <v>177</v>
      </c>
    </row>
    <row r="926" spans="2:65" s="13" customFormat="1">
      <c r="B926" s="166"/>
      <c r="D926" s="159" t="s">
        <v>184</v>
      </c>
      <c r="E926" s="167" t="s">
        <v>1</v>
      </c>
      <c r="F926" s="168" t="s">
        <v>186</v>
      </c>
      <c r="H926" s="169">
        <v>0.8</v>
      </c>
      <c r="I926" s="170"/>
      <c r="L926" s="166"/>
      <c r="M926" s="171"/>
      <c r="T926" s="172"/>
      <c r="AT926" s="167" t="s">
        <v>184</v>
      </c>
      <c r="AU926" s="167" t="s">
        <v>88</v>
      </c>
      <c r="AV926" s="13" t="s">
        <v>183</v>
      </c>
      <c r="AW926" s="13" t="s">
        <v>31</v>
      </c>
      <c r="AX926" s="13" t="s">
        <v>82</v>
      </c>
      <c r="AY926" s="167" t="s">
        <v>177</v>
      </c>
    </row>
    <row r="927" spans="2:65" s="1" customFormat="1" ht="24.15" customHeight="1">
      <c r="B927" s="143"/>
      <c r="C927" s="144" t="s">
        <v>586</v>
      </c>
      <c r="D927" s="144" t="s">
        <v>179</v>
      </c>
      <c r="E927" s="145" t="s">
        <v>739</v>
      </c>
      <c r="F927" s="146" t="s">
        <v>740</v>
      </c>
      <c r="G927" s="147" t="s">
        <v>618</v>
      </c>
      <c r="H927" s="149"/>
      <c r="I927" s="149"/>
      <c r="J927" s="150">
        <f>ROUND(I927*H927,2)</f>
        <v>0</v>
      </c>
      <c r="K927" s="151"/>
      <c r="L927" s="32"/>
      <c r="M927" s="152" t="s">
        <v>1</v>
      </c>
      <c r="N927" s="153" t="s">
        <v>41</v>
      </c>
      <c r="P927" s="154">
        <f>O927*H927</f>
        <v>0</v>
      </c>
      <c r="Q927" s="154">
        <v>0</v>
      </c>
      <c r="R927" s="154">
        <f>Q927*H927</f>
        <v>0</v>
      </c>
      <c r="S927" s="154">
        <v>0</v>
      </c>
      <c r="T927" s="155">
        <f>S927*H927</f>
        <v>0</v>
      </c>
      <c r="AR927" s="156" t="s">
        <v>229</v>
      </c>
      <c r="AT927" s="156" t="s">
        <v>179</v>
      </c>
      <c r="AU927" s="156" t="s">
        <v>88</v>
      </c>
      <c r="AY927" s="17" t="s">
        <v>177</v>
      </c>
      <c r="BE927" s="157">
        <f>IF(N927="základná",J927,0)</f>
        <v>0</v>
      </c>
      <c r="BF927" s="157">
        <f>IF(N927="znížená",J927,0)</f>
        <v>0</v>
      </c>
      <c r="BG927" s="157">
        <f>IF(N927="zákl. prenesená",J927,0)</f>
        <v>0</v>
      </c>
      <c r="BH927" s="157">
        <f>IF(N927="zníž. prenesená",J927,0)</f>
        <v>0</v>
      </c>
      <c r="BI927" s="157">
        <f>IF(N927="nulová",J927,0)</f>
        <v>0</v>
      </c>
      <c r="BJ927" s="17" t="s">
        <v>88</v>
      </c>
      <c r="BK927" s="157">
        <f>ROUND(I927*H927,2)</f>
        <v>0</v>
      </c>
      <c r="BL927" s="17" t="s">
        <v>229</v>
      </c>
      <c r="BM927" s="156" t="s">
        <v>841</v>
      </c>
    </row>
    <row r="928" spans="2:65" s="11" customFormat="1" ht="22.95" customHeight="1">
      <c r="B928" s="131"/>
      <c r="D928" s="132" t="s">
        <v>74</v>
      </c>
      <c r="E928" s="141" t="s">
        <v>2915</v>
      </c>
      <c r="F928" s="141" t="s">
        <v>2916</v>
      </c>
      <c r="I928" s="134"/>
      <c r="J928" s="142">
        <f>BK928</f>
        <v>0</v>
      </c>
      <c r="L928" s="131"/>
      <c r="M928" s="136"/>
      <c r="P928" s="137">
        <f>SUM(P929:P961)</f>
        <v>0</v>
      </c>
      <c r="R928" s="137">
        <f>SUM(R929:R961)</f>
        <v>0.10969760000000001</v>
      </c>
      <c r="T928" s="138">
        <f>SUM(T929:T961)</f>
        <v>0</v>
      </c>
      <c r="AR928" s="132" t="s">
        <v>88</v>
      </c>
      <c r="AT928" s="139" t="s">
        <v>74</v>
      </c>
      <c r="AU928" s="139" t="s">
        <v>82</v>
      </c>
      <c r="AY928" s="132" t="s">
        <v>177</v>
      </c>
      <c r="BK928" s="140">
        <f>SUM(BK929:BK961)</f>
        <v>0</v>
      </c>
    </row>
    <row r="929" spans="2:65" s="1" customFormat="1" ht="76.349999999999994" customHeight="1">
      <c r="B929" s="143"/>
      <c r="C929" s="186" t="s">
        <v>912</v>
      </c>
      <c r="D929" s="186" t="s">
        <v>444</v>
      </c>
      <c r="E929" s="187" t="s">
        <v>2917</v>
      </c>
      <c r="F929" s="188" t="s">
        <v>2918</v>
      </c>
      <c r="G929" s="189" t="s">
        <v>260</v>
      </c>
      <c r="H929" s="190">
        <v>1</v>
      </c>
      <c r="I929" s="191"/>
      <c r="J929" s="192">
        <f>ROUND(I929*H929,2)</f>
        <v>0</v>
      </c>
      <c r="K929" s="193"/>
      <c r="L929" s="194"/>
      <c r="M929" s="195" t="s">
        <v>1</v>
      </c>
      <c r="N929" s="196" t="s">
        <v>41</v>
      </c>
      <c r="P929" s="154">
        <f>O929*H929</f>
        <v>0</v>
      </c>
      <c r="Q929" s="154">
        <v>0</v>
      </c>
      <c r="R929" s="154">
        <f>Q929*H929</f>
        <v>0</v>
      </c>
      <c r="S929" s="154">
        <v>0</v>
      </c>
      <c r="T929" s="155">
        <f>S929*H929</f>
        <v>0</v>
      </c>
      <c r="AR929" s="156" t="s">
        <v>264</v>
      </c>
      <c r="AT929" s="156" t="s">
        <v>444</v>
      </c>
      <c r="AU929" s="156" t="s">
        <v>88</v>
      </c>
      <c r="AY929" s="17" t="s">
        <v>177</v>
      </c>
      <c r="BE929" s="157">
        <f>IF(N929="základná",J929,0)</f>
        <v>0</v>
      </c>
      <c r="BF929" s="157">
        <f>IF(N929="znížená",J929,0)</f>
        <v>0</v>
      </c>
      <c r="BG929" s="157">
        <f>IF(N929="zákl. prenesená",J929,0)</f>
        <v>0</v>
      </c>
      <c r="BH929" s="157">
        <f>IF(N929="zníž. prenesená",J929,0)</f>
        <v>0</v>
      </c>
      <c r="BI929" s="157">
        <f>IF(N929="nulová",J929,0)</f>
        <v>0</v>
      </c>
      <c r="BJ929" s="17" t="s">
        <v>88</v>
      </c>
      <c r="BK929" s="157">
        <f>ROUND(I929*H929,2)</f>
        <v>0</v>
      </c>
      <c r="BL929" s="17" t="s">
        <v>229</v>
      </c>
      <c r="BM929" s="156" t="s">
        <v>845</v>
      </c>
    </row>
    <row r="930" spans="2:65" s="12" customFormat="1">
      <c r="B930" s="158"/>
      <c r="D930" s="159" t="s">
        <v>184</v>
      </c>
      <c r="E930" s="160" t="s">
        <v>1</v>
      </c>
      <c r="F930" s="161" t="s">
        <v>2919</v>
      </c>
      <c r="H930" s="162">
        <v>1</v>
      </c>
      <c r="I930" s="163"/>
      <c r="L930" s="158"/>
      <c r="M930" s="164"/>
      <c r="T930" s="165"/>
      <c r="AT930" s="160" t="s">
        <v>184</v>
      </c>
      <c r="AU930" s="160" t="s">
        <v>88</v>
      </c>
      <c r="AV930" s="12" t="s">
        <v>88</v>
      </c>
      <c r="AW930" s="12" t="s">
        <v>31</v>
      </c>
      <c r="AX930" s="12" t="s">
        <v>75</v>
      </c>
      <c r="AY930" s="160" t="s">
        <v>177</v>
      </c>
    </row>
    <row r="931" spans="2:65" s="15" customFormat="1">
      <c r="B931" s="180"/>
      <c r="D931" s="159" t="s">
        <v>184</v>
      </c>
      <c r="E931" s="181" t="s">
        <v>1</v>
      </c>
      <c r="F931" s="182" t="s">
        <v>2920</v>
      </c>
      <c r="H931" s="181" t="s">
        <v>1</v>
      </c>
      <c r="I931" s="183"/>
      <c r="L931" s="180"/>
      <c r="M931" s="184"/>
      <c r="T931" s="185"/>
      <c r="AT931" s="181" t="s">
        <v>184</v>
      </c>
      <c r="AU931" s="181" t="s">
        <v>88</v>
      </c>
      <c r="AV931" s="15" t="s">
        <v>82</v>
      </c>
      <c r="AW931" s="15" t="s">
        <v>31</v>
      </c>
      <c r="AX931" s="15" t="s">
        <v>75</v>
      </c>
      <c r="AY931" s="181" t="s">
        <v>177</v>
      </c>
    </row>
    <row r="932" spans="2:65" s="13" customFormat="1">
      <c r="B932" s="166"/>
      <c r="D932" s="159" t="s">
        <v>184</v>
      </c>
      <c r="E932" s="167" t="s">
        <v>1</v>
      </c>
      <c r="F932" s="168" t="s">
        <v>186</v>
      </c>
      <c r="H932" s="169">
        <v>1</v>
      </c>
      <c r="I932" s="170"/>
      <c r="L932" s="166"/>
      <c r="M932" s="171"/>
      <c r="T932" s="172"/>
      <c r="AT932" s="167" t="s">
        <v>184</v>
      </c>
      <c r="AU932" s="167" t="s">
        <v>88</v>
      </c>
      <c r="AV932" s="13" t="s">
        <v>183</v>
      </c>
      <c r="AW932" s="13" t="s">
        <v>31</v>
      </c>
      <c r="AX932" s="13" t="s">
        <v>82</v>
      </c>
      <c r="AY932" s="167" t="s">
        <v>177</v>
      </c>
    </row>
    <row r="933" spans="2:65" s="1" customFormat="1" ht="76.349999999999994" customHeight="1">
      <c r="B933" s="143"/>
      <c r="C933" s="186" t="s">
        <v>590</v>
      </c>
      <c r="D933" s="186" t="s">
        <v>444</v>
      </c>
      <c r="E933" s="187" t="s">
        <v>2921</v>
      </c>
      <c r="F933" s="188" t="s">
        <v>2922</v>
      </c>
      <c r="G933" s="189" t="s">
        <v>260</v>
      </c>
      <c r="H933" s="190">
        <v>1</v>
      </c>
      <c r="I933" s="191"/>
      <c r="J933" s="192">
        <f>ROUND(I933*H933,2)</f>
        <v>0</v>
      </c>
      <c r="K933" s="193"/>
      <c r="L933" s="194"/>
      <c r="M933" s="195" t="s">
        <v>1</v>
      </c>
      <c r="N933" s="196" t="s">
        <v>41</v>
      </c>
      <c r="P933" s="154">
        <f>O933*H933</f>
        <v>0</v>
      </c>
      <c r="Q933" s="154">
        <v>0</v>
      </c>
      <c r="R933" s="154">
        <f>Q933*H933</f>
        <v>0</v>
      </c>
      <c r="S933" s="154">
        <v>0</v>
      </c>
      <c r="T933" s="155">
        <f>S933*H933</f>
        <v>0</v>
      </c>
      <c r="AR933" s="156" t="s">
        <v>264</v>
      </c>
      <c r="AT933" s="156" t="s">
        <v>444</v>
      </c>
      <c r="AU933" s="156" t="s">
        <v>88</v>
      </c>
      <c r="AY933" s="17" t="s">
        <v>177</v>
      </c>
      <c r="BE933" s="157">
        <f>IF(N933="základná",J933,0)</f>
        <v>0</v>
      </c>
      <c r="BF933" s="157">
        <f>IF(N933="znížená",J933,0)</f>
        <v>0</v>
      </c>
      <c r="BG933" s="157">
        <f>IF(N933="zákl. prenesená",J933,0)</f>
        <v>0</v>
      </c>
      <c r="BH933" s="157">
        <f>IF(N933="zníž. prenesená",J933,0)</f>
        <v>0</v>
      </c>
      <c r="BI933" s="157">
        <f>IF(N933="nulová",J933,0)</f>
        <v>0</v>
      </c>
      <c r="BJ933" s="17" t="s">
        <v>88</v>
      </c>
      <c r="BK933" s="157">
        <f>ROUND(I933*H933,2)</f>
        <v>0</v>
      </c>
      <c r="BL933" s="17" t="s">
        <v>229</v>
      </c>
      <c r="BM933" s="156" t="s">
        <v>850</v>
      </c>
    </row>
    <row r="934" spans="2:65" s="12" customFormat="1">
      <c r="B934" s="158"/>
      <c r="D934" s="159" t="s">
        <v>184</v>
      </c>
      <c r="E934" s="160" t="s">
        <v>1</v>
      </c>
      <c r="F934" s="161" t="s">
        <v>2923</v>
      </c>
      <c r="H934" s="162">
        <v>1</v>
      </c>
      <c r="I934" s="163"/>
      <c r="L934" s="158"/>
      <c r="M934" s="164"/>
      <c r="T934" s="165"/>
      <c r="AT934" s="160" t="s">
        <v>184</v>
      </c>
      <c r="AU934" s="160" t="s">
        <v>88</v>
      </c>
      <c r="AV934" s="12" t="s">
        <v>88</v>
      </c>
      <c r="AW934" s="12" t="s">
        <v>31</v>
      </c>
      <c r="AX934" s="12" t="s">
        <v>75</v>
      </c>
      <c r="AY934" s="160" t="s">
        <v>177</v>
      </c>
    </row>
    <row r="935" spans="2:65" s="13" customFormat="1">
      <c r="B935" s="166"/>
      <c r="D935" s="159" t="s">
        <v>184</v>
      </c>
      <c r="E935" s="167" t="s">
        <v>1</v>
      </c>
      <c r="F935" s="168" t="s">
        <v>186</v>
      </c>
      <c r="H935" s="169">
        <v>1</v>
      </c>
      <c r="I935" s="170"/>
      <c r="L935" s="166"/>
      <c r="M935" s="171"/>
      <c r="T935" s="172"/>
      <c r="AT935" s="167" t="s">
        <v>184</v>
      </c>
      <c r="AU935" s="167" t="s">
        <v>88</v>
      </c>
      <c r="AV935" s="13" t="s">
        <v>183</v>
      </c>
      <c r="AW935" s="13" t="s">
        <v>31</v>
      </c>
      <c r="AX935" s="13" t="s">
        <v>82</v>
      </c>
      <c r="AY935" s="167" t="s">
        <v>177</v>
      </c>
    </row>
    <row r="936" spans="2:65" s="1" customFormat="1" ht="76.349999999999994" customHeight="1">
      <c r="B936" s="143"/>
      <c r="C936" s="186" t="s">
        <v>932</v>
      </c>
      <c r="D936" s="186" t="s">
        <v>444</v>
      </c>
      <c r="E936" s="187" t="s">
        <v>2924</v>
      </c>
      <c r="F936" s="188" t="s">
        <v>2925</v>
      </c>
      <c r="G936" s="189" t="s">
        <v>260</v>
      </c>
      <c r="H936" s="190">
        <v>1</v>
      </c>
      <c r="I936" s="191"/>
      <c r="J936" s="192">
        <f>ROUND(I936*H936,2)</f>
        <v>0</v>
      </c>
      <c r="K936" s="193"/>
      <c r="L936" s="194"/>
      <c r="M936" s="195" t="s">
        <v>1</v>
      </c>
      <c r="N936" s="196" t="s">
        <v>41</v>
      </c>
      <c r="P936" s="154">
        <f>O936*H936</f>
        <v>0</v>
      </c>
      <c r="Q936" s="154">
        <v>0</v>
      </c>
      <c r="R936" s="154">
        <f>Q936*H936</f>
        <v>0</v>
      </c>
      <c r="S936" s="154">
        <v>0</v>
      </c>
      <c r="T936" s="155">
        <f>S936*H936</f>
        <v>0</v>
      </c>
      <c r="AR936" s="156" t="s">
        <v>264</v>
      </c>
      <c r="AT936" s="156" t="s">
        <v>444</v>
      </c>
      <c r="AU936" s="156" t="s">
        <v>88</v>
      </c>
      <c r="AY936" s="17" t="s">
        <v>177</v>
      </c>
      <c r="BE936" s="157">
        <f>IF(N936="základná",J936,0)</f>
        <v>0</v>
      </c>
      <c r="BF936" s="157">
        <f>IF(N936="znížená",J936,0)</f>
        <v>0</v>
      </c>
      <c r="BG936" s="157">
        <f>IF(N936="zákl. prenesená",J936,0)</f>
        <v>0</v>
      </c>
      <c r="BH936" s="157">
        <f>IF(N936="zníž. prenesená",J936,0)</f>
        <v>0</v>
      </c>
      <c r="BI936" s="157">
        <f>IF(N936="nulová",J936,0)</f>
        <v>0</v>
      </c>
      <c r="BJ936" s="17" t="s">
        <v>88</v>
      </c>
      <c r="BK936" s="157">
        <f>ROUND(I936*H936,2)</f>
        <v>0</v>
      </c>
      <c r="BL936" s="17" t="s">
        <v>229</v>
      </c>
      <c r="BM936" s="156" t="s">
        <v>854</v>
      </c>
    </row>
    <row r="937" spans="2:65" s="12" customFormat="1">
      <c r="B937" s="158"/>
      <c r="D937" s="159" t="s">
        <v>184</v>
      </c>
      <c r="E937" s="160" t="s">
        <v>1</v>
      </c>
      <c r="F937" s="161" t="s">
        <v>2926</v>
      </c>
      <c r="H937" s="162">
        <v>1</v>
      </c>
      <c r="I937" s="163"/>
      <c r="L937" s="158"/>
      <c r="M937" s="164"/>
      <c r="T937" s="165"/>
      <c r="AT937" s="160" t="s">
        <v>184</v>
      </c>
      <c r="AU937" s="160" t="s">
        <v>88</v>
      </c>
      <c r="AV937" s="12" t="s">
        <v>88</v>
      </c>
      <c r="AW937" s="12" t="s">
        <v>31</v>
      </c>
      <c r="AX937" s="12" t="s">
        <v>75</v>
      </c>
      <c r="AY937" s="160" t="s">
        <v>177</v>
      </c>
    </row>
    <row r="938" spans="2:65" s="13" customFormat="1">
      <c r="B938" s="166"/>
      <c r="D938" s="159" t="s">
        <v>184</v>
      </c>
      <c r="E938" s="167" t="s">
        <v>1</v>
      </c>
      <c r="F938" s="168" t="s">
        <v>186</v>
      </c>
      <c r="H938" s="169">
        <v>1</v>
      </c>
      <c r="I938" s="170"/>
      <c r="L938" s="166"/>
      <c r="M938" s="171"/>
      <c r="T938" s="172"/>
      <c r="AT938" s="167" t="s">
        <v>184</v>
      </c>
      <c r="AU938" s="167" t="s">
        <v>88</v>
      </c>
      <c r="AV938" s="13" t="s">
        <v>183</v>
      </c>
      <c r="AW938" s="13" t="s">
        <v>31</v>
      </c>
      <c r="AX938" s="13" t="s">
        <v>82</v>
      </c>
      <c r="AY938" s="167" t="s">
        <v>177</v>
      </c>
    </row>
    <row r="939" spans="2:65" s="1" customFormat="1" ht="76.349999999999994" customHeight="1">
      <c r="B939" s="143"/>
      <c r="C939" s="186" t="s">
        <v>594</v>
      </c>
      <c r="D939" s="186" t="s">
        <v>444</v>
      </c>
      <c r="E939" s="187" t="s">
        <v>2927</v>
      </c>
      <c r="F939" s="188" t="s">
        <v>2928</v>
      </c>
      <c r="G939" s="189" t="s">
        <v>260</v>
      </c>
      <c r="H939" s="190">
        <v>1</v>
      </c>
      <c r="I939" s="191"/>
      <c r="J939" s="192">
        <f>ROUND(I939*H939,2)</f>
        <v>0</v>
      </c>
      <c r="K939" s="193"/>
      <c r="L939" s="194"/>
      <c r="M939" s="195" t="s">
        <v>1</v>
      </c>
      <c r="N939" s="196" t="s">
        <v>41</v>
      </c>
      <c r="P939" s="154">
        <f>O939*H939</f>
        <v>0</v>
      </c>
      <c r="Q939" s="154">
        <v>0</v>
      </c>
      <c r="R939" s="154">
        <f>Q939*H939</f>
        <v>0</v>
      </c>
      <c r="S939" s="154">
        <v>0</v>
      </c>
      <c r="T939" s="155">
        <f>S939*H939</f>
        <v>0</v>
      </c>
      <c r="AR939" s="156" t="s">
        <v>264</v>
      </c>
      <c r="AT939" s="156" t="s">
        <v>444</v>
      </c>
      <c r="AU939" s="156" t="s">
        <v>88</v>
      </c>
      <c r="AY939" s="17" t="s">
        <v>177</v>
      </c>
      <c r="BE939" s="157">
        <f>IF(N939="základná",J939,0)</f>
        <v>0</v>
      </c>
      <c r="BF939" s="157">
        <f>IF(N939="znížená",J939,0)</f>
        <v>0</v>
      </c>
      <c r="BG939" s="157">
        <f>IF(N939="zákl. prenesená",J939,0)</f>
        <v>0</v>
      </c>
      <c r="BH939" s="157">
        <f>IF(N939="zníž. prenesená",J939,0)</f>
        <v>0</v>
      </c>
      <c r="BI939" s="157">
        <f>IF(N939="nulová",J939,0)</f>
        <v>0</v>
      </c>
      <c r="BJ939" s="17" t="s">
        <v>88</v>
      </c>
      <c r="BK939" s="157">
        <f>ROUND(I939*H939,2)</f>
        <v>0</v>
      </c>
      <c r="BL939" s="17" t="s">
        <v>229</v>
      </c>
      <c r="BM939" s="156" t="s">
        <v>859</v>
      </c>
    </row>
    <row r="940" spans="2:65" s="12" customFormat="1">
      <c r="B940" s="158"/>
      <c r="D940" s="159" t="s">
        <v>184</v>
      </c>
      <c r="E940" s="160" t="s">
        <v>1</v>
      </c>
      <c r="F940" s="161" t="s">
        <v>2929</v>
      </c>
      <c r="H940" s="162">
        <v>1</v>
      </c>
      <c r="I940" s="163"/>
      <c r="L940" s="158"/>
      <c r="M940" s="164"/>
      <c r="T940" s="165"/>
      <c r="AT940" s="160" t="s">
        <v>184</v>
      </c>
      <c r="AU940" s="160" t="s">
        <v>88</v>
      </c>
      <c r="AV940" s="12" t="s">
        <v>88</v>
      </c>
      <c r="AW940" s="12" t="s">
        <v>31</v>
      </c>
      <c r="AX940" s="12" t="s">
        <v>75</v>
      </c>
      <c r="AY940" s="160" t="s">
        <v>177</v>
      </c>
    </row>
    <row r="941" spans="2:65" s="13" customFormat="1">
      <c r="B941" s="166"/>
      <c r="D941" s="159" t="s">
        <v>184</v>
      </c>
      <c r="E941" s="167" t="s">
        <v>1</v>
      </c>
      <c r="F941" s="168" t="s">
        <v>186</v>
      </c>
      <c r="H941" s="169">
        <v>1</v>
      </c>
      <c r="I941" s="170"/>
      <c r="L941" s="166"/>
      <c r="M941" s="171"/>
      <c r="T941" s="172"/>
      <c r="AT941" s="167" t="s">
        <v>184</v>
      </c>
      <c r="AU941" s="167" t="s">
        <v>88</v>
      </c>
      <c r="AV941" s="13" t="s">
        <v>183</v>
      </c>
      <c r="AW941" s="13" t="s">
        <v>31</v>
      </c>
      <c r="AX941" s="13" t="s">
        <v>82</v>
      </c>
      <c r="AY941" s="167" t="s">
        <v>177</v>
      </c>
    </row>
    <row r="942" spans="2:65" s="1" customFormat="1" ht="66.75" customHeight="1">
      <c r="B942" s="143"/>
      <c r="C942" s="186" t="s">
        <v>939</v>
      </c>
      <c r="D942" s="186" t="s">
        <v>444</v>
      </c>
      <c r="E942" s="187" t="s">
        <v>2930</v>
      </c>
      <c r="F942" s="188" t="s">
        <v>2931</v>
      </c>
      <c r="G942" s="189" t="s">
        <v>260</v>
      </c>
      <c r="H942" s="190">
        <v>1</v>
      </c>
      <c r="I942" s="191"/>
      <c r="J942" s="192">
        <f>ROUND(I942*H942,2)</f>
        <v>0</v>
      </c>
      <c r="K942" s="193"/>
      <c r="L942" s="194"/>
      <c r="M942" s="195" t="s">
        <v>1</v>
      </c>
      <c r="N942" s="196" t="s">
        <v>41</v>
      </c>
      <c r="P942" s="154">
        <f>O942*H942</f>
        <v>0</v>
      </c>
      <c r="Q942" s="154">
        <v>0</v>
      </c>
      <c r="R942" s="154">
        <f>Q942*H942</f>
        <v>0</v>
      </c>
      <c r="S942" s="154">
        <v>0</v>
      </c>
      <c r="T942" s="155">
        <f>S942*H942</f>
        <v>0</v>
      </c>
      <c r="AR942" s="156" t="s">
        <v>264</v>
      </c>
      <c r="AT942" s="156" t="s">
        <v>444</v>
      </c>
      <c r="AU942" s="156" t="s">
        <v>88</v>
      </c>
      <c r="AY942" s="17" t="s">
        <v>177</v>
      </c>
      <c r="BE942" s="157">
        <f>IF(N942="základná",J942,0)</f>
        <v>0</v>
      </c>
      <c r="BF942" s="157">
        <f>IF(N942="znížená",J942,0)</f>
        <v>0</v>
      </c>
      <c r="BG942" s="157">
        <f>IF(N942="zákl. prenesená",J942,0)</f>
        <v>0</v>
      </c>
      <c r="BH942" s="157">
        <f>IF(N942="zníž. prenesená",J942,0)</f>
        <v>0</v>
      </c>
      <c r="BI942" s="157">
        <f>IF(N942="nulová",J942,0)</f>
        <v>0</v>
      </c>
      <c r="BJ942" s="17" t="s">
        <v>88</v>
      </c>
      <c r="BK942" s="157">
        <f>ROUND(I942*H942,2)</f>
        <v>0</v>
      </c>
      <c r="BL942" s="17" t="s">
        <v>229</v>
      </c>
      <c r="BM942" s="156" t="s">
        <v>863</v>
      </c>
    </row>
    <row r="943" spans="2:65" s="15" customFormat="1">
      <c r="B943" s="180"/>
      <c r="D943" s="159" t="s">
        <v>184</v>
      </c>
      <c r="E943" s="181" t="s">
        <v>1</v>
      </c>
      <c r="F943" s="182" t="s">
        <v>2932</v>
      </c>
      <c r="H943" s="181" t="s">
        <v>1</v>
      </c>
      <c r="I943" s="183"/>
      <c r="L943" s="180"/>
      <c r="M943" s="184"/>
      <c r="T943" s="185"/>
      <c r="AT943" s="181" t="s">
        <v>184</v>
      </c>
      <c r="AU943" s="181" t="s">
        <v>88</v>
      </c>
      <c r="AV943" s="15" t="s">
        <v>82</v>
      </c>
      <c r="AW943" s="15" t="s">
        <v>31</v>
      </c>
      <c r="AX943" s="15" t="s">
        <v>75</v>
      </c>
      <c r="AY943" s="181" t="s">
        <v>177</v>
      </c>
    </row>
    <row r="944" spans="2:65" s="12" customFormat="1">
      <c r="B944" s="158"/>
      <c r="D944" s="159" t="s">
        <v>184</v>
      </c>
      <c r="E944" s="160" t="s">
        <v>1</v>
      </c>
      <c r="F944" s="161" t="s">
        <v>2933</v>
      </c>
      <c r="H944" s="162">
        <v>1</v>
      </c>
      <c r="I944" s="163"/>
      <c r="L944" s="158"/>
      <c r="M944" s="164"/>
      <c r="T944" s="165"/>
      <c r="AT944" s="160" t="s">
        <v>184</v>
      </c>
      <c r="AU944" s="160" t="s">
        <v>88</v>
      </c>
      <c r="AV944" s="12" t="s">
        <v>88</v>
      </c>
      <c r="AW944" s="12" t="s">
        <v>31</v>
      </c>
      <c r="AX944" s="12" t="s">
        <v>75</v>
      </c>
      <c r="AY944" s="160" t="s">
        <v>177</v>
      </c>
    </row>
    <row r="945" spans="2:65" s="13" customFormat="1">
      <c r="B945" s="166"/>
      <c r="D945" s="159" t="s">
        <v>184</v>
      </c>
      <c r="E945" s="167" t="s">
        <v>1</v>
      </c>
      <c r="F945" s="168" t="s">
        <v>186</v>
      </c>
      <c r="H945" s="169">
        <v>1</v>
      </c>
      <c r="I945" s="170"/>
      <c r="L945" s="166"/>
      <c r="M945" s="171"/>
      <c r="T945" s="172"/>
      <c r="AT945" s="167" t="s">
        <v>184</v>
      </c>
      <c r="AU945" s="167" t="s">
        <v>88</v>
      </c>
      <c r="AV945" s="13" t="s">
        <v>183</v>
      </c>
      <c r="AW945" s="13" t="s">
        <v>31</v>
      </c>
      <c r="AX945" s="13" t="s">
        <v>82</v>
      </c>
      <c r="AY945" s="167" t="s">
        <v>177</v>
      </c>
    </row>
    <row r="946" spans="2:65" s="1" customFormat="1" ht="76.349999999999994" customHeight="1">
      <c r="B946" s="143"/>
      <c r="C946" s="186" t="s">
        <v>598</v>
      </c>
      <c r="D946" s="186" t="s">
        <v>444</v>
      </c>
      <c r="E946" s="187" t="s">
        <v>2934</v>
      </c>
      <c r="F946" s="188" t="s">
        <v>2935</v>
      </c>
      <c r="G946" s="189" t="s">
        <v>260</v>
      </c>
      <c r="H946" s="190">
        <v>1</v>
      </c>
      <c r="I946" s="191"/>
      <c r="J946" s="192">
        <f>ROUND(I946*H946,2)</f>
        <v>0</v>
      </c>
      <c r="K946" s="193"/>
      <c r="L946" s="194"/>
      <c r="M946" s="195" t="s">
        <v>1</v>
      </c>
      <c r="N946" s="196" t="s">
        <v>41</v>
      </c>
      <c r="P946" s="154">
        <f>O946*H946</f>
        <v>0</v>
      </c>
      <c r="Q946" s="154">
        <v>0</v>
      </c>
      <c r="R946" s="154">
        <f>Q946*H946</f>
        <v>0</v>
      </c>
      <c r="S946" s="154">
        <v>0</v>
      </c>
      <c r="T946" s="155">
        <f>S946*H946</f>
        <v>0</v>
      </c>
      <c r="AR946" s="156" t="s">
        <v>264</v>
      </c>
      <c r="AT946" s="156" t="s">
        <v>444</v>
      </c>
      <c r="AU946" s="156" t="s">
        <v>88</v>
      </c>
      <c r="AY946" s="17" t="s">
        <v>177</v>
      </c>
      <c r="BE946" s="157">
        <f>IF(N946="základná",J946,0)</f>
        <v>0</v>
      </c>
      <c r="BF946" s="157">
        <f>IF(N946="znížená",J946,0)</f>
        <v>0</v>
      </c>
      <c r="BG946" s="157">
        <f>IF(N946="zákl. prenesená",J946,0)</f>
        <v>0</v>
      </c>
      <c r="BH946" s="157">
        <f>IF(N946="zníž. prenesená",J946,0)</f>
        <v>0</v>
      </c>
      <c r="BI946" s="157">
        <f>IF(N946="nulová",J946,0)</f>
        <v>0</v>
      </c>
      <c r="BJ946" s="17" t="s">
        <v>88</v>
      </c>
      <c r="BK946" s="157">
        <f>ROUND(I946*H946,2)</f>
        <v>0</v>
      </c>
      <c r="BL946" s="17" t="s">
        <v>229</v>
      </c>
      <c r="BM946" s="156" t="s">
        <v>868</v>
      </c>
    </row>
    <row r="947" spans="2:65" s="15" customFormat="1">
      <c r="B947" s="180"/>
      <c r="D947" s="159" t="s">
        <v>184</v>
      </c>
      <c r="E947" s="181" t="s">
        <v>1</v>
      </c>
      <c r="F947" s="182" t="s">
        <v>2936</v>
      </c>
      <c r="H947" s="181" t="s">
        <v>1</v>
      </c>
      <c r="I947" s="183"/>
      <c r="L947" s="180"/>
      <c r="M947" s="184"/>
      <c r="T947" s="185"/>
      <c r="AT947" s="181" t="s">
        <v>184</v>
      </c>
      <c r="AU947" s="181" t="s">
        <v>88</v>
      </c>
      <c r="AV947" s="15" t="s">
        <v>82</v>
      </c>
      <c r="AW947" s="15" t="s">
        <v>31</v>
      </c>
      <c r="AX947" s="15" t="s">
        <v>75</v>
      </c>
      <c r="AY947" s="181" t="s">
        <v>177</v>
      </c>
    </row>
    <row r="948" spans="2:65" s="12" customFormat="1">
      <c r="B948" s="158"/>
      <c r="D948" s="159" t="s">
        <v>184</v>
      </c>
      <c r="E948" s="160" t="s">
        <v>1</v>
      </c>
      <c r="F948" s="161" t="s">
        <v>2937</v>
      </c>
      <c r="H948" s="162">
        <v>1</v>
      </c>
      <c r="I948" s="163"/>
      <c r="L948" s="158"/>
      <c r="M948" s="164"/>
      <c r="T948" s="165"/>
      <c r="AT948" s="160" t="s">
        <v>184</v>
      </c>
      <c r="AU948" s="160" t="s">
        <v>88</v>
      </c>
      <c r="AV948" s="12" t="s">
        <v>88</v>
      </c>
      <c r="AW948" s="12" t="s">
        <v>31</v>
      </c>
      <c r="AX948" s="12" t="s">
        <v>75</v>
      </c>
      <c r="AY948" s="160" t="s">
        <v>177</v>
      </c>
    </row>
    <row r="949" spans="2:65" s="13" customFormat="1">
      <c r="B949" s="166"/>
      <c r="D949" s="159" t="s">
        <v>184</v>
      </c>
      <c r="E949" s="167" t="s">
        <v>1</v>
      </c>
      <c r="F949" s="168" t="s">
        <v>186</v>
      </c>
      <c r="H949" s="169">
        <v>1</v>
      </c>
      <c r="I949" s="170"/>
      <c r="L949" s="166"/>
      <c r="M949" s="171"/>
      <c r="T949" s="172"/>
      <c r="AT949" s="167" t="s">
        <v>184</v>
      </c>
      <c r="AU949" s="167" t="s">
        <v>88</v>
      </c>
      <c r="AV949" s="13" t="s">
        <v>183</v>
      </c>
      <c r="AW949" s="13" t="s">
        <v>31</v>
      </c>
      <c r="AX949" s="13" t="s">
        <v>82</v>
      </c>
      <c r="AY949" s="167" t="s">
        <v>177</v>
      </c>
    </row>
    <row r="950" spans="2:65" s="1" customFormat="1" ht="62.7" customHeight="1">
      <c r="B950" s="143"/>
      <c r="C950" s="186" t="s">
        <v>946</v>
      </c>
      <c r="D950" s="186" t="s">
        <v>444</v>
      </c>
      <c r="E950" s="187" t="s">
        <v>2938</v>
      </c>
      <c r="F950" s="188" t="s">
        <v>2939</v>
      </c>
      <c r="G950" s="189" t="s">
        <v>260</v>
      </c>
      <c r="H950" s="190">
        <v>1</v>
      </c>
      <c r="I950" s="191"/>
      <c r="J950" s="192">
        <f>ROUND(I950*H950,2)</f>
        <v>0</v>
      </c>
      <c r="K950" s="193"/>
      <c r="L950" s="194"/>
      <c r="M950" s="195" t="s">
        <v>1</v>
      </c>
      <c r="N950" s="196" t="s">
        <v>41</v>
      </c>
      <c r="P950" s="154">
        <f>O950*H950</f>
        <v>0</v>
      </c>
      <c r="Q950" s="154">
        <v>0</v>
      </c>
      <c r="R950" s="154">
        <f>Q950*H950</f>
        <v>0</v>
      </c>
      <c r="S950" s="154">
        <v>0</v>
      </c>
      <c r="T950" s="155">
        <f>S950*H950</f>
        <v>0</v>
      </c>
      <c r="AR950" s="156" t="s">
        <v>264</v>
      </c>
      <c r="AT950" s="156" t="s">
        <v>444</v>
      </c>
      <c r="AU950" s="156" t="s">
        <v>88</v>
      </c>
      <c r="AY950" s="17" t="s">
        <v>177</v>
      </c>
      <c r="BE950" s="157">
        <f>IF(N950="základná",J950,0)</f>
        <v>0</v>
      </c>
      <c r="BF950" s="157">
        <f>IF(N950="znížená",J950,0)</f>
        <v>0</v>
      </c>
      <c r="BG950" s="157">
        <f>IF(N950="zákl. prenesená",J950,0)</f>
        <v>0</v>
      </c>
      <c r="BH950" s="157">
        <f>IF(N950="zníž. prenesená",J950,0)</f>
        <v>0</v>
      </c>
      <c r="BI950" s="157">
        <f>IF(N950="nulová",J950,0)</f>
        <v>0</v>
      </c>
      <c r="BJ950" s="17" t="s">
        <v>88</v>
      </c>
      <c r="BK950" s="157">
        <f>ROUND(I950*H950,2)</f>
        <v>0</v>
      </c>
      <c r="BL950" s="17" t="s">
        <v>229</v>
      </c>
      <c r="BM950" s="156" t="s">
        <v>872</v>
      </c>
    </row>
    <row r="951" spans="2:65" s="15" customFormat="1">
      <c r="B951" s="180"/>
      <c r="D951" s="159" t="s">
        <v>184</v>
      </c>
      <c r="E951" s="181" t="s">
        <v>1</v>
      </c>
      <c r="F951" s="182" t="s">
        <v>2940</v>
      </c>
      <c r="H951" s="181" t="s">
        <v>1</v>
      </c>
      <c r="I951" s="183"/>
      <c r="L951" s="180"/>
      <c r="M951" s="184"/>
      <c r="T951" s="185"/>
      <c r="AT951" s="181" t="s">
        <v>184</v>
      </c>
      <c r="AU951" s="181" t="s">
        <v>88</v>
      </c>
      <c r="AV951" s="15" t="s">
        <v>82</v>
      </c>
      <c r="AW951" s="15" t="s">
        <v>31</v>
      </c>
      <c r="AX951" s="15" t="s">
        <v>75</v>
      </c>
      <c r="AY951" s="181" t="s">
        <v>177</v>
      </c>
    </row>
    <row r="952" spans="2:65" s="12" customFormat="1">
      <c r="B952" s="158"/>
      <c r="D952" s="159" t="s">
        <v>184</v>
      </c>
      <c r="E952" s="160" t="s">
        <v>1</v>
      </c>
      <c r="F952" s="161" t="s">
        <v>2941</v>
      </c>
      <c r="H952" s="162">
        <v>1</v>
      </c>
      <c r="I952" s="163"/>
      <c r="L952" s="158"/>
      <c r="M952" s="164"/>
      <c r="T952" s="165"/>
      <c r="AT952" s="160" t="s">
        <v>184</v>
      </c>
      <c r="AU952" s="160" t="s">
        <v>88</v>
      </c>
      <c r="AV952" s="12" t="s">
        <v>88</v>
      </c>
      <c r="AW952" s="12" t="s">
        <v>31</v>
      </c>
      <c r="AX952" s="12" t="s">
        <v>75</v>
      </c>
      <c r="AY952" s="160" t="s">
        <v>177</v>
      </c>
    </row>
    <row r="953" spans="2:65" s="13" customFormat="1">
      <c r="B953" s="166"/>
      <c r="D953" s="159" t="s">
        <v>184</v>
      </c>
      <c r="E953" s="167" t="s">
        <v>1</v>
      </c>
      <c r="F953" s="168" t="s">
        <v>186</v>
      </c>
      <c r="H953" s="169">
        <v>1</v>
      </c>
      <c r="I953" s="170"/>
      <c r="L953" s="166"/>
      <c r="M953" s="171"/>
      <c r="T953" s="172"/>
      <c r="AT953" s="167" t="s">
        <v>184</v>
      </c>
      <c r="AU953" s="167" t="s">
        <v>88</v>
      </c>
      <c r="AV953" s="13" t="s">
        <v>183</v>
      </c>
      <c r="AW953" s="13" t="s">
        <v>31</v>
      </c>
      <c r="AX953" s="13" t="s">
        <v>82</v>
      </c>
      <c r="AY953" s="167" t="s">
        <v>177</v>
      </c>
    </row>
    <row r="954" spans="2:65" s="1" customFormat="1" ht="24.15" customHeight="1">
      <c r="B954" s="143"/>
      <c r="C954" s="144" t="s">
        <v>602</v>
      </c>
      <c r="D954" s="144" t="s">
        <v>179</v>
      </c>
      <c r="E954" s="145" t="s">
        <v>2942</v>
      </c>
      <c r="F954" s="146" t="s">
        <v>2943</v>
      </c>
      <c r="G954" s="147" t="s">
        <v>205</v>
      </c>
      <c r="H954" s="148">
        <v>7.4</v>
      </c>
      <c r="I954" s="149"/>
      <c r="J954" s="150">
        <f>ROUND(I954*H954,2)</f>
        <v>0</v>
      </c>
      <c r="K954" s="151"/>
      <c r="L954" s="32"/>
      <c r="M954" s="152" t="s">
        <v>1</v>
      </c>
      <c r="N954" s="153" t="s">
        <v>41</v>
      </c>
      <c r="P954" s="154">
        <f>O954*H954</f>
        <v>0</v>
      </c>
      <c r="Q954" s="154">
        <v>4.0000000000000003E-5</v>
      </c>
      <c r="R954" s="154">
        <f>Q954*H954</f>
        <v>2.9600000000000004E-4</v>
      </c>
      <c r="S954" s="154">
        <v>0</v>
      </c>
      <c r="T954" s="155">
        <f>S954*H954</f>
        <v>0</v>
      </c>
      <c r="AR954" s="156" t="s">
        <v>229</v>
      </c>
      <c r="AT954" s="156" t="s">
        <v>179</v>
      </c>
      <c r="AU954" s="156" t="s">
        <v>88</v>
      </c>
      <c r="AY954" s="17" t="s">
        <v>177</v>
      </c>
      <c r="BE954" s="157">
        <f>IF(N954="základná",J954,0)</f>
        <v>0</v>
      </c>
      <c r="BF954" s="157">
        <f>IF(N954="znížená",J954,0)</f>
        <v>0</v>
      </c>
      <c r="BG954" s="157">
        <f>IF(N954="zákl. prenesená",J954,0)</f>
        <v>0</v>
      </c>
      <c r="BH954" s="157">
        <f>IF(N954="zníž. prenesená",J954,0)</f>
        <v>0</v>
      </c>
      <c r="BI954" s="157">
        <f>IF(N954="nulová",J954,0)</f>
        <v>0</v>
      </c>
      <c r="BJ954" s="17" t="s">
        <v>88</v>
      </c>
      <c r="BK954" s="157">
        <f>ROUND(I954*H954,2)</f>
        <v>0</v>
      </c>
      <c r="BL954" s="17" t="s">
        <v>229</v>
      </c>
      <c r="BM954" s="156" t="s">
        <v>2944</v>
      </c>
    </row>
    <row r="955" spans="2:65" s="15" customFormat="1" ht="30.6">
      <c r="B955" s="180"/>
      <c r="D955" s="159" t="s">
        <v>184</v>
      </c>
      <c r="E955" s="181" t="s">
        <v>1</v>
      </c>
      <c r="F955" s="182" t="s">
        <v>2945</v>
      </c>
      <c r="H955" s="181" t="s">
        <v>1</v>
      </c>
      <c r="I955" s="183"/>
      <c r="L955" s="180"/>
      <c r="M955" s="184"/>
      <c r="T955" s="185"/>
      <c r="AT955" s="181" t="s">
        <v>184</v>
      </c>
      <c r="AU955" s="181" t="s">
        <v>88</v>
      </c>
      <c r="AV955" s="15" t="s">
        <v>82</v>
      </c>
      <c r="AW955" s="15" t="s">
        <v>31</v>
      </c>
      <c r="AX955" s="15" t="s">
        <v>75</v>
      </c>
      <c r="AY955" s="181" t="s">
        <v>177</v>
      </c>
    </row>
    <row r="956" spans="2:65" s="15" customFormat="1">
      <c r="B956" s="180"/>
      <c r="D956" s="159" t="s">
        <v>184</v>
      </c>
      <c r="E956" s="181" t="s">
        <v>1</v>
      </c>
      <c r="F956" s="182" t="s">
        <v>2946</v>
      </c>
      <c r="H956" s="181" t="s">
        <v>1</v>
      </c>
      <c r="I956" s="183"/>
      <c r="L956" s="180"/>
      <c r="M956" s="184"/>
      <c r="T956" s="185"/>
      <c r="AT956" s="181" t="s">
        <v>184</v>
      </c>
      <c r="AU956" s="181" t="s">
        <v>88</v>
      </c>
      <c r="AV956" s="15" t="s">
        <v>82</v>
      </c>
      <c r="AW956" s="15" t="s">
        <v>31</v>
      </c>
      <c r="AX956" s="15" t="s">
        <v>75</v>
      </c>
      <c r="AY956" s="181" t="s">
        <v>177</v>
      </c>
    </row>
    <row r="957" spans="2:65" s="12" customFormat="1">
      <c r="B957" s="158"/>
      <c r="D957" s="159" t="s">
        <v>184</v>
      </c>
      <c r="E957" s="160" t="s">
        <v>1</v>
      </c>
      <c r="F957" s="161" t="s">
        <v>2844</v>
      </c>
      <c r="H957" s="162">
        <v>7.4</v>
      </c>
      <c r="I957" s="163"/>
      <c r="L957" s="158"/>
      <c r="M957" s="164"/>
      <c r="T957" s="165"/>
      <c r="AT957" s="160" t="s">
        <v>184</v>
      </c>
      <c r="AU957" s="160" t="s">
        <v>88</v>
      </c>
      <c r="AV957" s="12" t="s">
        <v>88</v>
      </c>
      <c r="AW957" s="12" t="s">
        <v>31</v>
      </c>
      <c r="AX957" s="12" t="s">
        <v>75</v>
      </c>
      <c r="AY957" s="160" t="s">
        <v>177</v>
      </c>
    </row>
    <row r="958" spans="2:65" s="13" customFormat="1">
      <c r="B958" s="166"/>
      <c r="D958" s="159" t="s">
        <v>184</v>
      </c>
      <c r="E958" s="167" t="s">
        <v>1</v>
      </c>
      <c r="F958" s="168" t="s">
        <v>186</v>
      </c>
      <c r="H958" s="169">
        <v>7.4</v>
      </c>
      <c r="I958" s="170"/>
      <c r="L958" s="166"/>
      <c r="M958" s="171"/>
      <c r="T958" s="172"/>
      <c r="AT958" s="167" t="s">
        <v>184</v>
      </c>
      <c r="AU958" s="167" t="s">
        <v>88</v>
      </c>
      <c r="AV958" s="13" t="s">
        <v>183</v>
      </c>
      <c r="AW958" s="13" t="s">
        <v>31</v>
      </c>
      <c r="AX958" s="13" t="s">
        <v>82</v>
      </c>
      <c r="AY958" s="167" t="s">
        <v>177</v>
      </c>
    </row>
    <row r="959" spans="2:65" s="1" customFormat="1" ht="49.2" customHeight="1">
      <c r="B959" s="143"/>
      <c r="C959" s="186" t="s">
        <v>955</v>
      </c>
      <c r="D959" s="186" t="s">
        <v>444</v>
      </c>
      <c r="E959" s="187" t="s">
        <v>2947</v>
      </c>
      <c r="F959" s="188" t="s">
        <v>2948</v>
      </c>
      <c r="G959" s="189" t="s">
        <v>205</v>
      </c>
      <c r="H959" s="190">
        <v>8.8800000000000008</v>
      </c>
      <c r="I959" s="191"/>
      <c r="J959" s="192">
        <f>ROUND(I959*H959,2)</f>
        <v>0</v>
      </c>
      <c r="K959" s="193"/>
      <c r="L959" s="194"/>
      <c r="M959" s="195" t="s">
        <v>1</v>
      </c>
      <c r="N959" s="196" t="s">
        <v>41</v>
      </c>
      <c r="P959" s="154">
        <f>O959*H959</f>
        <v>0</v>
      </c>
      <c r="Q959" s="154">
        <v>1.2319999999999999E-2</v>
      </c>
      <c r="R959" s="154">
        <f>Q959*H959</f>
        <v>0.1094016</v>
      </c>
      <c r="S959" s="154">
        <v>0</v>
      </c>
      <c r="T959" s="155">
        <f>S959*H959</f>
        <v>0</v>
      </c>
      <c r="AR959" s="156" t="s">
        <v>264</v>
      </c>
      <c r="AT959" s="156" t="s">
        <v>444</v>
      </c>
      <c r="AU959" s="156" t="s">
        <v>88</v>
      </c>
      <c r="AY959" s="17" t="s">
        <v>177</v>
      </c>
      <c r="BE959" s="157">
        <f>IF(N959="základná",J959,0)</f>
        <v>0</v>
      </c>
      <c r="BF959" s="157">
        <f>IF(N959="znížená",J959,0)</f>
        <v>0</v>
      </c>
      <c r="BG959" s="157">
        <f>IF(N959="zákl. prenesená",J959,0)</f>
        <v>0</v>
      </c>
      <c r="BH959" s="157">
        <f>IF(N959="zníž. prenesená",J959,0)</f>
        <v>0</v>
      </c>
      <c r="BI959" s="157">
        <f>IF(N959="nulová",J959,0)</f>
        <v>0</v>
      </c>
      <c r="BJ959" s="17" t="s">
        <v>88</v>
      </c>
      <c r="BK959" s="157">
        <f>ROUND(I959*H959,2)</f>
        <v>0</v>
      </c>
      <c r="BL959" s="17" t="s">
        <v>229</v>
      </c>
      <c r="BM959" s="156" t="s">
        <v>2949</v>
      </c>
    </row>
    <row r="960" spans="2:65" s="12" customFormat="1">
      <c r="B960" s="158"/>
      <c r="D960" s="159" t="s">
        <v>184</v>
      </c>
      <c r="E960" s="160" t="s">
        <v>1</v>
      </c>
      <c r="F960" s="161" t="s">
        <v>2950</v>
      </c>
      <c r="H960" s="162">
        <v>8.8800000000000008</v>
      </c>
      <c r="I960" s="163"/>
      <c r="L960" s="158"/>
      <c r="M960" s="164"/>
      <c r="T960" s="165"/>
      <c r="AT960" s="160" t="s">
        <v>184</v>
      </c>
      <c r="AU960" s="160" t="s">
        <v>88</v>
      </c>
      <c r="AV960" s="12" t="s">
        <v>88</v>
      </c>
      <c r="AW960" s="12" t="s">
        <v>31</v>
      </c>
      <c r="AX960" s="12" t="s">
        <v>82</v>
      </c>
      <c r="AY960" s="160" t="s">
        <v>177</v>
      </c>
    </row>
    <row r="961" spans="2:65" s="1" customFormat="1" ht="24.15" customHeight="1">
      <c r="B961" s="143"/>
      <c r="C961" s="144" t="s">
        <v>606</v>
      </c>
      <c r="D961" s="144" t="s">
        <v>179</v>
      </c>
      <c r="E961" s="145" t="s">
        <v>2951</v>
      </c>
      <c r="F961" s="146" t="s">
        <v>2952</v>
      </c>
      <c r="G961" s="147" t="s">
        <v>618</v>
      </c>
      <c r="H961" s="149"/>
      <c r="I961" s="149"/>
      <c r="J961" s="150">
        <f>ROUND(I961*H961,2)</f>
        <v>0</v>
      </c>
      <c r="K961" s="151"/>
      <c r="L961" s="32"/>
      <c r="M961" s="152" t="s">
        <v>1</v>
      </c>
      <c r="N961" s="153" t="s">
        <v>41</v>
      </c>
      <c r="P961" s="154">
        <f>O961*H961</f>
        <v>0</v>
      </c>
      <c r="Q961" s="154">
        <v>0</v>
      </c>
      <c r="R961" s="154">
        <f>Q961*H961</f>
        <v>0</v>
      </c>
      <c r="S961" s="154">
        <v>0</v>
      </c>
      <c r="T961" s="155">
        <f>S961*H961</f>
        <v>0</v>
      </c>
      <c r="AR961" s="156" t="s">
        <v>229</v>
      </c>
      <c r="AT961" s="156" t="s">
        <v>179</v>
      </c>
      <c r="AU961" s="156" t="s">
        <v>88</v>
      </c>
      <c r="AY961" s="17" t="s">
        <v>177</v>
      </c>
      <c r="BE961" s="157">
        <f>IF(N961="základná",J961,0)</f>
        <v>0</v>
      </c>
      <c r="BF961" s="157">
        <f>IF(N961="znížená",J961,0)</f>
        <v>0</v>
      </c>
      <c r="BG961" s="157">
        <f>IF(N961="zákl. prenesená",J961,0)</f>
        <v>0</v>
      </c>
      <c r="BH961" s="157">
        <f>IF(N961="zníž. prenesená",J961,0)</f>
        <v>0</v>
      </c>
      <c r="BI961" s="157">
        <f>IF(N961="nulová",J961,0)</f>
        <v>0</v>
      </c>
      <c r="BJ961" s="17" t="s">
        <v>88</v>
      </c>
      <c r="BK961" s="157">
        <f>ROUND(I961*H961,2)</f>
        <v>0</v>
      </c>
      <c r="BL961" s="17" t="s">
        <v>229</v>
      </c>
      <c r="BM961" s="156" t="s">
        <v>877</v>
      </c>
    </row>
    <row r="962" spans="2:65" s="11" customFormat="1" ht="22.95" customHeight="1">
      <c r="B962" s="131"/>
      <c r="D962" s="132" t="s">
        <v>74</v>
      </c>
      <c r="E962" s="141" t="s">
        <v>746</v>
      </c>
      <c r="F962" s="141" t="s">
        <v>747</v>
      </c>
      <c r="I962" s="134"/>
      <c r="J962" s="142">
        <f>BK962</f>
        <v>0</v>
      </c>
      <c r="L962" s="131"/>
      <c r="M962" s="136"/>
      <c r="P962" s="137">
        <f>SUM(P963:P1196)</f>
        <v>0</v>
      </c>
      <c r="R962" s="137">
        <f>SUM(R963:R1196)</f>
        <v>1.0659812800000001</v>
      </c>
      <c r="T962" s="138">
        <f>SUM(T963:T1196)</f>
        <v>0</v>
      </c>
      <c r="AR962" s="132" t="s">
        <v>88</v>
      </c>
      <c r="AT962" s="139" t="s">
        <v>74</v>
      </c>
      <c r="AU962" s="139" t="s">
        <v>82</v>
      </c>
      <c r="AY962" s="132" t="s">
        <v>177</v>
      </c>
      <c r="BK962" s="140">
        <f>SUM(BK963:BK1196)</f>
        <v>0</v>
      </c>
    </row>
    <row r="963" spans="2:65" s="272" customFormat="1" ht="62.7" customHeight="1">
      <c r="B963" s="262"/>
      <c r="C963" s="210" t="s">
        <v>962</v>
      </c>
      <c r="D963" s="210" t="s">
        <v>444</v>
      </c>
      <c r="E963" s="263" t="s">
        <v>2953</v>
      </c>
      <c r="F963" s="264" t="s">
        <v>4546</v>
      </c>
      <c r="G963" s="265" t="s">
        <v>260</v>
      </c>
      <c r="H963" s="266">
        <v>1</v>
      </c>
      <c r="I963" s="266"/>
      <c r="J963" s="267">
        <f>ROUND(I963*H963,2)</f>
        <v>0</v>
      </c>
      <c r="K963" s="268"/>
      <c r="L963" s="269"/>
      <c r="M963" s="270" t="s">
        <v>1</v>
      </c>
      <c r="N963" s="271" t="s">
        <v>41</v>
      </c>
      <c r="P963" s="273">
        <f>O963*H963</f>
        <v>0</v>
      </c>
      <c r="Q963" s="273">
        <v>0</v>
      </c>
      <c r="R963" s="273">
        <f>Q963*H963</f>
        <v>0</v>
      </c>
      <c r="S963" s="273">
        <v>0</v>
      </c>
      <c r="T963" s="274">
        <f>S963*H963</f>
        <v>0</v>
      </c>
      <c r="AR963" s="275" t="s">
        <v>264</v>
      </c>
      <c r="AT963" s="275" t="s">
        <v>444</v>
      </c>
      <c r="AU963" s="275" t="s">
        <v>88</v>
      </c>
      <c r="AY963" s="276" t="s">
        <v>177</v>
      </c>
      <c r="BE963" s="277">
        <f>IF(N963="základná",J963,0)</f>
        <v>0</v>
      </c>
      <c r="BF963" s="277">
        <f>IF(N963="znížená",J963,0)</f>
        <v>0</v>
      </c>
      <c r="BG963" s="277">
        <f>IF(N963="zákl. prenesená",J963,0)</f>
        <v>0</v>
      </c>
      <c r="BH963" s="277">
        <f>IF(N963="zníž. prenesená",J963,0)</f>
        <v>0</v>
      </c>
      <c r="BI963" s="277">
        <f>IF(N963="nulová",J963,0)</f>
        <v>0</v>
      </c>
      <c r="BJ963" s="276" t="s">
        <v>88</v>
      </c>
      <c r="BK963" s="277">
        <f>ROUND(I963*H963,2)</f>
        <v>0</v>
      </c>
      <c r="BL963" s="276" t="s">
        <v>229</v>
      </c>
      <c r="BM963" s="275" t="s">
        <v>883</v>
      </c>
    </row>
    <row r="964" spans="2:65" s="12" customFormat="1">
      <c r="B964" s="158"/>
      <c r="D964" s="159" t="s">
        <v>184</v>
      </c>
      <c r="E964" s="160" t="s">
        <v>1</v>
      </c>
      <c r="F964" s="161" t="s">
        <v>2954</v>
      </c>
      <c r="H964" s="162">
        <v>1</v>
      </c>
      <c r="I964" s="163"/>
      <c r="L964" s="158"/>
      <c r="M964" s="164"/>
      <c r="T964" s="165"/>
      <c r="AT964" s="160" t="s">
        <v>184</v>
      </c>
      <c r="AU964" s="160" t="s">
        <v>88</v>
      </c>
      <c r="AV964" s="12" t="s">
        <v>88</v>
      </c>
      <c r="AW964" s="12" t="s">
        <v>31</v>
      </c>
      <c r="AX964" s="12" t="s">
        <v>75</v>
      </c>
      <c r="AY964" s="160" t="s">
        <v>177</v>
      </c>
    </row>
    <row r="965" spans="2:65" s="13" customFormat="1">
      <c r="B965" s="166"/>
      <c r="D965" s="159" t="s">
        <v>184</v>
      </c>
      <c r="E965" s="167" t="s">
        <v>1</v>
      </c>
      <c r="F965" s="168" t="s">
        <v>186</v>
      </c>
      <c r="H965" s="169">
        <v>1</v>
      </c>
      <c r="I965" s="170"/>
      <c r="L965" s="166"/>
      <c r="M965" s="171"/>
      <c r="T965" s="172"/>
      <c r="AT965" s="167" t="s">
        <v>184</v>
      </c>
      <c r="AU965" s="167" t="s">
        <v>88</v>
      </c>
      <c r="AV965" s="13" t="s">
        <v>183</v>
      </c>
      <c r="AW965" s="13" t="s">
        <v>31</v>
      </c>
      <c r="AX965" s="13" t="s">
        <v>82</v>
      </c>
      <c r="AY965" s="167" t="s">
        <v>177</v>
      </c>
    </row>
    <row r="966" spans="2:65" s="272" customFormat="1" ht="55.5" customHeight="1">
      <c r="B966" s="262"/>
      <c r="C966" s="210" t="s">
        <v>611</v>
      </c>
      <c r="D966" s="210" t="s">
        <v>444</v>
      </c>
      <c r="E966" s="263" t="s">
        <v>2955</v>
      </c>
      <c r="F966" s="264" t="s">
        <v>4547</v>
      </c>
      <c r="G966" s="265" t="s">
        <v>260</v>
      </c>
      <c r="H966" s="266">
        <v>1</v>
      </c>
      <c r="I966" s="266"/>
      <c r="J966" s="267">
        <f>ROUND(I966*H966,2)</f>
        <v>0</v>
      </c>
      <c r="K966" s="268"/>
      <c r="L966" s="269"/>
      <c r="M966" s="270" t="s">
        <v>1</v>
      </c>
      <c r="N966" s="271" t="s">
        <v>41</v>
      </c>
      <c r="P966" s="273">
        <f>O966*H966</f>
        <v>0</v>
      </c>
      <c r="Q966" s="273">
        <v>0</v>
      </c>
      <c r="R966" s="273">
        <f>Q966*H966</f>
        <v>0</v>
      </c>
      <c r="S966" s="273">
        <v>0</v>
      </c>
      <c r="T966" s="274">
        <f>S966*H966</f>
        <v>0</v>
      </c>
      <c r="AR966" s="275" t="s">
        <v>264</v>
      </c>
      <c r="AT966" s="275" t="s">
        <v>444</v>
      </c>
      <c r="AU966" s="275" t="s">
        <v>88</v>
      </c>
      <c r="AY966" s="276" t="s">
        <v>177</v>
      </c>
      <c r="BE966" s="277">
        <f>IF(N966="základná",J966,0)</f>
        <v>0</v>
      </c>
      <c r="BF966" s="277">
        <f>IF(N966="znížená",J966,0)</f>
        <v>0</v>
      </c>
      <c r="BG966" s="277">
        <f>IF(N966="zákl. prenesená",J966,0)</f>
        <v>0</v>
      </c>
      <c r="BH966" s="277">
        <f>IF(N966="zníž. prenesená",J966,0)</f>
        <v>0</v>
      </c>
      <c r="BI966" s="277">
        <f>IF(N966="nulová",J966,0)</f>
        <v>0</v>
      </c>
      <c r="BJ966" s="276" t="s">
        <v>88</v>
      </c>
      <c r="BK966" s="277">
        <f>ROUND(I966*H966,2)</f>
        <v>0</v>
      </c>
      <c r="BL966" s="276" t="s">
        <v>229</v>
      </c>
      <c r="BM966" s="275" t="s">
        <v>888</v>
      </c>
    </row>
    <row r="967" spans="2:65" s="12" customFormat="1">
      <c r="B967" s="158"/>
      <c r="D967" s="159" t="s">
        <v>184</v>
      </c>
      <c r="E967" s="160" t="s">
        <v>1</v>
      </c>
      <c r="F967" s="161" t="s">
        <v>2956</v>
      </c>
      <c r="H967" s="162">
        <v>1</v>
      </c>
      <c r="I967" s="163"/>
      <c r="L967" s="158"/>
      <c r="M967" s="164"/>
      <c r="T967" s="165"/>
      <c r="AT967" s="160" t="s">
        <v>184</v>
      </c>
      <c r="AU967" s="160" t="s">
        <v>88</v>
      </c>
      <c r="AV967" s="12" t="s">
        <v>88</v>
      </c>
      <c r="AW967" s="12" t="s">
        <v>31</v>
      </c>
      <c r="AX967" s="12" t="s">
        <v>75</v>
      </c>
      <c r="AY967" s="160" t="s">
        <v>177</v>
      </c>
    </row>
    <row r="968" spans="2:65" s="13" customFormat="1">
      <c r="B968" s="166"/>
      <c r="D968" s="159" t="s">
        <v>184</v>
      </c>
      <c r="E968" s="167" t="s">
        <v>1</v>
      </c>
      <c r="F968" s="168" t="s">
        <v>186</v>
      </c>
      <c r="H968" s="169">
        <v>1</v>
      </c>
      <c r="I968" s="170"/>
      <c r="L968" s="166"/>
      <c r="M968" s="171"/>
      <c r="T968" s="172"/>
      <c r="AT968" s="167" t="s">
        <v>184</v>
      </c>
      <c r="AU968" s="167" t="s">
        <v>88</v>
      </c>
      <c r="AV968" s="13" t="s">
        <v>183</v>
      </c>
      <c r="AW968" s="13" t="s">
        <v>31</v>
      </c>
      <c r="AX968" s="13" t="s">
        <v>82</v>
      </c>
      <c r="AY968" s="167" t="s">
        <v>177</v>
      </c>
    </row>
    <row r="969" spans="2:65" s="272" customFormat="1" ht="62.7" customHeight="1">
      <c r="B969" s="262"/>
      <c r="C969" s="210" t="s">
        <v>971</v>
      </c>
      <c r="D969" s="210" t="s">
        <v>444</v>
      </c>
      <c r="E969" s="263" t="s">
        <v>2957</v>
      </c>
      <c r="F969" s="264" t="s">
        <v>4548</v>
      </c>
      <c r="G969" s="265" t="s">
        <v>260</v>
      </c>
      <c r="H969" s="266">
        <v>1</v>
      </c>
      <c r="I969" s="266"/>
      <c r="J969" s="267">
        <f>ROUND(I969*H969,2)</f>
        <v>0</v>
      </c>
      <c r="K969" s="268"/>
      <c r="L969" s="269"/>
      <c r="M969" s="270" t="s">
        <v>1</v>
      </c>
      <c r="N969" s="271" t="s">
        <v>41</v>
      </c>
      <c r="P969" s="273">
        <f>O969*H969</f>
        <v>0</v>
      </c>
      <c r="Q969" s="273">
        <v>0</v>
      </c>
      <c r="R969" s="273">
        <f>Q969*H969</f>
        <v>0</v>
      </c>
      <c r="S969" s="273">
        <v>0</v>
      </c>
      <c r="T969" s="274">
        <f>S969*H969</f>
        <v>0</v>
      </c>
      <c r="AR969" s="275" t="s">
        <v>264</v>
      </c>
      <c r="AT969" s="275" t="s">
        <v>444</v>
      </c>
      <c r="AU969" s="275" t="s">
        <v>88</v>
      </c>
      <c r="AY969" s="276" t="s">
        <v>177</v>
      </c>
      <c r="BE969" s="277">
        <f>IF(N969="základná",J969,0)</f>
        <v>0</v>
      </c>
      <c r="BF969" s="277">
        <f>IF(N969="znížená",J969,0)</f>
        <v>0</v>
      </c>
      <c r="BG969" s="277">
        <f>IF(N969="zákl. prenesená",J969,0)</f>
        <v>0</v>
      </c>
      <c r="BH969" s="277">
        <f>IF(N969="zníž. prenesená",J969,0)</f>
        <v>0</v>
      </c>
      <c r="BI969" s="277">
        <f>IF(N969="nulová",J969,0)</f>
        <v>0</v>
      </c>
      <c r="BJ969" s="276" t="s">
        <v>88</v>
      </c>
      <c r="BK969" s="277">
        <f>ROUND(I969*H969,2)</f>
        <v>0</v>
      </c>
      <c r="BL969" s="276" t="s">
        <v>229</v>
      </c>
      <c r="BM969" s="275" t="s">
        <v>1439</v>
      </c>
    </row>
    <row r="970" spans="2:65" s="12" customFormat="1">
      <c r="B970" s="158"/>
      <c r="D970" s="159" t="s">
        <v>184</v>
      </c>
      <c r="E970" s="160" t="s">
        <v>1</v>
      </c>
      <c r="F970" s="161" t="s">
        <v>2958</v>
      </c>
      <c r="H970" s="162">
        <v>1</v>
      </c>
      <c r="I970" s="163"/>
      <c r="L970" s="158"/>
      <c r="M970" s="164"/>
      <c r="T970" s="165"/>
      <c r="AT970" s="160" t="s">
        <v>184</v>
      </c>
      <c r="AU970" s="160" t="s">
        <v>88</v>
      </c>
      <c r="AV970" s="12" t="s">
        <v>88</v>
      </c>
      <c r="AW970" s="12" t="s">
        <v>31</v>
      </c>
      <c r="AX970" s="12" t="s">
        <v>75</v>
      </c>
      <c r="AY970" s="160" t="s">
        <v>177</v>
      </c>
    </row>
    <row r="971" spans="2:65" s="13" customFormat="1">
      <c r="B971" s="166"/>
      <c r="D971" s="159" t="s">
        <v>184</v>
      </c>
      <c r="E971" s="167" t="s">
        <v>1</v>
      </c>
      <c r="F971" s="168" t="s">
        <v>186</v>
      </c>
      <c r="H971" s="169">
        <v>1</v>
      </c>
      <c r="I971" s="170"/>
      <c r="L971" s="166"/>
      <c r="M971" s="171"/>
      <c r="T971" s="172"/>
      <c r="AT971" s="167" t="s">
        <v>184</v>
      </c>
      <c r="AU971" s="167" t="s">
        <v>88</v>
      </c>
      <c r="AV971" s="13" t="s">
        <v>183</v>
      </c>
      <c r="AW971" s="13" t="s">
        <v>31</v>
      </c>
      <c r="AX971" s="13" t="s">
        <v>82</v>
      </c>
      <c r="AY971" s="167" t="s">
        <v>177</v>
      </c>
    </row>
    <row r="972" spans="2:65" s="1" customFormat="1" ht="62.7" customHeight="1">
      <c r="B972" s="143"/>
      <c r="C972" s="186" t="s">
        <v>614</v>
      </c>
      <c r="D972" s="186" t="s">
        <v>444</v>
      </c>
      <c r="E972" s="187" t="s">
        <v>2959</v>
      </c>
      <c r="F972" s="188" t="s">
        <v>2960</v>
      </c>
      <c r="G972" s="189" t="s">
        <v>260</v>
      </c>
      <c r="H972" s="190">
        <v>1</v>
      </c>
      <c r="I972" s="191"/>
      <c r="J972" s="192">
        <f>ROUND(I972*H972,2)</f>
        <v>0</v>
      </c>
      <c r="K972" s="193"/>
      <c r="L972" s="194"/>
      <c r="M972" s="195" t="s">
        <v>1</v>
      </c>
      <c r="N972" s="196" t="s">
        <v>41</v>
      </c>
      <c r="P972" s="154">
        <f>O972*H972</f>
        <v>0</v>
      </c>
      <c r="Q972" s="154">
        <v>0</v>
      </c>
      <c r="R972" s="154">
        <f>Q972*H972</f>
        <v>0</v>
      </c>
      <c r="S972" s="154">
        <v>0</v>
      </c>
      <c r="T972" s="155">
        <f>S972*H972</f>
        <v>0</v>
      </c>
      <c r="AR972" s="156" t="s">
        <v>264</v>
      </c>
      <c r="AT972" s="156" t="s">
        <v>444</v>
      </c>
      <c r="AU972" s="156" t="s">
        <v>88</v>
      </c>
      <c r="AY972" s="17" t="s">
        <v>177</v>
      </c>
      <c r="BE972" s="157">
        <f>IF(N972="základná",J972,0)</f>
        <v>0</v>
      </c>
      <c r="BF972" s="157">
        <f>IF(N972="znížená",J972,0)</f>
        <v>0</v>
      </c>
      <c r="BG972" s="157">
        <f>IF(N972="zákl. prenesená",J972,0)</f>
        <v>0</v>
      </c>
      <c r="BH972" s="157">
        <f>IF(N972="zníž. prenesená",J972,0)</f>
        <v>0</v>
      </c>
      <c r="BI972" s="157">
        <f>IF(N972="nulová",J972,0)</f>
        <v>0</v>
      </c>
      <c r="BJ972" s="17" t="s">
        <v>88</v>
      </c>
      <c r="BK972" s="157">
        <f>ROUND(I972*H972,2)</f>
        <v>0</v>
      </c>
      <c r="BL972" s="17" t="s">
        <v>229</v>
      </c>
      <c r="BM972" s="156" t="s">
        <v>1448</v>
      </c>
    </row>
    <row r="973" spans="2:65" s="12" customFormat="1">
      <c r="B973" s="158"/>
      <c r="D973" s="159" t="s">
        <v>184</v>
      </c>
      <c r="E973" s="160" t="s">
        <v>1</v>
      </c>
      <c r="F973" s="161" t="s">
        <v>2961</v>
      </c>
      <c r="H973" s="162">
        <v>1</v>
      </c>
      <c r="I973" s="163"/>
      <c r="L973" s="158"/>
      <c r="M973" s="164"/>
      <c r="T973" s="165"/>
      <c r="AT973" s="160" t="s">
        <v>184</v>
      </c>
      <c r="AU973" s="160" t="s">
        <v>88</v>
      </c>
      <c r="AV973" s="12" t="s">
        <v>88</v>
      </c>
      <c r="AW973" s="12" t="s">
        <v>31</v>
      </c>
      <c r="AX973" s="12" t="s">
        <v>75</v>
      </c>
      <c r="AY973" s="160" t="s">
        <v>177</v>
      </c>
    </row>
    <row r="974" spans="2:65" s="15" customFormat="1">
      <c r="B974" s="180"/>
      <c r="D974" s="159" t="s">
        <v>184</v>
      </c>
      <c r="E974" s="181" t="s">
        <v>1</v>
      </c>
      <c r="F974" s="182" t="s">
        <v>2962</v>
      </c>
      <c r="H974" s="181" t="s">
        <v>1</v>
      </c>
      <c r="I974" s="183"/>
      <c r="L974" s="180"/>
      <c r="M974" s="184"/>
      <c r="T974" s="185"/>
      <c r="AT974" s="181" t="s">
        <v>184</v>
      </c>
      <c r="AU974" s="181" t="s">
        <v>88</v>
      </c>
      <c r="AV974" s="15" t="s">
        <v>82</v>
      </c>
      <c r="AW974" s="15" t="s">
        <v>31</v>
      </c>
      <c r="AX974" s="15" t="s">
        <v>75</v>
      </c>
      <c r="AY974" s="181" t="s">
        <v>177</v>
      </c>
    </row>
    <row r="975" spans="2:65" s="13" customFormat="1">
      <c r="B975" s="166"/>
      <c r="D975" s="159" t="s">
        <v>184</v>
      </c>
      <c r="E975" s="167" t="s">
        <v>1</v>
      </c>
      <c r="F975" s="168" t="s">
        <v>186</v>
      </c>
      <c r="H975" s="169">
        <v>1</v>
      </c>
      <c r="I975" s="170"/>
      <c r="L975" s="166"/>
      <c r="M975" s="171"/>
      <c r="T975" s="172"/>
      <c r="AT975" s="167" t="s">
        <v>184</v>
      </c>
      <c r="AU975" s="167" t="s">
        <v>88</v>
      </c>
      <c r="AV975" s="13" t="s">
        <v>183</v>
      </c>
      <c r="AW975" s="13" t="s">
        <v>31</v>
      </c>
      <c r="AX975" s="13" t="s">
        <v>82</v>
      </c>
      <c r="AY975" s="167" t="s">
        <v>177</v>
      </c>
    </row>
    <row r="976" spans="2:65" s="272" customFormat="1" ht="62.7" customHeight="1">
      <c r="B976" s="262"/>
      <c r="C976" s="210" t="s">
        <v>978</v>
      </c>
      <c r="D976" s="210" t="s">
        <v>444</v>
      </c>
      <c r="E976" s="263" t="s">
        <v>2963</v>
      </c>
      <c r="F976" s="264" t="s">
        <v>4549</v>
      </c>
      <c r="G976" s="265" t="s">
        <v>260</v>
      </c>
      <c r="H976" s="266">
        <v>1</v>
      </c>
      <c r="I976" s="266"/>
      <c r="J976" s="267">
        <f>ROUND(I976*H976,2)</f>
        <v>0</v>
      </c>
      <c r="K976" s="268"/>
      <c r="L976" s="269"/>
      <c r="M976" s="270" t="s">
        <v>1</v>
      </c>
      <c r="N976" s="271" t="s">
        <v>41</v>
      </c>
      <c r="P976" s="273">
        <f>O976*H976</f>
        <v>0</v>
      </c>
      <c r="Q976" s="273">
        <v>0</v>
      </c>
      <c r="R976" s="273">
        <f>Q976*H976</f>
        <v>0</v>
      </c>
      <c r="S976" s="273">
        <v>0</v>
      </c>
      <c r="T976" s="274">
        <f>S976*H976</f>
        <v>0</v>
      </c>
      <c r="AR976" s="275" t="s">
        <v>264</v>
      </c>
      <c r="AT976" s="275" t="s">
        <v>444</v>
      </c>
      <c r="AU976" s="275" t="s">
        <v>88</v>
      </c>
      <c r="AY976" s="276" t="s">
        <v>177</v>
      </c>
      <c r="BE976" s="277">
        <f>IF(N976="základná",J976,0)</f>
        <v>0</v>
      </c>
      <c r="BF976" s="277">
        <f>IF(N976="znížená",J976,0)</f>
        <v>0</v>
      </c>
      <c r="BG976" s="277">
        <f>IF(N976="zákl. prenesená",J976,0)</f>
        <v>0</v>
      </c>
      <c r="BH976" s="277">
        <f>IF(N976="zníž. prenesená",J976,0)</f>
        <v>0</v>
      </c>
      <c r="BI976" s="277">
        <f>IF(N976="nulová",J976,0)</f>
        <v>0</v>
      </c>
      <c r="BJ976" s="276" t="s">
        <v>88</v>
      </c>
      <c r="BK976" s="277">
        <f>ROUND(I976*H976,2)</f>
        <v>0</v>
      </c>
      <c r="BL976" s="276" t="s">
        <v>229</v>
      </c>
      <c r="BM976" s="275" t="s">
        <v>1456</v>
      </c>
    </row>
    <row r="977" spans="2:65" s="12" customFormat="1">
      <c r="B977" s="158"/>
      <c r="D977" s="159" t="s">
        <v>184</v>
      </c>
      <c r="E977" s="160" t="s">
        <v>1</v>
      </c>
      <c r="F977" s="161" t="s">
        <v>2964</v>
      </c>
      <c r="H977" s="162">
        <v>1</v>
      </c>
      <c r="I977" s="163"/>
      <c r="L977" s="158"/>
      <c r="M977" s="164"/>
      <c r="T977" s="165"/>
      <c r="AT977" s="160" t="s">
        <v>184</v>
      </c>
      <c r="AU977" s="160" t="s">
        <v>88</v>
      </c>
      <c r="AV977" s="12" t="s">
        <v>88</v>
      </c>
      <c r="AW977" s="12" t="s">
        <v>31</v>
      </c>
      <c r="AX977" s="12" t="s">
        <v>75</v>
      </c>
      <c r="AY977" s="160" t="s">
        <v>177</v>
      </c>
    </row>
    <row r="978" spans="2:65" s="13" customFormat="1">
      <c r="B978" s="166"/>
      <c r="D978" s="159" t="s">
        <v>184</v>
      </c>
      <c r="E978" s="167" t="s">
        <v>1</v>
      </c>
      <c r="F978" s="168" t="s">
        <v>186</v>
      </c>
      <c r="H978" s="169">
        <v>1</v>
      </c>
      <c r="I978" s="170"/>
      <c r="L978" s="166"/>
      <c r="M978" s="171"/>
      <c r="T978" s="172"/>
      <c r="AT978" s="167" t="s">
        <v>184</v>
      </c>
      <c r="AU978" s="167" t="s">
        <v>88</v>
      </c>
      <c r="AV978" s="13" t="s">
        <v>183</v>
      </c>
      <c r="AW978" s="13" t="s">
        <v>31</v>
      </c>
      <c r="AX978" s="13" t="s">
        <v>82</v>
      </c>
      <c r="AY978" s="167" t="s">
        <v>177</v>
      </c>
    </row>
    <row r="979" spans="2:65" s="1" customFormat="1" ht="62.7" customHeight="1">
      <c r="B979" s="143"/>
      <c r="C979" s="186" t="s">
        <v>619</v>
      </c>
      <c r="D979" s="186" t="s">
        <v>444</v>
      </c>
      <c r="E979" s="187" t="s">
        <v>2965</v>
      </c>
      <c r="F979" s="188" t="s">
        <v>2966</v>
      </c>
      <c r="G979" s="189" t="s">
        <v>260</v>
      </c>
      <c r="H979" s="190">
        <v>1</v>
      </c>
      <c r="I979" s="191"/>
      <c r="J979" s="192">
        <f>ROUND(I979*H979,2)</f>
        <v>0</v>
      </c>
      <c r="K979" s="193"/>
      <c r="L979" s="194"/>
      <c r="M979" s="195" t="s">
        <v>1</v>
      </c>
      <c r="N979" s="196" t="s">
        <v>41</v>
      </c>
      <c r="P979" s="154">
        <f>O979*H979</f>
        <v>0</v>
      </c>
      <c r="Q979" s="154">
        <v>0</v>
      </c>
      <c r="R979" s="154">
        <f>Q979*H979</f>
        <v>0</v>
      </c>
      <c r="S979" s="154">
        <v>0</v>
      </c>
      <c r="T979" s="155">
        <f>S979*H979</f>
        <v>0</v>
      </c>
      <c r="AR979" s="156" t="s">
        <v>264</v>
      </c>
      <c r="AT979" s="156" t="s">
        <v>444</v>
      </c>
      <c r="AU979" s="156" t="s">
        <v>88</v>
      </c>
      <c r="AY979" s="17" t="s">
        <v>177</v>
      </c>
      <c r="BE979" s="157">
        <f>IF(N979="základná",J979,0)</f>
        <v>0</v>
      </c>
      <c r="BF979" s="157">
        <f>IF(N979="znížená",J979,0)</f>
        <v>0</v>
      </c>
      <c r="BG979" s="157">
        <f>IF(N979="zákl. prenesená",J979,0)</f>
        <v>0</v>
      </c>
      <c r="BH979" s="157">
        <f>IF(N979="zníž. prenesená",J979,0)</f>
        <v>0</v>
      </c>
      <c r="BI979" s="157">
        <f>IF(N979="nulová",J979,0)</f>
        <v>0</v>
      </c>
      <c r="BJ979" s="17" t="s">
        <v>88</v>
      </c>
      <c r="BK979" s="157">
        <f>ROUND(I979*H979,2)</f>
        <v>0</v>
      </c>
      <c r="BL979" s="17" t="s">
        <v>229</v>
      </c>
      <c r="BM979" s="156" t="s">
        <v>891</v>
      </c>
    </row>
    <row r="980" spans="2:65" s="12" customFormat="1">
      <c r="B980" s="158"/>
      <c r="D980" s="159" t="s">
        <v>184</v>
      </c>
      <c r="E980" s="160" t="s">
        <v>1</v>
      </c>
      <c r="F980" s="161" t="s">
        <v>2967</v>
      </c>
      <c r="H980" s="162">
        <v>1</v>
      </c>
      <c r="I980" s="163"/>
      <c r="L980" s="158"/>
      <c r="M980" s="164"/>
      <c r="T980" s="165"/>
      <c r="AT980" s="160" t="s">
        <v>184</v>
      </c>
      <c r="AU980" s="160" t="s">
        <v>88</v>
      </c>
      <c r="AV980" s="12" t="s">
        <v>88</v>
      </c>
      <c r="AW980" s="12" t="s">
        <v>31</v>
      </c>
      <c r="AX980" s="12" t="s">
        <v>75</v>
      </c>
      <c r="AY980" s="160" t="s">
        <v>177</v>
      </c>
    </row>
    <row r="981" spans="2:65" s="13" customFormat="1">
      <c r="B981" s="166"/>
      <c r="D981" s="159" t="s">
        <v>184</v>
      </c>
      <c r="E981" s="167" t="s">
        <v>1</v>
      </c>
      <c r="F981" s="168" t="s">
        <v>186</v>
      </c>
      <c r="H981" s="169">
        <v>1</v>
      </c>
      <c r="I981" s="170"/>
      <c r="L981" s="166"/>
      <c r="M981" s="171"/>
      <c r="T981" s="172"/>
      <c r="AT981" s="167" t="s">
        <v>184</v>
      </c>
      <c r="AU981" s="167" t="s">
        <v>88</v>
      </c>
      <c r="AV981" s="13" t="s">
        <v>183</v>
      </c>
      <c r="AW981" s="13" t="s">
        <v>31</v>
      </c>
      <c r="AX981" s="13" t="s">
        <v>82</v>
      </c>
      <c r="AY981" s="167" t="s">
        <v>177</v>
      </c>
    </row>
    <row r="982" spans="2:65" s="272" customFormat="1" ht="62.7" customHeight="1">
      <c r="B982" s="262"/>
      <c r="C982" s="210" t="s">
        <v>986</v>
      </c>
      <c r="D982" s="210" t="s">
        <v>444</v>
      </c>
      <c r="E982" s="263" t="s">
        <v>2968</v>
      </c>
      <c r="F982" s="264" t="s">
        <v>4550</v>
      </c>
      <c r="G982" s="265" t="s">
        <v>260</v>
      </c>
      <c r="H982" s="266">
        <v>1</v>
      </c>
      <c r="I982" s="266"/>
      <c r="J982" s="267">
        <f>ROUND(I982*H982,2)</f>
        <v>0</v>
      </c>
      <c r="K982" s="268"/>
      <c r="L982" s="269"/>
      <c r="M982" s="270" t="s">
        <v>1</v>
      </c>
      <c r="N982" s="271" t="s">
        <v>41</v>
      </c>
      <c r="P982" s="273">
        <f>O982*H982</f>
        <v>0</v>
      </c>
      <c r="Q982" s="273">
        <v>0</v>
      </c>
      <c r="R982" s="273">
        <f>Q982*H982</f>
        <v>0</v>
      </c>
      <c r="S982" s="273">
        <v>0</v>
      </c>
      <c r="T982" s="274">
        <f>S982*H982</f>
        <v>0</v>
      </c>
      <c r="AR982" s="275" t="s">
        <v>264</v>
      </c>
      <c r="AT982" s="275" t="s">
        <v>444</v>
      </c>
      <c r="AU982" s="275" t="s">
        <v>88</v>
      </c>
      <c r="AY982" s="276" t="s">
        <v>177</v>
      </c>
      <c r="BE982" s="277">
        <f>IF(N982="základná",J982,0)</f>
        <v>0</v>
      </c>
      <c r="BF982" s="277">
        <f>IF(N982="znížená",J982,0)</f>
        <v>0</v>
      </c>
      <c r="BG982" s="277">
        <f>IF(N982="zákl. prenesená",J982,0)</f>
        <v>0</v>
      </c>
      <c r="BH982" s="277">
        <f>IF(N982="zníž. prenesená",J982,0)</f>
        <v>0</v>
      </c>
      <c r="BI982" s="277">
        <f>IF(N982="nulová",J982,0)</f>
        <v>0</v>
      </c>
      <c r="BJ982" s="276" t="s">
        <v>88</v>
      </c>
      <c r="BK982" s="277">
        <f>ROUND(I982*H982,2)</f>
        <v>0</v>
      </c>
      <c r="BL982" s="276" t="s">
        <v>229</v>
      </c>
      <c r="BM982" s="275" t="s">
        <v>897</v>
      </c>
    </row>
    <row r="983" spans="2:65" s="12" customFormat="1">
      <c r="B983" s="158"/>
      <c r="D983" s="159" t="s">
        <v>184</v>
      </c>
      <c r="E983" s="160" t="s">
        <v>1</v>
      </c>
      <c r="F983" s="161" t="s">
        <v>2969</v>
      </c>
      <c r="H983" s="162">
        <v>1</v>
      </c>
      <c r="I983" s="163"/>
      <c r="L983" s="158"/>
      <c r="M983" s="164"/>
      <c r="T983" s="165"/>
      <c r="AT983" s="160" t="s">
        <v>184</v>
      </c>
      <c r="AU983" s="160" t="s">
        <v>88</v>
      </c>
      <c r="AV983" s="12" t="s">
        <v>88</v>
      </c>
      <c r="AW983" s="12" t="s">
        <v>31</v>
      </c>
      <c r="AX983" s="12" t="s">
        <v>75</v>
      </c>
      <c r="AY983" s="160" t="s">
        <v>177</v>
      </c>
    </row>
    <row r="984" spans="2:65" s="13" customFormat="1">
      <c r="B984" s="166"/>
      <c r="D984" s="159" t="s">
        <v>184</v>
      </c>
      <c r="E984" s="167" t="s">
        <v>1</v>
      </c>
      <c r="F984" s="168" t="s">
        <v>186</v>
      </c>
      <c r="H984" s="169">
        <v>1</v>
      </c>
      <c r="I984" s="170"/>
      <c r="L984" s="166"/>
      <c r="M984" s="171"/>
      <c r="T984" s="172"/>
      <c r="AT984" s="167" t="s">
        <v>184</v>
      </c>
      <c r="AU984" s="167" t="s">
        <v>88</v>
      </c>
      <c r="AV984" s="13" t="s">
        <v>183</v>
      </c>
      <c r="AW984" s="13" t="s">
        <v>31</v>
      </c>
      <c r="AX984" s="13" t="s">
        <v>82</v>
      </c>
      <c r="AY984" s="167" t="s">
        <v>177</v>
      </c>
    </row>
    <row r="985" spans="2:65" s="1" customFormat="1" ht="62.7" customHeight="1">
      <c r="B985" s="143"/>
      <c r="C985" s="186" t="s">
        <v>624</v>
      </c>
      <c r="D985" s="186" t="s">
        <v>444</v>
      </c>
      <c r="E985" s="187" t="s">
        <v>2970</v>
      </c>
      <c r="F985" s="188" t="s">
        <v>2971</v>
      </c>
      <c r="G985" s="189" t="s">
        <v>260</v>
      </c>
      <c r="H985" s="190">
        <v>1</v>
      </c>
      <c r="I985" s="191"/>
      <c r="J985" s="192">
        <f>ROUND(I985*H985,2)</f>
        <v>0</v>
      </c>
      <c r="K985" s="193"/>
      <c r="L985" s="194"/>
      <c r="M985" s="195" t="s">
        <v>1</v>
      </c>
      <c r="N985" s="196" t="s">
        <v>41</v>
      </c>
      <c r="P985" s="154">
        <f>O985*H985</f>
        <v>0</v>
      </c>
      <c r="Q985" s="154">
        <v>0</v>
      </c>
      <c r="R985" s="154">
        <f>Q985*H985</f>
        <v>0</v>
      </c>
      <c r="S985" s="154">
        <v>0</v>
      </c>
      <c r="T985" s="155">
        <f>S985*H985</f>
        <v>0</v>
      </c>
      <c r="AR985" s="156" t="s">
        <v>264</v>
      </c>
      <c r="AT985" s="156" t="s">
        <v>444</v>
      </c>
      <c r="AU985" s="156" t="s">
        <v>88</v>
      </c>
      <c r="AY985" s="17" t="s">
        <v>177</v>
      </c>
      <c r="BE985" s="157">
        <f>IF(N985="základná",J985,0)</f>
        <v>0</v>
      </c>
      <c r="BF985" s="157">
        <f>IF(N985="znížená",J985,0)</f>
        <v>0</v>
      </c>
      <c r="BG985" s="157">
        <f>IF(N985="zákl. prenesená",J985,0)</f>
        <v>0</v>
      </c>
      <c r="BH985" s="157">
        <f>IF(N985="zníž. prenesená",J985,0)</f>
        <v>0</v>
      </c>
      <c r="BI985" s="157">
        <f>IF(N985="nulová",J985,0)</f>
        <v>0</v>
      </c>
      <c r="BJ985" s="17" t="s">
        <v>88</v>
      </c>
      <c r="BK985" s="157">
        <f>ROUND(I985*H985,2)</f>
        <v>0</v>
      </c>
      <c r="BL985" s="17" t="s">
        <v>229</v>
      </c>
      <c r="BM985" s="156" t="s">
        <v>901</v>
      </c>
    </row>
    <row r="986" spans="2:65" s="12" customFormat="1">
      <c r="B986" s="158"/>
      <c r="D986" s="159" t="s">
        <v>184</v>
      </c>
      <c r="E986" s="160" t="s">
        <v>1</v>
      </c>
      <c r="F986" s="161" t="s">
        <v>2972</v>
      </c>
      <c r="H986" s="162">
        <v>1</v>
      </c>
      <c r="I986" s="163"/>
      <c r="L986" s="158"/>
      <c r="M986" s="164"/>
      <c r="T986" s="165"/>
      <c r="AT986" s="160" t="s">
        <v>184</v>
      </c>
      <c r="AU986" s="160" t="s">
        <v>88</v>
      </c>
      <c r="AV986" s="12" t="s">
        <v>88</v>
      </c>
      <c r="AW986" s="12" t="s">
        <v>31</v>
      </c>
      <c r="AX986" s="12" t="s">
        <v>75</v>
      </c>
      <c r="AY986" s="160" t="s">
        <v>177</v>
      </c>
    </row>
    <row r="987" spans="2:65" s="13" customFormat="1">
      <c r="B987" s="166"/>
      <c r="D987" s="159" t="s">
        <v>184</v>
      </c>
      <c r="E987" s="167" t="s">
        <v>1</v>
      </c>
      <c r="F987" s="168" t="s">
        <v>186</v>
      </c>
      <c r="H987" s="169">
        <v>1</v>
      </c>
      <c r="I987" s="170"/>
      <c r="L987" s="166"/>
      <c r="M987" s="171"/>
      <c r="T987" s="172"/>
      <c r="AT987" s="167" t="s">
        <v>184</v>
      </c>
      <c r="AU987" s="167" t="s">
        <v>88</v>
      </c>
      <c r="AV987" s="13" t="s">
        <v>183</v>
      </c>
      <c r="AW987" s="13" t="s">
        <v>31</v>
      </c>
      <c r="AX987" s="13" t="s">
        <v>82</v>
      </c>
      <c r="AY987" s="167" t="s">
        <v>177</v>
      </c>
    </row>
    <row r="988" spans="2:65" s="1" customFormat="1" ht="62.7" customHeight="1">
      <c r="B988" s="143"/>
      <c r="C988" s="186" t="s">
        <v>993</v>
      </c>
      <c r="D988" s="186" t="s">
        <v>444</v>
      </c>
      <c r="E988" s="187" t="s">
        <v>2973</v>
      </c>
      <c r="F988" s="188" t="s">
        <v>4551</v>
      </c>
      <c r="G988" s="189" t="s">
        <v>260</v>
      </c>
      <c r="H988" s="190">
        <v>1</v>
      </c>
      <c r="I988" s="191"/>
      <c r="J988" s="192">
        <f>ROUND(I988*H988,2)</f>
        <v>0</v>
      </c>
      <c r="K988" s="193"/>
      <c r="L988" s="194"/>
      <c r="M988" s="195" t="s">
        <v>1</v>
      </c>
      <c r="N988" s="196" t="s">
        <v>41</v>
      </c>
      <c r="P988" s="154">
        <f>O988*H988</f>
        <v>0</v>
      </c>
      <c r="Q988" s="154">
        <v>0</v>
      </c>
      <c r="R988" s="154">
        <f>Q988*H988</f>
        <v>0</v>
      </c>
      <c r="S988" s="154">
        <v>0</v>
      </c>
      <c r="T988" s="155">
        <f>S988*H988</f>
        <v>0</v>
      </c>
      <c r="AR988" s="156" t="s">
        <v>264</v>
      </c>
      <c r="AT988" s="156" t="s">
        <v>444</v>
      </c>
      <c r="AU988" s="156" t="s">
        <v>88</v>
      </c>
      <c r="AY988" s="17" t="s">
        <v>177</v>
      </c>
      <c r="BE988" s="157">
        <f>IF(N988="základná",J988,0)</f>
        <v>0</v>
      </c>
      <c r="BF988" s="157">
        <f>IF(N988="znížená",J988,0)</f>
        <v>0</v>
      </c>
      <c r="BG988" s="157">
        <f>IF(N988="zákl. prenesená",J988,0)</f>
        <v>0</v>
      </c>
      <c r="BH988" s="157">
        <f>IF(N988="zníž. prenesená",J988,0)</f>
        <v>0</v>
      </c>
      <c r="BI988" s="157">
        <f>IF(N988="nulová",J988,0)</f>
        <v>0</v>
      </c>
      <c r="BJ988" s="17" t="s">
        <v>88</v>
      </c>
      <c r="BK988" s="157">
        <f>ROUND(I988*H988,2)</f>
        <v>0</v>
      </c>
      <c r="BL988" s="17" t="s">
        <v>229</v>
      </c>
      <c r="BM988" s="156" t="s">
        <v>906</v>
      </c>
    </row>
    <row r="989" spans="2:65" s="12" customFormat="1">
      <c r="B989" s="158"/>
      <c r="D989" s="159" t="s">
        <v>184</v>
      </c>
      <c r="E989" s="160" t="s">
        <v>1</v>
      </c>
      <c r="F989" s="161" t="s">
        <v>2974</v>
      </c>
      <c r="H989" s="162">
        <v>1</v>
      </c>
      <c r="I989" s="163"/>
      <c r="L989" s="158"/>
      <c r="M989" s="164"/>
      <c r="T989" s="165"/>
      <c r="AT989" s="160" t="s">
        <v>184</v>
      </c>
      <c r="AU989" s="160" t="s">
        <v>88</v>
      </c>
      <c r="AV989" s="12" t="s">
        <v>88</v>
      </c>
      <c r="AW989" s="12" t="s">
        <v>31</v>
      </c>
      <c r="AX989" s="12" t="s">
        <v>75</v>
      </c>
      <c r="AY989" s="160" t="s">
        <v>177</v>
      </c>
    </row>
    <row r="990" spans="2:65" s="13" customFormat="1">
      <c r="B990" s="166"/>
      <c r="D990" s="159" t="s">
        <v>184</v>
      </c>
      <c r="E990" s="167" t="s">
        <v>1</v>
      </c>
      <c r="F990" s="168" t="s">
        <v>186</v>
      </c>
      <c r="H990" s="169">
        <v>1</v>
      </c>
      <c r="I990" s="170"/>
      <c r="L990" s="166"/>
      <c r="M990" s="171"/>
      <c r="T990" s="172"/>
      <c r="AT990" s="167" t="s">
        <v>184</v>
      </c>
      <c r="AU990" s="167" t="s">
        <v>88</v>
      </c>
      <c r="AV990" s="13" t="s">
        <v>183</v>
      </c>
      <c r="AW990" s="13" t="s">
        <v>31</v>
      </c>
      <c r="AX990" s="13" t="s">
        <v>82</v>
      </c>
      <c r="AY990" s="167" t="s">
        <v>177</v>
      </c>
    </row>
    <row r="991" spans="2:65" s="1" customFormat="1" ht="37.950000000000003" customHeight="1">
      <c r="B991" s="143"/>
      <c r="C991" s="186" t="s">
        <v>631</v>
      </c>
      <c r="D991" s="186" t="s">
        <v>444</v>
      </c>
      <c r="E991" s="187" t="s">
        <v>2975</v>
      </c>
      <c r="F991" s="188" t="s">
        <v>2976</v>
      </c>
      <c r="G991" s="189" t="s">
        <v>260</v>
      </c>
      <c r="H991" s="190">
        <v>1</v>
      </c>
      <c r="I991" s="191"/>
      <c r="J991" s="192">
        <f>ROUND(I991*H991,2)</f>
        <v>0</v>
      </c>
      <c r="K991" s="193"/>
      <c r="L991" s="194"/>
      <c r="M991" s="195" t="s">
        <v>1</v>
      </c>
      <c r="N991" s="196" t="s">
        <v>41</v>
      </c>
      <c r="P991" s="154">
        <f>O991*H991</f>
        <v>0</v>
      </c>
      <c r="Q991" s="154">
        <v>0</v>
      </c>
      <c r="R991" s="154">
        <f>Q991*H991</f>
        <v>0</v>
      </c>
      <c r="S991" s="154">
        <v>0</v>
      </c>
      <c r="T991" s="155">
        <f>S991*H991</f>
        <v>0</v>
      </c>
      <c r="AR991" s="156" t="s">
        <v>264</v>
      </c>
      <c r="AT991" s="156" t="s">
        <v>444</v>
      </c>
      <c r="AU991" s="156" t="s">
        <v>88</v>
      </c>
      <c r="AY991" s="17" t="s">
        <v>177</v>
      </c>
      <c r="BE991" s="157">
        <f>IF(N991="základná",J991,0)</f>
        <v>0</v>
      </c>
      <c r="BF991" s="157">
        <f>IF(N991="znížená",J991,0)</f>
        <v>0</v>
      </c>
      <c r="BG991" s="157">
        <f>IF(N991="zákl. prenesená",J991,0)</f>
        <v>0</v>
      </c>
      <c r="BH991" s="157">
        <f>IF(N991="zníž. prenesená",J991,0)</f>
        <v>0</v>
      </c>
      <c r="BI991" s="157">
        <f>IF(N991="nulová",J991,0)</f>
        <v>0</v>
      </c>
      <c r="BJ991" s="17" t="s">
        <v>88</v>
      </c>
      <c r="BK991" s="157">
        <f>ROUND(I991*H991,2)</f>
        <v>0</v>
      </c>
      <c r="BL991" s="17" t="s">
        <v>229</v>
      </c>
      <c r="BM991" s="156" t="s">
        <v>909</v>
      </c>
    </row>
    <row r="992" spans="2:65" s="12" customFormat="1">
      <c r="B992" s="158"/>
      <c r="D992" s="159" t="s">
        <v>184</v>
      </c>
      <c r="E992" s="160" t="s">
        <v>1</v>
      </c>
      <c r="F992" s="161" t="s">
        <v>2977</v>
      </c>
      <c r="H992" s="162">
        <v>1</v>
      </c>
      <c r="I992" s="163"/>
      <c r="L992" s="158"/>
      <c r="M992" s="164"/>
      <c r="T992" s="165"/>
      <c r="AT992" s="160" t="s">
        <v>184</v>
      </c>
      <c r="AU992" s="160" t="s">
        <v>88</v>
      </c>
      <c r="AV992" s="12" t="s">
        <v>88</v>
      </c>
      <c r="AW992" s="12" t="s">
        <v>31</v>
      </c>
      <c r="AX992" s="12" t="s">
        <v>75</v>
      </c>
      <c r="AY992" s="160" t="s">
        <v>177</v>
      </c>
    </row>
    <row r="993" spans="2:65" s="13" customFormat="1">
      <c r="B993" s="166"/>
      <c r="D993" s="159" t="s">
        <v>184</v>
      </c>
      <c r="E993" s="167" t="s">
        <v>1</v>
      </c>
      <c r="F993" s="168" t="s">
        <v>186</v>
      </c>
      <c r="H993" s="169">
        <v>1</v>
      </c>
      <c r="I993" s="170"/>
      <c r="L993" s="166"/>
      <c r="M993" s="171"/>
      <c r="T993" s="172"/>
      <c r="AT993" s="167" t="s">
        <v>184</v>
      </c>
      <c r="AU993" s="167" t="s">
        <v>88</v>
      </c>
      <c r="AV993" s="13" t="s">
        <v>183</v>
      </c>
      <c r="AW993" s="13" t="s">
        <v>31</v>
      </c>
      <c r="AX993" s="13" t="s">
        <v>82</v>
      </c>
      <c r="AY993" s="167" t="s">
        <v>177</v>
      </c>
    </row>
    <row r="994" spans="2:65" s="1" customFormat="1" ht="37.950000000000003" customHeight="1">
      <c r="B994" s="143"/>
      <c r="C994" s="186" t="s">
        <v>1001</v>
      </c>
      <c r="D994" s="186" t="s">
        <v>444</v>
      </c>
      <c r="E994" s="187" t="s">
        <v>2978</v>
      </c>
      <c r="F994" s="188" t="s">
        <v>2979</v>
      </c>
      <c r="G994" s="189" t="s">
        <v>260</v>
      </c>
      <c r="H994" s="190">
        <v>1</v>
      </c>
      <c r="I994" s="191"/>
      <c r="J994" s="192">
        <f>ROUND(I994*H994,2)</f>
        <v>0</v>
      </c>
      <c r="K994" s="193"/>
      <c r="L994" s="194"/>
      <c r="M994" s="195" t="s">
        <v>1</v>
      </c>
      <c r="N994" s="196" t="s">
        <v>41</v>
      </c>
      <c r="P994" s="154">
        <f>O994*H994</f>
        <v>0</v>
      </c>
      <c r="Q994" s="154">
        <v>0</v>
      </c>
      <c r="R994" s="154">
        <f>Q994*H994</f>
        <v>0</v>
      </c>
      <c r="S994" s="154">
        <v>0</v>
      </c>
      <c r="T994" s="155">
        <f>S994*H994</f>
        <v>0</v>
      </c>
      <c r="AR994" s="156" t="s">
        <v>264</v>
      </c>
      <c r="AT994" s="156" t="s">
        <v>444</v>
      </c>
      <c r="AU994" s="156" t="s">
        <v>88</v>
      </c>
      <c r="AY994" s="17" t="s">
        <v>177</v>
      </c>
      <c r="BE994" s="157">
        <f>IF(N994="základná",J994,0)</f>
        <v>0</v>
      </c>
      <c r="BF994" s="157">
        <f>IF(N994="znížená",J994,0)</f>
        <v>0</v>
      </c>
      <c r="BG994" s="157">
        <f>IF(N994="zákl. prenesená",J994,0)</f>
        <v>0</v>
      </c>
      <c r="BH994" s="157">
        <f>IF(N994="zníž. prenesená",J994,0)</f>
        <v>0</v>
      </c>
      <c r="BI994" s="157">
        <f>IF(N994="nulová",J994,0)</f>
        <v>0</v>
      </c>
      <c r="BJ994" s="17" t="s">
        <v>88</v>
      </c>
      <c r="BK994" s="157">
        <f>ROUND(I994*H994,2)</f>
        <v>0</v>
      </c>
      <c r="BL994" s="17" t="s">
        <v>229</v>
      </c>
      <c r="BM994" s="156" t="s">
        <v>915</v>
      </c>
    </row>
    <row r="995" spans="2:65" s="12" customFormat="1">
      <c r="B995" s="158"/>
      <c r="D995" s="159" t="s">
        <v>184</v>
      </c>
      <c r="E995" s="160" t="s">
        <v>1</v>
      </c>
      <c r="F995" s="161" t="s">
        <v>2980</v>
      </c>
      <c r="H995" s="162">
        <v>1</v>
      </c>
      <c r="I995" s="163"/>
      <c r="L995" s="158"/>
      <c r="M995" s="164"/>
      <c r="T995" s="165"/>
      <c r="AT995" s="160" t="s">
        <v>184</v>
      </c>
      <c r="AU995" s="160" t="s">
        <v>88</v>
      </c>
      <c r="AV995" s="12" t="s">
        <v>88</v>
      </c>
      <c r="AW995" s="12" t="s">
        <v>31</v>
      </c>
      <c r="AX995" s="12" t="s">
        <v>75</v>
      </c>
      <c r="AY995" s="160" t="s">
        <v>177</v>
      </c>
    </row>
    <row r="996" spans="2:65" s="13" customFormat="1">
      <c r="B996" s="166"/>
      <c r="D996" s="159" t="s">
        <v>184</v>
      </c>
      <c r="E996" s="167" t="s">
        <v>1</v>
      </c>
      <c r="F996" s="168" t="s">
        <v>186</v>
      </c>
      <c r="H996" s="169">
        <v>1</v>
      </c>
      <c r="I996" s="170"/>
      <c r="L996" s="166"/>
      <c r="M996" s="171"/>
      <c r="T996" s="172"/>
      <c r="AT996" s="167" t="s">
        <v>184</v>
      </c>
      <c r="AU996" s="167" t="s">
        <v>88</v>
      </c>
      <c r="AV996" s="13" t="s">
        <v>183</v>
      </c>
      <c r="AW996" s="13" t="s">
        <v>31</v>
      </c>
      <c r="AX996" s="13" t="s">
        <v>82</v>
      </c>
      <c r="AY996" s="167" t="s">
        <v>177</v>
      </c>
    </row>
    <row r="997" spans="2:65" s="1" customFormat="1" ht="44.25" customHeight="1">
      <c r="B997" s="143"/>
      <c r="C997" s="186" t="s">
        <v>635</v>
      </c>
      <c r="D997" s="186" t="s">
        <v>444</v>
      </c>
      <c r="E997" s="187" t="s">
        <v>2981</v>
      </c>
      <c r="F997" s="188" t="s">
        <v>2982</v>
      </c>
      <c r="G997" s="189" t="s">
        <v>260</v>
      </c>
      <c r="H997" s="190">
        <v>1</v>
      </c>
      <c r="I997" s="191"/>
      <c r="J997" s="192">
        <f>ROUND(I997*H997,2)</f>
        <v>0</v>
      </c>
      <c r="K997" s="193"/>
      <c r="L997" s="194"/>
      <c r="M997" s="195" t="s">
        <v>1</v>
      </c>
      <c r="N997" s="196" t="s">
        <v>41</v>
      </c>
      <c r="P997" s="154">
        <f>O997*H997</f>
        <v>0</v>
      </c>
      <c r="Q997" s="154">
        <v>0</v>
      </c>
      <c r="R997" s="154">
        <f>Q997*H997</f>
        <v>0</v>
      </c>
      <c r="S997" s="154">
        <v>0</v>
      </c>
      <c r="T997" s="155">
        <f>S997*H997</f>
        <v>0</v>
      </c>
      <c r="AR997" s="156" t="s">
        <v>264</v>
      </c>
      <c r="AT997" s="156" t="s">
        <v>444</v>
      </c>
      <c r="AU997" s="156" t="s">
        <v>88</v>
      </c>
      <c r="AY997" s="17" t="s">
        <v>177</v>
      </c>
      <c r="BE997" s="157">
        <f>IF(N997="základná",J997,0)</f>
        <v>0</v>
      </c>
      <c r="BF997" s="157">
        <f>IF(N997="znížená",J997,0)</f>
        <v>0</v>
      </c>
      <c r="BG997" s="157">
        <f>IF(N997="zákl. prenesená",J997,0)</f>
        <v>0</v>
      </c>
      <c r="BH997" s="157">
        <f>IF(N997="zníž. prenesená",J997,0)</f>
        <v>0</v>
      </c>
      <c r="BI997" s="157">
        <f>IF(N997="nulová",J997,0)</f>
        <v>0</v>
      </c>
      <c r="BJ997" s="17" t="s">
        <v>88</v>
      </c>
      <c r="BK997" s="157">
        <f>ROUND(I997*H997,2)</f>
        <v>0</v>
      </c>
      <c r="BL997" s="17" t="s">
        <v>229</v>
      </c>
      <c r="BM997" s="156" t="s">
        <v>929</v>
      </c>
    </row>
    <row r="998" spans="2:65" s="12" customFormat="1">
      <c r="B998" s="158"/>
      <c r="D998" s="159" t="s">
        <v>184</v>
      </c>
      <c r="E998" s="160" t="s">
        <v>1</v>
      </c>
      <c r="F998" s="161" t="s">
        <v>2983</v>
      </c>
      <c r="H998" s="162">
        <v>1</v>
      </c>
      <c r="I998" s="163"/>
      <c r="L998" s="158"/>
      <c r="M998" s="164"/>
      <c r="T998" s="165"/>
      <c r="AT998" s="160" t="s">
        <v>184</v>
      </c>
      <c r="AU998" s="160" t="s">
        <v>88</v>
      </c>
      <c r="AV998" s="12" t="s">
        <v>88</v>
      </c>
      <c r="AW998" s="12" t="s">
        <v>31</v>
      </c>
      <c r="AX998" s="12" t="s">
        <v>75</v>
      </c>
      <c r="AY998" s="160" t="s">
        <v>177</v>
      </c>
    </row>
    <row r="999" spans="2:65" s="13" customFormat="1">
      <c r="B999" s="166"/>
      <c r="D999" s="159" t="s">
        <v>184</v>
      </c>
      <c r="E999" s="167" t="s">
        <v>1</v>
      </c>
      <c r="F999" s="168" t="s">
        <v>186</v>
      </c>
      <c r="H999" s="169">
        <v>1</v>
      </c>
      <c r="I999" s="170"/>
      <c r="L999" s="166"/>
      <c r="M999" s="171"/>
      <c r="T999" s="172"/>
      <c r="AT999" s="167" t="s">
        <v>184</v>
      </c>
      <c r="AU999" s="167" t="s">
        <v>88</v>
      </c>
      <c r="AV999" s="13" t="s">
        <v>183</v>
      </c>
      <c r="AW999" s="13" t="s">
        <v>31</v>
      </c>
      <c r="AX999" s="13" t="s">
        <v>82</v>
      </c>
      <c r="AY999" s="167" t="s">
        <v>177</v>
      </c>
    </row>
    <row r="1000" spans="2:65" s="1" customFormat="1" ht="44.25" customHeight="1">
      <c r="B1000" s="143"/>
      <c r="C1000" s="186" t="s">
        <v>1008</v>
      </c>
      <c r="D1000" s="186" t="s">
        <v>444</v>
      </c>
      <c r="E1000" s="187" t="s">
        <v>2984</v>
      </c>
      <c r="F1000" s="188" t="s">
        <v>2985</v>
      </c>
      <c r="G1000" s="189" t="s">
        <v>260</v>
      </c>
      <c r="H1000" s="190">
        <v>1</v>
      </c>
      <c r="I1000" s="191"/>
      <c r="J1000" s="192">
        <f>ROUND(I1000*H1000,2)</f>
        <v>0</v>
      </c>
      <c r="K1000" s="193"/>
      <c r="L1000" s="194"/>
      <c r="M1000" s="195" t="s">
        <v>1</v>
      </c>
      <c r="N1000" s="196" t="s">
        <v>41</v>
      </c>
      <c r="P1000" s="154">
        <f>O1000*H1000</f>
        <v>0</v>
      </c>
      <c r="Q1000" s="154">
        <v>0</v>
      </c>
      <c r="R1000" s="154">
        <f>Q1000*H1000</f>
        <v>0</v>
      </c>
      <c r="S1000" s="154">
        <v>0</v>
      </c>
      <c r="T1000" s="155">
        <f>S1000*H1000</f>
        <v>0</v>
      </c>
      <c r="AR1000" s="156" t="s">
        <v>264</v>
      </c>
      <c r="AT1000" s="156" t="s">
        <v>444</v>
      </c>
      <c r="AU1000" s="156" t="s">
        <v>88</v>
      </c>
      <c r="AY1000" s="17" t="s">
        <v>177</v>
      </c>
      <c r="BE1000" s="157">
        <f>IF(N1000="základná",J1000,0)</f>
        <v>0</v>
      </c>
      <c r="BF1000" s="157">
        <f>IF(N1000="znížená",J1000,0)</f>
        <v>0</v>
      </c>
      <c r="BG1000" s="157">
        <f>IF(N1000="zákl. prenesená",J1000,0)</f>
        <v>0</v>
      </c>
      <c r="BH1000" s="157">
        <f>IF(N1000="zníž. prenesená",J1000,0)</f>
        <v>0</v>
      </c>
      <c r="BI1000" s="157">
        <f>IF(N1000="nulová",J1000,0)</f>
        <v>0</v>
      </c>
      <c r="BJ1000" s="17" t="s">
        <v>88</v>
      </c>
      <c r="BK1000" s="157">
        <f>ROUND(I1000*H1000,2)</f>
        <v>0</v>
      </c>
      <c r="BL1000" s="17" t="s">
        <v>229</v>
      </c>
      <c r="BM1000" s="156" t="s">
        <v>954</v>
      </c>
    </row>
    <row r="1001" spans="2:65" s="12" customFormat="1">
      <c r="B1001" s="158"/>
      <c r="D1001" s="159" t="s">
        <v>184</v>
      </c>
      <c r="E1001" s="160" t="s">
        <v>1</v>
      </c>
      <c r="F1001" s="161" t="s">
        <v>2986</v>
      </c>
      <c r="H1001" s="162">
        <v>1</v>
      </c>
      <c r="I1001" s="163"/>
      <c r="L1001" s="158"/>
      <c r="M1001" s="164"/>
      <c r="T1001" s="165"/>
      <c r="AT1001" s="160" t="s">
        <v>184</v>
      </c>
      <c r="AU1001" s="160" t="s">
        <v>88</v>
      </c>
      <c r="AV1001" s="12" t="s">
        <v>88</v>
      </c>
      <c r="AW1001" s="12" t="s">
        <v>31</v>
      </c>
      <c r="AX1001" s="12" t="s">
        <v>75</v>
      </c>
      <c r="AY1001" s="160" t="s">
        <v>177</v>
      </c>
    </row>
    <row r="1002" spans="2:65" s="13" customFormat="1">
      <c r="B1002" s="166"/>
      <c r="D1002" s="159" t="s">
        <v>184</v>
      </c>
      <c r="E1002" s="167" t="s">
        <v>1</v>
      </c>
      <c r="F1002" s="168" t="s">
        <v>186</v>
      </c>
      <c r="H1002" s="169">
        <v>1</v>
      </c>
      <c r="I1002" s="170"/>
      <c r="L1002" s="166"/>
      <c r="M1002" s="171"/>
      <c r="T1002" s="172"/>
      <c r="AT1002" s="167" t="s">
        <v>184</v>
      </c>
      <c r="AU1002" s="167" t="s">
        <v>88</v>
      </c>
      <c r="AV1002" s="13" t="s">
        <v>183</v>
      </c>
      <c r="AW1002" s="13" t="s">
        <v>31</v>
      </c>
      <c r="AX1002" s="13" t="s">
        <v>82</v>
      </c>
      <c r="AY1002" s="167" t="s">
        <v>177</v>
      </c>
    </row>
    <row r="1003" spans="2:65" s="1" customFormat="1" ht="62.7" customHeight="1">
      <c r="B1003" s="143"/>
      <c r="C1003" s="186" t="s">
        <v>639</v>
      </c>
      <c r="D1003" s="186" t="s">
        <v>444</v>
      </c>
      <c r="E1003" s="187" t="s">
        <v>2987</v>
      </c>
      <c r="F1003" s="188" t="s">
        <v>4552</v>
      </c>
      <c r="G1003" s="189" t="s">
        <v>260</v>
      </c>
      <c r="H1003" s="190">
        <v>1</v>
      </c>
      <c r="I1003" s="191"/>
      <c r="J1003" s="192">
        <f>ROUND(I1003*H1003,2)</f>
        <v>0</v>
      </c>
      <c r="K1003" s="193"/>
      <c r="L1003" s="194"/>
      <c r="M1003" s="195" t="s">
        <v>1</v>
      </c>
      <c r="N1003" s="196" t="s">
        <v>41</v>
      </c>
      <c r="P1003" s="154">
        <f>O1003*H1003</f>
        <v>0</v>
      </c>
      <c r="Q1003" s="154">
        <v>0</v>
      </c>
      <c r="R1003" s="154">
        <f>Q1003*H1003</f>
        <v>0</v>
      </c>
      <c r="S1003" s="154">
        <v>0</v>
      </c>
      <c r="T1003" s="155">
        <f>S1003*H1003</f>
        <v>0</v>
      </c>
      <c r="AR1003" s="156" t="s">
        <v>264</v>
      </c>
      <c r="AT1003" s="156" t="s">
        <v>444</v>
      </c>
      <c r="AU1003" s="156" t="s">
        <v>88</v>
      </c>
      <c r="AY1003" s="17" t="s">
        <v>177</v>
      </c>
      <c r="BE1003" s="157">
        <f>IF(N1003="základná",J1003,0)</f>
        <v>0</v>
      </c>
      <c r="BF1003" s="157">
        <f>IF(N1003="znížená",J1003,0)</f>
        <v>0</v>
      </c>
      <c r="BG1003" s="157">
        <f>IF(N1003="zákl. prenesená",J1003,0)</f>
        <v>0</v>
      </c>
      <c r="BH1003" s="157">
        <f>IF(N1003="zníž. prenesená",J1003,0)</f>
        <v>0</v>
      </c>
      <c r="BI1003" s="157">
        <f>IF(N1003="nulová",J1003,0)</f>
        <v>0</v>
      </c>
      <c r="BJ1003" s="17" t="s">
        <v>88</v>
      </c>
      <c r="BK1003" s="157">
        <f>ROUND(I1003*H1003,2)</f>
        <v>0</v>
      </c>
      <c r="BL1003" s="17" t="s">
        <v>229</v>
      </c>
      <c r="BM1003" s="156" t="s">
        <v>965</v>
      </c>
    </row>
    <row r="1004" spans="2:65" s="12" customFormat="1">
      <c r="B1004" s="158"/>
      <c r="D1004" s="159" t="s">
        <v>184</v>
      </c>
      <c r="E1004" s="160" t="s">
        <v>1</v>
      </c>
      <c r="F1004" s="161" t="s">
        <v>2988</v>
      </c>
      <c r="H1004" s="162">
        <v>1</v>
      </c>
      <c r="I1004" s="163"/>
      <c r="L1004" s="158"/>
      <c r="M1004" s="164"/>
      <c r="T1004" s="165"/>
      <c r="AT1004" s="160" t="s">
        <v>184</v>
      </c>
      <c r="AU1004" s="160" t="s">
        <v>88</v>
      </c>
      <c r="AV1004" s="12" t="s">
        <v>88</v>
      </c>
      <c r="AW1004" s="12" t="s">
        <v>31</v>
      </c>
      <c r="AX1004" s="12" t="s">
        <v>75</v>
      </c>
      <c r="AY1004" s="160" t="s">
        <v>177</v>
      </c>
    </row>
    <row r="1005" spans="2:65" s="13" customFormat="1">
      <c r="B1005" s="166"/>
      <c r="D1005" s="159" t="s">
        <v>184</v>
      </c>
      <c r="E1005" s="167" t="s">
        <v>1</v>
      </c>
      <c r="F1005" s="168" t="s">
        <v>186</v>
      </c>
      <c r="H1005" s="169">
        <v>1</v>
      </c>
      <c r="I1005" s="170"/>
      <c r="L1005" s="166"/>
      <c r="M1005" s="171"/>
      <c r="T1005" s="172"/>
      <c r="AT1005" s="167" t="s">
        <v>184</v>
      </c>
      <c r="AU1005" s="167" t="s">
        <v>88</v>
      </c>
      <c r="AV1005" s="13" t="s">
        <v>183</v>
      </c>
      <c r="AW1005" s="13" t="s">
        <v>31</v>
      </c>
      <c r="AX1005" s="13" t="s">
        <v>82</v>
      </c>
      <c r="AY1005" s="167" t="s">
        <v>177</v>
      </c>
    </row>
    <row r="1006" spans="2:65" s="272" customFormat="1" ht="62.7" customHeight="1">
      <c r="B1006" s="262"/>
      <c r="C1006" s="210" t="s">
        <v>1016</v>
      </c>
      <c r="D1006" s="210" t="s">
        <v>444</v>
      </c>
      <c r="E1006" s="263" t="s">
        <v>2989</v>
      </c>
      <c r="F1006" s="264" t="s">
        <v>4553</v>
      </c>
      <c r="G1006" s="265" t="s">
        <v>260</v>
      </c>
      <c r="H1006" s="266">
        <v>1</v>
      </c>
      <c r="I1006" s="266"/>
      <c r="J1006" s="267">
        <f>ROUND(I1006*H1006,2)</f>
        <v>0</v>
      </c>
      <c r="K1006" s="268"/>
      <c r="L1006" s="269"/>
      <c r="M1006" s="270" t="s">
        <v>1</v>
      </c>
      <c r="N1006" s="271" t="s">
        <v>41</v>
      </c>
      <c r="P1006" s="273">
        <f>O1006*H1006</f>
        <v>0</v>
      </c>
      <c r="Q1006" s="273">
        <v>0</v>
      </c>
      <c r="R1006" s="273">
        <f>Q1006*H1006</f>
        <v>0</v>
      </c>
      <c r="S1006" s="273">
        <v>0</v>
      </c>
      <c r="T1006" s="274">
        <f>S1006*H1006</f>
        <v>0</v>
      </c>
      <c r="AR1006" s="275" t="s">
        <v>264</v>
      </c>
      <c r="AT1006" s="275" t="s">
        <v>444</v>
      </c>
      <c r="AU1006" s="275" t="s">
        <v>88</v>
      </c>
      <c r="AY1006" s="276" t="s">
        <v>177</v>
      </c>
      <c r="BE1006" s="277">
        <f>IF(N1006="základná",J1006,0)</f>
        <v>0</v>
      </c>
      <c r="BF1006" s="277">
        <f>IF(N1006="znížená",J1006,0)</f>
        <v>0</v>
      </c>
      <c r="BG1006" s="277">
        <f>IF(N1006="zákl. prenesená",J1006,0)</f>
        <v>0</v>
      </c>
      <c r="BH1006" s="277">
        <f>IF(N1006="zníž. prenesená",J1006,0)</f>
        <v>0</v>
      </c>
      <c r="BI1006" s="277">
        <f>IF(N1006="nulová",J1006,0)</f>
        <v>0</v>
      </c>
      <c r="BJ1006" s="276" t="s">
        <v>88</v>
      </c>
      <c r="BK1006" s="277">
        <f>ROUND(I1006*H1006,2)</f>
        <v>0</v>
      </c>
      <c r="BL1006" s="276" t="s">
        <v>229</v>
      </c>
      <c r="BM1006" s="275" t="s">
        <v>981</v>
      </c>
    </row>
    <row r="1007" spans="2:65" s="12" customFormat="1">
      <c r="B1007" s="158"/>
      <c r="D1007" s="159" t="s">
        <v>184</v>
      </c>
      <c r="E1007" s="160" t="s">
        <v>1</v>
      </c>
      <c r="F1007" s="161" t="s">
        <v>2990</v>
      </c>
      <c r="H1007" s="162">
        <v>1</v>
      </c>
      <c r="I1007" s="163"/>
      <c r="L1007" s="158"/>
      <c r="M1007" s="164"/>
      <c r="T1007" s="165"/>
      <c r="AT1007" s="160" t="s">
        <v>184</v>
      </c>
      <c r="AU1007" s="160" t="s">
        <v>88</v>
      </c>
      <c r="AV1007" s="12" t="s">
        <v>88</v>
      </c>
      <c r="AW1007" s="12" t="s">
        <v>31</v>
      </c>
      <c r="AX1007" s="12" t="s">
        <v>75</v>
      </c>
      <c r="AY1007" s="160" t="s">
        <v>177</v>
      </c>
    </row>
    <row r="1008" spans="2:65" s="13" customFormat="1">
      <c r="B1008" s="166"/>
      <c r="D1008" s="159" t="s">
        <v>184</v>
      </c>
      <c r="E1008" s="167" t="s">
        <v>1</v>
      </c>
      <c r="F1008" s="168" t="s">
        <v>186</v>
      </c>
      <c r="H1008" s="169">
        <v>1</v>
      </c>
      <c r="I1008" s="170"/>
      <c r="L1008" s="166"/>
      <c r="M1008" s="171"/>
      <c r="T1008" s="172"/>
      <c r="AT1008" s="167" t="s">
        <v>184</v>
      </c>
      <c r="AU1008" s="167" t="s">
        <v>88</v>
      </c>
      <c r="AV1008" s="13" t="s">
        <v>183</v>
      </c>
      <c r="AW1008" s="13" t="s">
        <v>31</v>
      </c>
      <c r="AX1008" s="13" t="s">
        <v>82</v>
      </c>
      <c r="AY1008" s="167" t="s">
        <v>177</v>
      </c>
    </row>
    <row r="1009" spans="2:65" s="1" customFormat="1" ht="37.950000000000003" customHeight="1">
      <c r="B1009" s="143"/>
      <c r="C1009" s="186" t="s">
        <v>642</v>
      </c>
      <c r="D1009" s="186" t="s">
        <v>444</v>
      </c>
      <c r="E1009" s="187" t="s">
        <v>2991</v>
      </c>
      <c r="F1009" s="188" t="s">
        <v>2992</v>
      </c>
      <c r="G1009" s="189" t="s">
        <v>260</v>
      </c>
      <c r="H1009" s="190">
        <v>1</v>
      </c>
      <c r="I1009" s="191"/>
      <c r="J1009" s="192">
        <f>ROUND(I1009*H1009,2)</f>
        <v>0</v>
      </c>
      <c r="K1009" s="193"/>
      <c r="L1009" s="194"/>
      <c r="M1009" s="195" t="s">
        <v>1</v>
      </c>
      <c r="N1009" s="196" t="s">
        <v>41</v>
      </c>
      <c r="P1009" s="154">
        <f>O1009*H1009</f>
        <v>0</v>
      </c>
      <c r="Q1009" s="154">
        <v>0</v>
      </c>
      <c r="R1009" s="154">
        <f>Q1009*H1009</f>
        <v>0</v>
      </c>
      <c r="S1009" s="154">
        <v>0</v>
      </c>
      <c r="T1009" s="155">
        <f>S1009*H1009</f>
        <v>0</v>
      </c>
      <c r="AR1009" s="156" t="s">
        <v>264</v>
      </c>
      <c r="AT1009" s="156" t="s">
        <v>444</v>
      </c>
      <c r="AU1009" s="156" t="s">
        <v>88</v>
      </c>
      <c r="AY1009" s="17" t="s">
        <v>177</v>
      </c>
      <c r="BE1009" s="157">
        <f>IF(N1009="základná",J1009,0)</f>
        <v>0</v>
      </c>
      <c r="BF1009" s="157">
        <f>IF(N1009="znížená",J1009,0)</f>
        <v>0</v>
      </c>
      <c r="BG1009" s="157">
        <f>IF(N1009="zákl. prenesená",J1009,0)</f>
        <v>0</v>
      </c>
      <c r="BH1009" s="157">
        <f>IF(N1009="zníž. prenesená",J1009,0)</f>
        <v>0</v>
      </c>
      <c r="BI1009" s="157">
        <f>IF(N1009="nulová",J1009,0)</f>
        <v>0</v>
      </c>
      <c r="BJ1009" s="17" t="s">
        <v>88</v>
      </c>
      <c r="BK1009" s="157">
        <f>ROUND(I1009*H1009,2)</f>
        <v>0</v>
      </c>
      <c r="BL1009" s="17" t="s">
        <v>229</v>
      </c>
      <c r="BM1009" s="156" t="s">
        <v>996</v>
      </c>
    </row>
    <row r="1010" spans="2:65" s="12" customFormat="1">
      <c r="B1010" s="158"/>
      <c r="D1010" s="159" t="s">
        <v>184</v>
      </c>
      <c r="E1010" s="160" t="s">
        <v>1</v>
      </c>
      <c r="F1010" s="161" t="s">
        <v>2993</v>
      </c>
      <c r="H1010" s="162">
        <v>1</v>
      </c>
      <c r="I1010" s="163"/>
      <c r="L1010" s="158"/>
      <c r="M1010" s="164"/>
      <c r="T1010" s="165"/>
      <c r="AT1010" s="160" t="s">
        <v>184</v>
      </c>
      <c r="AU1010" s="160" t="s">
        <v>88</v>
      </c>
      <c r="AV1010" s="12" t="s">
        <v>88</v>
      </c>
      <c r="AW1010" s="12" t="s">
        <v>31</v>
      </c>
      <c r="AX1010" s="12" t="s">
        <v>75</v>
      </c>
      <c r="AY1010" s="160" t="s">
        <v>177</v>
      </c>
    </row>
    <row r="1011" spans="2:65" s="13" customFormat="1">
      <c r="B1011" s="166"/>
      <c r="D1011" s="159" t="s">
        <v>184</v>
      </c>
      <c r="E1011" s="167" t="s">
        <v>1</v>
      </c>
      <c r="F1011" s="168" t="s">
        <v>186</v>
      </c>
      <c r="H1011" s="169">
        <v>1</v>
      </c>
      <c r="I1011" s="170"/>
      <c r="L1011" s="166"/>
      <c r="M1011" s="171"/>
      <c r="T1011" s="172"/>
      <c r="AT1011" s="167" t="s">
        <v>184</v>
      </c>
      <c r="AU1011" s="167" t="s">
        <v>88</v>
      </c>
      <c r="AV1011" s="13" t="s">
        <v>183</v>
      </c>
      <c r="AW1011" s="13" t="s">
        <v>31</v>
      </c>
      <c r="AX1011" s="13" t="s">
        <v>82</v>
      </c>
      <c r="AY1011" s="167" t="s">
        <v>177</v>
      </c>
    </row>
    <row r="1012" spans="2:65" s="272" customFormat="1" ht="55.5" customHeight="1">
      <c r="B1012" s="262"/>
      <c r="C1012" s="210" t="s">
        <v>1023</v>
      </c>
      <c r="D1012" s="210" t="s">
        <v>444</v>
      </c>
      <c r="E1012" s="263" t="s">
        <v>2994</v>
      </c>
      <c r="F1012" s="264" t="s">
        <v>4554</v>
      </c>
      <c r="G1012" s="265" t="s">
        <v>260</v>
      </c>
      <c r="H1012" s="266">
        <v>1</v>
      </c>
      <c r="I1012" s="266"/>
      <c r="J1012" s="267">
        <f>ROUND(I1012*H1012,2)</f>
        <v>0</v>
      </c>
      <c r="K1012" s="268"/>
      <c r="L1012" s="269"/>
      <c r="M1012" s="270" t="s">
        <v>1</v>
      </c>
      <c r="N1012" s="271" t="s">
        <v>41</v>
      </c>
      <c r="P1012" s="273">
        <f>O1012*H1012</f>
        <v>0</v>
      </c>
      <c r="Q1012" s="273">
        <v>0</v>
      </c>
      <c r="R1012" s="273">
        <f>Q1012*H1012</f>
        <v>0</v>
      </c>
      <c r="S1012" s="273">
        <v>0</v>
      </c>
      <c r="T1012" s="274">
        <f>S1012*H1012</f>
        <v>0</v>
      </c>
      <c r="AR1012" s="275" t="s">
        <v>264</v>
      </c>
      <c r="AT1012" s="275" t="s">
        <v>444</v>
      </c>
      <c r="AU1012" s="275" t="s">
        <v>88</v>
      </c>
      <c r="AY1012" s="276" t="s">
        <v>177</v>
      </c>
      <c r="BE1012" s="277">
        <f>IF(N1012="základná",J1012,0)</f>
        <v>0</v>
      </c>
      <c r="BF1012" s="277">
        <f>IF(N1012="znížená",J1012,0)</f>
        <v>0</v>
      </c>
      <c r="BG1012" s="277">
        <f>IF(N1012="zákl. prenesená",J1012,0)</f>
        <v>0</v>
      </c>
      <c r="BH1012" s="277">
        <f>IF(N1012="zníž. prenesená",J1012,0)</f>
        <v>0</v>
      </c>
      <c r="BI1012" s="277">
        <f>IF(N1012="nulová",J1012,0)</f>
        <v>0</v>
      </c>
      <c r="BJ1012" s="276" t="s">
        <v>88</v>
      </c>
      <c r="BK1012" s="277">
        <f>ROUND(I1012*H1012,2)</f>
        <v>0</v>
      </c>
      <c r="BL1012" s="276" t="s">
        <v>229</v>
      </c>
      <c r="BM1012" s="275" t="s">
        <v>1011</v>
      </c>
    </row>
    <row r="1013" spans="2:65" s="12" customFormat="1">
      <c r="B1013" s="158"/>
      <c r="D1013" s="159" t="s">
        <v>184</v>
      </c>
      <c r="E1013" s="160" t="s">
        <v>1</v>
      </c>
      <c r="F1013" s="161" t="s">
        <v>2995</v>
      </c>
      <c r="H1013" s="162">
        <v>1</v>
      </c>
      <c r="I1013" s="163"/>
      <c r="L1013" s="158"/>
      <c r="M1013" s="164"/>
      <c r="T1013" s="165"/>
      <c r="AT1013" s="160" t="s">
        <v>184</v>
      </c>
      <c r="AU1013" s="160" t="s">
        <v>88</v>
      </c>
      <c r="AV1013" s="12" t="s">
        <v>88</v>
      </c>
      <c r="AW1013" s="12" t="s">
        <v>31</v>
      </c>
      <c r="AX1013" s="12" t="s">
        <v>75</v>
      </c>
      <c r="AY1013" s="160" t="s">
        <v>177</v>
      </c>
    </row>
    <row r="1014" spans="2:65" s="13" customFormat="1">
      <c r="B1014" s="166"/>
      <c r="D1014" s="159" t="s">
        <v>184</v>
      </c>
      <c r="E1014" s="167" t="s">
        <v>1</v>
      </c>
      <c r="F1014" s="168" t="s">
        <v>186</v>
      </c>
      <c r="H1014" s="169">
        <v>1</v>
      </c>
      <c r="I1014" s="170"/>
      <c r="L1014" s="166"/>
      <c r="M1014" s="171"/>
      <c r="T1014" s="172"/>
      <c r="AT1014" s="167" t="s">
        <v>184</v>
      </c>
      <c r="AU1014" s="167" t="s">
        <v>88</v>
      </c>
      <c r="AV1014" s="13" t="s">
        <v>183</v>
      </c>
      <c r="AW1014" s="13" t="s">
        <v>31</v>
      </c>
      <c r="AX1014" s="13" t="s">
        <v>82</v>
      </c>
      <c r="AY1014" s="167" t="s">
        <v>177</v>
      </c>
    </row>
    <row r="1015" spans="2:65" s="1" customFormat="1" ht="33" customHeight="1">
      <c r="B1015" s="143"/>
      <c r="C1015" s="186" t="s">
        <v>646</v>
      </c>
      <c r="D1015" s="186" t="s">
        <v>444</v>
      </c>
      <c r="E1015" s="187" t="s">
        <v>2996</v>
      </c>
      <c r="F1015" s="188" t="s">
        <v>2997</v>
      </c>
      <c r="G1015" s="189" t="s">
        <v>260</v>
      </c>
      <c r="H1015" s="190">
        <v>2</v>
      </c>
      <c r="I1015" s="191"/>
      <c r="J1015" s="192">
        <f>ROUND(I1015*H1015,2)</f>
        <v>0</v>
      </c>
      <c r="K1015" s="193"/>
      <c r="L1015" s="194"/>
      <c r="M1015" s="195" t="s">
        <v>1</v>
      </c>
      <c r="N1015" s="196" t="s">
        <v>41</v>
      </c>
      <c r="P1015" s="154">
        <f>O1015*H1015</f>
        <v>0</v>
      </c>
      <c r="Q1015" s="154">
        <v>0</v>
      </c>
      <c r="R1015" s="154">
        <f>Q1015*H1015</f>
        <v>0</v>
      </c>
      <c r="S1015" s="154">
        <v>0</v>
      </c>
      <c r="T1015" s="155">
        <f>S1015*H1015</f>
        <v>0</v>
      </c>
      <c r="AR1015" s="156" t="s">
        <v>264</v>
      </c>
      <c r="AT1015" s="156" t="s">
        <v>444</v>
      </c>
      <c r="AU1015" s="156" t="s">
        <v>88</v>
      </c>
      <c r="AY1015" s="17" t="s">
        <v>177</v>
      </c>
      <c r="BE1015" s="157">
        <f>IF(N1015="základná",J1015,0)</f>
        <v>0</v>
      </c>
      <c r="BF1015" s="157">
        <f>IF(N1015="znížená",J1015,0)</f>
        <v>0</v>
      </c>
      <c r="BG1015" s="157">
        <f>IF(N1015="zákl. prenesená",J1015,0)</f>
        <v>0</v>
      </c>
      <c r="BH1015" s="157">
        <f>IF(N1015="zníž. prenesená",J1015,0)</f>
        <v>0</v>
      </c>
      <c r="BI1015" s="157">
        <f>IF(N1015="nulová",J1015,0)</f>
        <v>0</v>
      </c>
      <c r="BJ1015" s="17" t="s">
        <v>88</v>
      </c>
      <c r="BK1015" s="157">
        <f>ROUND(I1015*H1015,2)</f>
        <v>0</v>
      </c>
      <c r="BL1015" s="17" t="s">
        <v>229</v>
      </c>
      <c r="BM1015" s="156" t="s">
        <v>1026</v>
      </c>
    </row>
    <row r="1016" spans="2:65" s="12" customFormat="1">
      <c r="B1016" s="158"/>
      <c r="D1016" s="159" t="s">
        <v>184</v>
      </c>
      <c r="E1016" s="160" t="s">
        <v>1</v>
      </c>
      <c r="F1016" s="161" t="s">
        <v>2998</v>
      </c>
      <c r="H1016" s="162">
        <v>2</v>
      </c>
      <c r="I1016" s="163"/>
      <c r="L1016" s="158"/>
      <c r="M1016" s="164"/>
      <c r="T1016" s="165"/>
      <c r="AT1016" s="160" t="s">
        <v>184</v>
      </c>
      <c r="AU1016" s="160" t="s">
        <v>88</v>
      </c>
      <c r="AV1016" s="12" t="s">
        <v>88</v>
      </c>
      <c r="AW1016" s="12" t="s">
        <v>31</v>
      </c>
      <c r="AX1016" s="12" t="s">
        <v>75</v>
      </c>
      <c r="AY1016" s="160" t="s">
        <v>177</v>
      </c>
    </row>
    <row r="1017" spans="2:65" s="13" customFormat="1">
      <c r="B1017" s="166"/>
      <c r="D1017" s="159" t="s">
        <v>184</v>
      </c>
      <c r="E1017" s="167" t="s">
        <v>1</v>
      </c>
      <c r="F1017" s="168" t="s">
        <v>186</v>
      </c>
      <c r="H1017" s="169">
        <v>2</v>
      </c>
      <c r="I1017" s="170"/>
      <c r="L1017" s="166"/>
      <c r="M1017" s="171"/>
      <c r="T1017" s="172"/>
      <c r="AT1017" s="167" t="s">
        <v>184</v>
      </c>
      <c r="AU1017" s="167" t="s">
        <v>88</v>
      </c>
      <c r="AV1017" s="13" t="s">
        <v>183</v>
      </c>
      <c r="AW1017" s="13" t="s">
        <v>31</v>
      </c>
      <c r="AX1017" s="13" t="s">
        <v>82</v>
      </c>
      <c r="AY1017" s="167" t="s">
        <v>177</v>
      </c>
    </row>
    <row r="1018" spans="2:65" s="1" customFormat="1" ht="44.25" customHeight="1">
      <c r="B1018" s="143"/>
      <c r="C1018" s="186" t="s">
        <v>1031</v>
      </c>
      <c r="D1018" s="186" t="s">
        <v>444</v>
      </c>
      <c r="E1018" s="187" t="s">
        <v>2999</v>
      </c>
      <c r="F1018" s="188" t="s">
        <v>3000</v>
      </c>
      <c r="G1018" s="189" t="s">
        <v>260</v>
      </c>
      <c r="H1018" s="190">
        <v>1</v>
      </c>
      <c r="I1018" s="191"/>
      <c r="J1018" s="192">
        <f>ROUND(I1018*H1018,2)</f>
        <v>0</v>
      </c>
      <c r="K1018" s="193"/>
      <c r="L1018" s="194"/>
      <c r="M1018" s="195" t="s">
        <v>1</v>
      </c>
      <c r="N1018" s="196" t="s">
        <v>41</v>
      </c>
      <c r="P1018" s="154">
        <f>O1018*H1018</f>
        <v>0</v>
      </c>
      <c r="Q1018" s="154">
        <v>0</v>
      </c>
      <c r="R1018" s="154">
        <f>Q1018*H1018</f>
        <v>0</v>
      </c>
      <c r="S1018" s="154">
        <v>0</v>
      </c>
      <c r="T1018" s="155">
        <f>S1018*H1018</f>
        <v>0</v>
      </c>
      <c r="AR1018" s="156" t="s">
        <v>264</v>
      </c>
      <c r="AT1018" s="156" t="s">
        <v>444</v>
      </c>
      <c r="AU1018" s="156" t="s">
        <v>88</v>
      </c>
      <c r="AY1018" s="17" t="s">
        <v>177</v>
      </c>
      <c r="BE1018" s="157">
        <f>IF(N1018="základná",J1018,0)</f>
        <v>0</v>
      </c>
      <c r="BF1018" s="157">
        <f>IF(N1018="znížená",J1018,0)</f>
        <v>0</v>
      </c>
      <c r="BG1018" s="157">
        <f>IF(N1018="zákl. prenesená",J1018,0)</f>
        <v>0</v>
      </c>
      <c r="BH1018" s="157">
        <f>IF(N1018="zníž. prenesená",J1018,0)</f>
        <v>0</v>
      </c>
      <c r="BI1018" s="157">
        <f>IF(N1018="nulová",J1018,0)</f>
        <v>0</v>
      </c>
      <c r="BJ1018" s="17" t="s">
        <v>88</v>
      </c>
      <c r="BK1018" s="157">
        <f>ROUND(I1018*H1018,2)</f>
        <v>0</v>
      </c>
      <c r="BL1018" s="17" t="s">
        <v>229</v>
      </c>
      <c r="BM1018" s="156" t="s">
        <v>1041</v>
      </c>
    </row>
    <row r="1019" spans="2:65" s="12" customFormat="1">
      <c r="B1019" s="158"/>
      <c r="D1019" s="159" t="s">
        <v>184</v>
      </c>
      <c r="E1019" s="160" t="s">
        <v>1</v>
      </c>
      <c r="F1019" s="161" t="s">
        <v>3001</v>
      </c>
      <c r="H1019" s="162">
        <v>1</v>
      </c>
      <c r="I1019" s="163"/>
      <c r="L1019" s="158"/>
      <c r="M1019" s="164"/>
      <c r="T1019" s="165"/>
      <c r="AT1019" s="160" t="s">
        <v>184</v>
      </c>
      <c r="AU1019" s="160" t="s">
        <v>88</v>
      </c>
      <c r="AV1019" s="12" t="s">
        <v>88</v>
      </c>
      <c r="AW1019" s="12" t="s">
        <v>31</v>
      </c>
      <c r="AX1019" s="12" t="s">
        <v>75</v>
      </c>
      <c r="AY1019" s="160" t="s">
        <v>177</v>
      </c>
    </row>
    <row r="1020" spans="2:65" s="13" customFormat="1">
      <c r="B1020" s="166"/>
      <c r="D1020" s="159" t="s">
        <v>184</v>
      </c>
      <c r="E1020" s="167" t="s">
        <v>1</v>
      </c>
      <c r="F1020" s="168" t="s">
        <v>186</v>
      </c>
      <c r="H1020" s="169">
        <v>1</v>
      </c>
      <c r="I1020" s="170"/>
      <c r="L1020" s="166"/>
      <c r="M1020" s="171"/>
      <c r="T1020" s="172"/>
      <c r="AT1020" s="167" t="s">
        <v>184</v>
      </c>
      <c r="AU1020" s="167" t="s">
        <v>88</v>
      </c>
      <c r="AV1020" s="13" t="s">
        <v>183</v>
      </c>
      <c r="AW1020" s="13" t="s">
        <v>31</v>
      </c>
      <c r="AX1020" s="13" t="s">
        <v>82</v>
      </c>
      <c r="AY1020" s="167" t="s">
        <v>177</v>
      </c>
    </row>
    <row r="1021" spans="2:65" s="1" customFormat="1" ht="49.2" customHeight="1">
      <c r="B1021" s="143"/>
      <c r="C1021" s="186" t="s">
        <v>651</v>
      </c>
      <c r="D1021" s="186" t="s">
        <v>444</v>
      </c>
      <c r="E1021" s="187" t="s">
        <v>3002</v>
      </c>
      <c r="F1021" s="188" t="s">
        <v>3003</v>
      </c>
      <c r="G1021" s="189" t="s">
        <v>260</v>
      </c>
      <c r="H1021" s="190">
        <v>1</v>
      </c>
      <c r="I1021" s="191"/>
      <c r="J1021" s="192">
        <f>ROUND(I1021*H1021,2)</f>
        <v>0</v>
      </c>
      <c r="K1021" s="193"/>
      <c r="L1021" s="194"/>
      <c r="M1021" s="195" t="s">
        <v>1</v>
      </c>
      <c r="N1021" s="196" t="s">
        <v>41</v>
      </c>
      <c r="P1021" s="154">
        <f>O1021*H1021</f>
        <v>0</v>
      </c>
      <c r="Q1021" s="154">
        <v>0</v>
      </c>
      <c r="R1021" s="154">
        <f>Q1021*H1021</f>
        <v>0</v>
      </c>
      <c r="S1021" s="154">
        <v>0</v>
      </c>
      <c r="T1021" s="155">
        <f>S1021*H1021</f>
        <v>0</v>
      </c>
      <c r="AR1021" s="156" t="s">
        <v>264</v>
      </c>
      <c r="AT1021" s="156" t="s">
        <v>444</v>
      </c>
      <c r="AU1021" s="156" t="s">
        <v>88</v>
      </c>
      <c r="AY1021" s="17" t="s">
        <v>177</v>
      </c>
      <c r="BE1021" s="157">
        <f>IF(N1021="základná",J1021,0)</f>
        <v>0</v>
      </c>
      <c r="BF1021" s="157">
        <f>IF(N1021="znížená",J1021,0)</f>
        <v>0</v>
      </c>
      <c r="BG1021" s="157">
        <f>IF(N1021="zákl. prenesená",J1021,0)</f>
        <v>0</v>
      </c>
      <c r="BH1021" s="157">
        <f>IF(N1021="zníž. prenesená",J1021,0)</f>
        <v>0</v>
      </c>
      <c r="BI1021" s="157">
        <f>IF(N1021="nulová",J1021,0)</f>
        <v>0</v>
      </c>
      <c r="BJ1021" s="17" t="s">
        <v>88</v>
      </c>
      <c r="BK1021" s="157">
        <f>ROUND(I1021*H1021,2)</f>
        <v>0</v>
      </c>
      <c r="BL1021" s="17" t="s">
        <v>229</v>
      </c>
      <c r="BM1021" s="156" t="s">
        <v>1056</v>
      </c>
    </row>
    <row r="1022" spans="2:65" s="12" customFormat="1">
      <c r="B1022" s="158"/>
      <c r="D1022" s="159" t="s">
        <v>184</v>
      </c>
      <c r="E1022" s="160" t="s">
        <v>1</v>
      </c>
      <c r="F1022" s="161" t="s">
        <v>3004</v>
      </c>
      <c r="H1022" s="162">
        <v>1</v>
      </c>
      <c r="I1022" s="163"/>
      <c r="L1022" s="158"/>
      <c r="M1022" s="164"/>
      <c r="T1022" s="165"/>
      <c r="AT1022" s="160" t="s">
        <v>184</v>
      </c>
      <c r="AU1022" s="160" t="s">
        <v>88</v>
      </c>
      <c r="AV1022" s="12" t="s">
        <v>88</v>
      </c>
      <c r="AW1022" s="12" t="s">
        <v>31</v>
      </c>
      <c r="AX1022" s="12" t="s">
        <v>75</v>
      </c>
      <c r="AY1022" s="160" t="s">
        <v>177</v>
      </c>
    </row>
    <row r="1023" spans="2:65" s="13" customFormat="1">
      <c r="B1023" s="166"/>
      <c r="D1023" s="159" t="s">
        <v>184</v>
      </c>
      <c r="E1023" s="167" t="s">
        <v>1</v>
      </c>
      <c r="F1023" s="168" t="s">
        <v>186</v>
      </c>
      <c r="H1023" s="169">
        <v>1</v>
      </c>
      <c r="I1023" s="170"/>
      <c r="L1023" s="166"/>
      <c r="M1023" s="171"/>
      <c r="T1023" s="172"/>
      <c r="AT1023" s="167" t="s">
        <v>184</v>
      </c>
      <c r="AU1023" s="167" t="s">
        <v>88</v>
      </c>
      <c r="AV1023" s="13" t="s">
        <v>183</v>
      </c>
      <c r="AW1023" s="13" t="s">
        <v>31</v>
      </c>
      <c r="AX1023" s="13" t="s">
        <v>82</v>
      </c>
      <c r="AY1023" s="167" t="s">
        <v>177</v>
      </c>
    </row>
    <row r="1024" spans="2:65" s="1" customFormat="1" ht="49.2" customHeight="1">
      <c r="B1024" s="143"/>
      <c r="C1024" s="186" t="s">
        <v>1038</v>
      </c>
      <c r="D1024" s="186" t="s">
        <v>444</v>
      </c>
      <c r="E1024" s="187" t="s">
        <v>3005</v>
      </c>
      <c r="F1024" s="188" t="s">
        <v>3006</v>
      </c>
      <c r="G1024" s="189" t="s">
        <v>260</v>
      </c>
      <c r="H1024" s="190">
        <v>1</v>
      </c>
      <c r="I1024" s="191"/>
      <c r="J1024" s="192">
        <f>ROUND(I1024*H1024,2)</f>
        <v>0</v>
      </c>
      <c r="K1024" s="193"/>
      <c r="L1024" s="194"/>
      <c r="M1024" s="195" t="s">
        <v>1</v>
      </c>
      <c r="N1024" s="196" t="s">
        <v>41</v>
      </c>
      <c r="P1024" s="154">
        <f>O1024*H1024</f>
        <v>0</v>
      </c>
      <c r="Q1024" s="154">
        <v>0</v>
      </c>
      <c r="R1024" s="154">
        <f>Q1024*H1024</f>
        <v>0</v>
      </c>
      <c r="S1024" s="154">
        <v>0</v>
      </c>
      <c r="T1024" s="155">
        <f>S1024*H1024</f>
        <v>0</v>
      </c>
      <c r="AR1024" s="156" t="s">
        <v>264</v>
      </c>
      <c r="AT1024" s="156" t="s">
        <v>444</v>
      </c>
      <c r="AU1024" s="156" t="s">
        <v>88</v>
      </c>
      <c r="AY1024" s="17" t="s">
        <v>177</v>
      </c>
      <c r="BE1024" s="157">
        <f>IF(N1024="základná",J1024,0)</f>
        <v>0</v>
      </c>
      <c r="BF1024" s="157">
        <f>IF(N1024="znížená",J1024,0)</f>
        <v>0</v>
      </c>
      <c r="BG1024" s="157">
        <f>IF(N1024="zákl. prenesená",J1024,0)</f>
        <v>0</v>
      </c>
      <c r="BH1024" s="157">
        <f>IF(N1024="zníž. prenesená",J1024,0)</f>
        <v>0</v>
      </c>
      <c r="BI1024" s="157">
        <f>IF(N1024="nulová",J1024,0)</f>
        <v>0</v>
      </c>
      <c r="BJ1024" s="17" t="s">
        <v>88</v>
      </c>
      <c r="BK1024" s="157">
        <f>ROUND(I1024*H1024,2)</f>
        <v>0</v>
      </c>
      <c r="BL1024" s="17" t="s">
        <v>229</v>
      </c>
      <c r="BM1024" s="156" t="s">
        <v>1071</v>
      </c>
    </row>
    <row r="1025" spans="2:65" s="15" customFormat="1">
      <c r="B1025" s="180"/>
      <c r="D1025" s="159" t="s">
        <v>184</v>
      </c>
      <c r="E1025" s="181" t="s">
        <v>1</v>
      </c>
      <c r="F1025" s="182" t="s">
        <v>3007</v>
      </c>
      <c r="H1025" s="181" t="s">
        <v>1</v>
      </c>
      <c r="I1025" s="183"/>
      <c r="L1025" s="180"/>
      <c r="M1025" s="184"/>
      <c r="T1025" s="185"/>
      <c r="AT1025" s="181" t="s">
        <v>184</v>
      </c>
      <c r="AU1025" s="181" t="s">
        <v>88</v>
      </c>
      <c r="AV1025" s="15" t="s">
        <v>82</v>
      </c>
      <c r="AW1025" s="15" t="s">
        <v>31</v>
      </c>
      <c r="AX1025" s="15" t="s">
        <v>75</v>
      </c>
      <c r="AY1025" s="181" t="s">
        <v>177</v>
      </c>
    </row>
    <row r="1026" spans="2:65" s="12" customFormat="1">
      <c r="B1026" s="158"/>
      <c r="D1026" s="159" t="s">
        <v>184</v>
      </c>
      <c r="E1026" s="160" t="s">
        <v>1</v>
      </c>
      <c r="F1026" s="161" t="s">
        <v>3008</v>
      </c>
      <c r="H1026" s="162">
        <v>1</v>
      </c>
      <c r="I1026" s="163"/>
      <c r="L1026" s="158"/>
      <c r="M1026" s="164"/>
      <c r="T1026" s="165"/>
      <c r="AT1026" s="160" t="s">
        <v>184</v>
      </c>
      <c r="AU1026" s="160" t="s">
        <v>88</v>
      </c>
      <c r="AV1026" s="12" t="s">
        <v>88</v>
      </c>
      <c r="AW1026" s="12" t="s">
        <v>31</v>
      </c>
      <c r="AX1026" s="12" t="s">
        <v>75</v>
      </c>
      <c r="AY1026" s="160" t="s">
        <v>177</v>
      </c>
    </row>
    <row r="1027" spans="2:65" s="13" customFormat="1">
      <c r="B1027" s="166"/>
      <c r="D1027" s="159" t="s">
        <v>184</v>
      </c>
      <c r="E1027" s="167" t="s">
        <v>1</v>
      </c>
      <c r="F1027" s="168" t="s">
        <v>186</v>
      </c>
      <c r="H1027" s="169">
        <v>1</v>
      </c>
      <c r="I1027" s="170"/>
      <c r="L1027" s="166"/>
      <c r="M1027" s="171"/>
      <c r="T1027" s="172"/>
      <c r="AT1027" s="167" t="s">
        <v>184</v>
      </c>
      <c r="AU1027" s="167" t="s">
        <v>88</v>
      </c>
      <c r="AV1027" s="13" t="s">
        <v>183</v>
      </c>
      <c r="AW1027" s="13" t="s">
        <v>31</v>
      </c>
      <c r="AX1027" s="13" t="s">
        <v>82</v>
      </c>
      <c r="AY1027" s="167" t="s">
        <v>177</v>
      </c>
    </row>
    <row r="1028" spans="2:65" s="1" customFormat="1" ht="49.2" customHeight="1">
      <c r="B1028" s="143"/>
      <c r="C1028" s="186" t="s">
        <v>656</v>
      </c>
      <c r="D1028" s="186" t="s">
        <v>444</v>
      </c>
      <c r="E1028" s="187" t="s">
        <v>3009</v>
      </c>
      <c r="F1028" s="188" t="s">
        <v>3010</v>
      </c>
      <c r="G1028" s="189" t="s">
        <v>260</v>
      </c>
      <c r="H1028" s="190">
        <v>1</v>
      </c>
      <c r="I1028" s="191"/>
      <c r="J1028" s="192">
        <f>ROUND(I1028*H1028,2)</f>
        <v>0</v>
      </c>
      <c r="K1028" s="193"/>
      <c r="L1028" s="194"/>
      <c r="M1028" s="195" t="s">
        <v>1</v>
      </c>
      <c r="N1028" s="196" t="s">
        <v>41</v>
      </c>
      <c r="P1028" s="154">
        <f>O1028*H1028</f>
        <v>0</v>
      </c>
      <c r="Q1028" s="154">
        <v>0</v>
      </c>
      <c r="R1028" s="154">
        <f>Q1028*H1028</f>
        <v>0</v>
      </c>
      <c r="S1028" s="154">
        <v>0</v>
      </c>
      <c r="T1028" s="155">
        <f>S1028*H1028</f>
        <v>0</v>
      </c>
      <c r="AR1028" s="156" t="s">
        <v>264</v>
      </c>
      <c r="AT1028" s="156" t="s">
        <v>444</v>
      </c>
      <c r="AU1028" s="156" t="s">
        <v>88</v>
      </c>
      <c r="AY1028" s="17" t="s">
        <v>177</v>
      </c>
      <c r="BE1028" s="157">
        <f>IF(N1028="základná",J1028,0)</f>
        <v>0</v>
      </c>
      <c r="BF1028" s="157">
        <f>IF(N1028="znížená",J1028,0)</f>
        <v>0</v>
      </c>
      <c r="BG1028" s="157">
        <f>IF(N1028="zákl. prenesená",J1028,0)</f>
        <v>0</v>
      </c>
      <c r="BH1028" s="157">
        <f>IF(N1028="zníž. prenesená",J1028,0)</f>
        <v>0</v>
      </c>
      <c r="BI1028" s="157">
        <f>IF(N1028="nulová",J1028,0)</f>
        <v>0</v>
      </c>
      <c r="BJ1028" s="17" t="s">
        <v>88</v>
      </c>
      <c r="BK1028" s="157">
        <f>ROUND(I1028*H1028,2)</f>
        <v>0</v>
      </c>
      <c r="BL1028" s="17" t="s">
        <v>229</v>
      </c>
      <c r="BM1028" s="156" t="s">
        <v>1082</v>
      </c>
    </row>
    <row r="1029" spans="2:65" s="15" customFormat="1">
      <c r="B1029" s="180"/>
      <c r="D1029" s="159" t="s">
        <v>184</v>
      </c>
      <c r="E1029" s="181" t="s">
        <v>1</v>
      </c>
      <c r="F1029" s="182" t="s">
        <v>3011</v>
      </c>
      <c r="H1029" s="181" t="s">
        <v>1</v>
      </c>
      <c r="I1029" s="183"/>
      <c r="L1029" s="180"/>
      <c r="M1029" s="184"/>
      <c r="T1029" s="185"/>
      <c r="AT1029" s="181" t="s">
        <v>184</v>
      </c>
      <c r="AU1029" s="181" t="s">
        <v>88</v>
      </c>
      <c r="AV1029" s="15" t="s">
        <v>82</v>
      </c>
      <c r="AW1029" s="15" t="s">
        <v>31</v>
      </c>
      <c r="AX1029" s="15" t="s">
        <v>75</v>
      </c>
      <c r="AY1029" s="181" t="s">
        <v>177</v>
      </c>
    </row>
    <row r="1030" spans="2:65" s="12" customFormat="1">
      <c r="B1030" s="158"/>
      <c r="D1030" s="159" t="s">
        <v>184</v>
      </c>
      <c r="E1030" s="160" t="s">
        <v>1</v>
      </c>
      <c r="F1030" s="161" t="s">
        <v>3012</v>
      </c>
      <c r="H1030" s="162">
        <v>1</v>
      </c>
      <c r="I1030" s="163"/>
      <c r="L1030" s="158"/>
      <c r="M1030" s="164"/>
      <c r="T1030" s="165"/>
      <c r="AT1030" s="160" t="s">
        <v>184</v>
      </c>
      <c r="AU1030" s="160" t="s">
        <v>88</v>
      </c>
      <c r="AV1030" s="12" t="s">
        <v>88</v>
      </c>
      <c r="AW1030" s="12" t="s">
        <v>31</v>
      </c>
      <c r="AX1030" s="12" t="s">
        <v>75</v>
      </c>
      <c r="AY1030" s="160" t="s">
        <v>177</v>
      </c>
    </row>
    <row r="1031" spans="2:65" s="13" customFormat="1">
      <c r="B1031" s="166"/>
      <c r="D1031" s="159" t="s">
        <v>184</v>
      </c>
      <c r="E1031" s="167" t="s">
        <v>1</v>
      </c>
      <c r="F1031" s="168" t="s">
        <v>186</v>
      </c>
      <c r="H1031" s="169">
        <v>1</v>
      </c>
      <c r="I1031" s="170"/>
      <c r="L1031" s="166"/>
      <c r="M1031" s="171"/>
      <c r="T1031" s="172"/>
      <c r="AT1031" s="167" t="s">
        <v>184</v>
      </c>
      <c r="AU1031" s="167" t="s">
        <v>88</v>
      </c>
      <c r="AV1031" s="13" t="s">
        <v>183</v>
      </c>
      <c r="AW1031" s="13" t="s">
        <v>31</v>
      </c>
      <c r="AX1031" s="13" t="s">
        <v>82</v>
      </c>
      <c r="AY1031" s="167" t="s">
        <v>177</v>
      </c>
    </row>
    <row r="1032" spans="2:65" s="1" customFormat="1" ht="66.75" customHeight="1">
      <c r="B1032" s="143"/>
      <c r="C1032" s="186" t="s">
        <v>1046</v>
      </c>
      <c r="D1032" s="186" t="s">
        <v>444</v>
      </c>
      <c r="E1032" s="187" t="s">
        <v>3013</v>
      </c>
      <c r="F1032" s="188" t="s">
        <v>3014</v>
      </c>
      <c r="G1032" s="189" t="s">
        <v>260</v>
      </c>
      <c r="H1032" s="190">
        <v>1</v>
      </c>
      <c r="I1032" s="191"/>
      <c r="J1032" s="192">
        <f>ROUND(I1032*H1032,2)</f>
        <v>0</v>
      </c>
      <c r="K1032" s="193"/>
      <c r="L1032" s="194"/>
      <c r="M1032" s="195" t="s">
        <v>1</v>
      </c>
      <c r="N1032" s="196" t="s">
        <v>41</v>
      </c>
      <c r="P1032" s="154">
        <f>O1032*H1032</f>
        <v>0</v>
      </c>
      <c r="Q1032" s="154">
        <v>0</v>
      </c>
      <c r="R1032" s="154">
        <f>Q1032*H1032</f>
        <v>0</v>
      </c>
      <c r="S1032" s="154">
        <v>0</v>
      </c>
      <c r="T1032" s="155">
        <f>S1032*H1032</f>
        <v>0</v>
      </c>
      <c r="AR1032" s="156" t="s">
        <v>264</v>
      </c>
      <c r="AT1032" s="156" t="s">
        <v>444</v>
      </c>
      <c r="AU1032" s="156" t="s">
        <v>88</v>
      </c>
      <c r="AY1032" s="17" t="s">
        <v>177</v>
      </c>
      <c r="BE1032" s="157">
        <f>IF(N1032="základná",J1032,0)</f>
        <v>0</v>
      </c>
      <c r="BF1032" s="157">
        <f>IF(N1032="znížená",J1032,0)</f>
        <v>0</v>
      </c>
      <c r="BG1032" s="157">
        <f>IF(N1032="zákl. prenesená",J1032,0)</f>
        <v>0</v>
      </c>
      <c r="BH1032" s="157">
        <f>IF(N1032="zníž. prenesená",J1032,0)</f>
        <v>0</v>
      </c>
      <c r="BI1032" s="157">
        <f>IF(N1032="nulová",J1032,0)</f>
        <v>0</v>
      </c>
      <c r="BJ1032" s="17" t="s">
        <v>88</v>
      </c>
      <c r="BK1032" s="157">
        <f>ROUND(I1032*H1032,2)</f>
        <v>0</v>
      </c>
      <c r="BL1032" s="17" t="s">
        <v>229</v>
      </c>
      <c r="BM1032" s="156" t="s">
        <v>1094</v>
      </c>
    </row>
    <row r="1033" spans="2:65" s="12" customFormat="1">
      <c r="B1033" s="158"/>
      <c r="D1033" s="159" t="s">
        <v>184</v>
      </c>
      <c r="E1033" s="160" t="s">
        <v>1</v>
      </c>
      <c r="F1033" s="161" t="s">
        <v>3015</v>
      </c>
      <c r="H1033" s="162">
        <v>1</v>
      </c>
      <c r="I1033" s="163"/>
      <c r="L1033" s="158"/>
      <c r="M1033" s="164"/>
      <c r="T1033" s="165"/>
      <c r="AT1033" s="160" t="s">
        <v>184</v>
      </c>
      <c r="AU1033" s="160" t="s">
        <v>88</v>
      </c>
      <c r="AV1033" s="12" t="s">
        <v>88</v>
      </c>
      <c r="AW1033" s="12" t="s">
        <v>31</v>
      </c>
      <c r="AX1033" s="12" t="s">
        <v>75</v>
      </c>
      <c r="AY1033" s="160" t="s">
        <v>177</v>
      </c>
    </row>
    <row r="1034" spans="2:65" s="13" customFormat="1">
      <c r="B1034" s="166"/>
      <c r="D1034" s="159" t="s">
        <v>184</v>
      </c>
      <c r="E1034" s="167" t="s">
        <v>1</v>
      </c>
      <c r="F1034" s="168" t="s">
        <v>186</v>
      </c>
      <c r="H1034" s="169">
        <v>1</v>
      </c>
      <c r="I1034" s="170"/>
      <c r="L1034" s="166"/>
      <c r="M1034" s="171"/>
      <c r="T1034" s="172"/>
      <c r="AT1034" s="167" t="s">
        <v>184</v>
      </c>
      <c r="AU1034" s="167" t="s">
        <v>88</v>
      </c>
      <c r="AV1034" s="13" t="s">
        <v>183</v>
      </c>
      <c r="AW1034" s="13" t="s">
        <v>31</v>
      </c>
      <c r="AX1034" s="13" t="s">
        <v>82</v>
      </c>
      <c r="AY1034" s="167" t="s">
        <v>177</v>
      </c>
    </row>
    <row r="1035" spans="2:65" s="1" customFormat="1" ht="33" customHeight="1">
      <c r="B1035" s="143"/>
      <c r="C1035" s="186" t="s">
        <v>660</v>
      </c>
      <c r="D1035" s="186" t="s">
        <v>444</v>
      </c>
      <c r="E1035" s="187" t="s">
        <v>3016</v>
      </c>
      <c r="F1035" s="188" t="s">
        <v>3017</v>
      </c>
      <c r="G1035" s="189" t="s">
        <v>782</v>
      </c>
      <c r="H1035" s="190">
        <v>8.5</v>
      </c>
      <c r="I1035" s="191"/>
      <c r="J1035" s="192">
        <f>ROUND(I1035*H1035,2)</f>
        <v>0</v>
      </c>
      <c r="K1035" s="193"/>
      <c r="L1035" s="194"/>
      <c r="M1035" s="195" t="s">
        <v>1</v>
      </c>
      <c r="N1035" s="196" t="s">
        <v>41</v>
      </c>
      <c r="P1035" s="154">
        <f>O1035*H1035</f>
        <v>0</v>
      </c>
      <c r="Q1035" s="154">
        <v>0</v>
      </c>
      <c r="R1035" s="154">
        <f>Q1035*H1035</f>
        <v>0</v>
      </c>
      <c r="S1035" s="154">
        <v>0</v>
      </c>
      <c r="T1035" s="155">
        <f>S1035*H1035</f>
        <v>0</v>
      </c>
      <c r="AR1035" s="156" t="s">
        <v>264</v>
      </c>
      <c r="AT1035" s="156" t="s">
        <v>444</v>
      </c>
      <c r="AU1035" s="156" t="s">
        <v>88</v>
      </c>
      <c r="AY1035" s="17" t="s">
        <v>177</v>
      </c>
      <c r="BE1035" s="157">
        <f>IF(N1035="základná",J1035,0)</f>
        <v>0</v>
      </c>
      <c r="BF1035" s="157">
        <f>IF(N1035="znížená",J1035,0)</f>
        <v>0</v>
      </c>
      <c r="BG1035" s="157">
        <f>IF(N1035="zákl. prenesená",J1035,0)</f>
        <v>0</v>
      </c>
      <c r="BH1035" s="157">
        <f>IF(N1035="zníž. prenesená",J1035,0)</f>
        <v>0</v>
      </c>
      <c r="BI1035" s="157">
        <f>IF(N1035="nulová",J1035,0)</f>
        <v>0</v>
      </c>
      <c r="BJ1035" s="17" t="s">
        <v>88</v>
      </c>
      <c r="BK1035" s="157">
        <f>ROUND(I1035*H1035,2)</f>
        <v>0</v>
      </c>
      <c r="BL1035" s="17" t="s">
        <v>229</v>
      </c>
      <c r="BM1035" s="156" t="s">
        <v>1105</v>
      </c>
    </row>
    <row r="1036" spans="2:65" s="12" customFormat="1">
      <c r="B1036" s="158"/>
      <c r="D1036" s="159" t="s">
        <v>184</v>
      </c>
      <c r="E1036" s="160" t="s">
        <v>1</v>
      </c>
      <c r="F1036" s="161" t="s">
        <v>3018</v>
      </c>
      <c r="H1036" s="162">
        <v>5.28</v>
      </c>
      <c r="I1036" s="163"/>
      <c r="L1036" s="158"/>
      <c r="M1036" s="164"/>
      <c r="T1036" s="165"/>
      <c r="AT1036" s="160" t="s">
        <v>184</v>
      </c>
      <c r="AU1036" s="160" t="s">
        <v>88</v>
      </c>
      <c r="AV1036" s="12" t="s">
        <v>88</v>
      </c>
      <c r="AW1036" s="12" t="s">
        <v>31</v>
      </c>
      <c r="AX1036" s="12" t="s">
        <v>75</v>
      </c>
      <c r="AY1036" s="160" t="s">
        <v>177</v>
      </c>
    </row>
    <row r="1037" spans="2:65" s="12" customFormat="1">
      <c r="B1037" s="158"/>
      <c r="D1037" s="159" t="s">
        <v>184</v>
      </c>
      <c r="E1037" s="160" t="s">
        <v>1</v>
      </c>
      <c r="F1037" s="161" t="s">
        <v>3019</v>
      </c>
      <c r="H1037" s="162">
        <v>3.22</v>
      </c>
      <c r="I1037" s="163"/>
      <c r="L1037" s="158"/>
      <c r="M1037" s="164"/>
      <c r="T1037" s="165"/>
      <c r="AT1037" s="160" t="s">
        <v>184</v>
      </c>
      <c r="AU1037" s="160" t="s">
        <v>88</v>
      </c>
      <c r="AV1037" s="12" t="s">
        <v>88</v>
      </c>
      <c r="AW1037" s="12" t="s">
        <v>31</v>
      </c>
      <c r="AX1037" s="12" t="s">
        <v>75</v>
      </c>
      <c r="AY1037" s="160" t="s">
        <v>177</v>
      </c>
    </row>
    <row r="1038" spans="2:65" s="14" customFormat="1">
      <c r="B1038" s="173"/>
      <c r="D1038" s="159" t="s">
        <v>184</v>
      </c>
      <c r="E1038" s="174" t="s">
        <v>1</v>
      </c>
      <c r="F1038" s="175" t="s">
        <v>209</v>
      </c>
      <c r="H1038" s="176">
        <v>8.5</v>
      </c>
      <c r="I1038" s="177"/>
      <c r="L1038" s="173"/>
      <c r="M1038" s="178"/>
      <c r="T1038" s="179"/>
      <c r="AT1038" s="174" t="s">
        <v>184</v>
      </c>
      <c r="AU1038" s="174" t="s">
        <v>88</v>
      </c>
      <c r="AV1038" s="14" t="s">
        <v>191</v>
      </c>
      <c r="AW1038" s="14" t="s">
        <v>31</v>
      </c>
      <c r="AX1038" s="14" t="s">
        <v>75</v>
      </c>
      <c r="AY1038" s="174" t="s">
        <v>177</v>
      </c>
    </row>
    <row r="1039" spans="2:65" s="13" customFormat="1">
      <c r="B1039" s="166"/>
      <c r="D1039" s="159" t="s">
        <v>184</v>
      </c>
      <c r="E1039" s="167" t="s">
        <v>1</v>
      </c>
      <c r="F1039" s="168" t="s">
        <v>186</v>
      </c>
      <c r="H1039" s="169">
        <v>8.5</v>
      </c>
      <c r="I1039" s="170"/>
      <c r="L1039" s="166"/>
      <c r="M1039" s="171"/>
      <c r="T1039" s="172"/>
      <c r="AT1039" s="167" t="s">
        <v>184</v>
      </c>
      <c r="AU1039" s="167" t="s">
        <v>88</v>
      </c>
      <c r="AV1039" s="13" t="s">
        <v>183</v>
      </c>
      <c r="AW1039" s="13" t="s">
        <v>31</v>
      </c>
      <c r="AX1039" s="13" t="s">
        <v>82</v>
      </c>
      <c r="AY1039" s="167" t="s">
        <v>177</v>
      </c>
    </row>
    <row r="1040" spans="2:65" s="1" customFormat="1" ht="37.950000000000003" customHeight="1">
      <c r="B1040" s="143"/>
      <c r="C1040" s="186" t="s">
        <v>1053</v>
      </c>
      <c r="D1040" s="186" t="s">
        <v>444</v>
      </c>
      <c r="E1040" s="187" t="s">
        <v>3020</v>
      </c>
      <c r="F1040" s="188" t="s">
        <v>791</v>
      </c>
      <c r="G1040" s="189" t="s">
        <v>782</v>
      </c>
      <c r="H1040" s="190">
        <v>0.95</v>
      </c>
      <c r="I1040" s="191"/>
      <c r="J1040" s="192">
        <f>ROUND(I1040*H1040,2)</f>
        <v>0</v>
      </c>
      <c r="K1040" s="193"/>
      <c r="L1040" s="194"/>
      <c r="M1040" s="195" t="s">
        <v>1</v>
      </c>
      <c r="N1040" s="196" t="s">
        <v>41</v>
      </c>
      <c r="P1040" s="154">
        <f>O1040*H1040</f>
        <v>0</v>
      </c>
      <c r="Q1040" s="154">
        <v>0</v>
      </c>
      <c r="R1040" s="154">
        <f>Q1040*H1040</f>
        <v>0</v>
      </c>
      <c r="S1040" s="154">
        <v>0</v>
      </c>
      <c r="T1040" s="155">
        <f>S1040*H1040</f>
        <v>0</v>
      </c>
      <c r="AR1040" s="156" t="s">
        <v>264</v>
      </c>
      <c r="AT1040" s="156" t="s">
        <v>444</v>
      </c>
      <c r="AU1040" s="156" t="s">
        <v>88</v>
      </c>
      <c r="AY1040" s="17" t="s">
        <v>177</v>
      </c>
      <c r="BE1040" s="157">
        <f>IF(N1040="základná",J1040,0)</f>
        <v>0</v>
      </c>
      <c r="BF1040" s="157">
        <f>IF(N1040="znížená",J1040,0)</f>
        <v>0</v>
      </c>
      <c r="BG1040" s="157">
        <f>IF(N1040="zákl. prenesená",J1040,0)</f>
        <v>0</v>
      </c>
      <c r="BH1040" s="157">
        <f>IF(N1040="zníž. prenesená",J1040,0)</f>
        <v>0</v>
      </c>
      <c r="BI1040" s="157">
        <f>IF(N1040="nulová",J1040,0)</f>
        <v>0</v>
      </c>
      <c r="BJ1040" s="17" t="s">
        <v>88</v>
      </c>
      <c r="BK1040" s="157">
        <f>ROUND(I1040*H1040,2)</f>
        <v>0</v>
      </c>
      <c r="BL1040" s="17" t="s">
        <v>229</v>
      </c>
      <c r="BM1040" s="156" t="s">
        <v>1117</v>
      </c>
    </row>
    <row r="1041" spans="2:65" s="12" customFormat="1">
      <c r="B1041" s="158"/>
      <c r="D1041" s="159" t="s">
        <v>184</v>
      </c>
      <c r="E1041" s="160" t="s">
        <v>1</v>
      </c>
      <c r="F1041" s="161" t="s">
        <v>3021</v>
      </c>
      <c r="H1041" s="162">
        <v>0.95</v>
      </c>
      <c r="I1041" s="163"/>
      <c r="L1041" s="158"/>
      <c r="M1041" s="164"/>
      <c r="T1041" s="165"/>
      <c r="AT1041" s="160" t="s">
        <v>184</v>
      </c>
      <c r="AU1041" s="160" t="s">
        <v>88</v>
      </c>
      <c r="AV1041" s="12" t="s">
        <v>88</v>
      </c>
      <c r="AW1041" s="12" t="s">
        <v>31</v>
      </c>
      <c r="AX1041" s="12" t="s">
        <v>75</v>
      </c>
      <c r="AY1041" s="160" t="s">
        <v>177</v>
      </c>
    </row>
    <row r="1042" spans="2:65" s="13" customFormat="1">
      <c r="B1042" s="166"/>
      <c r="D1042" s="159" t="s">
        <v>184</v>
      </c>
      <c r="E1042" s="167" t="s">
        <v>1</v>
      </c>
      <c r="F1042" s="168" t="s">
        <v>186</v>
      </c>
      <c r="H1042" s="169">
        <v>0.95</v>
      </c>
      <c r="I1042" s="170"/>
      <c r="L1042" s="166"/>
      <c r="M1042" s="171"/>
      <c r="T1042" s="172"/>
      <c r="AT1042" s="167" t="s">
        <v>184</v>
      </c>
      <c r="AU1042" s="167" t="s">
        <v>88</v>
      </c>
      <c r="AV1042" s="13" t="s">
        <v>183</v>
      </c>
      <c r="AW1042" s="13" t="s">
        <v>31</v>
      </c>
      <c r="AX1042" s="13" t="s">
        <v>82</v>
      </c>
      <c r="AY1042" s="167" t="s">
        <v>177</v>
      </c>
    </row>
    <row r="1043" spans="2:65" s="1" customFormat="1" ht="24.15" customHeight="1">
      <c r="B1043" s="143"/>
      <c r="C1043" s="186" t="s">
        <v>665</v>
      </c>
      <c r="D1043" s="186" t="s">
        <v>444</v>
      </c>
      <c r="E1043" s="187" t="s">
        <v>3022</v>
      </c>
      <c r="F1043" s="188" t="s">
        <v>3023</v>
      </c>
      <c r="G1043" s="189" t="s">
        <v>782</v>
      </c>
      <c r="H1043" s="190">
        <v>3.54</v>
      </c>
      <c r="I1043" s="191"/>
      <c r="J1043" s="192">
        <f>ROUND(I1043*H1043,2)</f>
        <v>0</v>
      </c>
      <c r="K1043" s="193"/>
      <c r="L1043" s="194"/>
      <c r="M1043" s="195" t="s">
        <v>1</v>
      </c>
      <c r="N1043" s="196" t="s">
        <v>41</v>
      </c>
      <c r="P1043" s="154">
        <f>O1043*H1043</f>
        <v>0</v>
      </c>
      <c r="Q1043" s="154">
        <v>0</v>
      </c>
      <c r="R1043" s="154">
        <f>Q1043*H1043</f>
        <v>0</v>
      </c>
      <c r="S1043" s="154">
        <v>0</v>
      </c>
      <c r="T1043" s="155">
        <f>S1043*H1043</f>
        <v>0</v>
      </c>
      <c r="AR1043" s="156" t="s">
        <v>264</v>
      </c>
      <c r="AT1043" s="156" t="s">
        <v>444</v>
      </c>
      <c r="AU1043" s="156" t="s">
        <v>88</v>
      </c>
      <c r="AY1043" s="17" t="s">
        <v>177</v>
      </c>
      <c r="BE1043" s="157">
        <f>IF(N1043="základná",J1043,0)</f>
        <v>0</v>
      </c>
      <c r="BF1043" s="157">
        <f>IF(N1043="znížená",J1043,0)</f>
        <v>0</v>
      </c>
      <c r="BG1043" s="157">
        <f>IF(N1043="zákl. prenesená",J1043,0)</f>
        <v>0</v>
      </c>
      <c r="BH1043" s="157">
        <f>IF(N1043="zníž. prenesená",J1043,0)</f>
        <v>0</v>
      </c>
      <c r="BI1043" s="157">
        <f>IF(N1043="nulová",J1043,0)</f>
        <v>0</v>
      </c>
      <c r="BJ1043" s="17" t="s">
        <v>88</v>
      </c>
      <c r="BK1043" s="157">
        <f>ROUND(I1043*H1043,2)</f>
        <v>0</v>
      </c>
      <c r="BL1043" s="17" t="s">
        <v>229</v>
      </c>
      <c r="BM1043" s="156" t="s">
        <v>1128</v>
      </c>
    </row>
    <row r="1044" spans="2:65" s="12" customFormat="1">
      <c r="B1044" s="158"/>
      <c r="D1044" s="159" t="s">
        <v>184</v>
      </c>
      <c r="E1044" s="160" t="s">
        <v>1</v>
      </c>
      <c r="F1044" s="161" t="s">
        <v>3024</v>
      </c>
      <c r="H1044" s="162">
        <v>3.54</v>
      </c>
      <c r="I1044" s="163"/>
      <c r="L1044" s="158"/>
      <c r="M1044" s="164"/>
      <c r="T1044" s="165"/>
      <c r="AT1044" s="160" t="s">
        <v>184</v>
      </c>
      <c r="AU1044" s="160" t="s">
        <v>88</v>
      </c>
      <c r="AV1044" s="12" t="s">
        <v>88</v>
      </c>
      <c r="AW1044" s="12" t="s">
        <v>31</v>
      </c>
      <c r="AX1044" s="12" t="s">
        <v>75</v>
      </c>
      <c r="AY1044" s="160" t="s">
        <v>177</v>
      </c>
    </row>
    <row r="1045" spans="2:65" s="13" customFormat="1">
      <c r="B1045" s="166"/>
      <c r="D1045" s="159" t="s">
        <v>184</v>
      </c>
      <c r="E1045" s="167" t="s">
        <v>1</v>
      </c>
      <c r="F1045" s="168" t="s">
        <v>186</v>
      </c>
      <c r="H1045" s="169">
        <v>3.54</v>
      </c>
      <c r="I1045" s="170"/>
      <c r="L1045" s="166"/>
      <c r="M1045" s="171"/>
      <c r="T1045" s="172"/>
      <c r="AT1045" s="167" t="s">
        <v>184</v>
      </c>
      <c r="AU1045" s="167" t="s">
        <v>88</v>
      </c>
      <c r="AV1045" s="13" t="s">
        <v>183</v>
      </c>
      <c r="AW1045" s="13" t="s">
        <v>31</v>
      </c>
      <c r="AX1045" s="13" t="s">
        <v>82</v>
      </c>
      <c r="AY1045" s="167" t="s">
        <v>177</v>
      </c>
    </row>
    <row r="1046" spans="2:65" s="1" customFormat="1" ht="37.950000000000003" customHeight="1">
      <c r="B1046" s="143"/>
      <c r="C1046" s="186" t="s">
        <v>1061</v>
      </c>
      <c r="D1046" s="186" t="s">
        <v>444</v>
      </c>
      <c r="E1046" s="187" t="s">
        <v>3025</v>
      </c>
      <c r="F1046" s="188" t="s">
        <v>3026</v>
      </c>
      <c r="G1046" s="189" t="s">
        <v>782</v>
      </c>
      <c r="H1046" s="190">
        <v>13.77</v>
      </c>
      <c r="I1046" s="191"/>
      <c r="J1046" s="192">
        <f>ROUND(I1046*H1046,2)</f>
        <v>0</v>
      </c>
      <c r="K1046" s="193"/>
      <c r="L1046" s="194"/>
      <c r="M1046" s="195" t="s">
        <v>1</v>
      </c>
      <c r="N1046" s="196" t="s">
        <v>41</v>
      </c>
      <c r="P1046" s="154">
        <f>O1046*H1046</f>
        <v>0</v>
      </c>
      <c r="Q1046" s="154">
        <v>0</v>
      </c>
      <c r="R1046" s="154">
        <f>Q1046*H1046</f>
        <v>0</v>
      </c>
      <c r="S1046" s="154">
        <v>0</v>
      </c>
      <c r="T1046" s="155">
        <f>S1046*H1046</f>
        <v>0</v>
      </c>
      <c r="AR1046" s="156" t="s">
        <v>264</v>
      </c>
      <c r="AT1046" s="156" t="s">
        <v>444</v>
      </c>
      <c r="AU1046" s="156" t="s">
        <v>88</v>
      </c>
      <c r="AY1046" s="17" t="s">
        <v>177</v>
      </c>
      <c r="BE1046" s="157">
        <f>IF(N1046="základná",J1046,0)</f>
        <v>0</v>
      </c>
      <c r="BF1046" s="157">
        <f>IF(N1046="znížená",J1046,0)</f>
        <v>0</v>
      </c>
      <c r="BG1046" s="157">
        <f>IF(N1046="zákl. prenesená",J1046,0)</f>
        <v>0</v>
      </c>
      <c r="BH1046" s="157">
        <f>IF(N1046="zníž. prenesená",J1046,0)</f>
        <v>0</v>
      </c>
      <c r="BI1046" s="157">
        <f>IF(N1046="nulová",J1046,0)</f>
        <v>0</v>
      </c>
      <c r="BJ1046" s="17" t="s">
        <v>88</v>
      </c>
      <c r="BK1046" s="157">
        <f>ROUND(I1046*H1046,2)</f>
        <v>0</v>
      </c>
      <c r="BL1046" s="17" t="s">
        <v>229</v>
      </c>
      <c r="BM1046" s="156" t="s">
        <v>1140</v>
      </c>
    </row>
    <row r="1047" spans="2:65" s="12" customFormat="1">
      <c r="B1047" s="158"/>
      <c r="D1047" s="159" t="s">
        <v>184</v>
      </c>
      <c r="E1047" s="160" t="s">
        <v>1</v>
      </c>
      <c r="F1047" s="161" t="s">
        <v>3027</v>
      </c>
      <c r="H1047" s="162">
        <v>4.63</v>
      </c>
      <c r="I1047" s="163"/>
      <c r="L1047" s="158"/>
      <c r="M1047" s="164"/>
      <c r="T1047" s="165"/>
      <c r="AT1047" s="160" t="s">
        <v>184</v>
      </c>
      <c r="AU1047" s="160" t="s">
        <v>88</v>
      </c>
      <c r="AV1047" s="12" t="s">
        <v>88</v>
      </c>
      <c r="AW1047" s="12" t="s">
        <v>31</v>
      </c>
      <c r="AX1047" s="12" t="s">
        <v>75</v>
      </c>
      <c r="AY1047" s="160" t="s">
        <v>177</v>
      </c>
    </row>
    <row r="1048" spans="2:65" s="12" customFormat="1">
      <c r="B1048" s="158"/>
      <c r="D1048" s="159" t="s">
        <v>184</v>
      </c>
      <c r="E1048" s="160" t="s">
        <v>1</v>
      </c>
      <c r="F1048" s="161" t="s">
        <v>3028</v>
      </c>
      <c r="H1048" s="162">
        <v>4.51</v>
      </c>
      <c r="I1048" s="163"/>
      <c r="L1048" s="158"/>
      <c r="M1048" s="164"/>
      <c r="T1048" s="165"/>
      <c r="AT1048" s="160" t="s">
        <v>184</v>
      </c>
      <c r="AU1048" s="160" t="s">
        <v>88</v>
      </c>
      <c r="AV1048" s="12" t="s">
        <v>88</v>
      </c>
      <c r="AW1048" s="12" t="s">
        <v>31</v>
      </c>
      <c r="AX1048" s="12" t="s">
        <v>75</v>
      </c>
      <c r="AY1048" s="160" t="s">
        <v>177</v>
      </c>
    </row>
    <row r="1049" spans="2:65" s="12" customFormat="1">
      <c r="B1049" s="158"/>
      <c r="D1049" s="159" t="s">
        <v>184</v>
      </c>
      <c r="E1049" s="160" t="s">
        <v>1</v>
      </c>
      <c r="F1049" s="161" t="s">
        <v>3029</v>
      </c>
      <c r="H1049" s="162">
        <v>4.63</v>
      </c>
      <c r="I1049" s="163"/>
      <c r="L1049" s="158"/>
      <c r="M1049" s="164"/>
      <c r="T1049" s="165"/>
      <c r="AT1049" s="160" t="s">
        <v>184</v>
      </c>
      <c r="AU1049" s="160" t="s">
        <v>88</v>
      </c>
      <c r="AV1049" s="12" t="s">
        <v>88</v>
      </c>
      <c r="AW1049" s="12" t="s">
        <v>31</v>
      </c>
      <c r="AX1049" s="12" t="s">
        <v>75</v>
      </c>
      <c r="AY1049" s="160" t="s">
        <v>177</v>
      </c>
    </row>
    <row r="1050" spans="2:65" s="14" customFormat="1">
      <c r="B1050" s="173"/>
      <c r="D1050" s="159" t="s">
        <v>184</v>
      </c>
      <c r="E1050" s="174" t="s">
        <v>1</v>
      </c>
      <c r="F1050" s="175" t="s">
        <v>209</v>
      </c>
      <c r="H1050" s="176">
        <v>13.77</v>
      </c>
      <c r="I1050" s="177"/>
      <c r="L1050" s="173"/>
      <c r="M1050" s="178"/>
      <c r="T1050" s="179"/>
      <c r="AT1050" s="174" t="s">
        <v>184</v>
      </c>
      <c r="AU1050" s="174" t="s">
        <v>88</v>
      </c>
      <c r="AV1050" s="14" t="s">
        <v>191</v>
      </c>
      <c r="AW1050" s="14" t="s">
        <v>31</v>
      </c>
      <c r="AX1050" s="14" t="s">
        <v>75</v>
      </c>
      <c r="AY1050" s="174" t="s">
        <v>177</v>
      </c>
    </row>
    <row r="1051" spans="2:65" s="13" customFormat="1">
      <c r="B1051" s="166"/>
      <c r="D1051" s="159" t="s">
        <v>184</v>
      </c>
      <c r="E1051" s="167" t="s">
        <v>1</v>
      </c>
      <c r="F1051" s="168" t="s">
        <v>186</v>
      </c>
      <c r="H1051" s="169">
        <v>13.77</v>
      </c>
      <c r="I1051" s="170"/>
      <c r="L1051" s="166"/>
      <c r="M1051" s="171"/>
      <c r="T1051" s="172"/>
      <c r="AT1051" s="167" t="s">
        <v>184</v>
      </c>
      <c r="AU1051" s="167" t="s">
        <v>88</v>
      </c>
      <c r="AV1051" s="13" t="s">
        <v>183</v>
      </c>
      <c r="AW1051" s="13" t="s">
        <v>31</v>
      </c>
      <c r="AX1051" s="13" t="s">
        <v>82</v>
      </c>
      <c r="AY1051" s="167" t="s">
        <v>177</v>
      </c>
    </row>
    <row r="1052" spans="2:65" s="1" customFormat="1" ht="24.15" customHeight="1">
      <c r="B1052" s="143"/>
      <c r="C1052" s="186" t="s">
        <v>669</v>
      </c>
      <c r="D1052" s="186" t="s">
        <v>444</v>
      </c>
      <c r="E1052" s="187" t="s">
        <v>780</v>
      </c>
      <c r="F1052" s="188" t="s">
        <v>781</v>
      </c>
      <c r="G1052" s="189" t="s">
        <v>782</v>
      </c>
      <c r="H1052" s="190">
        <v>13.21</v>
      </c>
      <c r="I1052" s="191"/>
      <c r="J1052" s="192">
        <f>ROUND(I1052*H1052,2)</f>
        <v>0</v>
      </c>
      <c r="K1052" s="193"/>
      <c r="L1052" s="194"/>
      <c r="M1052" s="195" t="s">
        <v>1</v>
      </c>
      <c r="N1052" s="196" t="s">
        <v>41</v>
      </c>
      <c r="P1052" s="154">
        <f>O1052*H1052</f>
        <v>0</v>
      </c>
      <c r="Q1052" s="154">
        <v>0</v>
      </c>
      <c r="R1052" s="154">
        <f>Q1052*H1052</f>
        <v>0</v>
      </c>
      <c r="S1052" s="154">
        <v>0</v>
      </c>
      <c r="T1052" s="155">
        <f>S1052*H1052</f>
        <v>0</v>
      </c>
      <c r="AR1052" s="156" t="s">
        <v>264</v>
      </c>
      <c r="AT1052" s="156" t="s">
        <v>444</v>
      </c>
      <c r="AU1052" s="156" t="s">
        <v>88</v>
      </c>
      <c r="AY1052" s="17" t="s">
        <v>177</v>
      </c>
      <c r="BE1052" s="157">
        <f>IF(N1052="základná",J1052,0)</f>
        <v>0</v>
      </c>
      <c r="BF1052" s="157">
        <f>IF(N1052="znížená",J1052,0)</f>
        <v>0</v>
      </c>
      <c r="BG1052" s="157">
        <f>IF(N1052="zákl. prenesená",J1052,0)</f>
        <v>0</v>
      </c>
      <c r="BH1052" s="157">
        <f>IF(N1052="zníž. prenesená",J1052,0)</f>
        <v>0</v>
      </c>
      <c r="BI1052" s="157">
        <f>IF(N1052="nulová",J1052,0)</f>
        <v>0</v>
      </c>
      <c r="BJ1052" s="17" t="s">
        <v>88</v>
      </c>
      <c r="BK1052" s="157">
        <f>ROUND(I1052*H1052,2)</f>
        <v>0</v>
      </c>
      <c r="BL1052" s="17" t="s">
        <v>229</v>
      </c>
      <c r="BM1052" s="156" t="s">
        <v>1150</v>
      </c>
    </row>
    <row r="1053" spans="2:65" s="12" customFormat="1">
      <c r="B1053" s="158"/>
      <c r="D1053" s="159" t="s">
        <v>184</v>
      </c>
      <c r="E1053" s="160" t="s">
        <v>1</v>
      </c>
      <c r="F1053" s="161" t="s">
        <v>3030</v>
      </c>
      <c r="H1053" s="162">
        <v>2.8</v>
      </c>
      <c r="I1053" s="163"/>
      <c r="L1053" s="158"/>
      <c r="M1053" s="164"/>
      <c r="T1053" s="165"/>
      <c r="AT1053" s="160" t="s">
        <v>184</v>
      </c>
      <c r="AU1053" s="160" t="s">
        <v>88</v>
      </c>
      <c r="AV1053" s="12" t="s">
        <v>88</v>
      </c>
      <c r="AW1053" s="12" t="s">
        <v>31</v>
      </c>
      <c r="AX1053" s="12" t="s">
        <v>75</v>
      </c>
      <c r="AY1053" s="160" t="s">
        <v>177</v>
      </c>
    </row>
    <row r="1054" spans="2:65" s="12" customFormat="1">
      <c r="B1054" s="158"/>
      <c r="D1054" s="159" t="s">
        <v>184</v>
      </c>
      <c r="E1054" s="160" t="s">
        <v>1</v>
      </c>
      <c r="F1054" s="161" t="s">
        <v>784</v>
      </c>
      <c r="H1054" s="162">
        <v>10.41</v>
      </c>
      <c r="I1054" s="163"/>
      <c r="L1054" s="158"/>
      <c r="M1054" s="164"/>
      <c r="T1054" s="165"/>
      <c r="AT1054" s="160" t="s">
        <v>184</v>
      </c>
      <c r="AU1054" s="160" t="s">
        <v>88</v>
      </c>
      <c r="AV1054" s="12" t="s">
        <v>88</v>
      </c>
      <c r="AW1054" s="12" t="s">
        <v>31</v>
      </c>
      <c r="AX1054" s="12" t="s">
        <v>75</v>
      </c>
      <c r="AY1054" s="160" t="s">
        <v>177</v>
      </c>
    </row>
    <row r="1055" spans="2:65" s="14" customFormat="1">
      <c r="B1055" s="173"/>
      <c r="D1055" s="159" t="s">
        <v>184</v>
      </c>
      <c r="E1055" s="174" t="s">
        <v>1</v>
      </c>
      <c r="F1055" s="175" t="s">
        <v>209</v>
      </c>
      <c r="H1055" s="176">
        <v>13.21</v>
      </c>
      <c r="I1055" s="177"/>
      <c r="L1055" s="173"/>
      <c r="M1055" s="178"/>
      <c r="T1055" s="179"/>
      <c r="AT1055" s="174" t="s">
        <v>184</v>
      </c>
      <c r="AU1055" s="174" t="s">
        <v>88</v>
      </c>
      <c r="AV1055" s="14" t="s">
        <v>191</v>
      </c>
      <c r="AW1055" s="14" t="s">
        <v>31</v>
      </c>
      <c r="AX1055" s="14" t="s">
        <v>75</v>
      </c>
      <c r="AY1055" s="174" t="s">
        <v>177</v>
      </c>
    </row>
    <row r="1056" spans="2:65" s="13" customFormat="1">
      <c r="B1056" s="166"/>
      <c r="D1056" s="159" t="s">
        <v>184</v>
      </c>
      <c r="E1056" s="167" t="s">
        <v>1</v>
      </c>
      <c r="F1056" s="168" t="s">
        <v>186</v>
      </c>
      <c r="H1056" s="169">
        <v>13.21</v>
      </c>
      <c r="I1056" s="170"/>
      <c r="L1056" s="166"/>
      <c r="M1056" s="171"/>
      <c r="T1056" s="172"/>
      <c r="AT1056" s="167" t="s">
        <v>184</v>
      </c>
      <c r="AU1056" s="167" t="s">
        <v>88</v>
      </c>
      <c r="AV1056" s="13" t="s">
        <v>183</v>
      </c>
      <c r="AW1056" s="13" t="s">
        <v>31</v>
      </c>
      <c r="AX1056" s="13" t="s">
        <v>82</v>
      </c>
      <c r="AY1056" s="167" t="s">
        <v>177</v>
      </c>
    </row>
    <row r="1057" spans="2:65" s="1" customFormat="1" ht="33" customHeight="1">
      <c r="B1057" s="143"/>
      <c r="C1057" s="186" t="s">
        <v>1068</v>
      </c>
      <c r="D1057" s="186" t="s">
        <v>444</v>
      </c>
      <c r="E1057" s="187" t="s">
        <v>3031</v>
      </c>
      <c r="F1057" s="188" t="s">
        <v>3032</v>
      </c>
      <c r="G1057" s="189" t="s">
        <v>782</v>
      </c>
      <c r="H1057" s="190">
        <v>23.62</v>
      </c>
      <c r="I1057" s="191"/>
      <c r="J1057" s="192">
        <f>ROUND(I1057*H1057,2)</f>
        <v>0</v>
      </c>
      <c r="K1057" s="193"/>
      <c r="L1057" s="194"/>
      <c r="M1057" s="195" t="s">
        <v>1</v>
      </c>
      <c r="N1057" s="196" t="s">
        <v>41</v>
      </c>
      <c r="P1057" s="154">
        <f>O1057*H1057</f>
        <v>0</v>
      </c>
      <c r="Q1057" s="154">
        <v>0</v>
      </c>
      <c r="R1057" s="154">
        <f>Q1057*H1057</f>
        <v>0</v>
      </c>
      <c r="S1057" s="154">
        <v>0</v>
      </c>
      <c r="T1057" s="155">
        <f>S1057*H1057</f>
        <v>0</v>
      </c>
      <c r="AR1057" s="156" t="s">
        <v>264</v>
      </c>
      <c r="AT1057" s="156" t="s">
        <v>444</v>
      </c>
      <c r="AU1057" s="156" t="s">
        <v>88</v>
      </c>
      <c r="AY1057" s="17" t="s">
        <v>177</v>
      </c>
      <c r="BE1057" s="157">
        <f>IF(N1057="základná",J1057,0)</f>
        <v>0</v>
      </c>
      <c r="BF1057" s="157">
        <f>IF(N1057="znížená",J1057,0)</f>
        <v>0</v>
      </c>
      <c r="BG1057" s="157">
        <f>IF(N1057="zákl. prenesená",J1057,0)</f>
        <v>0</v>
      </c>
      <c r="BH1057" s="157">
        <f>IF(N1057="zníž. prenesená",J1057,0)</f>
        <v>0</v>
      </c>
      <c r="BI1057" s="157">
        <f>IF(N1057="nulová",J1057,0)</f>
        <v>0</v>
      </c>
      <c r="BJ1057" s="17" t="s">
        <v>88</v>
      </c>
      <c r="BK1057" s="157">
        <f>ROUND(I1057*H1057,2)</f>
        <v>0</v>
      </c>
      <c r="BL1057" s="17" t="s">
        <v>229</v>
      </c>
      <c r="BM1057" s="156" t="s">
        <v>1162</v>
      </c>
    </row>
    <row r="1058" spans="2:65" s="12" customFormat="1">
      <c r="B1058" s="158"/>
      <c r="D1058" s="159" t="s">
        <v>184</v>
      </c>
      <c r="E1058" s="160" t="s">
        <v>1</v>
      </c>
      <c r="F1058" s="161" t="s">
        <v>3033</v>
      </c>
      <c r="H1058" s="162">
        <v>23.62</v>
      </c>
      <c r="I1058" s="163"/>
      <c r="L1058" s="158"/>
      <c r="M1058" s="164"/>
      <c r="T1058" s="165"/>
      <c r="AT1058" s="160" t="s">
        <v>184</v>
      </c>
      <c r="AU1058" s="160" t="s">
        <v>88</v>
      </c>
      <c r="AV1058" s="12" t="s">
        <v>88</v>
      </c>
      <c r="AW1058" s="12" t="s">
        <v>31</v>
      </c>
      <c r="AX1058" s="12" t="s">
        <v>75</v>
      </c>
      <c r="AY1058" s="160" t="s">
        <v>177</v>
      </c>
    </row>
    <row r="1059" spans="2:65" s="13" customFormat="1">
      <c r="B1059" s="166"/>
      <c r="D1059" s="159" t="s">
        <v>184</v>
      </c>
      <c r="E1059" s="167" t="s">
        <v>1</v>
      </c>
      <c r="F1059" s="168" t="s">
        <v>186</v>
      </c>
      <c r="H1059" s="169">
        <v>23.62</v>
      </c>
      <c r="I1059" s="170"/>
      <c r="L1059" s="166"/>
      <c r="M1059" s="171"/>
      <c r="T1059" s="172"/>
      <c r="AT1059" s="167" t="s">
        <v>184</v>
      </c>
      <c r="AU1059" s="167" t="s">
        <v>88</v>
      </c>
      <c r="AV1059" s="13" t="s">
        <v>183</v>
      </c>
      <c r="AW1059" s="13" t="s">
        <v>31</v>
      </c>
      <c r="AX1059" s="13" t="s">
        <v>82</v>
      </c>
      <c r="AY1059" s="167" t="s">
        <v>177</v>
      </c>
    </row>
    <row r="1060" spans="2:65" s="1" customFormat="1" ht="37.950000000000003" customHeight="1">
      <c r="B1060" s="143"/>
      <c r="C1060" s="186" t="s">
        <v>672</v>
      </c>
      <c r="D1060" s="186" t="s">
        <v>444</v>
      </c>
      <c r="E1060" s="187" t="s">
        <v>3034</v>
      </c>
      <c r="F1060" s="188" t="s">
        <v>3035</v>
      </c>
      <c r="G1060" s="189" t="s">
        <v>782</v>
      </c>
      <c r="H1060" s="190">
        <v>11.03</v>
      </c>
      <c r="I1060" s="191"/>
      <c r="J1060" s="192">
        <f>ROUND(I1060*H1060,2)</f>
        <v>0</v>
      </c>
      <c r="K1060" s="193"/>
      <c r="L1060" s="194"/>
      <c r="M1060" s="195" t="s">
        <v>1</v>
      </c>
      <c r="N1060" s="196" t="s">
        <v>41</v>
      </c>
      <c r="P1060" s="154">
        <f>O1060*H1060</f>
        <v>0</v>
      </c>
      <c r="Q1060" s="154">
        <v>0</v>
      </c>
      <c r="R1060" s="154">
        <f>Q1060*H1060</f>
        <v>0</v>
      </c>
      <c r="S1060" s="154">
        <v>0</v>
      </c>
      <c r="T1060" s="155">
        <f>S1060*H1060</f>
        <v>0</v>
      </c>
      <c r="AR1060" s="156" t="s">
        <v>264</v>
      </c>
      <c r="AT1060" s="156" t="s">
        <v>444</v>
      </c>
      <c r="AU1060" s="156" t="s">
        <v>88</v>
      </c>
      <c r="AY1060" s="17" t="s">
        <v>177</v>
      </c>
      <c r="BE1060" s="157">
        <f>IF(N1060="základná",J1060,0)</f>
        <v>0</v>
      </c>
      <c r="BF1060" s="157">
        <f>IF(N1060="znížená",J1060,0)</f>
        <v>0</v>
      </c>
      <c r="BG1060" s="157">
        <f>IF(N1060="zákl. prenesená",J1060,0)</f>
        <v>0</v>
      </c>
      <c r="BH1060" s="157">
        <f>IF(N1060="zníž. prenesená",J1060,0)</f>
        <v>0</v>
      </c>
      <c r="BI1060" s="157">
        <f>IF(N1060="nulová",J1060,0)</f>
        <v>0</v>
      </c>
      <c r="BJ1060" s="17" t="s">
        <v>88</v>
      </c>
      <c r="BK1060" s="157">
        <f>ROUND(I1060*H1060,2)</f>
        <v>0</v>
      </c>
      <c r="BL1060" s="17" t="s">
        <v>229</v>
      </c>
      <c r="BM1060" s="156" t="s">
        <v>1178</v>
      </c>
    </row>
    <row r="1061" spans="2:65" s="12" customFormat="1">
      <c r="B1061" s="158"/>
      <c r="D1061" s="159" t="s">
        <v>184</v>
      </c>
      <c r="E1061" s="160" t="s">
        <v>1</v>
      </c>
      <c r="F1061" s="161" t="s">
        <v>3036</v>
      </c>
      <c r="H1061" s="162">
        <v>11.03</v>
      </c>
      <c r="I1061" s="163"/>
      <c r="L1061" s="158"/>
      <c r="M1061" s="164"/>
      <c r="T1061" s="165"/>
      <c r="AT1061" s="160" t="s">
        <v>184</v>
      </c>
      <c r="AU1061" s="160" t="s">
        <v>88</v>
      </c>
      <c r="AV1061" s="12" t="s">
        <v>88</v>
      </c>
      <c r="AW1061" s="12" t="s">
        <v>31</v>
      </c>
      <c r="AX1061" s="12" t="s">
        <v>75</v>
      </c>
      <c r="AY1061" s="160" t="s">
        <v>177</v>
      </c>
    </row>
    <row r="1062" spans="2:65" s="13" customFormat="1">
      <c r="B1062" s="166"/>
      <c r="D1062" s="159" t="s">
        <v>184</v>
      </c>
      <c r="E1062" s="167" t="s">
        <v>1</v>
      </c>
      <c r="F1062" s="168" t="s">
        <v>186</v>
      </c>
      <c r="H1062" s="169">
        <v>11.03</v>
      </c>
      <c r="I1062" s="170"/>
      <c r="L1062" s="166"/>
      <c r="M1062" s="171"/>
      <c r="T1062" s="172"/>
      <c r="AT1062" s="167" t="s">
        <v>184</v>
      </c>
      <c r="AU1062" s="167" t="s">
        <v>88</v>
      </c>
      <c r="AV1062" s="13" t="s">
        <v>183</v>
      </c>
      <c r="AW1062" s="13" t="s">
        <v>31</v>
      </c>
      <c r="AX1062" s="13" t="s">
        <v>82</v>
      </c>
      <c r="AY1062" s="167" t="s">
        <v>177</v>
      </c>
    </row>
    <row r="1063" spans="2:65" s="1" customFormat="1" ht="55.5" customHeight="1">
      <c r="B1063" s="143"/>
      <c r="C1063" s="186" t="s">
        <v>1076</v>
      </c>
      <c r="D1063" s="186" t="s">
        <v>444</v>
      </c>
      <c r="E1063" s="187" t="s">
        <v>3037</v>
      </c>
      <c r="F1063" s="188" t="s">
        <v>3038</v>
      </c>
      <c r="G1063" s="189" t="s">
        <v>782</v>
      </c>
      <c r="H1063" s="190">
        <v>17.809999999999999</v>
      </c>
      <c r="I1063" s="191"/>
      <c r="J1063" s="192">
        <f>ROUND(I1063*H1063,2)</f>
        <v>0</v>
      </c>
      <c r="K1063" s="193"/>
      <c r="L1063" s="194"/>
      <c r="M1063" s="195" t="s">
        <v>1</v>
      </c>
      <c r="N1063" s="196" t="s">
        <v>41</v>
      </c>
      <c r="P1063" s="154">
        <f>O1063*H1063</f>
        <v>0</v>
      </c>
      <c r="Q1063" s="154">
        <v>0</v>
      </c>
      <c r="R1063" s="154">
        <f>Q1063*H1063</f>
        <v>0</v>
      </c>
      <c r="S1063" s="154">
        <v>0</v>
      </c>
      <c r="T1063" s="155">
        <f>S1063*H1063</f>
        <v>0</v>
      </c>
      <c r="AR1063" s="156" t="s">
        <v>264</v>
      </c>
      <c r="AT1063" s="156" t="s">
        <v>444</v>
      </c>
      <c r="AU1063" s="156" t="s">
        <v>88</v>
      </c>
      <c r="AY1063" s="17" t="s">
        <v>177</v>
      </c>
      <c r="BE1063" s="157">
        <f>IF(N1063="základná",J1063,0)</f>
        <v>0</v>
      </c>
      <c r="BF1063" s="157">
        <f>IF(N1063="znížená",J1063,0)</f>
        <v>0</v>
      </c>
      <c r="BG1063" s="157">
        <f>IF(N1063="zákl. prenesená",J1063,0)</f>
        <v>0</v>
      </c>
      <c r="BH1063" s="157">
        <f>IF(N1063="zníž. prenesená",J1063,0)</f>
        <v>0</v>
      </c>
      <c r="BI1063" s="157">
        <f>IF(N1063="nulová",J1063,0)</f>
        <v>0</v>
      </c>
      <c r="BJ1063" s="17" t="s">
        <v>88</v>
      </c>
      <c r="BK1063" s="157">
        <f>ROUND(I1063*H1063,2)</f>
        <v>0</v>
      </c>
      <c r="BL1063" s="17" t="s">
        <v>229</v>
      </c>
      <c r="BM1063" s="156" t="s">
        <v>1189</v>
      </c>
    </row>
    <row r="1064" spans="2:65" s="12" customFormat="1">
      <c r="B1064" s="158"/>
      <c r="D1064" s="159" t="s">
        <v>184</v>
      </c>
      <c r="E1064" s="160" t="s">
        <v>1</v>
      </c>
      <c r="F1064" s="161" t="s">
        <v>3039</v>
      </c>
      <c r="H1064" s="162">
        <v>4.13</v>
      </c>
      <c r="I1064" s="163"/>
      <c r="L1064" s="158"/>
      <c r="M1064" s="164"/>
      <c r="T1064" s="165"/>
      <c r="AT1064" s="160" t="s">
        <v>184</v>
      </c>
      <c r="AU1064" s="160" t="s">
        <v>88</v>
      </c>
      <c r="AV1064" s="12" t="s">
        <v>88</v>
      </c>
      <c r="AW1064" s="12" t="s">
        <v>31</v>
      </c>
      <c r="AX1064" s="12" t="s">
        <v>75</v>
      </c>
      <c r="AY1064" s="160" t="s">
        <v>177</v>
      </c>
    </row>
    <row r="1065" spans="2:65" s="12" customFormat="1">
      <c r="B1065" s="158"/>
      <c r="D1065" s="159" t="s">
        <v>184</v>
      </c>
      <c r="E1065" s="160" t="s">
        <v>1</v>
      </c>
      <c r="F1065" s="161" t="s">
        <v>3040</v>
      </c>
      <c r="H1065" s="162">
        <v>13.68</v>
      </c>
      <c r="I1065" s="163"/>
      <c r="L1065" s="158"/>
      <c r="M1065" s="164"/>
      <c r="T1065" s="165"/>
      <c r="AT1065" s="160" t="s">
        <v>184</v>
      </c>
      <c r="AU1065" s="160" t="s">
        <v>88</v>
      </c>
      <c r="AV1065" s="12" t="s">
        <v>88</v>
      </c>
      <c r="AW1065" s="12" t="s">
        <v>31</v>
      </c>
      <c r="AX1065" s="12" t="s">
        <v>75</v>
      </c>
      <c r="AY1065" s="160" t="s">
        <v>177</v>
      </c>
    </row>
    <row r="1066" spans="2:65" s="14" customFormat="1">
      <c r="B1066" s="173"/>
      <c r="D1066" s="159" t="s">
        <v>184</v>
      </c>
      <c r="E1066" s="174" t="s">
        <v>1</v>
      </c>
      <c r="F1066" s="175" t="s">
        <v>209</v>
      </c>
      <c r="H1066" s="176">
        <v>17.809999999999999</v>
      </c>
      <c r="I1066" s="177"/>
      <c r="L1066" s="173"/>
      <c r="M1066" s="178"/>
      <c r="T1066" s="179"/>
      <c r="AT1066" s="174" t="s">
        <v>184</v>
      </c>
      <c r="AU1066" s="174" t="s">
        <v>88</v>
      </c>
      <c r="AV1066" s="14" t="s">
        <v>191</v>
      </c>
      <c r="AW1066" s="14" t="s">
        <v>31</v>
      </c>
      <c r="AX1066" s="14" t="s">
        <v>75</v>
      </c>
      <c r="AY1066" s="174" t="s">
        <v>177</v>
      </c>
    </row>
    <row r="1067" spans="2:65" s="13" customFormat="1">
      <c r="B1067" s="166"/>
      <c r="D1067" s="159" t="s">
        <v>184</v>
      </c>
      <c r="E1067" s="167" t="s">
        <v>1</v>
      </c>
      <c r="F1067" s="168" t="s">
        <v>186</v>
      </c>
      <c r="H1067" s="169">
        <v>17.809999999999999</v>
      </c>
      <c r="I1067" s="170"/>
      <c r="L1067" s="166"/>
      <c r="M1067" s="171"/>
      <c r="T1067" s="172"/>
      <c r="AT1067" s="167" t="s">
        <v>184</v>
      </c>
      <c r="AU1067" s="167" t="s">
        <v>88</v>
      </c>
      <c r="AV1067" s="13" t="s">
        <v>183</v>
      </c>
      <c r="AW1067" s="13" t="s">
        <v>31</v>
      </c>
      <c r="AX1067" s="13" t="s">
        <v>82</v>
      </c>
      <c r="AY1067" s="167" t="s">
        <v>177</v>
      </c>
    </row>
    <row r="1068" spans="2:65" s="1" customFormat="1" ht="49.2" customHeight="1">
      <c r="B1068" s="143"/>
      <c r="C1068" s="186" t="s">
        <v>675</v>
      </c>
      <c r="D1068" s="186" t="s">
        <v>444</v>
      </c>
      <c r="E1068" s="187" t="s">
        <v>3041</v>
      </c>
      <c r="F1068" s="188" t="s">
        <v>3042</v>
      </c>
      <c r="G1068" s="189" t="s">
        <v>782</v>
      </c>
      <c r="H1068" s="190">
        <v>16.75</v>
      </c>
      <c r="I1068" s="191"/>
      <c r="J1068" s="192">
        <f>ROUND(I1068*H1068,2)</f>
        <v>0</v>
      </c>
      <c r="K1068" s="193"/>
      <c r="L1068" s="194"/>
      <c r="M1068" s="195" t="s">
        <v>1</v>
      </c>
      <c r="N1068" s="196" t="s">
        <v>41</v>
      </c>
      <c r="P1068" s="154">
        <f>O1068*H1068</f>
        <v>0</v>
      </c>
      <c r="Q1068" s="154">
        <v>0</v>
      </c>
      <c r="R1068" s="154">
        <f>Q1068*H1068</f>
        <v>0</v>
      </c>
      <c r="S1068" s="154">
        <v>0</v>
      </c>
      <c r="T1068" s="155">
        <f>S1068*H1068</f>
        <v>0</v>
      </c>
      <c r="AR1068" s="156" t="s">
        <v>264</v>
      </c>
      <c r="AT1068" s="156" t="s">
        <v>444</v>
      </c>
      <c r="AU1068" s="156" t="s">
        <v>88</v>
      </c>
      <c r="AY1068" s="17" t="s">
        <v>177</v>
      </c>
      <c r="BE1068" s="157">
        <f>IF(N1068="základná",J1068,0)</f>
        <v>0</v>
      </c>
      <c r="BF1068" s="157">
        <f>IF(N1068="znížená",J1068,0)</f>
        <v>0</v>
      </c>
      <c r="BG1068" s="157">
        <f>IF(N1068="zákl. prenesená",J1068,0)</f>
        <v>0</v>
      </c>
      <c r="BH1068" s="157">
        <f>IF(N1068="zníž. prenesená",J1068,0)</f>
        <v>0</v>
      </c>
      <c r="BI1068" s="157">
        <f>IF(N1068="nulová",J1068,0)</f>
        <v>0</v>
      </c>
      <c r="BJ1068" s="17" t="s">
        <v>88</v>
      </c>
      <c r="BK1068" s="157">
        <f>ROUND(I1068*H1068,2)</f>
        <v>0</v>
      </c>
      <c r="BL1068" s="17" t="s">
        <v>229</v>
      </c>
      <c r="BM1068" s="156" t="s">
        <v>1203</v>
      </c>
    </row>
    <row r="1069" spans="2:65" s="12" customFormat="1">
      <c r="B1069" s="158"/>
      <c r="D1069" s="159" t="s">
        <v>184</v>
      </c>
      <c r="E1069" s="160" t="s">
        <v>1</v>
      </c>
      <c r="F1069" s="161" t="s">
        <v>3043</v>
      </c>
      <c r="H1069" s="162">
        <v>14.15</v>
      </c>
      <c r="I1069" s="163"/>
      <c r="L1069" s="158"/>
      <c r="M1069" s="164"/>
      <c r="T1069" s="165"/>
      <c r="AT1069" s="160" t="s">
        <v>184</v>
      </c>
      <c r="AU1069" s="160" t="s">
        <v>88</v>
      </c>
      <c r="AV1069" s="12" t="s">
        <v>88</v>
      </c>
      <c r="AW1069" s="12" t="s">
        <v>31</v>
      </c>
      <c r="AX1069" s="12" t="s">
        <v>75</v>
      </c>
      <c r="AY1069" s="160" t="s">
        <v>177</v>
      </c>
    </row>
    <row r="1070" spans="2:65" s="12" customFormat="1">
      <c r="B1070" s="158"/>
      <c r="D1070" s="159" t="s">
        <v>184</v>
      </c>
      <c r="E1070" s="160" t="s">
        <v>1</v>
      </c>
      <c r="F1070" s="161" t="s">
        <v>3044</v>
      </c>
      <c r="H1070" s="162">
        <v>2.6</v>
      </c>
      <c r="I1070" s="163"/>
      <c r="L1070" s="158"/>
      <c r="M1070" s="164"/>
      <c r="T1070" s="165"/>
      <c r="AT1070" s="160" t="s">
        <v>184</v>
      </c>
      <c r="AU1070" s="160" t="s">
        <v>88</v>
      </c>
      <c r="AV1070" s="12" t="s">
        <v>88</v>
      </c>
      <c r="AW1070" s="12" t="s">
        <v>31</v>
      </c>
      <c r="AX1070" s="12" t="s">
        <v>75</v>
      </c>
      <c r="AY1070" s="160" t="s">
        <v>177</v>
      </c>
    </row>
    <row r="1071" spans="2:65" s="14" customFormat="1">
      <c r="B1071" s="173"/>
      <c r="D1071" s="159" t="s">
        <v>184</v>
      </c>
      <c r="E1071" s="174" t="s">
        <v>1</v>
      </c>
      <c r="F1071" s="175" t="s">
        <v>209</v>
      </c>
      <c r="H1071" s="176">
        <v>16.75</v>
      </c>
      <c r="I1071" s="177"/>
      <c r="L1071" s="173"/>
      <c r="M1071" s="178"/>
      <c r="T1071" s="179"/>
      <c r="AT1071" s="174" t="s">
        <v>184</v>
      </c>
      <c r="AU1071" s="174" t="s">
        <v>88</v>
      </c>
      <c r="AV1071" s="14" t="s">
        <v>191</v>
      </c>
      <c r="AW1071" s="14" t="s">
        <v>31</v>
      </c>
      <c r="AX1071" s="14" t="s">
        <v>75</v>
      </c>
      <c r="AY1071" s="174" t="s">
        <v>177</v>
      </c>
    </row>
    <row r="1072" spans="2:65" s="13" customFormat="1">
      <c r="B1072" s="166"/>
      <c r="D1072" s="159" t="s">
        <v>184</v>
      </c>
      <c r="E1072" s="167" t="s">
        <v>1</v>
      </c>
      <c r="F1072" s="168" t="s">
        <v>186</v>
      </c>
      <c r="H1072" s="169">
        <v>16.75</v>
      </c>
      <c r="I1072" s="170"/>
      <c r="L1072" s="166"/>
      <c r="M1072" s="171"/>
      <c r="T1072" s="172"/>
      <c r="AT1072" s="167" t="s">
        <v>184</v>
      </c>
      <c r="AU1072" s="167" t="s">
        <v>88</v>
      </c>
      <c r="AV1072" s="13" t="s">
        <v>183</v>
      </c>
      <c r="AW1072" s="13" t="s">
        <v>31</v>
      </c>
      <c r="AX1072" s="13" t="s">
        <v>82</v>
      </c>
      <c r="AY1072" s="167" t="s">
        <v>177</v>
      </c>
    </row>
    <row r="1073" spans="2:65" s="1" customFormat="1" ht="55.5" customHeight="1">
      <c r="B1073" s="143"/>
      <c r="C1073" s="186" t="s">
        <v>1084</v>
      </c>
      <c r="D1073" s="186" t="s">
        <v>444</v>
      </c>
      <c r="E1073" s="187" t="s">
        <v>3045</v>
      </c>
      <c r="F1073" s="188" t="s">
        <v>3046</v>
      </c>
      <c r="G1073" s="189" t="s">
        <v>782</v>
      </c>
      <c r="H1073" s="190">
        <v>1.18</v>
      </c>
      <c r="I1073" s="191"/>
      <c r="J1073" s="192">
        <f>ROUND(I1073*H1073,2)</f>
        <v>0</v>
      </c>
      <c r="K1073" s="193"/>
      <c r="L1073" s="194"/>
      <c r="M1073" s="195" t="s">
        <v>1</v>
      </c>
      <c r="N1073" s="196" t="s">
        <v>41</v>
      </c>
      <c r="P1073" s="154">
        <f>O1073*H1073</f>
        <v>0</v>
      </c>
      <c r="Q1073" s="154">
        <v>0</v>
      </c>
      <c r="R1073" s="154">
        <f>Q1073*H1073</f>
        <v>0</v>
      </c>
      <c r="S1073" s="154">
        <v>0</v>
      </c>
      <c r="T1073" s="155">
        <f>S1073*H1073</f>
        <v>0</v>
      </c>
      <c r="AR1073" s="156" t="s">
        <v>264</v>
      </c>
      <c r="AT1073" s="156" t="s">
        <v>444</v>
      </c>
      <c r="AU1073" s="156" t="s">
        <v>88</v>
      </c>
      <c r="AY1073" s="17" t="s">
        <v>177</v>
      </c>
      <c r="BE1073" s="157">
        <f>IF(N1073="základná",J1073,0)</f>
        <v>0</v>
      </c>
      <c r="BF1073" s="157">
        <f>IF(N1073="znížená",J1073,0)</f>
        <v>0</v>
      </c>
      <c r="BG1073" s="157">
        <f>IF(N1073="zákl. prenesená",J1073,0)</f>
        <v>0</v>
      </c>
      <c r="BH1073" s="157">
        <f>IF(N1073="zníž. prenesená",J1073,0)</f>
        <v>0</v>
      </c>
      <c r="BI1073" s="157">
        <f>IF(N1073="nulová",J1073,0)</f>
        <v>0</v>
      </c>
      <c r="BJ1073" s="17" t="s">
        <v>88</v>
      </c>
      <c r="BK1073" s="157">
        <f>ROUND(I1073*H1073,2)</f>
        <v>0</v>
      </c>
      <c r="BL1073" s="17" t="s">
        <v>229</v>
      </c>
      <c r="BM1073" s="156" t="s">
        <v>1218</v>
      </c>
    </row>
    <row r="1074" spans="2:65" s="12" customFormat="1">
      <c r="B1074" s="158"/>
      <c r="D1074" s="159" t="s">
        <v>184</v>
      </c>
      <c r="E1074" s="160" t="s">
        <v>1</v>
      </c>
      <c r="F1074" s="161" t="s">
        <v>3047</v>
      </c>
      <c r="H1074" s="162">
        <v>1.18</v>
      </c>
      <c r="I1074" s="163"/>
      <c r="L1074" s="158"/>
      <c r="M1074" s="164"/>
      <c r="T1074" s="165"/>
      <c r="AT1074" s="160" t="s">
        <v>184</v>
      </c>
      <c r="AU1074" s="160" t="s">
        <v>88</v>
      </c>
      <c r="AV1074" s="12" t="s">
        <v>88</v>
      </c>
      <c r="AW1074" s="12" t="s">
        <v>31</v>
      </c>
      <c r="AX1074" s="12" t="s">
        <v>75</v>
      </c>
      <c r="AY1074" s="160" t="s">
        <v>177</v>
      </c>
    </row>
    <row r="1075" spans="2:65" s="13" customFormat="1">
      <c r="B1075" s="166"/>
      <c r="D1075" s="159" t="s">
        <v>184</v>
      </c>
      <c r="E1075" s="167" t="s">
        <v>1</v>
      </c>
      <c r="F1075" s="168" t="s">
        <v>186</v>
      </c>
      <c r="H1075" s="169">
        <v>1.18</v>
      </c>
      <c r="I1075" s="170"/>
      <c r="L1075" s="166"/>
      <c r="M1075" s="171"/>
      <c r="T1075" s="172"/>
      <c r="AT1075" s="167" t="s">
        <v>184</v>
      </c>
      <c r="AU1075" s="167" t="s">
        <v>88</v>
      </c>
      <c r="AV1075" s="13" t="s">
        <v>183</v>
      </c>
      <c r="AW1075" s="13" t="s">
        <v>31</v>
      </c>
      <c r="AX1075" s="13" t="s">
        <v>82</v>
      </c>
      <c r="AY1075" s="167" t="s">
        <v>177</v>
      </c>
    </row>
    <row r="1076" spans="2:65" s="1" customFormat="1" ht="49.2" customHeight="1">
      <c r="B1076" s="143"/>
      <c r="C1076" s="186" t="s">
        <v>679</v>
      </c>
      <c r="D1076" s="186" t="s">
        <v>444</v>
      </c>
      <c r="E1076" s="187" t="s">
        <v>3048</v>
      </c>
      <c r="F1076" s="188" t="s">
        <v>3049</v>
      </c>
      <c r="G1076" s="189" t="s">
        <v>782</v>
      </c>
      <c r="H1076" s="190">
        <v>21.59</v>
      </c>
      <c r="I1076" s="191"/>
      <c r="J1076" s="192">
        <f>ROUND(I1076*H1076,2)</f>
        <v>0</v>
      </c>
      <c r="K1076" s="193"/>
      <c r="L1076" s="194"/>
      <c r="M1076" s="195" t="s">
        <v>1</v>
      </c>
      <c r="N1076" s="196" t="s">
        <v>41</v>
      </c>
      <c r="P1076" s="154">
        <f>O1076*H1076</f>
        <v>0</v>
      </c>
      <c r="Q1076" s="154">
        <v>0</v>
      </c>
      <c r="R1076" s="154">
        <f>Q1076*H1076</f>
        <v>0</v>
      </c>
      <c r="S1076" s="154">
        <v>0</v>
      </c>
      <c r="T1076" s="155">
        <f>S1076*H1076</f>
        <v>0</v>
      </c>
      <c r="AR1076" s="156" t="s">
        <v>264</v>
      </c>
      <c r="AT1076" s="156" t="s">
        <v>444</v>
      </c>
      <c r="AU1076" s="156" t="s">
        <v>88</v>
      </c>
      <c r="AY1076" s="17" t="s">
        <v>177</v>
      </c>
      <c r="BE1076" s="157">
        <f>IF(N1076="základná",J1076,0)</f>
        <v>0</v>
      </c>
      <c r="BF1076" s="157">
        <f>IF(N1076="znížená",J1076,0)</f>
        <v>0</v>
      </c>
      <c r="BG1076" s="157">
        <f>IF(N1076="zákl. prenesená",J1076,0)</f>
        <v>0</v>
      </c>
      <c r="BH1076" s="157">
        <f>IF(N1076="zníž. prenesená",J1076,0)</f>
        <v>0</v>
      </c>
      <c r="BI1076" s="157">
        <f>IF(N1076="nulová",J1076,0)</f>
        <v>0</v>
      </c>
      <c r="BJ1076" s="17" t="s">
        <v>88</v>
      </c>
      <c r="BK1076" s="157">
        <f>ROUND(I1076*H1076,2)</f>
        <v>0</v>
      </c>
      <c r="BL1076" s="17" t="s">
        <v>229</v>
      </c>
      <c r="BM1076" s="156" t="s">
        <v>1235</v>
      </c>
    </row>
    <row r="1077" spans="2:65" s="12" customFormat="1">
      <c r="B1077" s="158"/>
      <c r="D1077" s="159" t="s">
        <v>184</v>
      </c>
      <c r="E1077" s="160" t="s">
        <v>1</v>
      </c>
      <c r="F1077" s="161" t="s">
        <v>3050</v>
      </c>
      <c r="H1077" s="162">
        <v>7.6</v>
      </c>
      <c r="I1077" s="163"/>
      <c r="L1077" s="158"/>
      <c r="M1077" s="164"/>
      <c r="T1077" s="165"/>
      <c r="AT1077" s="160" t="s">
        <v>184</v>
      </c>
      <c r="AU1077" s="160" t="s">
        <v>88</v>
      </c>
      <c r="AV1077" s="12" t="s">
        <v>88</v>
      </c>
      <c r="AW1077" s="12" t="s">
        <v>31</v>
      </c>
      <c r="AX1077" s="12" t="s">
        <v>75</v>
      </c>
      <c r="AY1077" s="160" t="s">
        <v>177</v>
      </c>
    </row>
    <row r="1078" spans="2:65" s="12" customFormat="1">
      <c r="B1078" s="158"/>
      <c r="D1078" s="159" t="s">
        <v>184</v>
      </c>
      <c r="E1078" s="160" t="s">
        <v>1</v>
      </c>
      <c r="F1078" s="161" t="s">
        <v>3051</v>
      </c>
      <c r="H1078" s="162">
        <v>4.45</v>
      </c>
      <c r="I1078" s="163"/>
      <c r="L1078" s="158"/>
      <c r="M1078" s="164"/>
      <c r="T1078" s="165"/>
      <c r="AT1078" s="160" t="s">
        <v>184</v>
      </c>
      <c r="AU1078" s="160" t="s">
        <v>88</v>
      </c>
      <c r="AV1078" s="12" t="s">
        <v>88</v>
      </c>
      <c r="AW1078" s="12" t="s">
        <v>31</v>
      </c>
      <c r="AX1078" s="12" t="s">
        <v>75</v>
      </c>
      <c r="AY1078" s="160" t="s">
        <v>177</v>
      </c>
    </row>
    <row r="1079" spans="2:65" s="12" customFormat="1">
      <c r="B1079" s="158"/>
      <c r="D1079" s="159" t="s">
        <v>184</v>
      </c>
      <c r="E1079" s="160" t="s">
        <v>1</v>
      </c>
      <c r="F1079" s="161" t="s">
        <v>3052</v>
      </c>
      <c r="H1079" s="162">
        <v>4.78</v>
      </c>
      <c r="I1079" s="163"/>
      <c r="L1079" s="158"/>
      <c r="M1079" s="164"/>
      <c r="T1079" s="165"/>
      <c r="AT1079" s="160" t="s">
        <v>184</v>
      </c>
      <c r="AU1079" s="160" t="s">
        <v>88</v>
      </c>
      <c r="AV1079" s="12" t="s">
        <v>88</v>
      </c>
      <c r="AW1079" s="12" t="s">
        <v>31</v>
      </c>
      <c r="AX1079" s="12" t="s">
        <v>75</v>
      </c>
      <c r="AY1079" s="160" t="s">
        <v>177</v>
      </c>
    </row>
    <row r="1080" spans="2:65" s="12" customFormat="1">
      <c r="B1080" s="158"/>
      <c r="D1080" s="159" t="s">
        <v>184</v>
      </c>
      <c r="E1080" s="160" t="s">
        <v>1</v>
      </c>
      <c r="F1080" s="161" t="s">
        <v>3053</v>
      </c>
      <c r="H1080" s="162">
        <v>4.76</v>
      </c>
      <c r="I1080" s="163"/>
      <c r="L1080" s="158"/>
      <c r="M1080" s="164"/>
      <c r="T1080" s="165"/>
      <c r="AT1080" s="160" t="s">
        <v>184</v>
      </c>
      <c r="AU1080" s="160" t="s">
        <v>88</v>
      </c>
      <c r="AV1080" s="12" t="s">
        <v>88</v>
      </c>
      <c r="AW1080" s="12" t="s">
        <v>31</v>
      </c>
      <c r="AX1080" s="12" t="s">
        <v>75</v>
      </c>
      <c r="AY1080" s="160" t="s">
        <v>177</v>
      </c>
    </row>
    <row r="1081" spans="2:65" s="14" customFormat="1">
      <c r="B1081" s="173"/>
      <c r="D1081" s="159" t="s">
        <v>184</v>
      </c>
      <c r="E1081" s="174" t="s">
        <v>1</v>
      </c>
      <c r="F1081" s="175" t="s">
        <v>209</v>
      </c>
      <c r="H1081" s="176">
        <v>21.59</v>
      </c>
      <c r="I1081" s="177"/>
      <c r="L1081" s="173"/>
      <c r="M1081" s="178"/>
      <c r="T1081" s="179"/>
      <c r="AT1081" s="174" t="s">
        <v>184</v>
      </c>
      <c r="AU1081" s="174" t="s">
        <v>88</v>
      </c>
      <c r="AV1081" s="14" t="s">
        <v>191</v>
      </c>
      <c r="AW1081" s="14" t="s">
        <v>31</v>
      </c>
      <c r="AX1081" s="14" t="s">
        <v>75</v>
      </c>
      <c r="AY1081" s="174" t="s">
        <v>177</v>
      </c>
    </row>
    <row r="1082" spans="2:65" s="13" customFormat="1">
      <c r="B1082" s="166"/>
      <c r="D1082" s="159" t="s">
        <v>184</v>
      </c>
      <c r="E1082" s="167" t="s">
        <v>1</v>
      </c>
      <c r="F1082" s="168" t="s">
        <v>186</v>
      </c>
      <c r="H1082" s="169">
        <v>21.59</v>
      </c>
      <c r="I1082" s="170"/>
      <c r="L1082" s="166"/>
      <c r="M1082" s="171"/>
      <c r="T1082" s="172"/>
      <c r="AT1082" s="167" t="s">
        <v>184</v>
      </c>
      <c r="AU1082" s="167" t="s">
        <v>88</v>
      </c>
      <c r="AV1082" s="13" t="s">
        <v>183</v>
      </c>
      <c r="AW1082" s="13" t="s">
        <v>31</v>
      </c>
      <c r="AX1082" s="13" t="s">
        <v>82</v>
      </c>
      <c r="AY1082" s="167" t="s">
        <v>177</v>
      </c>
    </row>
    <row r="1083" spans="2:65" s="1" customFormat="1" ht="37.950000000000003" customHeight="1">
      <c r="B1083" s="143"/>
      <c r="C1083" s="186" t="s">
        <v>1091</v>
      </c>
      <c r="D1083" s="186" t="s">
        <v>444</v>
      </c>
      <c r="E1083" s="187" t="s">
        <v>790</v>
      </c>
      <c r="F1083" s="188" t="s">
        <v>791</v>
      </c>
      <c r="G1083" s="189" t="s">
        <v>782</v>
      </c>
      <c r="H1083" s="190">
        <v>9.0500000000000007</v>
      </c>
      <c r="I1083" s="191"/>
      <c r="J1083" s="192">
        <f>ROUND(I1083*H1083,2)</f>
        <v>0</v>
      </c>
      <c r="K1083" s="193"/>
      <c r="L1083" s="194"/>
      <c r="M1083" s="195" t="s">
        <v>1</v>
      </c>
      <c r="N1083" s="196" t="s">
        <v>41</v>
      </c>
      <c r="P1083" s="154">
        <f>O1083*H1083</f>
        <v>0</v>
      </c>
      <c r="Q1083" s="154">
        <v>0</v>
      </c>
      <c r="R1083" s="154">
        <f>Q1083*H1083</f>
        <v>0</v>
      </c>
      <c r="S1083" s="154">
        <v>0</v>
      </c>
      <c r="T1083" s="155">
        <f>S1083*H1083</f>
        <v>0</v>
      </c>
      <c r="AR1083" s="156" t="s">
        <v>264</v>
      </c>
      <c r="AT1083" s="156" t="s">
        <v>444</v>
      </c>
      <c r="AU1083" s="156" t="s">
        <v>88</v>
      </c>
      <c r="AY1083" s="17" t="s">
        <v>177</v>
      </c>
      <c r="BE1083" s="157">
        <f>IF(N1083="základná",J1083,0)</f>
        <v>0</v>
      </c>
      <c r="BF1083" s="157">
        <f>IF(N1083="znížená",J1083,0)</f>
        <v>0</v>
      </c>
      <c r="BG1083" s="157">
        <f>IF(N1083="zákl. prenesená",J1083,0)</f>
        <v>0</v>
      </c>
      <c r="BH1083" s="157">
        <f>IF(N1083="zníž. prenesená",J1083,0)</f>
        <v>0</v>
      </c>
      <c r="BI1083" s="157">
        <f>IF(N1083="nulová",J1083,0)</f>
        <v>0</v>
      </c>
      <c r="BJ1083" s="17" t="s">
        <v>88</v>
      </c>
      <c r="BK1083" s="157">
        <f>ROUND(I1083*H1083,2)</f>
        <v>0</v>
      </c>
      <c r="BL1083" s="17" t="s">
        <v>229</v>
      </c>
      <c r="BM1083" s="156" t="s">
        <v>1251</v>
      </c>
    </row>
    <row r="1084" spans="2:65" s="12" customFormat="1">
      <c r="B1084" s="158"/>
      <c r="D1084" s="159" t="s">
        <v>184</v>
      </c>
      <c r="E1084" s="160" t="s">
        <v>1</v>
      </c>
      <c r="F1084" s="161" t="s">
        <v>3054</v>
      </c>
      <c r="H1084" s="162">
        <v>1.8</v>
      </c>
      <c r="I1084" s="163"/>
      <c r="L1084" s="158"/>
      <c r="M1084" s="164"/>
      <c r="T1084" s="165"/>
      <c r="AT1084" s="160" t="s">
        <v>184</v>
      </c>
      <c r="AU1084" s="160" t="s">
        <v>88</v>
      </c>
      <c r="AV1084" s="12" t="s">
        <v>88</v>
      </c>
      <c r="AW1084" s="12" t="s">
        <v>31</v>
      </c>
      <c r="AX1084" s="12" t="s">
        <v>75</v>
      </c>
      <c r="AY1084" s="160" t="s">
        <v>177</v>
      </c>
    </row>
    <row r="1085" spans="2:65" s="12" customFormat="1">
      <c r="B1085" s="158"/>
      <c r="D1085" s="159" t="s">
        <v>184</v>
      </c>
      <c r="E1085" s="160" t="s">
        <v>1</v>
      </c>
      <c r="F1085" s="161" t="s">
        <v>3055</v>
      </c>
      <c r="H1085" s="162">
        <v>1.7</v>
      </c>
      <c r="I1085" s="163"/>
      <c r="L1085" s="158"/>
      <c r="M1085" s="164"/>
      <c r="T1085" s="165"/>
      <c r="AT1085" s="160" t="s">
        <v>184</v>
      </c>
      <c r="AU1085" s="160" t="s">
        <v>88</v>
      </c>
      <c r="AV1085" s="12" t="s">
        <v>88</v>
      </c>
      <c r="AW1085" s="12" t="s">
        <v>31</v>
      </c>
      <c r="AX1085" s="12" t="s">
        <v>75</v>
      </c>
      <c r="AY1085" s="160" t="s">
        <v>177</v>
      </c>
    </row>
    <row r="1086" spans="2:65" s="12" customFormat="1">
      <c r="B1086" s="158"/>
      <c r="D1086" s="159" t="s">
        <v>184</v>
      </c>
      <c r="E1086" s="160" t="s">
        <v>1</v>
      </c>
      <c r="F1086" s="161" t="s">
        <v>3056</v>
      </c>
      <c r="H1086" s="162">
        <v>1.9</v>
      </c>
      <c r="I1086" s="163"/>
      <c r="L1086" s="158"/>
      <c r="M1086" s="164"/>
      <c r="T1086" s="165"/>
      <c r="AT1086" s="160" t="s">
        <v>184</v>
      </c>
      <c r="AU1086" s="160" t="s">
        <v>88</v>
      </c>
      <c r="AV1086" s="12" t="s">
        <v>88</v>
      </c>
      <c r="AW1086" s="12" t="s">
        <v>31</v>
      </c>
      <c r="AX1086" s="12" t="s">
        <v>75</v>
      </c>
      <c r="AY1086" s="160" t="s">
        <v>177</v>
      </c>
    </row>
    <row r="1087" spans="2:65" s="12" customFormat="1">
      <c r="B1087" s="158"/>
      <c r="D1087" s="159" t="s">
        <v>184</v>
      </c>
      <c r="E1087" s="160" t="s">
        <v>1</v>
      </c>
      <c r="F1087" s="161" t="s">
        <v>3057</v>
      </c>
      <c r="H1087" s="162">
        <v>1.9</v>
      </c>
      <c r="I1087" s="163"/>
      <c r="L1087" s="158"/>
      <c r="M1087" s="164"/>
      <c r="T1087" s="165"/>
      <c r="AT1087" s="160" t="s">
        <v>184</v>
      </c>
      <c r="AU1087" s="160" t="s">
        <v>88</v>
      </c>
      <c r="AV1087" s="12" t="s">
        <v>88</v>
      </c>
      <c r="AW1087" s="12" t="s">
        <v>31</v>
      </c>
      <c r="AX1087" s="12" t="s">
        <v>75</v>
      </c>
      <c r="AY1087" s="160" t="s">
        <v>177</v>
      </c>
    </row>
    <row r="1088" spans="2:65" s="12" customFormat="1">
      <c r="B1088" s="158"/>
      <c r="D1088" s="159" t="s">
        <v>184</v>
      </c>
      <c r="E1088" s="160" t="s">
        <v>1</v>
      </c>
      <c r="F1088" s="161" t="s">
        <v>3058</v>
      </c>
      <c r="H1088" s="162">
        <v>0.8</v>
      </c>
      <c r="I1088" s="163"/>
      <c r="L1088" s="158"/>
      <c r="M1088" s="164"/>
      <c r="T1088" s="165"/>
      <c r="AT1088" s="160" t="s">
        <v>184</v>
      </c>
      <c r="AU1088" s="160" t="s">
        <v>88</v>
      </c>
      <c r="AV1088" s="12" t="s">
        <v>88</v>
      </c>
      <c r="AW1088" s="12" t="s">
        <v>31</v>
      </c>
      <c r="AX1088" s="12" t="s">
        <v>75</v>
      </c>
      <c r="AY1088" s="160" t="s">
        <v>177</v>
      </c>
    </row>
    <row r="1089" spans="2:65" s="12" customFormat="1">
      <c r="B1089" s="158"/>
      <c r="D1089" s="159" t="s">
        <v>184</v>
      </c>
      <c r="E1089" s="160" t="s">
        <v>1</v>
      </c>
      <c r="F1089" s="161" t="s">
        <v>793</v>
      </c>
      <c r="H1089" s="162">
        <v>0.95</v>
      </c>
      <c r="I1089" s="163"/>
      <c r="L1089" s="158"/>
      <c r="M1089" s="164"/>
      <c r="T1089" s="165"/>
      <c r="AT1089" s="160" t="s">
        <v>184</v>
      </c>
      <c r="AU1089" s="160" t="s">
        <v>88</v>
      </c>
      <c r="AV1089" s="12" t="s">
        <v>88</v>
      </c>
      <c r="AW1089" s="12" t="s">
        <v>31</v>
      </c>
      <c r="AX1089" s="12" t="s">
        <v>75</v>
      </c>
      <c r="AY1089" s="160" t="s">
        <v>177</v>
      </c>
    </row>
    <row r="1090" spans="2:65" s="14" customFormat="1">
      <c r="B1090" s="173"/>
      <c r="D1090" s="159" t="s">
        <v>184</v>
      </c>
      <c r="E1090" s="174" t="s">
        <v>1</v>
      </c>
      <c r="F1090" s="175" t="s">
        <v>209</v>
      </c>
      <c r="H1090" s="176">
        <v>9.0500000000000007</v>
      </c>
      <c r="I1090" s="177"/>
      <c r="L1090" s="173"/>
      <c r="M1090" s="178"/>
      <c r="T1090" s="179"/>
      <c r="AT1090" s="174" t="s">
        <v>184</v>
      </c>
      <c r="AU1090" s="174" t="s">
        <v>88</v>
      </c>
      <c r="AV1090" s="14" t="s">
        <v>191</v>
      </c>
      <c r="AW1090" s="14" t="s">
        <v>31</v>
      </c>
      <c r="AX1090" s="14" t="s">
        <v>75</v>
      </c>
      <c r="AY1090" s="174" t="s">
        <v>177</v>
      </c>
    </row>
    <row r="1091" spans="2:65" s="13" customFormat="1">
      <c r="B1091" s="166"/>
      <c r="D1091" s="159" t="s">
        <v>184</v>
      </c>
      <c r="E1091" s="167" t="s">
        <v>1</v>
      </c>
      <c r="F1091" s="168" t="s">
        <v>186</v>
      </c>
      <c r="H1091" s="169">
        <v>9.0500000000000007</v>
      </c>
      <c r="I1091" s="170"/>
      <c r="L1091" s="166"/>
      <c r="M1091" s="171"/>
      <c r="T1091" s="172"/>
      <c r="AT1091" s="167" t="s">
        <v>184</v>
      </c>
      <c r="AU1091" s="167" t="s">
        <v>88</v>
      </c>
      <c r="AV1091" s="13" t="s">
        <v>183</v>
      </c>
      <c r="AW1091" s="13" t="s">
        <v>31</v>
      </c>
      <c r="AX1091" s="13" t="s">
        <v>82</v>
      </c>
      <c r="AY1091" s="167" t="s">
        <v>177</v>
      </c>
    </row>
    <row r="1092" spans="2:65" s="1" customFormat="1" ht="33" customHeight="1">
      <c r="B1092" s="143"/>
      <c r="C1092" s="186" t="s">
        <v>682</v>
      </c>
      <c r="D1092" s="186" t="s">
        <v>444</v>
      </c>
      <c r="E1092" s="187" t="s">
        <v>3059</v>
      </c>
      <c r="F1092" s="188" t="s">
        <v>3060</v>
      </c>
      <c r="G1092" s="189" t="s">
        <v>782</v>
      </c>
      <c r="H1092" s="190">
        <v>7.75</v>
      </c>
      <c r="I1092" s="191"/>
      <c r="J1092" s="192">
        <f>ROUND(I1092*H1092,2)</f>
        <v>0</v>
      </c>
      <c r="K1092" s="193"/>
      <c r="L1092" s="194"/>
      <c r="M1092" s="195" t="s">
        <v>1</v>
      </c>
      <c r="N1092" s="196" t="s">
        <v>41</v>
      </c>
      <c r="P1092" s="154">
        <f>O1092*H1092</f>
        <v>0</v>
      </c>
      <c r="Q1092" s="154">
        <v>0</v>
      </c>
      <c r="R1092" s="154">
        <f>Q1092*H1092</f>
        <v>0</v>
      </c>
      <c r="S1092" s="154">
        <v>0</v>
      </c>
      <c r="T1092" s="155">
        <f>S1092*H1092</f>
        <v>0</v>
      </c>
      <c r="AR1092" s="156" t="s">
        <v>264</v>
      </c>
      <c r="AT1092" s="156" t="s">
        <v>444</v>
      </c>
      <c r="AU1092" s="156" t="s">
        <v>88</v>
      </c>
      <c r="AY1092" s="17" t="s">
        <v>177</v>
      </c>
      <c r="BE1092" s="157">
        <f>IF(N1092="základná",J1092,0)</f>
        <v>0</v>
      </c>
      <c r="BF1092" s="157">
        <f>IF(N1092="znížená",J1092,0)</f>
        <v>0</v>
      </c>
      <c r="BG1092" s="157">
        <f>IF(N1092="zákl. prenesená",J1092,0)</f>
        <v>0</v>
      </c>
      <c r="BH1092" s="157">
        <f>IF(N1092="zníž. prenesená",J1092,0)</f>
        <v>0</v>
      </c>
      <c r="BI1092" s="157">
        <f>IF(N1092="nulová",J1092,0)</f>
        <v>0</v>
      </c>
      <c r="BJ1092" s="17" t="s">
        <v>88</v>
      </c>
      <c r="BK1092" s="157">
        <f>ROUND(I1092*H1092,2)</f>
        <v>0</v>
      </c>
      <c r="BL1092" s="17" t="s">
        <v>229</v>
      </c>
      <c r="BM1092" s="156" t="s">
        <v>1267</v>
      </c>
    </row>
    <row r="1093" spans="2:65" s="15" customFormat="1">
      <c r="B1093" s="180"/>
      <c r="D1093" s="159" t="s">
        <v>184</v>
      </c>
      <c r="E1093" s="181" t="s">
        <v>1</v>
      </c>
      <c r="F1093" s="182" t="s">
        <v>3061</v>
      </c>
      <c r="H1093" s="181" t="s">
        <v>1</v>
      </c>
      <c r="I1093" s="183"/>
      <c r="L1093" s="180"/>
      <c r="M1093" s="184"/>
      <c r="T1093" s="185"/>
      <c r="AT1093" s="181" t="s">
        <v>184</v>
      </c>
      <c r="AU1093" s="181" t="s">
        <v>88</v>
      </c>
      <c r="AV1093" s="15" t="s">
        <v>82</v>
      </c>
      <c r="AW1093" s="15" t="s">
        <v>31</v>
      </c>
      <c r="AX1093" s="15" t="s">
        <v>75</v>
      </c>
      <c r="AY1093" s="181" t="s">
        <v>177</v>
      </c>
    </row>
    <row r="1094" spans="2:65" s="12" customFormat="1">
      <c r="B1094" s="158"/>
      <c r="D1094" s="159" t="s">
        <v>184</v>
      </c>
      <c r="E1094" s="160" t="s">
        <v>1</v>
      </c>
      <c r="F1094" s="161" t="s">
        <v>3062</v>
      </c>
      <c r="H1094" s="162">
        <v>7.75</v>
      </c>
      <c r="I1094" s="163"/>
      <c r="L1094" s="158"/>
      <c r="M1094" s="164"/>
      <c r="T1094" s="165"/>
      <c r="AT1094" s="160" t="s">
        <v>184</v>
      </c>
      <c r="AU1094" s="160" t="s">
        <v>88</v>
      </c>
      <c r="AV1094" s="12" t="s">
        <v>88</v>
      </c>
      <c r="AW1094" s="12" t="s">
        <v>31</v>
      </c>
      <c r="AX1094" s="12" t="s">
        <v>75</v>
      </c>
      <c r="AY1094" s="160" t="s">
        <v>177</v>
      </c>
    </row>
    <row r="1095" spans="2:65" s="13" customFormat="1">
      <c r="B1095" s="166"/>
      <c r="D1095" s="159" t="s">
        <v>184</v>
      </c>
      <c r="E1095" s="167" t="s">
        <v>1</v>
      </c>
      <c r="F1095" s="168" t="s">
        <v>186</v>
      </c>
      <c r="H1095" s="169">
        <v>7.75</v>
      </c>
      <c r="I1095" s="170"/>
      <c r="L1095" s="166"/>
      <c r="M1095" s="171"/>
      <c r="T1095" s="172"/>
      <c r="AT1095" s="167" t="s">
        <v>184</v>
      </c>
      <c r="AU1095" s="167" t="s">
        <v>88</v>
      </c>
      <c r="AV1095" s="13" t="s">
        <v>183</v>
      </c>
      <c r="AW1095" s="13" t="s">
        <v>31</v>
      </c>
      <c r="AX1095" s="13" t="s">
        <v>82</v>
      </c>
      <c r="AY1095" s="167" t="s">
        <v>177</v>
      </c>
    </row>
    <row r="1096" spans="2:65" s="1" customFormat="1" ht="37.950000000000003" customHeight="1">
      <c r="B1096" s="143"/>
      <c r="C1096" s="186" t="s">
        <v>1099</v>
      </c>
      <c r="D1096" s="186" t="s">
        <v>444</v>
      </c>
      <c r="E1096" s="187" t="s">
        <v>3063</v>
      </c>
      <c r="F1096" s="188" t="s">
        <v>3064</v>
      </c>
      <c r="G1096" s="189" t="s">
        <v>782</v>
      </c>
      <c r="H1096" s="190">
        <v>8.15</v>
      </c>
      <c r="I1096" s="191"/>
      <c r="J1096" s="192">
        <f>ROUND(I1096*H1096,2)</f>
        <v>0</v>
      </c>
      <c r="K1096" s="193"/>
      <c r="L1096" s="194"/>
      <c r="M1096" s="195" t="s">
        <v>1</v>
      </c>
      <c r="N1096" s="196" t="s">
        <v>41</v>
      </c>
      <c r="P1096" s="154">
        <f>O1096*H1096</f>
        <v>0</v>
      </c>
      <c r="Q1096" s="154">
        <v>0</v>
      </c>
      <c r="R1096" s="154">
        <f>Q1096*H1096</f>
        <v>0</v>
      </c>
      <c r="S1096" s="154">
        <v>0</v>
      </c>
      <c r="T1096" s="155">
        <f>S1096*H1096</f>
        <v>0</v>
      </c>
      <c r="AR1096" s="156" t="s">
        <v>264</v>
      </c>
      <c r="AT1096" s="156" t="s">
        <v>444</v>
      </c>
      <c r="AU1096" s="156" t="s">
        <v>88</v>
      </c>
      <c r="AY1096" s="17" t="s">
        <v>177</v>
      </c>
      <c r="BE1096" s="157">
        <f>IF(N1096="základná",J1096,0)</f>
        <v>0</v>
      </c>
      <c r="BF1096" s="157">
        <f>IF(N1096="znížená",J1096,0)</f>
        <v>0</v>
      </c>
      <c r="BG1096" s="157">
        <f>IF(N1096="zákl. prenesená",J1096,0)</f>
        <v>0</v>
      </c>
      <c r="BH1096" s="157">
        <f>IF(N1096="zníž. prenesená",J1096,0)</f>
        <v>0</v>
      </c>
      <c r="BI1096" s="157">
        <f>IF(N1096="nulová",J1096,0)</f>
        <v>0</v>
      </c>
      <c r="BJ1096" s="17" t="s">
        <v>88</v>
      </c>
      <c r="BK1096" s="157">
        <f>ROUND(I1096*H1096,2)</f>
        <v>0</v>
      </c>
      <c r="BL1096" s="17" t="s">
        <v>229</v>
      </c>
      <c r="BM1096" s="156" t="s">
        <v>1284</v>
      </c>
    </row>
    <row r="1097" spans="2:65" s="12" customFormat="1">
      <c r="B1097" s="158"/>
      <c r="D1097" s="159" t="s">
        <v>184</v>
      </c>
      <c r="E1097" s="160" t="s">
        <v>1</v>
      </c>
      <c r="F1097" s="161" t="s">
        <v>3065</v>
      </c>
      <c r="H1097" s="162">
        <v>8.15</v>
      </c>
      <c r="I1097" s="163"/>
      <c r="L1097" s="158"/>
      <c r="M1097" s="164"/>
      <c r="T1097" s="165"/>
      <c r="AT1097" s="160" t="s">
        <v>184</v>
      </c>
      <c r="AU1097" s="160" t="s">
        <v>88</v>
      </c>
      <c r="AV1097" s="12" t="s">
        <v>88</v>
      </c>
      <c r="AW1097" s="12" t="s">
        <v>31</v>
      </c>
      <c r="AX1097" s="12" t="s">
        <v>75</v>
      </c>
      <c r="AY1097" s="160" t="s">
        <v>177</v>
      </c>
    </row>
    <row r="1098" spans="2:65" s="13" customFormat="1">
      <c r="B1098" s="166"/>
      <c r="D1098" s="159" t="s">
        <v>184</v>
      </c>
      <c r="E1098" s="167" t="s">
        <v>1</v>
      </c>
      <c r="F1098" s="168" t="s">
        <v>186</v>
      </c>
      <c r="H1098" s="169">
        <v>8.15</v>
      </c>
      <c r="I1098" s="170"/>
      <c r="L1098" s="166"/>
      <c r="M1098" s="171"/>
      <c r="T1098" s="172"/>
      <c r="AT1098" s="167" t="s">
        <v>184</v>
      </c>
      <c r="AU1098" s="167" t="s">
        <v>88</v>
      </c>
      <c r="AV1098" s="13" t="s">
        <v>183</v>
      </c>
      <c r="AW1098" s="13" t="s">
        <v>31</v>
      </c>
      <c r="AX1098" s="13" t="s">
        <v>82</v>
      </c>
      <c r="AY1098" s="167" t="s">
        <v>177</v>
      </c>
    </row>
    <row r="1099" spans="2:65" s="1" customFormat="1" ht="33" customHeight="1">
      <c r="B1099" s="143"/>
      <c r="C1099" s="186" t="s">
        <v>687</v>
      </c>
      <c r="D1099" s="186" t="s">
        <v>444</v>
      </c>
      <c r="E1099" s="187" t="s">
        <v>3066</v>
      </c>
      <c r="F1099" s="188" t="s">
        <v>3067</v>
      </c>
      <c r="G1099" s="189" t="s">
        <v>782</v>
      </c>
      <c r="H1099" s="190">
        <v>3.16</v>
      </c>
      <c r="I1099" s="191"/>
      <c r="J1099" s="192">
        <f>ROUND(I1099*H1099,2)</f>
        <v>0</v>
      </c>
      <c r="K1099" s="193"/>
      <c r="L1099" s="194"/>
      <c r="M1099" s="195" t="s">
        <v>1</v>
      </c>
      <c r="N1099" s="196" t="s">
        <v>41</v>
      </c>
      <c r="P1099" s="154">
        <f>O1099*H1099</f>
        <v>0</v>
      </c>
      <c r="Q1099" s="154">
        <v>0</v>
      </c>
      <c r="R1099" s="154">
        <f>Q1099*H1099</f>
        <v>0</v>
      </c>
      <c r="S1099" s="154">
        <v>0</v>
      </c>
      <c r="T1099" s="155">
        <f>S1099*H1099</f>
        <v>0</v>
      </c>
      <c r="AR1099" s="156" t="s">
        <v>264</v>
      </c>
      <c r="AT1099" s="156" t="s">
        <v>444</v>
      </c>
      <c r="AU1099" s="156" t="s">
        <v>88</v>
      </c>
      <c r="AY1099" s="17" t="s">
        <v>177</v>
      </c>
      <c r="BE1099" s="157">
        <f>IF(N1099="základná",J1099,0)</f>
        <v>0</v>
      </c>
      <c r="BF1099" s="157">
        <f>IF(N1099="znížená",J1099,0)</f>
        <v>0</v>
      </c>
      <c r="BG1099" s="157">
        <f>IF(N1099="zákl. prenesená",J1099,0)</f>
        <v>0</v>
      </c>
      <c r="BH1099" s="157">
        <f>IF(N1099="zníž. prenesená",J1099,0)</f>
        <v>0</v>
      </c>
      <c r="BI1099" s="157">
        <f>IF(N1099="nulová",J1099,0)</f>
        <v>0</v>
      </c>
      <c r="BJ1099" s="17" t="s">
        <v>88</v>
      </c>
      <c r="BK1099" s="157">
        <f>ROUND(I1099*H1099,2)</f>
        <v>0</v>
      </c>
      <c r="BL1099" s="17" t="s">
        <v>229</v>
      </c>
      <c r="BM1099" s="156" t="s">
        <v>1295</v>
      </c>
    </row>
    <row r="1100" spans="2:65" s="12" customFormat="1">
      <c r="B1100" s="158"/>
      <c r="D1100" s="159" t="s">
        <v>184</v>
      </c>
      <c r="E1100" s="160" t="s">
        <v>1</v>
      </c>
      <c r="F1100" s="161" t="s">
        <v>3068</v>
      </c>
      <c r="H1100" s="162">
        <v>3.16</v>
      </c>
      <c r="I1100" s="163"/>
      <c r="L1100" s="158"/>
      <c r="M1100" s="164"/>
      <c r="T1100" s="165"/>
      <c r="AT1100" s="160" t="s">
        <v>184</v>
      </c>
      <c r="AU1100" s="160" t="s">
        <v>88</v>
      </c>
      <c r="AV1100" s="12" t="s">
        <v>88</v>
      </c>
      <c r="AW1100" s="12" t="s">
        <v>31</v>
      </c>
      <c r="AX1100" s="12" t="s">
        <v>75</v>
      </c>
      <c r="AY1100" s="160" t="s">
        <v>177</v>
      </c>
    </row>
    <row r="1101" spans="2:65" s="13" customFormat="1">
      <c r="B1101" s="166"/>
      <c r="D1101" s="159" t="s">
        <v>184</v>
      </c>
      <c r="E1101" s="167" t="s">
        <v>1</v>
      </c>
      <c r="F1101" s="168" t="s">
        <v>186</v>
      </c>
      <c r="H1101" s="169">
        <v>3.16</v>
      </c>
      <c r="I1101" s="170"/>
      <c r="L1101" s="166"/>
      <c r="M1101" s="171"/>
      <c r="T1101" s="172"/>
      <c r="AT1101" s="167" t="s">
        <v>184</v>
      </c>
      <c r="AU1101" s="167" t="s">
        <v>88</v>
      </c>
      <c r="AV1101" s="13" t="s">
        <v>183</v>
      </c>
      <c r="AW1101" s="13" t="s">
        <v>31</v>
      </c>
      <c r="AX1101" s="13" t="s">
        <v>82</v>
      </c>
      <c r="AY1101" s="167" t="s">
        <v>177</v>
      </c>
    </row>
    <row r="1102" spans="2:65" s="1" customFormat="1" ht="44.25" customHeight="1">
      <c r="B1102" s="143"/>
      <c r="C1102" s="186" t="s">
        <v>1107</v>
      </c>
      <c r="D1102" s="186" t="s">
        <v>444</v>
      </c>
      <c r="E1102" s="187" t="s">
        <v>3069</v>
      </c>
      <c r="F1102" s="188" t="s">
        <v>3070</v>
      </c>
      <c r="G1102" s="189" t="s">
        <v>782</v>
      </c>
      <c r="H1102" s="190">
        <v>1.47</v>
      </c>
      <c r="I1102" s="191"/>
      <c r="J1102" s="192">
        <f>ROUND(I1102*H1102,2)</f>
        <v>0</v>
      </c>
      <c r="K1102" s="193"/>
      <c r="L1102" s="194"/>
      <c r="M1102" s="195" t="s">
        <v>1</v>
      </c>
      <c r="N1102" s="196" t="s">
        <v>41</v>
      </c>
      <c r="P1102" s="154">
        <f>O1102*H1102</f>
        <v>0</v>
      </c>
      <c r="Q1102" s="154">
        <v>0</v>
      </c>
      <c r="R1102" s="154">
        <f>Q1102*H1102</f>
        <v>0</v>
      </c>
      <c r="S1102" s="154">
        <v>0</v>
      </c>
      <c r="T1102" s="155">
        <f>S1102*H1102</f>
        <v>0</v>
      </c>
      <c r="AR1102" s="156" t="s">
        <v>264</v>
      </c>
      <c r="AT1102" s="156" t="s">
        <v>444</v>
      </c>
      <c r="AU1102" s="156" t="s">
        <v>88</v>
      </c>
      <c r="AY1102" s="17" t="s">
        <v>177</v>
      </c>
      <c r="BE1102" s="157">
        <f>IF(N1102="základná",J1102,0)</f>
        <v>0</v>
      </c>
      <c r="BF1102" s="157">
        <f>IF(N1102="znížená",J1102,0)</f>
        <v>0</v>
      </c>
      <c r="BG1102" s="157">
        <f>IF(N1102="zákl. prenesená",J1102,0)</f>
        <v>0</v>
      </c>
      <c r="BH1102" s="157">
        <f>IF(N1102="zníž. prenesená",J1102,0)</f>
        <v>0</v>
      </c>
      <c r="BI1102" s="157">
        <f>IF(N1102="nulová",J1102,0)</f>
        <v>0</v>
      </c>
      <c r="BJ1102" s="17" t="s">
        <v>88</v>
      </c>
      <c r="BK1102" s="157">
        <f>ROUND(I1102*H1102,2)</f>
        <v>0</v>
      </c>
      <c r="BL1102" s="17" t="s">
        <v>229</v>
      </c>
      <c r="BM1102" s="156" t="s">
        <v>1304</v>
      </c>
    </row>
    <row r="1103" spans="2:65" s="12" customFormat="1">
      <c r="B1103" s="158"/>
      <c r="D1103" s="159" t="s">
        <v>184</v>
      </c>
      <c r="E1103" s="160" t="s">
        <v>1</v>
      </c>
      <c r="F1103" s="161" t="s">
        <v>3071</v>
      </c>
      <c r="H1103" s="162">
        <v>1.47</v>
      </c>
      <c r="I1103" s="163"/>
      <c r="L1103" s="158"/>
      <c r="M1103" s="164"/>
      <c r="T1103" s="165"/>
      <c r="AT1103" s="160" t="s">
        <v>184</v>
      </c>
      <c r="AU1103" s="160" t="s">
        <v>88</v>
      </c>
      <c r="AV1103" s="12" t="s">
        <v>88</v>
      </c>
      <c r="AW1103" s="12" t="s">
        <v>31</v>
      </c>
      <c r="AX1103" s="12" t="s">
        <v>75</v>
      </c>
      <c r="AY1103" s="160" t="s">
        <v>177</v>
      </c>
    </row>
    <row r="1104" spans="2:65" s="13" customFormat="1">
      <c r="B1104" s="166"/>
      <c r="D1104" s="159" t="s">
        <v>184</v>
      </c>
      <c r="E1104" s="167" t="s">
        <v>1</v>
      </c>
      <c r="F1104" s="168" t="s">
        <v>186</v>
      </c>
      <c r="H1104" s="169">
        <v>1.47</v>
      </c>
      <c r="I1104" s="170"/>
      <c r="L1104" s="166"/>
      <c r="M1104" s="171"/>
      <c r="T1104" s="172"/>
      <c r="AT1104" s="167" t="s">
        <v>184</v>
      </c>
      <c r="AU1104" s="167" t="s">
        <v>88</v>
      </c>
      <c r="AV1104" s="13" t="s">
        <v>183</v>
      </c>
      <c r="AW1104" s="13" t="s">
        <v>31</v>
      </c>
      <c r="AX1104" s="13" t="s">
        <v>82</v>
      </c>
      <c r="AY1104" s="167" t="s">
        <v>177</v>
      </c>
    </row>
    <row r="1105" spans="2:65" s="1" customFormat="1" ht="24.15" customHeight="1">
      <c r="B1105" s="143"/>
      <c r="C1105" s="186" t="s">
        <v>689</v>
      </c>
      <c r="D1105" s="186" t="s">
        <v>444</v>
      </c>
      <c r="E1105" s="187" t="s">
        <v>3072</v>
      </c>
      <c r="F1105" s="188" t="s">
        <v>3073</v>
      </c>
      <c r="G1105" s="189" t="s">
        <v>782</v>
      </c>
      <c r="H1105" s="190">
        <v>8.6</v>
      </c>
      <c r="I1105" s="191"/>
      <c r="J1105" s="192">
        <f>ROUND(I1105*H1105,2)</f>
        <v>0</v>
      </c>
      <c r="K1105" s="193"/>
      <c r="L1105" s="194"/>
      <c r="M1105" s="195" t="s">
        <v>1</v>
      </c>
      <c r="N1105" s="196" t="s">
        <v>41</v>
      </c>
      <c r="P1105" s="154">
        <f>O1105*H1105</f>
        <v>0</v>
      </c>
      <c r="Q1105" s="154">
        <v>0</v>
      </c>
      <c r="R1105" s="154">
        <f>Q1105*H1105</f>
        <v>0</v>
      </c>
      <c r="S1105" s="154">
        <v>0</v>
      </c>
      <c r="T1105" s="155">
        <f>S1105*H1105</f>
        <v>0</v>
      </c>
      <c r="AR1105" s="156" t="s">
        <v>264</v>
      </c>
      <c r="AT1105" s="156" t="s">
        <v>444</v>
      </c>
      <c r="AU1105" s="156" t="s">
        <v>88</v>
      </c>
      <c r="AY1105" s="17" t="s">
        <v>177</v>
      </c>
      <c r="BE1105" s="157">
        <f>IF(N1105="základná",J1105,0)</f>
        <v>0</v>
      </c>
      <c r="BF1105" s="157">
        <f>IF(N1105="znížená",J1105,0)</f>
        <v>0</v>
      </c>
      <c r="BG1105" s="157">
        <f>IF(N1105="zákl. prenesená",J1105,0)</f>
        <v>0</v>
      </c>
      <c r="BH1105" s="157">
        <f>IF(N1105="zníž. prenesená",J1105,0)</f>
        <v>0</v>
      </c>
      <c r="BI1105" s="157">
        <f>IF(N1105="nulová",J1105,0)</f>
        <v>0</v>
      </c>
      <c r="BJ1105" s="17" t="s">
        <v>88</v>
      </c>
      <c r="BK1105" s="157">
        <f>ROUND(I1105*H1105,2)</f>
        <v>0</v>
      </c>
      <c r="BL1105" s="17" t="s">
        <v>229</v>
      </c>
      <c r="BM1105" s="156" t="s">
        <v>1317</v>
      </c>
    </row>
    <row r="1106" spans="2:65" s="12" customFormat="1">
      <c r="B1106" s="158"/>
      <c r="D1106" s="159" t="s">
        <v>184</v>
      </c>
      <c r="E1106" s="160" t="s">
        <v>1</v>
      </c>
      <c r="F1106" s="161" t="s">
        <v>3074</v>
      </c>
      <c r="H1106" s="162">
        <v>8.6</v>
      </c>
      <c r="I1106" s="163"/>
      <c r="L1106" s="158"/>
      <c r="M1106" s="164"/>
      <c r="T1106" s="165"/>
      <c r="AT1106" s="160" t="s">
        <v>184</v>
      </c>
      <c r="AU1106" s="160" t="s">
        <v>88</v>
      </c>
      <c r="AV1106" s="12" t="s">
        <v>88</v>
      </c>
      <c r="AW1106" s="12" t="s">
        <v>31</v>
      </c>
      <c r="AX1106" s="12" t="s">
        <v>75</v>
      </c>
      <c r="AY1106" s="160" t="s">
        <v>177</v>
      </c>
    </row>
    <row r="1107" spans="2:65" s="13" customFormat="1">
      <c r="B1107" s="166"/>
      <c r="D1107" s="159" t="s">
        <v>184</v>
      </c>
      <c r="E1107" s="167" t="s">
        <v>1</v>
      </c>
      <c r="F1107" s="168" t="s">
        <v>186</v>
      </c>
      <c r="H1107" s="169">
        <v>8.6</v>
      </c>
      <c r="I1107" s="170"/>
      <c r="L1107" s="166"/>
      <c r="M1107" s="171"/>
      <c r="T1107" s="172"/>
      <c r="AT1107" s="167" t="s">
        <v>184</v>
      </c>
      <c r="AU1107" s="167" t="s">
        <v>88</v>
      </c>
      <c r="AV1107" s="13" t="s">
        <v>183</v>
      </c>
      <c r="AW1107" s="13" t="s">
        <v>31</v>
      </c>
      <c r="AX1107" s="13" t="s">
        <v>82</v>
      </c>
      <c r="AY1107" s="167" t="s">
        <v>177</v>
      </c>
    </row>
    <row r="1108" spans="2:65" s="1" customFormat="1" ht="33" customHeight="1">
      <c r="B1108" s="143"/>
      <c r="C1108" s="186" t="s">
        <v>1114</v>
      </c>
      <c r="D1108" s="186" t="s">
        <v>444</v>
      </c>
      <c r="E1108" s="187" t="s">
        <v>3075</v>
      </c>
      <c r="F1108" s="188" t="s">
        <v>3076</v>
      </c>
      <c r="G1108" s="189" t="s">
        <v>782</v>
      </c>
      <c r="H1108" s="190">
        <v>5.63</v>
      </c>
      <c r="I1108" s="191"/>
      <c r="J1108" s="192">
        <f>ROUND(I1108*H1108,2)</f>
        <v>0</v>
      </c>
      <c r="K1108" s="193"/>
      <c r="L1108" s="194"/>
      <c r="M1108" s="195" t="s">
        <v>1</v>
      </c>
      <c r="N1108" s="196" t="s">
        <v>41</v>
      </c>
      <c r="P1108" s="154">
        <f>O1108*H1108</f>
        <v>0</v>
      </c>
      <c r="Q1108" s="154">
        <v>0</v>
      </c>
      <c r="R1108" s="154">
        <f>Q1108*H1108</f>
        <v>0</v>
      </c>
      <c r="S1108" s="154">
        <v>0</v>
      </c>
      <c r="T1108" s="155">
        <f>S1108*H1108</f>
        <v>0</v>
      </c>
      <c r="AR1108" s="156" t="s">
        <v>264</v>
      </c>
      <c r="AT1108" s="156" t="s">
        <v>444</v>
      </c>
      <c r="AU1108" s="156" t="s">
        <v>88</v>
      </c>
      <c r="AY1108" s="17" t="s">
        <v>177</v>
      </c>
      <c r="BE1108" s="157">
        <f>IF(N1108="základná",J1108,0)</f>
        <v>0</v>
      </c>
      <c r="BF1108" s="157">
        <f>IF(N1108="znížená",J1108,0)</f>
        <v>0</v>
      </c>
      <c r="BG1108" s="157">
        <f>IF(N1108="zákl. prenesená",J1108,0)</f>
        <v>0</v>
      </c>
      <c r="BH1108" s="157">
        <f>IF(N1108="zníž. prenesená",J1108,0)</f>
        <v>0</v>
      </c>
      <c r="BI1108" s="157">
        <f>IF(N1108="nulová",J1108,0)</f>
        <v>0</v>
      </c>
      <c r="BJ1108" s="17" t="s">
        <v>88</v>
      </c>
      <c r="BK1108" s="157">
        <f>ROUND(I1108*H1108,2)</f>
        <v>0</v>
      </c>
      <c r="BL1108" s="17" t="s">
        <v>229</v>
      </c>
      <c r="BM1108" s="156" t="s">
        <v>1331</v>
      </c>
    </row>
    <row r="1109" spans="2:65" s="12" customFormat="1">
      <c r="B1109" s="158"/>
      <c r="D1109" s="159" t="s">
        <v>184</v>
      </c>
      <c r="E1109" s="160" t="s">
        <v>1</v>
      </c>
      <c r="F1109" s="161" t="s">
        <v>3077</v>
      </c>
      <c r="H1109" s="162">
        <v>2</v>
      </c>
      <c r="I1109" s="163"/>
      <c r="L1109" s="158"/>
      <c r="M1109" s="164"/>
      <c r="T1109" s="165"/>
      <c r="AT1109" s="160" t="s">
        <v>184</v>
      </c>
      <c r="AU1109" s="160" t="s">
        <v>88</v>
      </c>
      <c r="AV1109" s="12" t="s">
        <v>88</v>
      </c>
      <c r="AW1109" s="12" t="s">
        <v>31</v>
      </c>
      <c r="AX1109" s="12" t="s">
        <v>75</v>
      </c>
      <c r="AY1109" s="160" t="s">
        <v>177</v>
      </c>
    </row>
    <row r="1110" spans="2:65" s="12" customFormat="1">
      <c r="B1110" s="158"/>
      <c r="D1110" s="159" t="s">
        <v>184</v>
      </c>
      <c r="E1110" s="160" t="s">
        <v>1</v>
      </c>
      <c r="F1110" s="161" t="s">
        <v>3078</v>
      </c>
      <c r="H1110" s="162">
        <v>1.82</v>
      </c>
      <c r="I1110" s="163"/>
      <c r="L1110" s="158"/>
      <c r="M1110" s="164"/>
      <c r="T1110" s="165"/>
      <c r="AT1110" s="160" t="s">
        <v>184</v>
      </c>
      <c r="AU1110" s="160" t="s">
        <v>88</v>
      </c>
      <c r="AV1110" s="12" t="s">
        <v>88</v>
      </c>
      <c r="AW1110" s="12" t="s">
        <v>31</v>
      </c>
      <c r="AX1110" s="12" t="s">
        <v>75</v>
      </c>
      <c r="AY1110" s="160" t="s">
        <v>177</v>
      </c>
    </row>
    <row r="1111" spans="2:65" s="12" customFormat="1">
      <c r="B1111" s="158"/>
      <c r="D1111" s="159" t="s">
        <v>184</v>
      </c>
      <c r="E1111" s="160" t="s">
        <v>1</v>
      </c>
      <c r="F1111" s="161" t="s">
        <v>3079</v>
      </c>
      <c r="H1111" s="162">
        <v>1.81</v>
      </c>
      <c r="I1111" s="163"/>
      <c r="L1111" s="158"/>
      <c r="M1111" s="164"/>
      <c r="T1111" s="165"/>
      <c r="AT1111" s="160" t="s">
        <v>184</v>
      </c>
      <c r="AU1111" s="160" t="s">
        <v>88</v>
      </c>
      <c r="AV1111" s="12" t="s">
        <v>88</v>
      </c>
      <c r="AW1111" s="12" t="s">
        <v>31</v>
      </c>
      <c r="AX1111" s="12" t="s">
        <v>75</v>
      </c>
      <c r="AY1111" s="160" t="s">
        <v>177</v>
      </c>
    </row>
    <row r="1112" spans="2:65" s="14" customFormat="1">
      <c r="B1112" s="173"/>
      <c r="D1112" s="159" t="s">
        <v>184</v>
      </c>
      <c r="E1112" s="174" t="s">
        <v>1</v>
      </c>
      <c r="F1112" s="175" t="s">
        <v>209</v>
      </c>
      <c r="H1112" s="176">
        <v>5.63</v>
      </c>
      <c r="I1112" s="177"/>
      <c r="L1112" s="173"/>
      <c r="M1112" s="178"/>
      <c r="T1112" s="179"/>
      <c r="AT1112" s="174" t="s">
        <v>184</v>
      </c>
      <c r="AU1112" s="174" t="s">
        <v>88</v>
      </c>
      <c r="AV1112" s="14" t="s">
        <v>191</v>
      </c>
      <c r="AW1112" s="14" t="s">
        <v>31</v>
      </c>
      <c r="AX1112" s="14" t="s">
        <v>75</v>
      </c>
      <c r="AY1112" s="174" t="s">
        <v>177</v>
      </c>
    </row>
    <row r="1113" spans="2:65" s="13" customFormat="1">
      <c r="B1113" s="166"/>
      <c r="D1113" s="159" t="s">
        <v>184</v>
      </c>
      <c r="E1113" s="167" t="s">
        <v>1</v>
      </c>
      <c r="F1113" s="168" t="s">
        <v>186</v>
      </c>
      <c r="H1113" s="169">
        <v>5.63</v>
      </c>
      <c r="I1113" s="170"/>
      <c r="L1113" s="166"/>
      <c r="M1113" s="171"/>
      <c r="T1113" s="172"/>
      <c r="AT1113" s="167" t="s">
        <v>184</v>
      </c>
      <c r="AU1113" s="167" t="s">
        <v>88</v>
      </c>
      <c r="AV1113" s="13" t="s">
        <v>183</v>
      </c>
      <c r="AW1113" s="13" t="s">
        <v>31</v>
      </c>
      <c r="AX1113" s="13" t="s">
        <v>82</v>
      </c>
      <c r="AY1113" s="167" t="s">
        <v>177</v>
      </c>
    </row>
    <row r="1114" spans="2:65" s="272" customFormat="1" ht="33" customHeight="1">
      <c r="B1114" s="262"/>
      <c r="C1114" s="210" t="s">
        <v>693</v>
      </c>
      <c r="D1114" s="210" t="s">
        <v>444</v>
      </c>
      <c r="E1114" s="263" t="s">
        <v>3080</v>
      </c>
      <c r="F1114" s="264" t="s">
        <v>4555</v>
      </c>
      <c r="G1114" s="265" t="s">
        <v>260</v>
      </c>
      <c r="H1114" s="266">
        <v>1</v>
      </c>
      <c r="I1114" s="266"/>
      <c r="J1114" s="267">
        <f>ROUND(I1114*H1114,2)</f>
        <v>0</v>
      </c>
      <c r="K1114" s="268"/>
      <c r="L1114" s="269"/>
      <c r="M1114" s="270" t="s">
        <v>1</v>
      </c>
      <c r="N1114" s="271" t="s">
        <v>41</v>
      </c>
      <c r="P1114" s="273">
        <f>O1114*H1114</f>
        <v>0</v>
      </c>
      <c r="Q1114" s="273">
        <v>0</v>
      </c>
      <c r="R1114" s="273">
        <f>Q1114*H1114</f>
        <v>0</v>
      </c>
      <c r="S1114" s="273">
        <v>0</v>
      </c>
      <c r="T1114" s="274">
        <f>S1114*H1114</f>
        <v>0</v>
      </c>
      <c r="AR1114" s="275" t="s">
        <v>264</v>
      </c>
      <c r="AT1114" s="275" t="s">
        <v>444</v>
      </c>
      <c r="AU1114" s="275" t="s">
        <v>88</v>
      </c>
      <c r="AY1114" s="276" t="s">
        <v>177</v>
      </c>
      <c r="BE1114" s="277">
        <f>IF(N1114="základná",J1114,0)</f>
        <v>0</v>
      </c>
      <c r="BF1114" s="277">
        <f>IF(N1114="znížená",J1114,0)</f>
        <v>0</v>
      </c>
      <c r="BG1114" s="277">
        <f>IF(N1114="zákl. prenesená",J1114,0)</f>
        <v>0</v>
      </c>
      <c r="BH1114" s="277">
        <f>IF(N1114="zníž. prenesená",J1114,0)</f>
        <v>0</v>
      </c>
      <c r="BI1114" s="277">
        <f>IF(N1114="nulová",J1114,0)</f>
        <v>0</v>
      </c>
      <c r="BJ1114" s="276" t="s">
        <v>88</v>
      </c>
      <c r="BK1114" s="277">
        <f>ROUND(I1114*H1114,2)</f>
        <v>0</v>
      </c>
      <c r="BL1114" s="276" t="s">
        <v>229</v>
      </c>
      <c r="BM1114" s="275" t="s">
        <v>1346</v>
      </c>
    </row>
    <row r="1115" spans="2:65" s="12" customFormat="1">
      <c r="B1115" s="158"/>
      <c r="D1115" s="159" t="s">
        <v>184</v>
      </c>
      <c r="E1115" s="160" t="s">
        <v>1</v>
      </c>
      <c r="F1115" s="161" t="s">
        <v>3081</v>
      </c>
      <c r="H1115" s="162">
        <v>1</v>
      </c>
      <c r="I1115" s="163"/>
      <c r="L1115" s="158"/>
      <c r="M1115" s="164"/>
      <c r="T1115" s="165"/>
      <c r="AT1115" s="160" t="s">
        <v>184</v>
      </c>
      <c r="AU1115" s="160" t="s">
        <v>88</v>
      </c>
      <c r="AV1115" s="12" t="s">
        <v>88</v>
      </c>
      <c r="AW1115" s="12" t="s">
        <v>31</v>
      </c>
      <c r="AX1115" s="12" t="s">
        <v>75</v>
      </c>
      <c r="AY1115" s="160" t="s">
        <v>177</v>
      </c>
    </row>
    <row r="1116" spans="2:65" s="13" customFormat="1">
      <c r="B1116" s="166"/>
      <c r="D1116" s="159" t="s">
        <v>184</v>
      </c>
      <c r="E1116" s="167" t="s">
        <v>1</v>
      </c>
      <c r="F1116" s="168" t="s">
        <v>186</v>
      </c>
      <c r="H1116" s="169">
        <v>1</v>
      </c>
      <c r="I1116" s="170"/>
      <c r="L1116" s="166"/>
      <c r="M1116" s="171"/>
      <c r="T1116" s="172"/>
      <c r="AT1116" s="167" t="s">
        <v>184</v>
      </c>
      <c r="AU1116" s="167" t="s">
        <v>88</v>
      </c>
      <c r="AV1116" s="13" t="s">
        <v>183</v>
      </c>
      <c r="AW1116" s="13" t="s">
        <v>31</v>
      </c>
      <c r="AX1116" s="13" t="s">
        <v>82</v>
      </c>
      <c r="AY1116" s="167" t="s">
        <v>177</v>
      </c>
    </row>
    <row r="1117" spans="2:65" s="1" customFormat="1" ht="44.25" customHeight="1">
      <c r="B1117" s="143"/>
      <c r="C1117" s="186" t="s">
        <v>1122</v>
      </c>
      <c r="D1117" s="186" t="s">
        <v>444</v>
      </c>
      <c r="E1117" s="187" t="s">
        <v>3082</v>
      </c>
      <c r="F1117" s="188" t="s">
        <v>3083</v>
      </c>
      <c r="G1117" s="189" t="s">
        <v>260</v>
      </c>
      <c r="H1117" s="190">
        <v>1</v>
      </c>
      <c r="I1117" s="191"/>
      <c r="J1117" s="192">
        <f>ROUND(I1117*H1117,2)</f>
        <v>0</v>
      </c>
      <c r="K1117" s="193"/>
      <c r="L1117" s="194"/>
      <c r="M1117" s="195" t="s">
        <v>1</v>
      </c>
      <c r="N1117" s="196" t="s">
        <v>41</v>
      </c>
      <c r="P1117" s="154">
        <f>O1117*H1117</f>
        <v>0</v>
      </c>
      <c r="Q1117" s="154">
        <v>0</v>
      </c>
      <c r="R1117" s="154">
        <f>Q1117*H1117</f>
        <v>0</v>
      </c>
      <c r="S1117" s="154">
        <v>0</v>
      </c>
      <c r="T1117" s="155">
        <f>S1117*H1117</f>
        <v>0</v>
      </c>
      <c r="AR1117" s="156" t="s">
        <v>264</v>
      </c>
      <c r="AT1117" s="156" t="s">
        <v>444</v>
      </c>
      <c r="AU1117" s="156" t="s">
        <v>88</v>
      </c>
      <c r="AY1117" s="17" t="s">
        <v>177</v>
      </c>
      <c r="BE1117" s="157">
        <f>IF(N1117="základná",J1117,0)</f>
        <v>0</v>
      </c>
      <c r="BF1117" s="157">
        <f>IF(N1117="znížená",J1117,0)</f>
        <v>0</v>
      </c>
      <c r="BG1117" s="157">
        <f>IF(N1117="zákl. prenesená",J1117,0)</f>
        <v>0</v>
      </c>
      <c r="BH1117" s="157">
        <f>IF(N1117="zníž. prenesená",J1117,0)</f>
        <v>0</v>
      </c>
      <c r="BI1117" s="157">
        <f>IF(N1117="nulová",J1117,0)</f>
        <v>0</v>
      </c>
      <c r="BJ1117" s="17" t="s">
        <v>88</v>
      </c>
      <c r="BK1117" s="157">
        <f>ROUND(I1117*H1117,2)</f>
        <v>0</v>
      </c>
      <c r="BL1117" s="17" t="s">
        <v>229</v>
      </c>
      <c r="BM1117" s="156" t="s">
        <v>1358</v>
      </c>
    </row>
    <row r="1118" spans="2:65" s="1" customFormat="1" ht="24.15" customHeight="1">
      <c r="B1118" s="143"/>
      <c r="C1118" s="144" t="s">
        <v>697</v>
      </c>
      <c r="D1118" s="144" t="s">
        <v>179</v>
      </c>
      <c r="E1118" s="145" t="s">
        <v>1534</v>
      </c>
      <c r="F1118" s="146" t="s">
        <v>3084</v>
      </c>
      <c r="G1118" s="147" t="s">
        <v>882</v>
      </c>
      <c r="H1118" s="148">
        <v>9344.1380000000008</v>
      </c>
      <c r="I1118" s="149"/>
      <c r="J1118" s="150">
        <f>ROUND(I1118*H1118,2)</f>
        <v>0</v>
      </c>
      <c r="K1118" s="151"/>
      <c r="L1118" s="32"/>
      <c r="M1118" s="152" t="s">
        <v>1</v>
      </c>
      <c r="N1118" s="153" t="s">
        <v>41</v>
      </c>
      <c r="P1118" s="154">
        <f>O1118*H1118</f>
        <v>0</v>
      </c>
      <c r="Q1118" s="154">
        <v>6.0000000000000002E-5</v>
      </c>
      <c r="R1118" s="154">
        <f>Q1118*H1118</f>
        <v>0.56064828000000011</v>
      </c>
      <c r="S1118" s="154">
        <v>0</v>
      </c>
      <c r="T1118" s="155">
        <f>S1118*H1118</f>
        <v>0</v>
      </c>
      <c r="AR1118" s="156" t="s">
        <v>229</v>
      </c>
      <c r="AT1118" s="156" t="s">
        <v>179</v>
      </c>
      <c r="AU1118" s="156" t="s">
        <v>88</v>
      </c>
      <c r="AY1118" s="17" t="s">
        <v>177</v>
      </c>
      <c r="BE1118" s="157">
        <f>IF(N1118="základná",J1118,0)</f>
        <v>0</v>
      </c>
      <c r="BF1118" s="157">
        <f>IF(N1118="znížená",J1118,0)</f>
        <v>0</v>
      </c>
      <c r="BG1118" s="157">
        <f>IF(N1118="zákl. prenesená",J1118,0)</f>
        <v>0</v>
      </c>
      <c r="BH1118" s="157">
        <f>IF(N1118="zníž. prenesená",J1118,0)</f>
        <v>0</v>
      </c>
      <c r="BI1118" s="157">
        <f>IF(N1118="nulová",J1118,0)</f>
        <v>0</v>
      </c>
      <c r="BJ1118" s="17" t="s">
        <v>88</v>
      </c>
      <c r="BK1118" s="157">
        <f>ROUND(I1118*H1118,2)</f>
        <v>0</v>
      </c>
      <c r="BL1118" s="17" t="s">
        <v>229</v>
      </c>
      <c r="BM1118" s="156" t="s">
        <v>1373</v>
      </c>
    </row>
    <row r="1119" spans="2:65" s="1" customFormat="1" ht="16.5" customHeight="1">
      <c r="B1119" s="143"/>
      <c r="C1119" s="186" t="s">
        <v>1130</v>
      </c>
      <c r="D1119" s="186" t="s">
        <v>444</v>
      </c>
      <c r="E1119" s="187" t="s">
        <v>3085</v>
      </c>
      <c r="F1119" s="188" t="s">
        <v>887</v>
      </c>
      <c r="G1119" s="189" t="s">
        <v>882</v>
      </c>
      <c r="H1119" s="190">
        <v>105.78</v>
      </c>
      <c r="I1119" s="191"/>
      <c r="J1119" s="192">
        <f>ROUND(I1119*H1119,2)</f>
        <v>0</v>
      </c>
      <c r="K1119" s="193"/>
      <c r="L1119" s="194"/>
      <c r="M1119" s="195" t="s">
        <v>1</v>
      </c>
      <c r="N1119" s="196" t="s">
        <v>41</v>
      </c>
      <c r="P1119" s="154">
        <f>O1119*H1119</f>
        <v>0</v>
      </c>
      <c r="Q1119" s="154">
        <v>0</v>
      </c>
      <c r="R1119" s="154">
        <f>Q1119*H1119</f>
        <v>0</v>
      </c>
      <c r="S1119" s="154">
        <v>0</v>
      </c>
      <c r="T1119" s="155">
        <f>S1119*H1119</f>
        <v>0</v>
      </c>
      <c r="AR1119" s="156" t="s">
        <v>264</v>
      </c>
      <c r="AT1119" s="156" t="s">
        <v>444</v>
      </c>
      <c r="AU1119" s="156" t="s">
        <v>88</v>
      </c>
      <c r="AY1119" s="17" t="s">
        <v>177</v>
      </c>
      <c r="BE1119" s="157">
        <f>IF(N1119="základná",J1119,0)</f>
        <v>0</v>
      </c>
      <c r="BF1119" s="157">
        <f>IF(N1119="znížená",J1119,0)</f>
        <v>0</v>
      </c>
      <c r="BG1119" s="157">
        <f>IF(N1119="zákl. prenesená",J1119,0)</f>
        <v>0</v>
      </c>
      <c r="BH1119" s="157">
        <f>IF(N1119="zníž. prenesená",J1119,0)</f>
        <v>0</v>
      </c>
      <c r="BI1119" s="157">
        <f>IF(N1119="nulová",J1119,0)</f>
        <v>0</v>
      </c>
      <c r="BJ1119" s="17" t="s">
        <v>88</v>
      </c>
      <c r="BK1119" s="157">
        <f>ROUND(I1119*H1119,2)</f>
        <v>0</v>
      </c>
      <c r="BL1119" s="17" t="s">
        <v>229</v>
      </c>
      <c r="BM1119" s="156" t="s">
        <v>1384</v>
      </c>
    </row>
    <row r="1120" spans="2:65" s="1" customFormat="1" ht="24.15" customHeight="1">
      <c r="B1120" s="143"/>
      <c r="C1120" s="186" t="s">
        <v>701</v>
      </c>
      <c r="D1120" s="186" t="s">
        <v>444</v>
      </c>
      <c r="E1120" s="187" t="s">
        <v>3086</v>
      </c>
      <c r="F1120" s="188" t="s">
        <v>3087</v>
      </c>
      <c r="G1120" s="189" t="s">
        <v>882</v>
      </c>
      <c r="H1120" s="190">
        <v>5499.7740000000003</v>
      </c>
      <c r="I1120" s="191"/>
      <c r="J1120" s="192">
        <f>ROUND(I1120*H1120,2)</f>
        <v>0</v>
      </c>
      <c r="K1120" s="193"/>
      <c r="L1120" s="194"/>
      <c r="M1120" s="195" t="s">
        <v>1</v>
      </c>
      <c r="N1120" s="196" t="s">
        <v>41</v>
      </c>
      <c r="P1120" s="154">
        <f>O1120*H1120</f>
        <v>0</v>
      </c>
      <c r="Q1120" s="154">
        <v>0</v>
      </c>
      <c r="R1120" s="154">
        <f>Q1120*H1120</f>
        <v>0</v>
      </c>
      <c r="S1120" s="154">
        <v>0</v>
      </c>
      <c r="T1120" s="155">
        <f>S1120*H1120</f>
        <v>0</v>
      </c>
      <c r="AR1120" s="156" t="s">
        <v>264</v>
      </c>
      <c r="AT1120" s="156" t="s">
        <v>444</v>
      </c>
      <c r="AU1120" s="156" t="s">
        <v>88</v>
      </c>
      <c r="AY1120" s="17" t="s">
        <v>177</v>
      </c>
      <c r="BE1120" s="157">
        <f>IF(N1120="základná",J1120,0)</f>
        <v>0</v>
      </c>
      <c r="BF1120" s="157">
        <f>IF(N1120="znížená",J1120,0)</f>
        <v>0</v>
      </c>
      <c r="BG1120" s="157">
        <f>IF(N1120="zákl. prenesená",J1120,0)</f>
        <v>0</v>
      </c>
      <c r="BH1120" s="157">
        <f>IF(N1120="zníž. prenesená",J1120,0)</f>
        <v>0</v>
      </c>
      <c r="BI1120" s="157">
        <f>IF(N1120="nulová",J1120,0)</f>
        <v>0</v>
      </c>
      <c r="BJ1120" s="17" t="s">
        <v>88</v>
      </c>
      <c r="BK1120" s="157">
        <f>ROUND(I1120*H1120,2)</f>
        <v>0</v>
      </c>
      <c r="BL1120" s="17" t="s">
        <v>229</v>
      </c>
      <c r="BM1120" s="156" t="s">
        <v>1405</v>
      </c>
    </row>
    <row r="1121" spans="2:65" s="12" customFormat="1">
      <c r="B1121" s="158"/>
      <c r="D1121" s="159" t="s">
        <v>184</v>
      </c>
      <c r="E1121" s="160" t="s">
        <v>1</v>
      </c>
      <c r="F1121" s="161" t="s">
        <v>3088</v>
      </c>
      <c r="H1121" s="162">
        <v>830.52</v>
      </c>
      <c r="I1121" s="163"/>
      <c r="L1121" s="158"/>
      <c r="M1121" s="164"/>
      <c r="T1121" s="165"/>
      <c r="AT1121" s="160" t="s">
        <v>184</v>
      </c>
      <c r="AU1121" s="160" t="s">
        <v>88</v>
      </c>
      <c r="AV1121" s="12" t="s">
        <v>88</v>
      </c>
      <c r="AW1121" s="12" t="s">
        <v>31</v>
      </c>
      <c r="AX1121" s="12" t="s">
        <v>75</v>
      </c>
      <c r="AY1121" s="160" t="s">
        <v>177</v>
      </c>
    </row>
    <row r="1122" spans="2:65" s="12" customFormat="1" ht="20.399999999999999">
      <c r="B1122" s="158"/>
      <c r="D1122" s="159" t="s">
        <v>184</v>
      </c>
      <c r="E1122" s="160" t="s">
        <v>1</v>
      </c>
      <c r="F1122" s="161" t="s">
        <v>3089</v>
      </c>
      <c r="H1122" s="162">
        <v>2645</v>
      </c>
      <c r="I1122" s="163"/>
      <c r="L1122" s="158"/>
      <c r="M1122" s="164"/>
      <c r="T1122" s="165"/>
      <c r="AT1122" s="160" t="s">
        <v>184</v>
      </c>
      <c r="AU1122" s="160" t="s">
        <v>88</v>
      </c>
      <c r="AV1122" s="12" t="s">
        <v>88</v>
      </c>
      <c r="AW1122" s="12" t="s">
        <v>31</v>
      </c>
      <c r="AX1122" s="12" t="s">
        <v>75</v>
      </c>
      <c r="AY1122" s="160" t="s">
        <v>177</v>
      </c>
    </row>
    <row r="1123" spans="2:65" s="12" customFormat="1" ht="20.399999999999999">
      <c r="B1123" s="158"/>
      <c r="D1123" s="159" t="s">
        <v>184</v>
      </c>
      <c r="E1123" s="160" t="s">
        <v>1</v>
      </c>
      <c r="F1123" s="161" t="s">
        <v>3090</v>
      </c>
      <c r="H1123" s="162">
        <v>1607.15</v>
      </c>
      <c r="I1123" s="163"/>
      <c r="L1123" s="158"/>
      <c r="M1123" s="164"/>
      <c r="T1123" s="165"/>
      <c r="AT1123" s="160" t="s">
        <v>184</v>
      </c>
      <c r="AU1123" s="160" t="s">
        <v>88</v>
      </c>
      <c r="AV1123" s="12" t="s">
        <v>88</v>
      </c>
      <c r="AW1123" s="12" t="s">
        <v>31</v>
      </c>
      <c r="AX1123" s="12" t="s">
        <v>75</v>
      </c>
      <c r="AY1123" s="160" t="s">
        <v>177</v>
      </c>
    </row>
    <row r="1124" spans="2:65" s="12" customFormat="1">
      <c r="B1124" s="158"/>
      <c r="D1124" s="159" t="s">
        <v>184</v>
      </c>
      <c r="E1124" s="160" t="s">
        <v>1</v>
      </c>
      <c r="F1124" s="161" t="s">
        <v>3091</v>
      </c>
      <c r="H1124" s="162">
        <v>181.1</v>
      </c>
      <c r="I1124" s="163"/>
      <c r="L1124" s="158"/>
      <c r="M1124" s="164"/>
      <c r="T1124" s="165"/>
      <c r="AT1124" s="160" t="s">
        <v>184</v>
      </c>
      <c r="AU1124" s="160" t="s">
        <v>88</v>
      </c>
      <c r="AV1124" s="12" t="s">
        <v>88</v>
      </c>
      <c r="AW1124" s="12" t="s">
        <v>31</v>
      </c>
      <c r="AX1124" s="12" t="s">
        <v>75</v>
      </c>
      <c r="AY1124" s="160" t="s">
        <v>177</v>
      </c>
    </row>
    <row r="1125" spans="2:65" s="15" customFormat="1">
      <c r="B1125" s="180"/>
      <c r="D1125" s="159" t="s">
        <v>184</v>
      </c>
      <c r="E1125" s="181" t="s">
        <v>1</v>
      </c>
      <c r="F1125" s="182" t="s">
        <v>3092</v>
      </c>
      <c r="H1125" s="181" t="s">
        <v>1</v>
      </c>
      <c r="I1125" s="183"/>
      <c r="L1125" s="180"/>
      <c r="M1125" s="184"/>
      <c r="T1125" s="185"/>
      <c r="AT1125" s="181" t="s">
        <v>184</v>
      </c>
      <c r="AU1125" s="181" t="s">
        <v>88</v>
      </c>
      <c r="AV1125" s="15" t="s">
        <v>82</v>
      </c>
      <c r="AW1125" s="15" t="s">
        <v>31</v>
      </c>
      <c r="AX1125" s="15" t="s">
        <v>75</v>
      </c>
      <c r="AY1125" s="181" t="s">
        <v>177</v>
      </c>
    </row>
    <row r="1126" spans="2:65" s="12" customFormat="1">
      <c r="B1126" s="158"/>
      <c r="D1126" s="159" t="s">
        <v>184</v>
      </c>
      <c r="E1126" s="160" t="s">
        <v>1</v>
      </c>
      <c r="F1126" s="161" t="s">
        <v>3093</v>
      </c>
      <c r="H1126" s="162">
        <v>159.80000000000001</v>
      </c>
      <c r="I1126" s="163"/>
      <c r="L1126" s="158"/>
      <c r="M1126" s="164"/>
      <c r="T1126" s="165"/>
      <c r="AT1126" s="160" t="s">
        <v>184</v>
      </c>
      <c r="AU1126" s="160" t="s">
        <v>88</v>
      </c>
      <c r="AV1126" s="12" t="s">
        <v>88</v>
      </c>
      <c r="AW1126" s="12" t="s">
        <v>31</v>
      </c>
      <c r="AX1126" s="12" t="s">
        <v>75</v>
      </c>
      <c r="AY1126" s="160" t="s">
        <v>177</v>
      </c>
    </row>
    <row r="1127" spans="2:65" s="12" customFormat="1">
      <c r="B1127" s="158"/>
      <c r="D1127" s="159" t="s">
        <v>184</v>
      </c>
      <c r="E1127" s="160" t="s">
        <v>1</v>
      </c>
      <c r="F1127" s="161" t="s">
        <v>3094</v>
      </c>
      <c r="H1127" s="162">
        <v>76.203999999999994</v>
      </c>
      <c r="I1127" s="163"/>
      <c r="L1127" s="158"/>
      <c r="M1127" s="164"/>
      <c r="T1127" s="165"/>
      <c r="AT1127" s="160" t="s">
        <v>184</v>
      </c>
      <c r="AU1127" s="160" t="s">
        <v>88</v>
      </c>
      <c r="AV1127" s="12" t="s">
        <v>88</v>
      </c>
      <c r="AW1127" s="12" t="s">
        <v>31</v>
      </c>
      <c r="AX1127" s="12" t="s">
        <v>75</v>
      </c>
      <c r="AY1127" s="160" t="s">
        <v>177</v>
      </c>
    </row>
    <row r="1128" spans="2:65" s="14" customFormat="1">
      <c r="B1128" s="173"/>
      <c r="D1128" s="159" t="s">
        <v>184</v>
      </c>
      <c r="E1128" s="174" t="s">
        <v>1</v>
      </c>
      <c r="F1128" s="175" t="s">
        <v>209</v>
      </c>
      <c r="H1128" s="176">
        <v>5499.7740000000003</v>
      </c>
      <c r="I1128" s="177"/>
      <c r="L1128" s="173"/>
      <c r="M1128" s="178"/>
      <c r="T1128" s="179"/>
      <c r="AT1128" s="174" t="s">
        <v>184</v>
      </c>
      <c r="AU1128" s="174" t="s">
        <v>88</v>
      </c>
      <c r="AV1128" s="14" t="s">
        <v>191</v>
      </c>
      <c r="AW1128" s="14" t="s">
        <v>31</v>
      </c>
      <c r="AX1128" s="14" t="s">
        <v>75</v>
      </c>
      <c r="AY1128" s="174" t="s">
        <v>177</v>
      </c>
    </row>
    <row r="1129" spans="2:65" s="13" customFormat="1">
      <c r="B1129" s="166"/>
      <c r="D1129" s="159" t="s">
        <v>184</v>
      </c>
      <c r="E1129" s="167" t="s">
        <v>1</v>
      </c>
      <c r="F1129" s="168" t="s">
        <v>186</v>
      </c>
      <c r="H1129" s="169">
        <v>5499.7740000000003</v>
      </c>
      <c r="I1129" s="170"/>
      <c r="L1129" s="166"/>
      <c r="M1129" s="171"/>
      <c r="T1129" s="172"/>
      <c r="AT1129" s="167" t="s">
        <v>184</v>
      </c>
      <c r="AU1129" s="167" t="s">
        <v>88</v>
      </c>
      <c r="AV1129" s="13" t="s">
        <v>183</v>
      </c>
      <c r="AW1129" s="13" t="s">
        <v>31</v>
      </c>
      <c r="AX1129" s="13" t="s">
        <v>82</v>
      </c>
      <c r="AY1129" s="167" t="s">
        <v>177</v>
      </c>
    </row>
    <row r="1130" spans="2:65" s="1" customFormat="1" ht="44.25" customHeight="1">
      <c r="B1130" s="143"/>
      <c r="C1130" s="186" t="s">
        <v>1137</v>
      </c>
      <c r="D1130" s="186" t="s">
        <v>444</v>
      </c>
      <c r="E1130" s="187" t="s">
        <v>3095</v>
      </c>
      <c r="F1130" s="188" t="s">
        <v>3096</v>
      </c>
      <c r="G1130" s="189" t="s">
        <v>882</v>
      </c>
      <c r="H1130" s="190">
        <v>2457.5590000000002</v>
      </c>
      <c r="I1130" s="191"/>
      <c r="J1130" s="192">
        <f>ROUND(I1130*H1130,2)</f>
        <v>0</v>
      </c>
      <c r="K1130" s="193"/>
      <c r="L1130" s="194"/>
      <c r="M1130" s="195" t="s">
        <v>1</v>
      </c>
      <c r="N1130" s="196" t="s">
        <v>41</v>
      </c>
      <c r="P1130" s="154">
        <f>O1130*H1130</f>
        <v>0</v>
      </c>
      <c r="Q1130" s="154">
        <v>0</v>
      </c>
      <c r="R1130" s="154">
        <f>Q1130*H1130</f>
        <v>0</v>
      </c>
      <c r="S1130" s="154">
        <v>0</v>
      </c>
      <c r="T1130" s="155">
        <f>S1130*H1130</f>
        <v>0</v>
      </c>
      <c r="AR1130" s="156" t="s">
        <v>264</v>
      </c>
      <c r="AT1130" s="156" t="s">
        <v>444</v>
      </c>
      <c r="AU1130" s="156" t="s">
        <v>88</v>
      </c>
      <c r="AY1130" s="17" t="s">
        <v>177</v>
      </c>
      <c r="BE1130" s="157">
        <f>IF(N1130="základná",J1130,0)</f>
        <v>0</v>
      </c>
      <c r="BF1130" s="157">
        <f>IF(N1130="znížená",J1130,0)</f>
        <v>0</v>
      </c>
      <c r="BG1130" s="157">
        <f>IF(N1130="zákl. prenesená",J1130,0)</f>
        <v>0</v>
      </c>
      <c r="BH1130" s="157">
        <f>IF(N1130="zníž. prenesená",J1130,0)</f>
        <v>0</v>
      </c>
      <c r="BI1130" s="157">
        <f>IF(N1130="nulová",J1130,0)</f>
        <v>0</v>
      </c>
      <c r="BJ1130" s="17" t="s">
        <v>88</v>
      </c>
      <c r="BK1130" s="157">
        <f>ROUND(I1130*H1130,2)</f>
        <v>0</v>
      </c>
      <c r="BL1130" s="17" t="s">
        <v>229</v>
      </c>
      <c r="BM1130" s="156" t="s">
        <v>1408</v>
      </c>
    </row>
    <row r="1131" spans="2:65" s="15" customFormat="1" ht="30.6">
      <c r="B1131" s="180"/>
      <c r="D1131" s="159" t="s">
        <v>184</v>
      </c>
      <c r="E1131" s="181" t="s">
        <v>1</v>
      </c>
      <c r="F1131" s="182" t="s">
        <v>3097</v>
      </c>
      <c r="H1131" s="181" t="s">
        <v>1</v>
      </c>
      <c r="I1131" s="183"/>
      <c r="L1131" s="180"/>
      <c r="M1131" s="184"/>
      <c r="T1131" s="185"/>
      <c r="AT1131" s="181" t="s">
        <v>184</v>
      </c>
      <c r="AU1131" s="181" t="s">
        <v>88</v>
      </c>
      <c r="AV1131" s="15" t="s">
        <v>82</v>
      </c>
      <c r="AW1131" s="15" t="s">
        <v>31</v>
      </c>
      <c r="AX1131" s="15" t="s">
        <v>75</v>
      </c>
      <c r="AY1131" s="181" t="s">
        <v>177</v>
      </c>
    </row>
    <row r="1132" spans="2:65" s="12" customFormat="1">
      <c r="B1132" s="158"/>
      <c r="D1132" s="159" t="s">
        <v>184</v>
      </c>
      <c r="E1132" s="160" t="s">
        <v>1</v>
      </c>
      <c r="F1132" s="161" t="s">
        <v>3098</v>
      </c>
      <c r="H1132" s="162">
        <v>158.357</v>
      </c>
      <c r="I1132" s="163"/>
      <c r="L1132" s="158"/>
      <c r="M1132" s="164"/>
      <c r="T1132" s="165"/>
      <c r="AT1132" s="160" t="s">
        <v>184</v>
      </c>
      <c r="AU1132" s="160" t="s">
        <v>88</v>
      </c>
      <c r="AV1132" s="12" t="s">
        <v>88</v>
      </c>
      <c r="AW1132" s="12" t="s">
        <v>31</v>
      </c>
      <c r="AX1132" s="12" t="s">
        <v>75</v>
      </c>
      <c r="AY1132" s="160" t="s">
        <v>177</v>
      </c>
    </row>
    <row r="1133" spans="2:65" s="15" customFormat="1" ht="20.399999999999999">
      <c r="B1133" s="180"/>
      <c r="D1133" s="159" t="s">
        <v>184</v>
      </c>
      <c r="E1133" s="181" t="s">
        <v>1</v>
      </c>
      <c r="F1133" s="182" t="s">
        <v>3099</v>
      </c>
      <c r="H1133" s="181" t="s">
        <v>1</v>
      </c>
      <c r="I1133" s="183"/>
      <c r="L1133" s="180"/>
      <c r="M1133" s="184"/>
      <c r="T1133" s="185"/>
      <c r="AT1133" s="181" t="s">
        <v>184</v>
      </c>
      <c r="AU1133" s="181" t="s">
        <v>88</v>
      </c>
      <c r="AV1133" s="15" t="s">
        <v>82</v>
      </c>
      <c r="AW1133" s="15" t="s">
        <v>31</v>
      </c>
      <c r="AX1133" s="15" t="s">
        <v>75</v>
      </c>
      <c r="AY1133" s="181" t="s">
        <v>177</v>
      </c>
    </row>
    <row r="1134" spans="2:65" s="15" customFormat="1" ht="20.399999999999999">
      <c r="B1134" s="180"/>
      <c r="D1134" s="159" t="s">
        <v>184</v>
      </c>
      <c r="E1134" s="181" t="s">
        <v>1</v>
      </c>
      <c r="F1134" s="182" t="s">
        <v>3100</v>
      </c>
      <c r="H1134" s="181" t="s">
        <v>1</v>
      </c>
      <c r="I1134" s="183"/>
      <c r="L1134" s="180"/>
      <c r="M1134" s="184"/>
      <c r="T1134" s="185"/>
      <c r="AT1134" s="181" t="s">
        <v>184</v>
      </c>
      <c r="AU1134" s="181" t="s">
        <v>88</v>
      </c>
      <c r="AV1134" s="15" t="s">
        <v>82</v>
      </c>
      <c r="AW1134" s="15" t="s">
        <v>31</v>
      </c>
      <c r="AX1134" s="15" t="s">
        <v>75</v>
      </c>
      <c r="AY1134" s="181" t="s">
        <v>177</v>
      </c>
    </row>
    <row r="1135" spans="2:65" s="15" customFormat="1" ht="20.399999999999999">
      <c r="B1135" s="180"/>
      <c r="D1135" s="159" t="s">
        <v>184</v>
      </c>
      <c r="E1135" s="181" t="s">
        <v>1</v>
      </c>
      <c r="F1135" s="182" t="s">
        <v>3101</v>
      </c>
      <c r="H1135" s="181" t="s">
        <v>1</v>
      </c>
      <c r="I1135" s="183"/>
      <c r="L1135" s="180"/>
      <c r="M1135" s="184"/>
      <c r="T1135" s="185"/>
      <c r="AT1135" s="181" t="s">
        <v>184</v>
      </c>
      <c r="AU1135" s="181" t="s">
        <v>88</v>
      </c>
      <c r="AV1135" s="15" t="s">
        <v>82</v>
      </c>
      <c r="AW1135" s="15" t="s">
        <v>31</v>
      </c>
      <c r="AX1135" s="15" t="s">
        <v>75</v>
      </c>
      <c r="AY1135" s="181" t="s">
        <v>177</v>
      </c>
    </row>
    <row r="1136" spans="2:65" s="12" customFormat="1">
      <c r="B1136" s="158"/>
      <c r="D1136" s="159" t="s">
        <v>184</v>
      </c>
      <c r="E1136" s="160" t="s">
        <v>1</v>
      </c>
      <c r="F1136" s="161" t="s">
        <v>3102</v>
      </c>
      <c r="H1136" s="162">
        <v>17.773</v>
      </c>
      <c r="I1136" s="163"/>
      <c r="L1136" s="158"/>
      <c r="M1136" s="164"/>
      <c r="T1136" s="165"/>
      <c r="AT1136" s="160" t="s">
        <v>184</v>
      </c>
      <c r="AU1136" s="160" t="s">
        <v>88</v>
      </c>
      <c r="AV1136" s="12" t="s">
        <v>88</v>
      </c>
      <c r="AW1136" s="12" t="s">
        <v>31</v>
      </c>
      <c r="AX1136" s="12" t="s">
        <v>75</v>
      </c>
      <c r="AY1136" s="160" t="s">
        <v>177</v>
      </c>
    </row>
    <row r="1137" spans="2:51" s="15" customFormat="1">
      <c r="B1137" s="180"/>
      <c r="D1137" s="159" t="s">
        <v>184</v>
      </c>
      <c r="E1137" s="181" t="s">
        <v>1</v>
      </c>
      <c r="F1137" s="182" t="s">
        <v>3103</v>
      </c>
      <c r="H1137" s="181" t="s">
        <v>1</v>
      </c>
      <c r="I1137" s="183"/>
      <c r="L1137" s="180"/>
      <c r="M1137" s="184"/>
      <c r="T1137" s="185"/>
      <c r="AT1137" s="181" t="s">
        <v>184</v>
      </c>
      <c r="AU1137" s="181" t="s">
        <v>88</v>
      </c>
      <c r="AV1137" s="15" t="s">
        <v>82</v>
      </c>
      <c r="AW1137" s="15" t="s">
        <v>31</v>
      </c>
      <c r="AX1137" s="15" t="s">
        <v>75</v>
      </c>
      <c r="AY1137" s="181" t="s">
        <v>177</v>
      </c>
    </row>
    <row r="1138" spans="2:51" s="12" customFormat="1">
      <c r="B1138" s="158"/>
      <c r="D1138" s="159" t="s">
        <v>184</v>
      </c>
      <c r="E1138" s="160" t="s">
        <v>1</v>
      </c>
      <c r="F1138" s="161" t="s">
        <v>3104</v>
      </c>
      <c r="H1138" s="162">
        <v>23.689</v>
      </c>
      <c r="I1138" s="163"/>
      <c r="L1138" s="158"/>
      <c r="M1138" s="164"/>
      <c r="T1138" s="165"/>
      <c r="AT1138" s="160" t="s">
        <v>184</v>
      </c>
      <c r="AU1138" s="160" t="s">
        <v>88</v>
      </c>
      <c r="AV1138" s="12" t="s">
        <v>88</v>
      </c>
      <c r="AW1138" s="12" t="s">
        <v>31</v>
      </c>
      <c r="AX1138" s="12" t="s">
        <v>75</v>
      </c>
      <c r="AY1138" s="160" t="s">
        <v>177</v>
      </c>
    </row>
    <row r="1139" spans="2:51" s="15" customFormat="1" ht="20.399999999999999">
      <c r="B1139" s="180"/>
      <c r="D1139" s="159" t="s">
        <v>184</v>
      </c>
      <c r="E1139" s="181" t="s">
        <v>1</v>
      </c>
      <c r="F1139" s="182" t="s">
        <v>3105</v>
      </c>
      <c r="H1139" s="181" t="s">
        <v>1</v>
      </c>
      <c r="I1139" s="183"/>
      <c r="L1139" s="180"/>
      <c r="M1139" s="184"/>
      <c r="T1139" s="185"/>
      <c r="AT1139" s="181" t="s">
        <v>184</v>
      </c>
      <c r="AU1139" s="181" t="s">
        <v>88</v>
      </c>
      <c r="AV1139" s="15" t="s">
        <v>82</v>
      </c>
      <c r="AW1139" s="15" t="s">
        <v>31</v>
      </c>
      <c r="AX1139" s="15" t="s">
        <v>75</v>
      </c>
      <c r="AY1139" s="181" t="s">
        <v>177</v>
      </c>
    </row>
    <row r="1140" spans="2:51" s="12" customFormat="1">
      <c r="B1140" s="158"/>
      <c r="D1140" s="159" t="s">
        <v>184</v>
      </c>
      <c r="E1140" s="160" t="s">
        <v>1</v>
      </c>
      <c r="F1140" s="161" t="s">
        <v>3106</v>
      </c>
      <c r="H1140" s="162">
        <v>663.61699999999996</v>
      </c>
      <c r="I1140" s="163"/>
      <c r="L1140" s="158"/>
      <c r="M1140" s="164"/>
      <c r="T1140" s="165"/>
      <c r="AT1140" s="160" t="s">
        <v>184</v>
      </c>
      <c r="AU1140" s="160" t="s">
        <v>88</v>
      </c>
      <c r="AV1140" s="12" t="s">
        <v>88</v>
      </c>
      <c r="AW1140" s="12" t="s">
        <v>31</v>
      </c>
      <c r="AX1140" s="12" t="s">
        <v>75</v>
      </c>
      <c r="AY1140" s="160" t="s">
        <v>177</v>
      </c>
    </row>
    <row r="1141" spans="2:51" s="15" customFormat="1">
      <c r="B1141" s="180"/>
      <c r="D1141" s="159" t="s">
        <v>184</v>
      </c>
      <c r="E1141" s="181" t="s">
        <v>1</v>
      </c>
      <c r="F1141" s="182" t="s">
        <v>3107</v>
      </c>
      <c r="H1141" s="181" t="s">
        <v>1</v>
      </c>
      <c r="I1141" s="183"/>
      <c r="L1141" s="180"/>
      <c r="M1141" s="184"/>
      <c r="T1141" s="185"/>
      <c r="AT1141" s="181" t="s">
        <v>184</v>
      </c>
      <c r="AU1141" s="181" t="s">
        <v>88</v>
      </c>
      <c r="AV1141" s="15" t="s">
        <v>82</v>
      </c>
      <c r="AW1141" s="15" t="s">
        <v>31</v>
      </c>
      <c r="AX1141" s="15" t="s">
        <v>75</v>
      </c>
      <c r="AY1141" s="181" t="s">
        <v>177</v>
      </c>
    </row>
    <row r="1142" spans="2:51" s="12" customFormat="1">
      <c r="B1142" s="158"/>
      <c r="D1142" s="159" t="s">
        <v>184</v>
      </c>
      <c r="E1142" s="160" t="s">
        <v>1</v>
      </c>
      <c r="F1142" s="161" t="s">
        <v>3108</v>
      </c>
      <c r="H1142" s="162">
        <v>1106.028</v>
      </c>
      <c r="I1142" s="163"/>
      <c r="L1142" s="158"/>
      <c r="M1142" s="164"/>
      <c r="T1142" s="165"/>
      <c r="AT1142" s="160" t="s">
        <v>184</v>
      </c>
      <c r="AU1142" s="160" t="s">
        <v>88</v>
      </c>
      <c r="AV1142" s="12" t="s">
        <v>88</v>
      </c>
      <c r="AW1142" s="12" t="s">
        <v>31</v>
      </c>
      <c r="AX1142" s="12" t="s">
        <v>75</v>
      </c>
      <c r="AY1142" s="160" t="s">
        <v>177</v>
      </c>
    </row>
    <row r="1143" spans="2:51" s="15" customFormat="1" ht="20.399999999999999">
      <c r="B1143" s="180"/>
      <c r="D1143" s="159" t="s">
        <v>184</v>
      </c>
      <c r="E1143" s="181" t="s">
        <v>1</v>
      </c>
      <c r="F1143" s="182" t="s">
        <v>3109</v>
      </c>
      <c r="H1143" s="181" t="s">
        <v>1</v>
      </c>
      <c r="I1143" s="183"/>
      <c r="L1143" s="180"/>
      <c r="M1143" s="184"/>
      <c r="T1143" s="185"/>
      <c r="AT1143" s="181" t="s">
        <v>184</v>
      </c>
      <c r="AU1143" s="181" t="s">
        <v>88</v>
      </c>
      <c r="AV1143" s="15" t="s">
        <v>82</v>
      </c>
      <c r="AW1143" s="15" t="s">
        <v>31</v>
      </c>
      <c r="AX1143" s="15" t="s">
        <v>75</v>
      </c>
      <c r="AY1143" s="181" t="s">
        <v>177</v>
      </c>
    </row>
    <row r="1144" spans="2:51" s="12" customFormat="1">
      <c r="B1144" s="158"/>
      <c r="D1144" s="159" t="s">
        <v>184</v>
      </c>
      <c r="E1144" s="160" t="s">
        <v>1</v>
      </c>
      <c r="F1144" s="161" t="s">
        <v>3110</v>
      </c>
      <c r="H1144" s="162">
        <v>21.123999999999999</v>
      </c>
      <c r="I1144" s="163"/>
      <c r="L1144" s="158"/>
      <c r="M1144" s="164"/>
      <c r="T1144" s="165"/>
      <c r="AT1144" s="160" t="s">
        <v>184</v>
      </c>
      <c r="AU1144" s="160" t="s">
        <v>88</v>
      </c>
      <c r="AV1144" s="12" t="s">
        <v>88</v>
      </c>
      <c r="AW1144" s="12" t="s">
        <v>31</v>
      </c>
      <c r="AX1144" s="12" t="s">
        <v>75</v>
      </c>
      <c r="AY1144" s="160" t="s">
        <v>177</v>
      </c>
    </row>
    <row r="1145" spans="2:51" s="15" customFormat="1" ht="20.399999999999999">
      <c r="B1145" s="180"/>
      <c r="D1145" s="159" t="s">
        <v>184</v>
      </c>
      <c r="E1145" s="181" t="s">
        <v>1</v>
      </c>
      <c r="F1145" s="182" t="s">
        <v>3111</v>
      </c>
      <c r="H1145" s="181" t="s">
        <v>1</v>
      </c>
      <c r="I1145" s="183"/>
      <c r="L1145" s="180"/>
      <c r="M1145" s="184"/>
      <c r="T1145" s="185"/>
      <c r="AT1145" s="181" t="s">
        <v>184</v>
      </c>
      <c r="AU1145" s="181" t="s">
        <v>88</v>
      </c>
      <c r="AV1145" s="15" t="s">
        <v>82</v>
      </c>
      <c r="AW1145" s="15" t="s">
        <v>31</v>
      </c>
      <c r="AX1145" s="15" t="s">
        <v>75</v>
      </c>
      <c r="AY1145" s="181" t="s">
        <v>177</v>
      </c>
    </row>
    <row r="1146" spans="2:51" s="12" customFormat="1">
      <c r="B1146" s="158"/>
      <c r="D1146" s="159" t="s">
        <v>184</v>
      </c>
      <c r="E1146" s="160" t="s">
        <v>1</v>
      </c>
      <c r="F1146" s="161" t="s">
        <v>3112</v>
      </c>
      <c r="H1146" s="162">
        <v>38.018999999999998</v>
      </c>
      <c r="I1146" s="163"/>
      <c r="L1146" s="158"/>
      <c r="M1146" s="164"/>
      <c r="T1146" s="165"/>
      <c r="AT1146" s="160" t="s">
        <v>184</v>
      </c>
      <c r="AU1146" s="160" t="s">
        <v>88</v>
      </c>
      <c r="AV1146" s="12" t="s">
        <v>88</v>
      </c>
      <c r="AW1146" s="12" t="s">
        <v>31</v>
      </c>
      <c r="AX1146" s="12" t="s">
        <v>75</v>
      </c>
      <c r="AY1146" s="160" t="s">
        <v>177</v>
      </c>
    </row>
    <row r="1147" spans="2:51" s="15" customFormat="1" ht="30.6">
      <c r="B1147" s="180"/>
      <c r="D1147" s="159" t="s">
        <v>184</v>
      </c>
      <c r="E1147" s="181" t="s">
        <v>1</v>
      </c>
      <c r="F1147" s="182" t="s">
        <v>3113</v>
      </c>
      <c r="H1147" s="181" t="s">
        <v>1</v>
      </c>
      <c r="I1147" s="183"/>
      <c r="L1147" s="180"/>
      <c r="M1147" s="184"/>
      <c r="T1147" s="185"/>
      <c r="AT1147" s="181" t="s">
        <v>184</v>
      </c>
      <c r="AU1147" s="181" t="s">
        <v>88</v>
      </c>
      <c r="AV1147" s="15" t="s">
        <v>82</v>
      </c>
      <c r="AW1147" s="15" t="s">
        <v>31</v>
      </c>
      <c r="AX1147" s="15" t="s">
        <v>75</v>
      </c>
      <c r="AY1147" s="181" t="s">
        <v>177</v>
      </c>
    </row>
    <row r="1148" spans="2:51" s="12" customFormat="1">
      <c r="B1148" s="158"/>
      <c r="D1148" s="159" t="s">
        <v>184</v>
      </c>
      <c r="E1148" s="160" t="s">
        <v>1</v>
      </c>
      <c r="F1148" s="161" t="s">
        <v>3114</v>
      </c>
      <c r="H1148" s="162">
        <v>95.144000000000005</v>
      </c>
      <c r="I1148" s="163"/>
      <c r="L1148" s="158"/>
      <c r="M1148" s="164"/>
      <c r="T1148" s="165"/>
      <c r="AT1148" s="160" t="s">
        <v>184</v>
      </c>
      <c r="AU1148" s="160" t="s">
        <v>88</v>
      </c>
      <c r="AV1148" s="12" t="s">
        <v>88</v>
      </c>
      <c r="AW1148" s="12" t="s">
        <v>31</v>
      </c>
      <c r="AX1148" s="12" t="s">
        <v>75</v>
      </c>
      <c r="AY1148" s="160" t="s">
        <v>177</v>
      </c>
    </row>
    <row r="1149" spans="2:51" s="15" customFormat="1" ht="20.399999999999999">
      <c r="B1149" s="180"/>
      <c r="D1149" s="159" t="s">
        <v>184</v>
      </c>
      <c r="E1149" s="181" t="s">
        <v>1</v>
      </c>
      <c r="F1149" s="182" t="s">
        <v>3115</v>
      </c>
      <c r="H1149" s="181" t="s">
        <v>1</v>
      </c>
      <c r="I1149" s="183"/>
      <c r="L1149" s="180"/>
      <c r="M1149" s="184"/>
      <c r="T1149" s="185"/>
      <c r="AT1149" s="181" t="s">
        <v>184</v>
      </c>
      <c r="AU1149" s="181" t="s">
        <v>88</v>
      </c>
      <c r="AV1149" s="15" t="s">
        <v>82</v>
      </c>
      <c r="AW1149" s="15" t="s">
        <v>31</v>
      </c>
      <c r="AX1149" s="15" t="s">
        <v>75</v>
      </c>
      <c r="AY1149" s="181" t="s">
        <v>177</v>
      </c>
    </row>
    <row r="1150" spans="2:51" s="15" customFormat="1" ht="20.399999999999999">
      <c r="B1150" s="180"/>
      <c r="D1150" s="159" t="s">
        <v>184</v>
      </c>
      <c r="E1150" s="181" t="s">
        <v>1</v>
      </c>
      <c r="F1150" s="182" t="s">
        <v>3116</v>
      </c>
      <c r="H1150" s="181" t="s">
        <v>1</v>
      </c>
      <c r="I1150" s="183"/>
      <c r="L1150" s="180"/>
      <c r="M1150" s="184"/>
      <c r="T1150" s="185"/>
      <c r="AT1150" s="181" t="s">
        <v>184</v>
      </c>
      <c r="AU1150" s="181" t="s">
        <v>88</v>
      </c>
      <c r="AV1150" s="15" t="s">
        <v>82</v>
      </c>
      <c r="AW1150" s="15" t="s">
        <v>31</v>
      </c>
      <c r="AX1150" s="15" t="s">
        <v>75</v>
      </c>
      <c r="AY1150" s="181" t="s">
        <v>177</v>
      </c>
    </row>
    <row r="1151" spans="2:51" s="15" customFormat="1" ht="20.399999999999999">
      <c r="B1151" s="180"/>
      <c r="D1151" s="159" t="s">
        <v>184</v>
      </c>
      <c r="E1151" s="181" t="s">
        <v>1</v>
      </c>
      <c r="F1151" s="182" t="s">
        <v>3117</v>
      </c>
      <c r="H1151" s="181" t="s">
        <v>1</v>
      </c>
      <c r="I1151" s="183"/>
      <c r="L1151" s="180"/>
      <c r="M1151" s="184"/>
      <c r="T1151" s="185"/>
      <c r="AT1151" s="181" t="s">
        <v>184</v>
      </c>
      <c r="AU1151" s="181" t="s">
        <v>88</v>
      </c>
      <c r="AV1151" s="15" t="s">
        <v>82</v>
      </c>
      <c r="AW1151" s="15" t="s">
        <v>31</v>
      </c>
      <c r="AX1151" s="15" t="s">
        <v>75</v>
      </c>
      <c r="AY1151" s="181" t="s">
        <v>177</v>
      </c>
    </row>
    <row r="1152" spans="2:51" s="12" customFormat="1">
      <c r="B1152" s="158"/>
      <c r="D1152" s="159" t="s">
        <v>184</v>
      </c>
      <c r="E1152" s="160" t="s">
        <v>1</v>
      </c>
      <c r="F1152" s="161" t="s">
        <v>3118</v>
      </c>
      <c r="H1152" s="162">
        <v>61.606000000000002</v>
      </c>
      <c r="I1152" s="163"/>
      <c r="L1152" s="158"/>
      <c r="M1152" s="164"/>
      <c r="T1152" s="165"/>
      <c r="AT1152" s="160" t="s">
        <v>184</v>
      </c>
      <c r="AU1152" s="160" t="s">
        <v>88</v>
      </c>
      <c r="AV1152" s="12" t="s">
        <v>88</v>
      </c>
      <c r="AW1152" s="12" t="s">
        <v>31</v>
      </c>
      <c r="AX1152" s="12" t="s">
        <v>75</v>
      </c>
      <c r="AY1152" s="160" t="s">
        <v>177</v>
      </c>
    </row>
    <row r="1153" spans="2:51" s="15" customFormat="1">
      <c r="B1153" s="180"/>
      <c r="D1153" s="159" t="s">
        <v>184</v>
      </c>
      <c r="E1153" s="181" t="s">
        <v>1</v>
      </c>
      <c r="F1153" s="182" t="s">
        <v>3119</v>
      </c>
      <c r="H1153" s="181" t="s">
        <v>1</v>
      </c>
      <c r="I1153" s="183"/>
      <c r="L1153" s="180"/>
      <c r="M1153" s="184"/>
      <c r="T1153" s="185"/>
      <c r="AT1153" s="181" t="s">
        <v>184</v>
      </c>
      <c r="AU1153" s="181" t="s">
        <v>88</v>
      </c>
      <c r="AV1153" s="15" t="s">
        <v>82</v>
      </c>
      <c r="AW1153" s="15" t="s">
        <v>31</v>
      </c>
      <c r="AX1153" s="15" t="s">
        <v>75</v>
      </c>
      <c r="AY1153" s="181" t="s">
        <v>177</v>
      </c>
    </row>
    <row r="1154" spans="2:51" s="12" customFormat="1">
      <c r="B1154" s="158"/>
      <c r="D1154" s="159" t="s">
        <v>184</v>
      </c>
      <c r="E1154" s="160" t="s">
        <v>1</v>
      </c>
      <c r="F1154" s="161" t="s">
        <v>3120</v>
      </c>
      <c r="H1154" s="162">
        <v>61.606000000000002</v>
      </c>
      <c r="I1154" s="163"/>
      <c r="L1154" s="158"/>
      <c r="M1154" s="164"/>
      <c r="T1154" s="165"/>
      <c r="AT1154" s="160" t="s">
        <v>184</v>
      </c>
      <c r="AU1154" s="160" t="s">
        <v>88</v>
      </c>
      <c r="AV1154" s="12" t="s">
        <v>88</v>
      </c>
      <c r="AW1154" s="12" t="s">
        <v>31</v>
      </c>
      <c r="AX1154" s="12" t="s">
        <v>75</v>
      </c>
      <c r="AY1154" s="160" t="s">
        <v>177</v>
      </c>
    </row>
    <row r="1155" spans="2:51" s="15" customFormat="1" ht="20.399999999999999">
      <c r="B1155" s="180"/>
      <c r="D1155" s="159" t="s">
        <v>184</v>
      </c>
      <c r="E1155" s="181" t="s">
        <v>1</v>
      </c>
      <c r="F1155" s="182" t="s">
        <v>3121</v>
      </c>
      <c r="H1155" s="181" t="s">
        <v>1</v>
      </c>
      <c r="I1155" s="183"/>
      <c r="L1155" s="180"/>
      <c r="M1155" s="184"/>
      <c r="T1155" s="185"/>
      <c r="AT1155" s="181" t="s">
        <v>184</v>
      </c>
      <c r="AU1155" s="181" t="s">
        <v>88</v>
      </c>
      <c r="AV1155" s="15" t="s">
        <v>82</v>
      </c>
      <c r="AW1155" s="15" t="s">
        <v>31</v>
      </c>
      <c r="AX1155" s="15" t="s">
        <v>75</v>
      </c>
      <c r="AY1155" s="181" t="s">
        <v>177</v>
      </c>
    </row>
    <row r="1156" spans="2:51" s="12" customFormat="1">
      <c r="B1156" s="158"/>
      <c r="D1156" s="159" t="s">
        <v>184</v>
      </c>
      <c r="E1156" s="160" t="s">
        <v>1</v>
      </c>
      <c r="F1156" s="161" t="s">
        <v>3122</v>
      </c>
      <c r="H1156" s="162">
        <v>9.0289999999999999</v>
      </c>
      <c r="I1156" s="163"/>
      <c r="L1156" s="158"/>
      <c r="M1156" s="164"/>
      <c r="T1156" s="165"/>
      <c r="AT1156" s="160" t="s">
        <v>184</v>
      </c>
      <c r="AU1156" s="160" t="s">
        <v>88</v>
      </c>
      <c r="AV1156" s="12" t="s">
        <v>88</v>
      </c>
      <c r="AW1156" s="12" t="s">
        <v>31</v>
      </c>
      <c r="AX1156" s="12" t="s">
        <v>75</v>
      </c>
      <c r="AY1156" s="160" t="s">
        <v>177</v>
      </c>
    </row>
    <row r="1157" spans="2:51" s="15" customFormat="1" ht="20.399999999999999">
      <c r="B1157" s="180"/>
      <c r="D1157" s="159" t="s">
        <v>184</v>
      </c>
      <c r="E1157" s="181" t="s">
        <v>1</v>
      </c>
      <c r="F1157" s="182" t="s">
        <v>3123</v>
      </c>
      <c r="H1157" s="181" t="s">
        <v>1</v>
      </c>
      <c r="I1157" s="183"/>
      <c r="L1157" s="180"/>
      <c r="M1157" s="184"/>
      <c r="T1157" s="185"/>
      <c r="AT1157" s="181" t="s">
        <v>184</v>
      </c>
      <c r="AU1157" s="181" t="s">
        <v>88</v>
      </c>
      <c r="AV1157" s="15" t="s">
        <v>82</v>
      </c>
      <c r="AW1157" s="15" t="s">
        <v>31</v>
      </c>
      <c r="AX1157" s="15" t="s">
        <v>75</v>
      </c>
      <c r="AY1157" s="181" t="s">
        <v>177</v>
      </c>
    </row>
    <row r="1158" spans="2:51" s="12" customFormat="1">
      <c r="B1158" s="158"/>
      <c r="D1158" s="159" t="s">
        <v>184</v>
      </c>
      <c r="E1158" s="160" t="s">
        <v>1</v>
      </c>
      <c r="F1158" s="161" t="s">
        <v>3124</v>
      </c>
      <c r="H1158" s="162">
        <v>13.542999999999999</v>
      </c>
      <c r="I1158" s="163"/>
      <c r="L1158" s="158"/>
      <c r="M1158" s="164"/>
      <c r="T1158" s="165"/>
      <c r="AT1158" s="160" t="s">
        <v>184</v>
      </c>
      <c r="AU1158" s="160" t="s">
        <v>88</v>
      </c>
      <c r="AV1158" s="12" t="s">
        <v>88</v>
      </c>
      <c r="AW1158" s="12" t="s">
        <v>31</v>
      </c>
      <c r="AX1158" s="12" t="s">
        <v>75</v>
      </c>
      <c r="AY1158" s="160" t="s">
        <v>177</v>
      </c>
    </row>
    <row r="1159" spans="2:51" s="15" customFormat="1" ht="30.6">
      <c r="B1159" s="180"/>
      <c r="D1159" s="159" t="s">
        <v>184</v>
      </c>
      <c r="E1159" s="181" t="s">
        <v>1</v>
      </c>
      <c r="F1159" s="182" t="s">
        <v>3125</v>
      </c>
      <c r="H1159" s="181" t="s">
        <v>1</v>
      </c>
      <c r="I1159" s="183"/>
      <c r="L1159" s="180"/>
      <c r="M1159" s="184"/>
      <c r="T1159" s="185"/>
      <c r="AT1159" s="181" t="s">
        <v>184</v>
      </c>
      <c r="AU1159" s="181" t="s">
        <v>88</v>
      </c>
      <c r="AV1159" s="15" t="s">
        <v>82</v>
      </c>
      <c r="AW1159" s="15" t="s">
        <v>31</v>
      </c>
      <c r="AX1159" s="15" t="s">
        <v>75</v>
      </c>
      <c r="AY1159" s="181" t="s">
        <v>177</v>
      </c>
    </row>
    <row r="1160" spans="2:51" s="12" customFormat="1">
      <c r="B1160" s="158"/>
      <c r="D1160" s="159" t="s">
        <v>184</v>
      </c>
      <c r="E1160" s="160" t="s">
        <v>1</v>
      </c>
      <c r="F1160" s="161" t="s">
        <v>3126</v>
      </c>
      <c r="H1160" s="162">
        <v>22.709</v>
      </c>
      <c r="I1160" s="163"/>
      <c r="L1160" s="158"/>
      <c r="M1160" s="164"/>
      <c r="T1160" s="165"/>
      <c r="AT1160" s="160" t="s">
        <v>184</v>
      </c>
      <c r="AU1160" s="160" t="s">
        <v>88</v>
      </c>
      <c r="AV1160" s="12" t="s">
        <v>88</v>
      </c>
      <c r="AW1160" s="12" t="s">
        <v>31</v>
      </c>
      <c r="AX1160" s="12" t="s">
        <v>75</v>
      </c>
      <c r="AY1160" s="160" t="s">
        <v>177</v>
      </c>
    </row>
    <row r="1161" spans="2:51" s="15" customFormat="1" ht="20.399999999999999">
      <c r="B1161" s="180"/>
      <c r="D1161" s="159" t="s">
        <v>184</v>
      </c>
      <c r="E1161" s="181" t="s">
        <v>1</v>
      </c>
      <c r="F1161" s="182" t="s">
        <v>3127</v>
      </c>
      <c r="H1161" s="181" t="s">
        <v>1</v>
      </c>
      <c r="I1161" s="183"/>
      <c r="L1161" s="180"/>
      <c r="M1161" s="184"/>
      <c r="T1161" s="185"/>
      <c r="AT1161" s="181" t="s">
        <v>184</v>
      </c>
      <c r="AU1161" s="181" t="s">
        <v>88</v>
      </c>
      <c r="AV1161" s="15" t="s">
        <v>82</v>
      </c>
      <c r="AW1161" s="15" t="s">
        <v>31</v>
      </c>
      <c r="AX1161" s="15" t="s">
        <v>75</v>
      </c>
      <c r="AY1161" s="181" t="s">
        <v>177</v>
      </c>
    </row>
    <row r="1162" spans="2:51" s="12" customFormat="1">
      <c r="B1162" s="158"/>
      <c r="D1162" s="159" t="s">
        <v>184</v>
      </c>
      <c r="E1162" s="160" t="s">
        <v>1</v>
      </c>
      <c r="F1162" s="161" t="s">
        <v>3128</v>
      </c>
      <c r="H1162" s="162">
        <v>29.503</v>
      </c>
      <c r="I1162" s="163"/>
      <c r="L1162" s="158"/>
      <c r="M1162" s="164"/>
      <c r="T1162" s="165"/>
      <c r="AT1162" s="160" t="s">
        <v>184</v>
      </c>
      <c r="AU1162" s="160" t="s">
        <v>88</v>
      </c>
      <c r="AV1162" s="12" t="s">
        <v>88</v>
      </c>
      <c r="AW1162" s="12" t="s">
        <v>31</v>
      </c>
      <c r="AX1162" s="12" t="s">
        <v>75</v>
      </c>
      <c r="AY1162" s="160" t="s">
        <v>177</v>
      </c>
    </row>
    <row r="1163" spans="2:51" s="15" customFormat="1" ht="30.6">
      <c r="B1163" s="180"/>
      <c r="D1163" s="159" t="s">
        <v>184</v>
      </c>
      <c r="E1163" s="181" t="s">
        <v>1</v>
      </c>
      <c r="F1163" s="182" t="s">
        <v>3129</v>
      </c>
      <c r="H1163" s="181" t="s">
        <v>1</v>
      </c>
      <c r="I1163" s="183"/>
      <c r="L1163" s="180"/>
      <c r="M1163" s="184"/>
      <c r="T1163" s="185"/>
      <c r="AT1163" s="181" t="s">
        <v>184</v>
      </c>
      <c r="AU1163" s="181" t="s">
        <v>88</v>
      </c>
      <c r="AV1163" s="15" t="s">
        <v>82</v>
      </c>
      <c r="AW1163" s="15" t="s">
        <v>31</v>
      </c>
      <c r="AX1163" s="15" t="s">
        <v>75</v>
      </c>
      <c r="AY1163" s="181" t="s">
        <v>177</v>
      </c>
    </row>
    <row r="1164" spans="2:51" s="12" customFormat="1">
      <c r="B1164" s="158"/>
      <c r="D1164" s="159" t="s">
        <v>184</v>
      </c>
      <c r="E1164" s="160" t="s">
        <v>1</v>
      </c>
      <c r="F1164" s="161" t="s">
        <v>3130</v>
      </c>
      <c r="H1164" s="162">
        <v>19.414000000000001</v>
      </c>
      <c r="I1164" s="163"/>
      <c r="L1164" s="158"/>
      <c r="M1164" s="164"/>
      <c r="T1164" s="165"/>
      <c r="AT1164" s="160" t="s">
        <v>184</v>
      </c>
      <c r="AU1164" s="160" t="s">
        <v>88</v>
      </c>
      <c r="AV1164" s="12" t="s">
        <v>88</v>
      </c>
      <c r="AW1164" s="12" t="s">
        <v>31</v>
      </c>
      <c r="AX1164" s="12" t="s">
        <v>75</v>
      </c>
      <c r="AY1164" s="160" t="s">
        <v>177</v>
      </c>
    </row>
    <row r="1165" spans="2:51" s="15" customFormat="1" ht="20.399999999999999">
      <c r="B1165" s="180"/>
      <c r="D1165" s="159" t="s">
        <v>184</v>
      </c>
      <c r="E1165" s="181" t="s">
        <v>1</v>
      </c>
      <c r="F1165" s="182" t="s">
        <v>3131</v>
      </c>
      <c r="H1165" s="181" t="s">
        <v>1</v>
      </c>
      <c r="I1165" s="183"/>
      <c r="L1165" s="180"/>
      <c r="M1165" s="184"/>
      <c r="T1165" s="185"/>
      <c r="AT1165" s="181" t="s">
        <v>184</v>
      </c>
      <c r="AU1165" s="181" t="s">
        <v>88</v>
      </c>
      <c r="AV1165" s="15" t="s">
        <v>82</v>
      </c>
      <c r="AW1165" s="15" t="s">
        <v>31</v>
      </c>
      <c r="AX1165" s="15" t="s">
        <v>75</v>
      </c>
      <c r="AY1165" s="181" t="s">
        <v>177</v>
      </c>
    </row>
    <row r="1166" spans="2:51" s="12" customFormat="1">
      <c r="B1166" s="158"/>
      <c r="D1166" s="159" t="s">
        <v>184</v>
      </c>
      <c r="E1166" s="160" t="s">
        <v>1</v>
      </c>
      <c r="F1166" s="161" t="s">
        <v>3132</v>
      </c>
      <c r="H1166" s="162">
        <v>22.981999999999999</v>
      </c>
      <c r="I1166" s="163"/>
      <c r="L1166" s="158"/>
      <c r="M1166" s="164"/>
      <c r="T1166" s="165"/>
      <c r="AT1166" s="160" t="s">
        <v>184</v>
      </c>
      <c r="AU1166" s="160" t="s">
        <v>88</v>
      </c>
      <c r="AV1166" s="12" t="s">
        <v>88</v>
      </c>
      <c r="AW1166" s="12" t="s">
        <v>31</v>
      </c>
      <c r="AX1166" s="12" t="s">
        <v>75</v>
      </c>
      <c r="AY1166" s="160" t="s">
        <v>177</v>
      </c>
    </row>
    <row r="1167" spans="2:51" s="12" customFormat="1" ht="20.399999999999999">
      <c r="B1167" s="158"/>
      <c r="D1167" s="159" t="s">
        <v>184</v>
      </c>
      <c r="E1167" s="160" t="s">
        <v>1</v>
      </c>
      <c r="F1167" s="161" t="s">
        <v>3133</v>
      </c>
      <c r="H1167" s="162">
        <v>72.926000000000002</v>
      </c>
      <c r="I1167" s="163"/>
      <c r="L1167" s="158"/>
      <c r="M1167" s="164"/>
      <c r="T1167" s="165"/>
      <c r="AT1167" s="160" t="s">
        <v>184</v>
      </c>
      <c r="AU1167" s="160" t="s">
        <v>88</v>
      </c>
      <c r="AV1167" s="12" t="s">
        <v>88</v>
      </c>
      <c r="AW1167" s="12" t="s">
        <v>31</v>
      </c>
      <c r="AX1167" s="12" t="s">
        <v>75</v>
      </c>
      <c r="AY1167" s="160" t="s">
        <v>177</v>
      </c>
    </row>
    <row r="1168" spans="2:51" s="12" customFormat="1" ht="20.399999999999999">
      <c r="B1168" s="158"/>
      <c r="D1168" s="159" t="s">
        <v>184</v>
      </c>
      <c r="E1168" s="160" t="s">
        <v>1</v>
      </c>
      <c r="F1168" s="161" t="s">
        <v>3134</v>
      </c>
      <c r="H1168" s="162">
        <v>20.212</v>
      </c>
      <c r="I1168" s="163"/>
      <c r="L1168" s="158"/>
      <c r="M1168" s="164"/>
      <c r="T1168" s="165"/>
      <c r="AT1168" s="160" t="s">
        <v>184</v>
      </c>
      <c r="AU1168" s="160" t="s">
        <v>88</v>
      </c>
      <c r="AV1168" s="12" t="s">
        <v>88</v>
      </c>
      <c r="AW1168" s="12" t="s">
        <v>31</v>
      </c>
      <c r="AX1168" s="12" t="s">
        <v>75</v>
      </c>
      <c r="AY1168" s="160" t="s">
        <v>177</v>
      </c>
    </row>
    <row r="1169" spans="2:65" s="12" customFormat="1">
      <c r="B1169" s="158"/>
      <c r="D1169" s="159" t="s">
        <v>184</v>
      </c>
      <c r="E1169" s="160" t="s">
        <v>1</v>
      </c>
      <c r="F1169" s="161" t="s">
        <v>3135</v>
      </c>
      <c r="H1169" s="162">
        <v>0.27800000000000002</v>
      </c>
      <c r="I1169" s="163"/>
      <c r="L1169" s="158"/>
      <c r="M1169" s="164"/>
      <c r="T1169" s="165"/>
      <c r="AT1169" s="160" t="s">
        <v>184</v>
      </c>
      <c r="AU1169" s="160" t="s">
        <v>88</v>
      </c>
      <c r="AV1169" s="12" t="s">
        <v>88</v>
      </c>
      <c r="AW1169" s="12" t="s">
        <v>31</v>
      </c>
      <c r="AX1169" s="12" t="s">
        <v>75</v>
      </c>
      <c r="AY1169" s="160" t="s">
        <v>177</v>
      </c>
    </row>
    <row r="1170" spans="2:65" s="14" customFormat="1">
      <c r="B1170" s="173"/>
      <c r="D1170" s="159" t="s">
        <v>184</v>
      </c>
      <c r="E1170" s="174" t="s">
        <v>1</v>
      </c>
      <c r="F1170" s="175" t="s">
        <v>209</v>
      </c>
      <c r="H1170" s="176">
        <v>2457.5590000000002</v>
      </c>
      <c r="I1170" s="177"/>
      <c r="L1170" s="173"/>
      <c r="M1170" s="178"/>
      <c r="T1170" s="179"/>
      <c r="AT1170" s="174" t="s">
        <v>184</v>
      </c>
      <c r="AU1170" s="174" t="s">
        <v>88</v>
      </c>
      <c r="AV1170" s="14" t="s">
        <v>191</v>
      </c>
      <c r="AW1170" s="14" t="s">
        <v>31</v>
      </c>
      <c r="AX1170" s="14" t="s">
        <v>75</v>
      </c>
      <c r="AY1170" s="174" t="s">
        <v>177</v>
      </c>
    </row>
    <row r="1171" spans="2:65" s="15" customFormat="1">
      <c r="B1171" s="180"/>
      <c r="D1171" s="159" t="s">
        <v>184</v>
      </c>
      <c r="E1171" s="181" t="s">
        <v>1</v>
      </c>
      <c r="F1171" s="182" t="s">
        <v>3136</v>
      </c>
      <c r="H1171" s="181" t="s">
        <v>1</v>
      </c>
      <c r="I1171" s="183"/>
      <c r="L1171" s="180"/>
      <c r="M1171" s="184"/>
      <c r="T1171" s="185"/>
      <c r="AT1171" s="181" t="s">
        <v>184</v>
      </c>
      <c r="AU1171" s="181" t="s">
        <v>88</v>
      </c>
      <c r="AV1171" s="15" t="s">
        <v>82</v>
      </c>
      <c r="AW1171" s="15" t="s">
        <v>31</v>
      </c>
      <c r="AX1171" s="15" t="s">
        <v>75</v>
      </c>
      <c r="AY1171" s="181" t="s">
        <v>177</v>
      </c>
    </row>
    <row r="1172" spans="2:65" s="13" customFormat="1">
      <c r="B1172" s="166"/>
      <c r="D1172" s="159" t="s">
        <v>184</v>
      </c>
      <c r="E1172" s="167" t="s">
        <v>1</v>
      </c>
      <c r="F1172" s="168" t="s">
        <v>186</v>
      </c>
      <c r="H1172" s="169">
        <v>2457.5590000000002</v>
      </c>
      <c r="I1172" s="170"/>
      <c r="L1172" s="166"/>
      <c r="M1172" s="171"/>
      <c r="T1172" s="172"/>
      <c r="AT1172" s="167" t="s">
        <v>184</v>
      </c>
      <c r="AU1172" s="167" t="s">
        <v>88</v>
      </c>
      <c r="AV1172" s="13" t="s">
        <v>183</v>
      </c>
      <c r="AW1172" s="13" t="s">
        <v>31</v>
      </c>
      <c r="AX1172" s="13" t="s">
        <v>82</v>
      </c>
      <c r="AY1172" s="167" t="s">
        <v>177</v>
      </c>
    </row>
    <row r="1173" spans="2:65" s="1" customFormat="1" ht="24.15" customHeight="1">
      <c r="B1173" s="143"/>
      <c r="C1173" s="186" t="s">
        <v>705</v>
      </c>
      <c r="D1173" s="186" t="s">
        <v>444</v>
      </c>
      <c r="E1173" s="187" t="s">
        <v>3137</v>
      </c>
      <c r="F1173" s="188" t="s">
        <v>3138</v>
      </c>
      <c r="G1173" s="189" t="s">
        <v>882</v>
      </c>
      <c r="H1173" s="190">
        <v>3738.5839999999998</v>
      </c>
      <c r="I1173" s="191"/>
      <c r="J1173" s="192">
        <f>ROUND(I1173*H1173,2)</f>
        <v>0</v>
      </c>
      <c r="K1173" s="193"/>
      <c r="L1173" s="194"/>
      <c r="M1173" s="195" t="s">
        <v>1</v>
      </c>
      <c r="N1173" s="196" t="s">
        <v>41</v>
      </c>
      <c r="P1173" s="154">
        <f>O1173*H1173</f>
        <v>0</v>
      </c>
      <c r="Q1173" s="154">
        <v>0</v>
      </c>
      <c r="R1173" s="154">
        <f>Q1173*H1173</f>
        <v>0</v>
      </c>
      <c r="S1173" s="154">
        <v>0</v>
      </c>
      <c r="T1173" s="155">
        <f>S1173*H1173</f>
        <v>0</v>
      </c>
      <c r="AR1173" s="156" t="s">
        <v>264</v>
      </c>
      <c r="AT1173" s="156" t="s">
        <v>444</v>
      </c>
      <c r="AU1173" s="156" t="s">
        <v>88</v>
      </c>
      <c r="AY1173" s="17" t="s">
        <v>177</v>
      </c>
      <c r="BE1173" s="157">
        <f>IF(N1173="základná",J1173,0)</f>
        <v>0</v>
      </c>
      <c r="BF1173" s="157">
        <f>IF(N1173="znížená",J1173,0)</f>
        <v>0</v>
      </c>
      <c r="BG1173" s="157">
        <f>IF(N1173="zákl. prenesená",J1173,0)</f>
        <v>0</v>
      </c>
      <c r="BH1173" s="157">
        <f>IF(N1173="zníž. prenesená",J1173,0)</f>
        <v>0</v>
      </c>
      <c r="BI1173" s="157">
        <f>IF(N1173="nulová",J1173,0)</f>
        <v>0</v>
      </c>
      <c r="BJ1173" s="17" t="s">
        <v>88</v>
      </c>
      <c r="BK1173" s="157">
        <f>ROUND(I1173*H1173,2)</f>
        <v>0</v>
      </c>
      <c r="BL1173" s="17" t="s">
        <v>229</v>
      </c>
      <c r="BM1173" s="156" t="s">
        <v>1419</v>
      </c>
    </row>
    <row r="1174" spans="2:65" s="1" customFormat="1" ht="24.15" customHeight="1">
      <c r="B1174" s="143"/>
      <c r="C1174" s="144" t="s">
        <v>1145</v>
      </c>
      <c r="D1174" s="144" t="s">
        <v>179</v>
      </c>
      <c r="E1174" s="145" t="s">
        <v>1542</v>
      </c>
      <c r="F1174" s="146" t="s">
        <v>3139</v>
      </c>
      <c r="G1174" s="147" t="s">
        <v>882</v>
      </c>
      <c r="H1174" s="148">
        <v>1532.66</v>
      </c>
      <c r="I1174" s="149"/>
      <c r="J1174" s="150">
        <f>ROUND(I1174*H1174,2)</f>
        <v>0</v>
      </c>
      <c r="K1174" s="151"/>
      <c r="L1174" s="32"/>
      <c r="M1174" s="152" t="s">
        <v>1</v>
      </c>
      <c r="N1174" s="153" t="s">
        <v>41</v>
      </c>
      <c r="P1174" s="154">
        <f>O1174*H1174</f>
        <v>0</v>
      </c>
      <c r="Q1174" s="154">
        <v>5.0000000000000002E-5</v>
      </c>
      <c r="R1174" s="154">
        <f>Q1174*H1174</f>
        <v>7.6633000000000007E-2</v>
      </c>
      <c r="S1174" s="154">
        <v>0</v>
      </c>
      <c r="T1174" s="155">
        <f>S1174*H1174</f>
        <v>0</v>
      </c>
      <c r="AR1174" s="156" t="s">
        <v>229</v>
      </c>
      <c r="AT1174" s="156" t="s">
        <v>179</v>
      </c>
      <c r="AU1174" s="156" t="s">
        <v>88</v>
      </c>
      <c r="AY1174" s="17" t="s">
        <v>177</v>
      </c>
      <c r="BE1174" s="157">
        <f>IF(N1174="základná",J1174,0)</f>
        <v>0</v>
      </c>
      <c r="BF1174" s="157">
        <f>IF(N1174="znížená",J1174,0)</f>
        <v>0</v>
      </c>
      <c r="BG1174" s="157">
        <f>IF(N1174="zákl. prenesená",J1174,0)</f>
        <v>0</v>
      </c>
      <c r="BH1174" s="157">
        <f>IF(N1174="zníž. prenesená",J1174,0)</f>
        <v>0</v>
      </c>
      <c r="BI1174" s="157">
        <f>IF(N1174="nulová",J1174,0)</f>
        <v>0</v>
      </c>
      <c r="BJ1174" s="17" t="s">
        <v>88</v>
      </c>
      <c r="BK1174" s="157">
        <f>ROUND(I1174*H1174,2)</f>
        <v>0</v>
      </c>
      <c r="BL1174" s="17" t="s">
        <v>229</v>
      </c>
      <c r="BM1174" s="156" t="s">
        <v>1433</v>
      </c>
    </row>
    <row r="1175" spans="2:65" s="12" customFormat="1">
      <c r="B1175" s="158"/>
      <c r="D1175" s="159" t="s">
        <v>184</v>
      </c>
      <c r="E1175" s="160" t="s">
        <v>1</v>
      </c>
      <c r="F1175" s="161" t="s">
        <v>3140</v>
      </c>
      <c r="H1175" s="162">
        <v>364.13</v>
      </c>
      <c r="I1175" s="163"/>
      <c r="L1175" s="158"/>
      <c r="M1175" s="164"/>
      <c r="T1175" s="165"/>
      <c r="AT1175" s="160" t="s">
        <v>184</v>
      </c>
      <c r="AU1175" s="160" t="s">
        <v>88</v>
      </c>
      <c r="AV1175" s="12" t="s">
        <v>88</v>
      </c>
      <c r="AW1175" s="12" t="s">
        <v>31</v>
      </c>
      <c r="AX1175" s="12" t="s">
        <v>75</v>
      </c>
      <c r="AY1175" s="160" t="s">
        <v>177</v>
      </c>
    </row>
    <row r="1176" spans="2:65" s="12" customFormat="1" ht="20.399999999999999">
      <c r="B1176" s="158"/>
      <c r="D1176" s="159" t="s">
        <v>184</v>
      </c>
      <c r="E1176" s="160" t="s">
        <v>1</v>
      </c>
      <c r="F1176" s="161" t="s">
        <v>3141</v>
      </c>
      <c r="H1176" s="162">
        <v>53.64</v>
      </c>
      <c r="I1176" s="163"/>
      <c r="L1176" s="158"/>
      <c r="M1176" s="164"/>
      <c r="T1176" s="165"/>
      <c r="AT1176" s="160" t="s">
        <v>184</v>
      </c>
      <c r="AU1176" s="160" t="s">
        <v>88</v>
      </c>
      <c r="AV1176" s="12" t="s">
        <v>88</v>
      </c>
      <c r="AW1176" s="12" t="s">
        <v>31</v>
      </c>
      <c r="AX1176" s="12" t="s">
        <v>75</v>
      </c>
      <c r="AY1176" s="160" t="s">
        <v>177</v>
      </c>
    </row>
    <row r="1177" spans="2:65" s="12" customFormat="1" ht="20.399999999999999">
      <c r="B1177" s="158"/>
      <c r="D1177" s="159" t="s">
        <v>184</v>
      </c>
      <c r="E1177" s="160" t="s">
        <v>1</v>
      </c>
      <c r="F1177" s="161" t="s">
        <v>3142</v>
      </c>
      <c r="H1177" s="162">
        <v>445.41</v>
      </c>
      <c r="I1177" s="163"/>
      <c r="L1177" s="158"/>
      <c r="M1177" s="164"/>
      <c r="T1177" s="165"/>
      <c r="AT1177" s="160" t="s">
        <v>184</v>
      </c>
      <c r="AU1177" s="160" t="s">
        <v>88</v>
      </c>
      <c r="AV1177" s="12" t="s">
        <v>88</v>
      </c>
      <c r="AW1177" s="12" t="s">
        <v>31</v>
      </c>
      <c r="AX1177" s="12" t="s">
        <v>75</v>
      </c>
      <c r="AY1177" s="160" t="s">
        <v>177</v>
      </c>
    </row>
    <row r="1178" spans="2:65" s="12" customFormat="1">
      <c r="B1178" s="158"/>
      <c r="D1178" s="159" t="s">
        <v>184</v>
      </c>
      <c r="E1178" s="160" t="s">
        <v>1</v>
      </c>
      <c r="F1178" s="161" t="s">
        <v>3143</v>
      </c>
      <c r="H1178" s="162">
        <v>512.16999999999996</v>
      </c>
      <c r="I1178" s="163"/>
      <c r="L1178" s="158"/>
      <c r="M1178" s="164"/>
      <c r="T1178" s="165"/>
      <c r="AT1178" s="160" t="s">
        <v>184</v>
      </c>
      <c r="AU1178" s="160" t="s">
        <v>88</v>
      </c>
      <c r="AV1178" s="12" t="s">
        <v>88</v>
      </c>
      <c r="AW1178" s="12" t="s">
        <v>31</v>
      </c>
      <c r="AX1178" s="12" t="s">
        <v>75</v>
      </c>
      <c r="AY1178" s="160" t="s">
        <v>177</v>
      </c>
    </row>
    <row r="1179" spans="2:65" s="14" customFormat="1">
      <c r="B1179" s="173"/>
      <c r="D1179" s="159" t="s">
        <v>184</v>
      </c>
      <c r="E1179" s="174" t="s">
        <v>1</v>
      </c>
      <c r="F1179" s="175" t="s">
        <v>209</v>
      </c>
      <c r="H1179" s="176">
        <v>1375.35</v>
      </c>
      <c r="I1179" s="177"/>
      <c r="L1179" s="173"/>
      <c r="M1179" s="178"/>
      <c r="T1179" s="179"/>
      <c r="AT1179" s="174" t="s">
        <v>184</v>
      </c>
      <c r="AU1179" s="174" t="s">
        <v>88</v>
      </c>
      <c r="AV1179" s="14" t="s">
        <v>191</v>
      </c>
      <c r="AW1179" s="14" t="s">
        <v>31</v>
      </c>
      <c r="AX1179" s="14" t="s">
        <v>75</v>
      </c>
      <c r="AY1179" s="174" t="s">
        <v>177</v>
      </c>
    </row>
    <row r="1180" spans="2:65" s="12" customFormat="1" ht="20.399999999999999">
      <c r="B1180" s="158"/>
      <c r="D1180" s="159" t="s">
        <v>184</v>
      </c>
      <c r="E1180" s="160" t="s">
        <v>1</v>
      </c>
      <c r="F1180" s="161" t="s">
        <v>3144</v>
      </c>
      <c r="H1180" s="162">
        <v>157.31</v>
      </c>
      <c r="I1180" s="163"/>
      <c r="L1180" s="158"/>
      <c r="M1180" s="164"/>
      <c r="T1180" s="165"/>
      <c r="AT1180" s="160" t="s">
        <v>184</v>
      </c>
      <c r="AU1180" s="160" t="s">
        <v>88</v>
      </c>
      <c r="AV1180" s="12" t="s">
        <v>88</v>
      </c>
      <c r="AW1180" s="12" t="s">
        <v>31</v>
      </c>
      <c r="AX1180" s="12" t="s">
        <v>75</v>
      </c>
      <c r="AY1180" s="160" t="s">
        <v>177</v>
      </c>
    </row>
    <row r="1181" spans="2:65" s="13" customFormat="1">
      <c r="B1181" s="166"/>
      <c r="D1181" s="159" t="s">
        <v>184</v>
      </c>
      <c r="E1181" s="167" t="s">
        <v>1</v>
      </c>
      <c r="F1181" s="168" t="s">
        <v>186</v>
      </c>
      <c r="H1181" s="169">
        <v>1532.66</v>
      </c>
      <c r="I1181" s="170"/>
      <c r="L1181" s="166"/>
      <c r="M1181" s="171"/>
      <c r="T1181" s="172"/>
      <c r="AT1181" s="167" t="s">
        <v>184</v>
      </c>
      <c r="AU1181" s="167" t="s">
        <v>88</v>
      </c>
      <c r="AV1181" s="13" t="s">
        <v>183</v>
      </c>
      <c r="AW1181" s="13" t="s">
        <v>31</v>
      </c>
      <c r="AX1181" s="13" t="s">
        <v>82</v>
      </c>
      <c r="AY1181" s="167" t="s">
        <v>177</v>
      </c>
    </row>
    <row r="1182" spans="2:65" s="1" customFormat="1" ht="37.950000000000003" customHeight="1">
      <c r="B1182" s="143"/>
      <c r="C1182" s="186" t="s">
        <v>710</v>
      </c>
      <c r="D1182" s="186" t="s">
        <v>444</v>
      </c>
      <c r="E1182" s="187" t="s">
        <v>3145</v>
      </c>
      <c r="F1182" s="188" t="s">
        <v>3146</v>
      </c>
      <c r="G1182" s="189" t="s">
        <v>882</v>
      </c>
      <c r="H1182" s="190">
        <v>1532.66</v>
      </c>
      <c r="I1182" s="191"/>
      <c r="J1182" s="192">
        <f>ROUND(I1182*H1182,2)</f>
        <v>0</v>
      </c>
      <c r="K1182" s="193"/>
      <c r="L1182" s="194"/>
      <c r="M1182" s="195" t="s">
        <v>1</v>
      </c>
      <c r="N1182" s="196" t="s">
        <v>41</v>
      </c>
      <c r="P1182" s="154">
        <f>O1182*H1182</f>
        <v>0</v>
      </c>
      <c r="Q1182" s="154">
        <v>0</v>
      </c>
      <c r="R1182" s="154">
        <f>Q1182*H1182</f>
        <v>0</v>
      </c>
      <c r="S1182" s="154">
        <v>0</v>
      </c>
      <c r="T1182" s="155">
        <f>S1182*H1182</f>
        <v>0</v>
      </c>
      <c r="AR1182" s="156" t="s">
        <v>264</v>
      </c>
      <c r="AT1182" s="156" t="s">
        <v>444</v>
      </c>
      <c r="AU1182" s="156" t="s">
        <v>88</v>
      </c>
      <c r="AY1182" s="17" t="s">
        <v>177</v>
      </c>
      <c r="BE1182" s="157">
        <f>IF(N1182="základná",J1182,0)</f>
        <v>0</v>
      </c>
      <c r="BF1182" s="157">
        <f>IF(N1182="znížená",J1182,0)</f>
        <v>0</v>
      </c>
      <c r="BG1182" s="157">
        <f>IF(N1182="zákl. prenesená",J1182,0)</f>
        <v>0</v>
      </c>
      <c r="BH1182" s="157">
        <f>IF(N1182="zníž. prenesená",J1182,0)</f>
        <v>0</v>
      </c>
      <c r="BI1182" s="157">
        <f>IF(N1182="nulová",J1182,0)</f>
        <v>0</v>
      </c>
      <c r="BJ1182" s="17" t="s">
        <v>88</v>
      </c>
      <c r="BK1182" s="157">
        <f>ROUND(I1182*H1182,2)</f>
        <v>0</v>
      </c>
      <c r="BL1182" s="17" t="s">
        <v>229</v>
      </c>
      <c r="BM1182" s="156" t="s">
        <v>1446</v>
      </c>
    </row>
    <row r="1183" spans="2:65" s="12" customFormat="1">
      <c r="B1183" s="158"/>
      <c r="D1183" s="159" t="s">
        <v>184</v>
      </c>
      <c r="E1183" s="160" t="s">
        <v>1</v>
      </c>
      <c r="F1183" s="161" t="s">
        <v>3147</v>
      </c>
      <c r="H1183" s="162">
        <v>957.58</v>
      </c>
      <c r="I1183" s="163"/>
      <c r="L1183" s="158"/>
      <c r="M1183" s="164"/>
      <c r="T1183" s="165"/>
      <c r="AT1183" s="160" t="s">
        <v>184</v>
      </c>
      <c r="AU1183" s="160" t="s">
        <v>88</v>
      </c>
      <c r="AV1183" s="12" t="s">
        <v>88</v>
      </c>
      <c r="AW1183" s="12" t="s">
        <v>31</v>
      </c>
      <c r="AX1183" s="12" t="s">
        <v>75</v>
      </c>
      <c r="AY1183" s="160" t="s">
        <v>177</v>
      </c>
    </row>
    <row r="1184" spans="2:65" s="12" customFormat="1">
      <c r="B1184" s="158"/>
      <c r="D1184" s="159" t="s">
        <v>184</v>
      </c>
      <c r="E1184" s="160" t="s">
        <v>1</v>
      </c>
      <c r="F1184" s="161" t="s">
        <v>3140</v>
      </c>
      <c r="H1184" s="162">
        <v>364.13</v>
      </c>
      <c r="I1184" s="163"/>
      <c r="L1184" s="158"/>
      <c r="M1184" s="164"/>
      <c r="T1184" s="165"/>
      <c r="AT1184" s="160" t="s">
        <v>184</v>
      </c>
      <c r="AU1184" s="160" t="s">
        <v>88</v>
      </c>
      <c r="AV1184" s="12" t="s">
        <v>88</v>
      </c>
      <c r="AW1184" s="12" t="s">
        <v>31</v>
      </c>
      <c r="AX1184" s="12" t="s">
        <v>75</v>
      </c>
      <c r="AY1184" s="160" t="s">
        <v>177</v>
      </c>
    </row>
    <row r="1185" spans="2:65" s="12" customFormat="1" ht="20.399999999999999">
      <c r="B1185" s="158"/>
      <c r="D1185" s="159" t="s">
        <v>184</v>
      </c>
      <c r="E1185" s="160" t="s">
        <v>1</v>
      </c>
      <c r="F1185" s="161" t="s">
        <v>3141</v>
      </c>
      <c r="H1185" s="162">
        <v>53.64</v>
      </c>
      <c r="I1185" s="163"/>
      <c r="L1185" s="158"/>
      <c r="M1185" s="164"/>
      <c r="T1185" s="165"/>
      <c r="AT1185" s="160" t="s">
        <v>184</v>
      </c>
      <c r="AU1185" s="160" t="s">
        <v>88</v>
      </c>
      <c r="AV1185" s="12" t="s">
        <v>88</v>
      </c>
      <c r="AW1185" s="12" t="s">
        <v>31</v>
      </c>
      <c r="AX1185" s="12" t="s">
        <v>75</v>
      </c>
      <c r="AY1185" s="160" t="s">
        <v>177</v>
      </c>
    </row>
    <row r="1186" spans="2:65" s="14" customFormat="1">
      <c r="B1186" s="173"/>
      <c r="D1186" s="159" t="s">
        <v>184</v>
      </c>
      <c r="E1186" s="174" t="s">
        <v>1</v>
      </c>
      <c r="F1186" s="175" t="s">
        <v>209</v>
      </c>
      <c r="H1186" s="176">
        <v>1375.35</v>
      </c>
      <c r="I1186" s="177"/>
      <c r="L1186" s="173"/>
      <c r="M1186" s="178"/>
      <c r="T1186" s="179"/>
      <c r="AT1186" s="174" t="s">
        <v>184</v>
      </c>
      <c r="AU1186" s="174" t="s">
        <v>88</v>
      </c>
      <c r="AV1186" s="14" t="s">
        <v>191</v>
      </c>
      <c r="AW1186" s="14" t="s">
        <v>31</v>
      </c>
      <c r="AX1186" s="14" t="s">
        <v>75</v>
      </c>
      <c r="AY1186" s="174" t="s">
        <v>177</v>
      </c>
    </row>
    <row r="1187" spans="2:65" s="12" customFormat="1" ht="20.399999999999999">
      <c r="B1187" s="158"/>
      <c r="D1187" s="159" t="s">
        <v>184</v>
      </c>
      <c r="E1187" s="160" t="s">
        <v>1</v>
      </c>
      <c r="F1187" s="161" t="s">
        <v>3144</v>
      </c>
      <c r="H1187" s="162">
        <v>157.31</v>
      </c>
      <c r="I1187" s="163"/>
      <c r="L1187" s="158"/>
      <c r="M1187" s="164"/>
      <c r="T1187" s="165"/>
      <c r="AT1187" s="160" t="s">
        <v>184</v>
      </c>
      <c r="AU1187" s="160" t="s">
        <v>88</v>
      </c>
      <c r="AV1187" s="12" t="s">
        <v>88</v>
      </c>
      <c r="AW1187" s="12" t="s">
        <v>31</v>
      </c>
      <c r="AX1187" s="12" t="s">
        <v>75</v>
      </c>
      <c r="AY1187" s="160" t="s">
        <v>177</v>
      </c>
    </row>
    <row r="1188" spans="2:65" s="13" customFormat="1">
      <c r="B1188" s="166"/>
      <c r="D1188" s="159" t="s">
        <v>184</v>
      </c>
      <c r="E1188" s="167" t="s">
        <v>1</v>
      </c>
      <c r="F1188" s="168" t="s">
        <v>186</v>
      </c>
      <c r="H1188" s="169">
        <v>1532.66</v>
      </c>
      <c r="I1188" s="170"/>
      <c r="L1188" s="166"/>
      <c r="M1188" s="171"/>
      <c r="T1188" s="172"/>
      <c r="AT1188" s="167" t="s">
        <v>184</v>
      </c>
      <c r="AU1188" s="167" t="s">
        <v>88</v>
      </c>
      <c r="AV1188" s="13" t="s">
        <v>183</v>
      </c>
      <c r="AW1188" s="13" t="s">
        <v>31</v>
      </c>
      <c r="AX1188" s="13" t="s">
        <v>82</v>
      </c>
      <c r="AY1188" s="167" t="s">
        <v>177</v>
      </c>
    </row>
    <row r="1189" spans="2:65" s="1" customFormat="1" ht="24.15" customHeight="1">
      <c r="B1189" s="143"/>
      <c r="C1189" s="144" t="s">
        <v>1152</v>
      </c>
      <c r="D1189" s="144" t="s">
        <v>179</v>
      </c>
      <c r="E1189" s="145" t="s">
        <v>3148</v>
      </c>
      <c r="F1189" s="146" t="s">
        <v>3149</v>
      </c>
      <c r="G1189" s="147" t="s">
        <v>882</v>
      </c>
      <c r="H1189" s="148">
        <v>8574</v>
      </c>
      <c r="I1189" s="149"/>
      <c r="J1189" s="150">
        <f>ROUND(I1189*H1189,2)</f>
        <v>0</v>
      </c>
      <c r="K1189" s="151"/>
      <c r="L1189" s="32"/>
      <c r="M1189" s="152" t="s">
        <v>1</v>
      </c>
      <c r="N1189" s="153" t="s">
        <v>41</v>
      </c>
      <c r="P1189" s="154">
        <f>O1189*H1189</f>
        <v>0</v>
      </c>
      <c r="Q1189" s="154">
        <v>5.0000000000000002E-5</v>
      </c>
      <c r="R1189" s="154">
        <f>Q1189*H1189</f>
        <v>0.42870000000000003</v>
      </c>
      <c r="S1189" s="154">
        <v>0</v>
      </c>
      <c r="T1189" s="155">
        <f>S1189*H1189</f>
        <v>0</v>
      </c>
      <c r="AR1189" s="156" t="s">
        <v>229</v>
      </c>
      <c r="AT1189" s="156" t="s">
        <v>179</v>
      </c>
      <c r="AU1189" s="156" t="s">
        <v>88</v>
      </c>
      <c r="AY1189" s="17" t="s">
        <v>177</v>
      </c>
      <c r="BE1189" s="157">
        <f>IF(N1189="základná",J1189,0)</f>
        <v>0</v>
      </c>
      <c r="BF1189" s="157">
        <f>IF(N1189="znížená",J1189,0)</f>
        <v>0</v>
      </c>
      <c r="BG1189" s="157">
        <f>IF(N1189="zákl. prenesená",J1189,0)</f>
        <v>0</v>
      </c>
      <c r="BH1189" s="157">
        <f>IF(N1189="zníž. prenesená",J1189,0)</f>
        <v>0</v>
      </c>
      <c r="BI1189" s="157">
        <f>IF(N1189="nulová",J1189,0)</f>
        <v>0</v>
      </c>
      <c r="BJ1189" s="17" t="s">
        <v>88</v>
      </c>
      <c r="BK1189" s="157">
        <f>ROUND(I1189*H1189,2)</f>
        <v>0</v>
      </c>
      <c r="BL1189" s="17" t="s">
        <v>229</v>
      </c>
      <c r="BM1189" s="156" t="s">
        <v>1459</v>
      </c>
    </row>
    <row r="1190" spans="2:65" s="12" customFormat="1">
      <c r="B1190" s="158"/>
      <c r="D1190" s="159" t="s">
        <v>184</v>
      </c>
      <c r="E1190" s="160" t="s">
        <v>1</v>
      </c>
      <c r="F1190" s="161" t="s">
        <v>3150</v>
      </c>
      <c r="H1190" s="162">
        <v>2585</v>
      </c>
      <c r="I1190" s="163"/>
      <c r="L1190" s="158"/>
      <c r="M1190" s="164"/>
      <c r="T1190" s="165"/>
      <c r="AT1190" s="160" t="s">
        <v>184</v>
      </c>
      <c r="AU1190" s="160" t="s">
        <v>88</v>
      </c>
      <c r="AV1190" s="12" t="s">
        <v>88</v>
      </c>
      <c r="AW1190" s="12" t="s">
        <v>31</v>
      </c>
      <c r="AX1190" s="12" t="s">
        <v>75</v>
      </c>
      <c r="AY1190" s="160" t="s">
        <v>177</v>
      </c>
    </row>
    <row r="1191" spans="2:65" s="12" customFormat="1" ht="20.399999999999999">
      <c r="B1191" s="158"/>
      <c r="D1191" s="159" t="s">
        <v>184</v>
      </c>
      <c r="E1191" s="160" t="s">
        <v>1</v>
      </c>
      <c r="F1191" s="161" t="s">
        <v>3151</v>
      </c>
      <c r="H1191" s="162">
        <v>1673</v>
      </c>
      <c r="I1191" s="163"/>
      <c r="L1191" s="158"/>
      <c r="M1191" s="164"/>
      <c r="T1191" s="165"/>
      <c r="AT1191" s="160" t="s">
        <v>184</v>
      </c>
      <c r="AU1191" s="160" t="s">
        <v>88</v>
      </c>
      <c r="AV1191" s="12" t="s">
        <v>88</v>
      </c>
      <c r="AW1191" s="12" t="s">
        <v>31</v>
      </c>
      <c r="AX1191" s="12" t="s">
        <v>75</v>
      </c>
      <c r="AY1191" s="160" t="s">
        <v>177</v>
      </c>
    </row>
    <row r="1192" spans="2:65" s="12" customFormat="1">
      <c r="B1192" s="158"/>
      <c r="D1192" s="159" t="s">
        <v>184</v>
      </c>
      <c r="E1192" s="160" t="s">
        <v>1</v>
      </c>
      <c r="F1192" s="161" t="s">
        <v>3152</v>
      </c>
      <c r="H1192" s="162">
        <v>4316</v>
      </c>
      <c r="I1192" s="163"/>
      <c r="L1192" s="158"/>
      <c r="M1192" s="164"/>
      <c r="T1192" s="165"/>
      <c r="AT1192" s="160" t="s">
        <v>184</v>
      </c>
      <c r="AU1192" s="160" t="s">
        <v>88</v>
      </c>
      <c r="AV1192" s="12" t="s">
        <v>88</v>
      </c>
      <c r="AW1192" s="12" t="s">
        <v>31</v>
      </c>
      <c r="AX1192" s="12" t="s">
        <v>75</v>
      </c>
      <c r="AY1192" s="160" t="s">
        <v>177</v>
      </c>
    </row>
    <row r="1193" spans="2:65" s="14" customFormat="1">
      <c r="B1193" s="173"/>
      <c r="D1193" s="159" t="s">
        <v>184</v>
      </c>
      <c r="E1193" s="174" t="s">
        <v>1</v>
      </c>
      <c r="F1193" s="175" t="s">
        <v>209</v>
      </c>
      <c r="H1193" s="176">
        <v>8574</v>
      </c>
      <c r="I1193" s="177"/>
      <c r="L1193" s="173"/>
      <c r="M1193" s="178"/>
      <c r="T1193" s="179"/>
      <c r="AT1193" s="174" t="s">
        <v>184</v>
      </c>
      <c r="AU1193" s="174" t="s">
        <v>88</v>
      </c>
      <c r="AV1193" s="14" t="s">
        <v>191</v>
      </c>
      <c r="AW1193" s="14" t="s">
        <v>31</v>
      </c>
      <c r="AX1193" s="14" t="s">
        <v>75</v>
      </c>
      <c r="AY1193" s="174" t="s">
        <v>177</v>
      </c>
    </row>
    <row r="1194" spans="2:65" s="13" customFormat="1">
      <c r="B1194" s="166"/>
      <c r="D1194" s="159" t="s">
        <v>184</v>
      </c>
      <c r="E1194" s="167" t="s">
        <v>1</v>
      </c>
      <c r="F1194" s="168" t="s">
        <v>186</v>
      </c>
      <c r="H1194" s="169">
        <v>8574</v>
      </c>
      <c r="I1194" s="170"/>
      <c r="L1194" s="166"/>
      <c r="M1194" s="171"/>
      <c r="T1194" s="172"/>
      <c r="AT1194" s="167" t="s">
        <v>184</v>
      </c>
      <c r="AU1194" s="167" t="s">
        <v>88</v>
      </c>
      <c r="AV1194" s="13" t="s">
        <v>183</v>
      </c>
      <c r="AW1194" s="13" t="s">
        <v>31</v>
      </c>
      <c r="AX1194" s="13" t="s">
        <v>82</v>
      </c>
      <c r="AY1194" s="167" t="s">
        <v>177</v>
      </c>
    </row>
    <row r="1195" spans="2:65" s="1" customFormat="1" ht="37.950000000000003" customHeight="1">
      <c r="B1195" s="143"/>
      <c r="C1195" s="186" t="s">
        <v>714</v>
      </c>
      <c r="D1195" s="186" t="s">
        <v>444</v>
      </c>
      <c r="E1195" s="187" t="s">
        <v>3145</v>
      </c>
      <c r="F1195" s="188" t="s">
        <v>3146</v>
      </c>
      <c r="G1195" s="189" t="s">
        <v>882</v>
      </c>
      <c r="H1195" s="190">
        <v>8574</v>
      </c>
      <c r="I1195" s="191"/>
      <c r="J1195" s="192">
        <f>ROUND(I1195*H1195,2)</f>
        <v>0</v>
      </c>
      <c r="K1195" s="193"/>
      <c r="L1195" s="194"/>
      <c r="M1195" s="195" t="s">
        <v>1</v>
      </c>
      <c r="N1195" s="196" t="s">
        <v>41</v>
      </c>
      <c r="P1195" s="154">
        <f>O1195*H1195</f>
        <v>0</v>
      </c>
      <c r="Q1195" s="154">
        <v>0</v>
      </c>
      <c r="R1195" s="154">
        <f>Q1195*H1195</f>
        <v>0</v>
      </c>
      <c r="S1195" s="154">
        <v>0</v>
      </c>
      <c r="T1195" s="155">
        <f>S1195*H1195</f>
        <v>0</v>
      </c>
      <c r="AR1195" s="156" t="s">
        <v>264</v>
      </c>
      <c r="AT1195" s="156" t="s">
        <v>444</v>
      </c>
      <c r="AU1195" s="156" t="s">
        <v>88</v>
      </c>
      <c r="AY1195" s="17" t="s">
        <v>177</v>
      </c>
      <c r="BE1195" s="157">
        <f>IF(N1195="základná",J1195,0)</f>
        <v>0</v>
      </c>
      <c r="BF1195" s="157">
        <f>IF(N1195="znížená",J1195,0)</f>
        <v>0</v>
      </c>
      <c r="BG1195" s="157">
        <f>IF(N1195="zákl. prenesená",J1195,0)</f>
        <v>0</v>
      </c>
      <c r="BH1195" s="157">
        <f>IF(N1195="zníž. prenesená",J1195,0)</f>
        <v>0</v>
      </c>
      <c r="BI1195" s="157">
        <f>IF(N1195="nulová",J1195,0)</f>
        <v>0</v>
      </c>
      <c r="BJ1195" s="17" t="s">
        <v>88</v>
      </c>
      <c r="BK1195" s="157">
        <f>ROUND(I1195*H1195,2)</f>
        <v>0</v>
      </c>
      <c r="BL1195" s="17" t="s">
        <v>229</v>
      </c>
      <c r="BM1195" s="156" t="s">
        <v>1474</v>
      </c>
    </row>
    <row r="1196" spans="2:65" s="1" customFormat="1" ht="24.15" customHeight="1">
      <c r="B1196" s="143"/>
      <c r="C1196" s="144" t="s">
        <v>1157</v>
      </c>
      <c r="D1196" s="144" t="s">
        <v>179</v>
      </c>
      <c r="E1196" s="145" t="s">
        <v>907</v>
      </c>
      <c r="F1196" s="146" t="s">
        <v>908</v>
      </c>
      <c r="G1196" s="147" t="s">
        <v>618</v>
      </c>
      <c r="H1196" s="149"/>
      <c r="I1196" s="149"/>
      <c r="J1196" s="150">
        <f>ROUND(I1196*H1196,2)</f>
        <v>0</v>
      </c>
      <c r="K1196" s="151"/>
      <c r="L1196" s="32"/>
      <c r="M1196" s="152" t="s">
        <v>1</v>
      </c>
      <c r="N1196" s="153" t="s">
        <v>41</v>
      </c>
      <c r="P1196" s="154">
        <f>O1196*H1196</f>
        <v>0</v>
      </c>
      <c r="Q1196" s="154">
        <v>0</v>
      </c>
      <c r="R1196" s="154">
        <f>Q1196*H1196</f>
        <v>0</v>
      </c>
      <c r="S1196" s="154">
        <v>0</v>
      </c>
      <c r="T1196" s="155">
        <f>S1196*H1196</f>
        <v>0</v>
      </c>
      <c r="AR1196" s="156" t="s">
        <v>229</v>
      </c>
      <c r="AT1196" s="156" t="s">
        <v>179</v>
      </c>
      <c r="AU1196" s="156" t="s">
        <v>88</v>
      </c>
      <c r="AY1196" s="17" t="s">
        <v>177</v>
      </c>
      <c r="BE1196" s="157">
        <f>IF(N1196="základná",J1196,0)</f>
        <v>0</v>
      </c>
      <c r="BF1196" s="157">
        <f>IF(N1196="znížená",J1196,0)</f>
        <v>0</v>
      </c>
      <c r="BG1196" s="157">
        <f>IF(N1196="zákl. prenesená",J1196,0)</f>
        <v>0</v>
      </c>
      <c r="BH1196" s="157">
        <f>IF(N1196="zníž. prenesená",J1196,0)</f>
        <v>0</v>
      </c>
      <c r="BI1196" s="157">
        <f>IF(N1196="nulová",J1196,0)</f>
        <v>0</v>
      </c>
      <c r="BJ1196" s="17" t="s">
        <v>88</v>
      </c>
      <c r="BK1196" s="157">
        <f>ROUND(I1196*H1196,2)</f>
        <v>0</v>
      </c>
      <c r="BL1196" s="17" t="s">
        <v>229</v>
      </c>
      <c r="BM1196" s="156" t="s">
        <v>1488</v>
      </c>
    </row>
    <row r="1197" spans="2:65" s="11" customFormat="1" ht="22.95" customHeight="1">
      <c r="B1197" s="131"/>
      <c r="D1197" s="132" t="s">
        <v>74</v>
      </c>
      <c r="E1197" s="141" t="s">
        <v>3153</v>
      </c>
      <c r="F1197" s="141" t="s">
        <v>3154</v>
      </c>
      <c r="I1197" s="134"/>
      <c r="J1197" s="142">
        <f>BK1197</f>
        <v>0</v>
      </c>
      <c r="L1197" s="131"/>
      <c r="M1197" s="136"/>
      <c r="P1197" s="137">
        <f>SUM(P1198:P1202)</f>
        <v>0</v>
      </c>
      <c r="R1197" s="137">
        <f>SUM(R1198:R1202)</f>
        <v>0.51522000000000001</v>
      </c>
      <c r="T1197" s="138">
        <f>SUM(T1198:T1202)</f>
        <v>0</v>
      </c>
      <c r="AR1197" s="132" t="s">
        <v>88</v>
      </c>
      <c r="AT1197" s="139" t="s">
        <v>74</v>
      </c>
      <c r="AU1197" s="139" t="s">
        <v>82</v>
      </c>
      <c r="AY1197" s="132" t="s">
        <v>177</v>
      </c>
      <c r="BK1197" s="140">
        <f>SUM(BK1198:BK1202)</f>
        <v>0</v>
      </c>
    </row>
    <row r="1198" spans="2:65" s="1" customFormat="1" ht="37.950000000000003" customHeight="1">
      <c r="B1198" s="143"/>
      <c r="C1198" s="144" t="s">
        <v>719</v>
      </c>
      <c r="D1198" s="144" t="s">
        <v>179</v>
      </c>
      <c r="E1198" s="145" t="s">
        <v>3155</v>
      </c>
      <c r="F1198" s="146" t="s">
        <v>3156</v>
      </c>
      <c r="G1198" s="147" t="s">
        <v>205</v>
      </c>
      <c r="H1198" s="148">
        <v>7.5</v>
      </c>
      <c r="I1198" s="149"/>
      <c r="J1198" s="150">
        <f>ROUND(I1198*H1198,2)</f>
        <v>0</v>
      </c>
      <c r="K1198" s="151"/>
      <c r="L1198" s="32"/>
      <c r="M1198" s="152" t="s">
        <v>1</v>
      </c>
      <c r="N1198" s="153" t="s">
        <v>41</v>
      </c>
      <c r="P1198" s="154">
        <f>O1198*H1198</f>
        <v>0</v>
      </c>
      <c r="Q1198" s="154">
        <v>4.462E-2</v>
      </c>
      <c r="R1198" s="154">
        <f>Q1198*H1198</f>
        <v>0.33465</v>
      </c>
      <c r="S1198" s="154">
        <v>0</v>
      </c>
      <c r="T1198" s="155">
        <f>S1198*H1198</f>
        <v>0</v>
      </c>
      <c r="AR1198" s="156" t="s">
        <v>229</v>
      </c>
      <c r="AT1198" s="156" t="s">
        <v>179</v>
      </c>
      <c r="AU1198" s="156" t="s">
        <v>88</v>
      </c>
      <c r="AY1198" s="17" t="s">
        <v>177</v>
      </c>
      <c r="BE1198" s="157">
        <f>IF(N1198="základná",J1198,0)</f>
        <v>0</v>
      </c>
      <c r="BF1198" s="157">
        <f>IF(N1198="znížená",J1198,0)</f>
        <v>0</v>
      </c>
      <c r="BG1198" s="157">
        <f>IF(N1198="zákl. prenesená",J1198,0)</f>
        <v>0</v>
      </c>
      <c r="BH1198" s="157">
        <f>IF(N1198="zníž. prenesená",J1198,0)</f>
        <v>0</v>
      </c>
      <c r="BI1198" s="157">
        <f>IF(N1198="nulová",J1198,0)</f>
        <v>0</v>
      </c>
      <c r="BJ1198" s="17" t="s">
        <v>88</v>
      </c>
      <c r="BK1198" s="157">
        <f>ROUND(I1198*H1198,2)</f>
        <v>0</v>
      </c>
      <c r="BL1198" s="17" t="s">
        <v>229</v>
      </c>
      <c r="BM1198" s="156" t="s">
        <v>3157</v>
      </c>
    </row>
    <row r="1199" spans="2:65" s="12" customFormat="1">
      <c r="B1199" s="158"/>
      <c r="D1199" s="159" t="s">
        <v>184</v>
      </c>
      <c r="E1199" s="160" t="s">
        <v>1</v>
      </c>
      <c r="F1199" s="161" t="s">
        <v>3158</v>
      </c>
      <c r="H1199" s="162">
        <v>7.5</v>
      </c>
      <c r="I1199" s="163"/>
      <c r="L1199" s="158"/>
      <c r="M1199" s="164"/>
      <c r="T1199" s="165"/>
      <c r="AT1199" s="160" t="s">
        <v>184</v>
      </c>
      <c r="AU1199" s="160" t="s">
        <v>88</v>
      </c>
      <c r="AV1199" s="12" t="s">
        <v>88</v>
      </c>
      <c r="AW1199" s="12" t="s">
        <v>31</v>
      </c>
      <c r="AX1199" s="12" t="s">
        <v>82</v>
      </c>
      <c r="AY1199" s="160" t="s">
        <v>177</v>
      </c>
    </row>
    <row r="1200" spans="2:65" s="1" customFormat="1" ht="16.5" customHeight="1">
      <c r="B1200" s="143"/>
      <c r="C1200" s="186" t="s">
        <v>1165</v>
      </c>
      <c r="D1200" s="186" t="s">
        <v>444</v>
      </c>
      <c r="E1200" s="187" t="s">
        <v>3159</v>
      </c>
      <c r="F1200" s="188" t="s">
        <v>3160</v>
      </c>
      <c r="G1200" s="189" t="s">
        <v>205</v>
      </c>
      <c r="H1200" s="190">
        <v>7.8</v>
      </c>
      <c r="I1200" s="191"/>
      <c r="J1200" s="192">
        <f>ROUND(I1200*H1200,2)</f>
        <v>0</v>
      </c>
      <c r="K1200" s="193"/>
      <c r="L1200" s="194"/>
      <c r="M1200" s="195" t="s">
        <v>1</v>
      </c>
      <c r="N1200" s="196" t="s">
        <v>41</v>
      </c>
      <c r="P1200" s="154">
        <f>O1200*H1200</f>
        <v>0</v>
      </c>
      <c r="Q1200" s="154">
        <v>2.315E-2</v>
      </c>
      <c r="R1200" s="154">
        <f>Q1200*H1200</f>
        <v>0.18057000000000001</v>
      </c>
      <c r="S1200" s="154">
        <v>0</v>
      </c>
      <c r="T1200" s="155">
        <f>S1200*H1200</f>
        <v>0</v>
      </c>
      <c r="AR1200" s="156" t="s">
        <v>264</v>
      </c>
      <c r="AT1200" s="156" t="s">
        <v>444</v>
      </c>
      <c r="AU1200" s="156" t="s">
        <v>88</v>
      </c>
      <c r="AY1200" s="17" t="s">
        <v>177</v>
      </c>
      <c r="BE1200" s="157">
        <f>IF(N1200="základná",J1200,0)</f>
        <v>0</v>
      </c>
      <c r="BF1200" s="157">
        <f>IF(N1200="znížená",J1200,0)</f>
        <v>0</v>
      </c>
      <c r="BG1200" s="157">
        <f>IF(N1200="zákl. prenesená",J1200,0)</f>
        <v>0</v>
      </c>
      <c r="BH1200" s="157">
        <f>IF(N1200="zníž. prenesená",J1200,0)</f>
        <v>0</v>
      </c>
      <c r="BI1200" s="157">
        <f>IF(N1200="nulová",J1200,0)</f>
        <v>0</v>
      </c>
      <c r="BJ1200" s="17" t="s">
        <v>88</v>
      </c>
      <c r="BK1200" s="157">
        <f>ROUND(I1200*H1200,2)</f>
        <v>0</v>
      </c>
      <c r="BL1200" s="17" t="s">
        <v>229</v>
      </c>
      <c r="BM1200" s="156" t="s">
        <v>3161</v>
      </c>
    </row>
    <row r="1201" spans="2:65" s="12" customFormat="1">
      <c r="B1201" s="158"/>
      <c r="D1201" s="159" t="s">
        <v>184</v>
      </c>
      <c r="F1201" s="161" t="s">
        <v>3162</v>
      </c>
      <c r="H1201" s="162">
        <v>7.8</v>
      </c>
      <c r="I1201" s="163"/>
      <c r="L1201" s="158"/>
      <c r="M1201" s="164"/>
      <c r="T1201" s="165"/>
      <c r="AT1201" s="160" t="s">
        <v>184</v>
      </c>
      <c r="AU1201" s="160" t="s">
        <v>88</v>
      </c>
      <c r="AV1201" s="12" t="s">
        <v>88</v>
      </c>
      <c r="AW1201" s="12" t="s">
        <v>3</v>
      </c>
      <c r="AX1201" s="12" t="s">
        <v>82</v>
      </c>
      <c r="AY1201" s="160" t="s">
        <v>177</v>
      </c>
    </row>
    <row r="1202" spans="2:65" s="1" customFormat="1" ht="24.15" customHeight="1">
      <c r="B1202" s="143"/>
      <c r="C1202" s="144" t="s">
        <v>723</v>
      </c>
      <c r="D1202" s="144" t="s">
        <v>179</v>
      </c>
      <c r="E1202" s="145" t="s">
        <v>3163</v>
      </c>
      <c r="F1202" s="146" t="s">
        <v>3164</v>
      </c>
      <c r="G1202" s="147" t="s">
        <v>618</v>
      </c>
      <c r="H1202" s="149"/>
      <c r="I1202" s="149"/>
      <c r="J1202" s="150">
        <f>ROUND(I1202*H1202,2)</f>
        <v>0</v>
      </c>
      <c r="K1202" s="151"/>
      <c r="L1202" s="32"/>
      <c r="M1202" s="152" t="s">
        <v>1</v>
      </c>
      <c r="N1202" s="153" t="s">
        <v>41</v>
      </c>
      <c r="P1202" s="154">
        <f>O1202*H1202</f>
        <v>0</v>
      </c>
      <c r="Q1202" s="154">
        <v>0</v>
      </c>
      <c r="R1202" s="154">
        <f>Q1202*H1202</f>
        <v>0</v>
      </c>
      <c r="S1202" s="154">
        <v>0</v>
      </c>
      <c r="T1202" s="155">
        <f>S1202*H1202</f>
        <v>0</v>
      </c>
      <c r="AR1202" s="156" t="s">
        <v>229</v>
      </c>
      <c r="AT1202" s="156" t="s">
        <v>179</v>
      </c>
      <c r="AU1202" s="156" t="s">
        <v>88</v>
      </c>
      <c r="AY1202" s="17" t="s">
        <v>177</v>
      </c>
      <c r="BE1202" s="157">
        <f>IF(N1202="základná",J1202,0)</f>
        <v>0</v>
      </c>
      <c r="BF1202" s="157">
        <f>IF(N1202="znížená",J1202,0)</f>
        <v>0</v>
      </c>
      <c r="BG1202" s="157">
        <f>IF(N1202="zákl. prenesená",J1202,0)</f>
        <v>0</v>
      </c>
      <c r="BH1202" s="157">
        <f>IF(N1202="zníž. prenesená",J1202,0)</f>
        <v>0</v>
      </c>
      <c r="BI1202" s="157">
        <f>IF(N1202="nulová",J1202,0)</f>
        <v>0</v>
      </c>
      <c r="BJ1202" s="17" t="s">
        <v>88</v>
      </c>
      <c r="BK1202" s="157">
        <f>ROUND(I1202*H1202,2)</f>
        <v>0</v>
      </c>
      <c r="BL1202" s="17" t="s">
        <v>229</v>
      </c>
      <c r="BM1202" s="156" t="s">
        <v>3165</v>
      </c>
    </row>
    <row r="1203" spans="2:65" s="11" customFormat="1" ht="22.95" customHeight="1">
      <c r="B1203" s="131"/>
      <c r="D1203" s="132" t="s">
        <v>74</v>
      </c>
      <c r="E1203" s="141" t="s">
        <v>3166</v>
      </c>
      <c r="F1203" s="141" t="s">
        <v>3167</v>
      </c>
      <c r="I1203" s="134"/>
      <c r="J1203" s="142">
        <f>BK1203</f>
        <v>0</v>
      </c>
      <c r="L1203" s="131"/>
      <c r="M1203" s="136"/>
      <c r="P1203" s="137">
        <f>SUM(P1204:P1237)</f>
        <v>0</v>
      </c>
      <c r="R1203" s="137">
        <f>SUM(R1204:R1237)</f>
        <v>3.52132625</v>
      </c>
      <c r="T1203" s="138">
        <f>SUM(T1204:T1237)</f>
        <v>0</v>
      </c>
      <c r="AR1203" s="132" t="s">
        <v>88</v>
      </c>
      <c r="AT1203" s="139" t="s">
        <v>74</v>
      </c>
      <c r="AU1203" s="139" t="s">
        <v>82</v>
      </c>
      <c r="AY1203" s="132" t="s">
        <v>177</v>
      </c>
      <c r="BK1203" s="140">
        <f>SUM(BK1204:BK1237)</f>
        <v>0</v>
      </c>
    </row>
    <row r="1204" spans="2:65" s="1" customFormat="1" ht="55.5" customHeight="1">
      <c r="B1204" s="143"/>
      <c r="C1204" s="144" t="s">
        <v>1172</v>
      </c>
      <c r="D1204" s="144" t="s">
        <v>179</v>
      </c>
      <c r="E1204" s="145" t="s">
        <v>3168</v>
      </c>
      <c r="F1204" s="146" t="s">
        <v>4514</v>
      </c>
      <c r="G1204" s="147" t="s">
        <v>205</v>
      </c>
      <c r="H1204" s="148">
        <v>674.14</v>
      </c>
      <c r="I1204" s="149"/>
      <c r="J1204" s="150">
        <f>ROUND(I1204*H1204,2)</f>
        <v>0</v>
      </c>
      <c r="K1204" s="151"/>
      <c r="L1204" s="32"/>
      <c r="M1204" s="152" t="s">
        <v>1</v>
      </c>
      <c r="N1204" s="153" t="s">
        <v>41</v>
      </c>
      <c r="P1204" s="154">
        <f>O1204*H1204</f>
        <v>0</v>
      </c>
      <c r="Q1204" s="154">
        <v>0</v>
      </c>
      <c r="R1204" s="154">
        <f>Q1204*H1204</f>
        <v>0</v>
      </c>
      <c r="S1204" s="154">
        <v>0</v>
      </c>
      <c r="T1204" s="155">
        <f>S1204*H1204</f>
        <v>0</v>
      </c>
      <c r="AR1204" s="156" t="s">
        <v>229</v>
      </c>
      <c r="AT1204" s="156" t="s">
        <v>179</v>
      </c>
      <c r="AU1204" s="156" t="s">
        <v>88</v>
      </c>
      <c r="AY1204" s="17" t="s">
        <v>177</v>
      </c>
      <c r="BE1204" s="157">
        <f>IF(N1204="základná",J1204,0)</f>
        <v>0</v>
      </c>
      <c r="BF1204" s="157">
        <f>IF(N1204="znížená",J1204,0)</f>
        <v>0</v>
      </c>
      <c r="BG1204" s="157">
        <f>IF(N1204="zákl. prenesená",J1204,0)</f>
        <v>0</v>
      </c>
      <c r="BH1204" s="157">
        <f>IF(N1204="zníž. prenesená",J1204,0)</f>
        <v>0</v>
      </c>
      <c r="BI1204" s="157">
        <f>IF(N1204="nulová",J1204,0)</f>
        <v>0</v>
      </c>
      <c r="BJ1204" s="17" t="s">
        <v>88</v>
      </c>
      <c r="BK1204" s="157">
        <f>ROUND(I1204*H1204,2)</f>
        <v>0</v>
      </c>
      <c r="BL1204" s="17" t="s">
        <v>229</v>
      </c>
      <c r="BM1204" s="156" t="s">
        <v>1492</v>
      </c>
    </row>
    <row r="1205" spans="2:65" s="12" customFormat="1">
      <c r="B1205" s="158"/>
      <c r="D1205" s="159" t="s">
        <v>184</v>
      </c>
      <c r="E1205" s="160" t="s">
        <v>1</v>
      </c>
      <c r="F1205" s="161" t="s">
        <v>3169</v>
      </c>
      <c r="H1205" s="162">
        <v>459.8</v>
      </c>
      <c r="I1205" s="163"/>
      <c r="L1205" s="158"/>
      <c r="M1205" s="164"/>
      <c r="T1205" s="165"/>
      <c r="AT1205" s="160" t="s">
        <v>184</v>
      </c>
      <c r="AU1205" s="160" t="s">
        <v>88</v>
      </c>
      <c r="AV1205" s="12" t="s">
        <v>88</v>
      </c>
      <c r="AW1205" s="12" t="s">
        <v>31</v>
      </c>
      <c r="AX1205" s="12" t="s">
        <v>75</v>
      </c>
      <c r="AY1205" s="160" t="s">
        <v>177</v>
      </c>
    </row>
    <row r="1206" spans="2:65" s="12" customFormat="1">
      <c r="B1206" s="158"/>
      <c r="D1206" s="159" t="s">
        <v>184</v>
      </c>
      <c r="E1206" s="160" t="s">
        <v>1</v>
      </c>
      <c r="F1206" s="161" t="s">
        <v>2527</v>
      </c>
      <c r="H1206" s="162">
        <v>30.95</v>
      </c>
      <c r="I1206" s="163"/>
      <c r="L1206" s="158"/>
      <c r="M1206" s="164"/>
      <c r="T1206" s="165"/>
      <c r="AT1206" s="160" t="s">
        <v>184</v>
      </c>
      <c r="AU1206" s="160" t="s">
        <v>88</v>
      </c>
      <c r="AV1206" s="12" t="s">
        <v>88</v>
      </c>
      <c r="AW1206" s="12" t="s">
        <v>31</v>
      </c>
      <c r="AX1206" s="12" t="s">
        <v>75</v>
      </c>
      <c r="AY1206" s="160" t="s">
        <v>177</v>
      </c>
    </row>
    <row r="1207" spans="2:65" s="12" customFormat="1">
      <c r="B1207" s="158"/>
      <c r="D1207" s="159" t="s">
        <v>184</v>
      </c>
      <c r="E1207" s="160" t="s">
        <v>1</v>
      </c>
      <c r="F1207" s="161" t="s">
        <v>3170</v>
      </c>
      <c r="H1207" s="162">
        <v>26.64</v>
      </c>
      <c r="I1207" s="163"/>
      <c r="L1207" s="158"/>
      <c r="M1207" s="164"/>
      <c r="T1207" s="165"/>
      <c r="AT1207" s="160" t="s">
        <v>184</v>
      </c>
      <c r="AU1207" s="160" t="s">
        <v>88</v>
      </c>
      <c r="AV1207" s="12" t="s">
        <v>88</v>
      </c>
      <c r="AW1207" s="12" t="s">
        <v>31</v>
      </c>
      <c r="AX1207" s="12" t="s">
        <v>75</v>
      </c>
      <c r="AY1207" s="160" t="s">
        <v>177</v>
      </c>
    </row>
    <row r="1208" spans="2:65" s="12" customFormat="1">
      <c r="B1208" s="158"/>
      <c r="D1208" s="159" t="s">
        <v>184</v>
      </c>
      <c r="E1208" s="160" t="s">
        <v>1</v>
      </c>
      <c r="F1208" s="161" t="s">
        <v>3171</v>
      </c>
      <c r="H1208" s="162">
        <v>146.08000000000001</v>
      </c>
      <c r="I1208" s="163"/>
      <c r="L1208" s="158"/>
      <c r="M1208" s="164"/>
      <c r="T1208" s="165"/>
      <c r="AT1208" s="160" t="s">
        <v>184</v>
      </c>
      <c r="AU1208" s="160" t="s">
        <v>88</v>
      </c>
      <c r="AV1208" s="12" t="s">
        <v>88</v>
      </c>
      <c r="AW1208" s="12" t="s">
        <v>31</v>
      </c>
      <c r="AX1208" s="12" t="s">
        <v>75</v>
      </c>
      <c r="AY1208" s="160" t="s">
        <v>177</v>
      </c>
    </row>
    <row r="1209" spans="2:65" s="12" customFormat="1">
      <c r="B1209" s="158"/>
      <c r="D1209" s="159" t="s">
        <v>184</v>
      </c>
      <c r="E1209" s="160" t="s">
        <v>1</v>
      </c>
      <c r="F1209" s="161" t="s">
        <v>3172</v>
      </c>
      <c r="H1209" s="162">
        <v>10.67</v>
      </c>
      <c r="I1209" s="163"/>
      <c r="L1209" s="158"/>
      <c r="M1209" s="164"/>
      <c r="T1209" s="165"/>
      <c r="AT1209" s="160" t="s">
        <v>184</v>
      </c>
      <c r="AU1209" s="160" t="s">
        <v>88</v>
      </c>
      <c r="AV1209" s="12" t="s">
        <v>88</v>
      </c>
      <c r="AW1209" s="12" t="s">
        <v>31</v>
      </c>
      <c r="AX1209" s="12" t="s">
        <v>75</v>
      </c>
      <c r="AY1209" s="160" t="s">
        <v>177</v>
      </c>
    </row>
    <row r="1210" spans="2:65" s="14" customFormat="1">
      <c r="B1210" s="173"/>
      <c r="D1210" s="159" t="s">
        <v>184</v>
      </c>
      <c r="E1210" s="174" t="s">
        <v>1</v>
      </c>
      <c r="F1210" s="175" t="s">
        <v>209</v>
      </c>
      <c r="H1210" s="176">
        <v>674.14</v>
      </c>
      <c r="I1210" s="177"/>
      <c r="L1210" s="173"/>
      <c r="M1210" s="178"/>
      <c r="T1210" s="179"/>
      <c r="AT1210" s="174" t="s">
        <v>184</v>
      </c>
      <c r="AU1210" s="174" t="s">
        <v>88</v>
      </c>
      <c r="AV1210" s="14" t="s">
        <v>191</v>
      </c>
      <c r="AW1210" s="14" t="s">
        <v>31</v>
      </c>
      <c r="AX1210" s="14" t="s">
        <v>75</v>
      </c>
      <c r="AY1210" s="174" t="s">
        <v>177</v>
      </c>
    </row>
    <row r="1211" spans="2:65" s="13" customFormat="1">
      <c r="B1211" s="166"/>
      <c r="D1211" s="159" t="s">
        <v>184</v>
      </c>
      <c r="E1211" s="167" t="s">
        <v>1</v>
      </c>
      <c r="F1211" s="168" t="s">
        <v>186</v>
      </c>
      <c r="H1211" s="169">
        <v>674.14</v>
      </c>
      <c r="I1211" s="170"/>
      <c r="L1211" s="166"/>
      <c r="M1211" s="171"/>
      <c r="T1211" s="172"/>
      <c r="AT1211" s="167" t="s">
        <v>184</v>
      </c>
      <c r="AU1211" s="167" t="s">
        <v>88</v>
      </c>
      <c r="AV1211" s="13" t="s">
        <v>183</v>
      </c>
      <c r="AW1211" s="13" t="s">
        <v>31</v>
      </c>
      <c r="AX1211" s="13" t="s">
        <v>82</v>
      </c>
      <c r="AY1211" s="167" t="s">
        <v>177</v>
      </c>
    </row>
    <row r="1212" spans="2:65" s="1" customFormat="1" ht="33" customHeight="1">
      <c r="B1212" s="143"/>
      <c r="C1212" s="186" t="s">
        <v>727</v>
      </c>
      <c r="D1212" s="186" t="s">
        <v>444</v>
      </c>
      <c r="E1212" s="187" t="s">
        <v>3173</v>
      </c>
      <c r="F1212" s="188" t="s">
        <v>3174</v>
      </c>
      <c r="G1212" s="189" t="s">
        <v>205</v>
      </c>
      <c r="H1212" s="190">
        <v>228.35900000000001</v>
      </c>
      <c r="I1212" s="191"/>
      <c r="J1212" s="192">
        <f>ROUND(I1212*H1212,2)</f>
        <v>0</v>
      </c>
      <c r="K1212" s="193"/>
      <c r="L1212" s="194"/>
      <c r="M1212" s="195" t="s">
        <v>1</v>
      </c>
      <c r="N1212" s="196" t="s">
        <v>41</v>
      </c>
      <c r="P1212" s="154">
        <f>O1212*H1212</f>
        <v>0</v>
      </c>
      <c r="Q1212" s="154">
        <v>0</v>
      </c>
      <c r="R1212" s="154">
        <f>Q1212*H1212</f>
        <v>0</v>
      </c>
      <c r="S1212" s="154">
        <v>0</v>
      </c>
      <c r="T1212" s="155">
        <f>S1212*H1212</f>
        <v>0</v>
      </c>
      <c r="AR1212" s="156" t="s">
        <v>264</v>
      </c>
      <c r="AT1212" s="156" t="s">
        <v>444</v>
      </c>
      <c r="AU1212" s="156" t="s">
        <v>88</v>
      </c>
      <c r="AY1212" s="17" t="s">
        <v>177</v>
      </c>
      <c r="BE1212" s="157">
        <f>IF(N1212="základná",J1212,0)</f>
        <v>0</v>
      </c>
      <c r="BF1212" s="157">
        <f>IF(N1212="znížená",J1212,0)</f>
        <v>0</v>
      </c>
      <c r="BG1212" s="157">
        <f>IF(N1212="zákl. prenesená",J1212,0)</f>
        <v>0</v>
      </c>
      <c r="BH1212" s="157">
        <f>IF(N1212="zníž. prenesená",J1212,0)</f>
        <v>0</v>
      </c>
      <c r="BI1212" s="157">
        <f>IF(N1212="nulová",J1212,0)</f>
        <v>0</v>
      </c>
      <c r="BJ1212" s="17" t="s">
        <v>88</v>
      </c>
      <c r="BK1212" s="157">
        <f>ROUND(I1212*H1212,2)</f>
        <v>0</v>
      </c>
      <c r="BL1212" s="17" t="s">
        <v>229</v>
      </c>
      <c r="BM1212" s="156" t="s">
        <v>3175</v>
      </c>
    </row>
    <row r="1213" spans="2:65" s="15" customFormat="1">
      <c r="B1213" s="180"/>
      <c r="D1213" s="159" t="s">
        <v>184</v>
      </c>
      <c r="E1213" s="181" t="s">
        <v>1</v>
      </c>
      <c r="F1213" s="182" t="s">
        <v>3176</v>
      </c>
      <c r="H1213" s="181" t="s">
        <v>1</v>
      </c>
      <c r="I1213" s="183"/>
      <c r="L1213" s="180"/>
      <c r="M1213" s="184"/>
      <c r="T1213" s="185"/>
      <c r="AT1213" s="181" t="s">
        <v>184</v>
      </c>
      <c r="AU1213" s="181" t="s">
        <v>88</v>
      </c>
      <c r="AV1213" s="15" t="s">
        <v>82</v>
      </c>
      <c r="AW1213" s="15" t="s">
        <v>31</v>
      </c>
      <c r="AX1213" s="15" t="s">
        <v>75</v>
      </c>
      <c r="AY1213" s="181" t="s">
        <v>177</v>
      </c>
    </row>
    <row r="1214" spans="2:65" s="12" customFormat="1">
      <c r="B1214" s="158"/>
      <c r="D1214" s="159" t="s">
        <v>184</v>
      </c>
      <c r="E1214" s="160" t="s">
        <v>1</v>
      </c>
      <c r="F1214" s="161" t="s">
        <v>3177</v>
      </c>
      <c r="H1214" s="162">
        <v>137.94</v>
      </c>
      <c r="I1214" s="163"/>
      <c r="L1214" s="158"/>
      <c r="M1214" s="164"/>
      <c r="T1214" s="165"/>
      <c r="AT1214" s="160" t="s">
        <v>184</v>
      </c>
      <c r="AU1214" s="160" t="s">
        <v>88</v>
      </c>
      <c r="AV1214" s="12" t="s">
        <v>88</v>
      </c>
      <c r="AW1214" s="12" t="s">
        <v>31</v>
      </c>
      <c r="AX1214" s="12" t="s">
        <v>75</v>
      </c>
      <c r="AY1214" s="160" t="s">
        <v>177</v>
      </c>
    </row>
    <row r="1215" spans="2:65" s="12" customFormat="1">
      <c r="B1215" s="158"/>
      <c r="D1215" s="159" t="s">
        <v>184</v>
      </c>
      <c r="E1215" s="160" t="s">
        <v>1</v>
      </c>
      <c r="F1215" s="161" t="s">
        <v>3178</v>
      </c>
      <c r="H1215" s="162">
        <v>9.2850000000000001</v>
      </c>
      <c r="I1215" s="163"/>
      <c r="L1215" s="158"/>
      <c r="M1215" s="164"/>
      <c r="T1215" s="165"/>
      <c r="AT1215" s="160" t="s">
        <v>184</v>
      </c>
      <c r="AU1215" s="160" t="s">
        <v>88</v>
      </c>
      <c r="AV1215" s="12" t="s">
        <v>88</v>
      </c>
      <c r="AW1215" s="12" t="s">
        <v>31</v>
      </c>
      <c r="AX1215" s="12" t="s">
        <v>75</v>
      </c>
      <c r="AY1215" s="160" t="s">
        <v>177</v>
      </c>
    </row>
    <row r="1216" spans="2:65" s="12" customFormat="1">
      <c r="B1216" s="158"/>
      <c r="D1216" s="159" t="s">
        <v>184</v>
      </c>
      <c r="E1216" s="160" t="s">
        <v>1</v>
      </c>
      <c r="F1216" s="161" t="s">
        <v>3179</v>
      </c>
      <c r="H1216" s="162">
        <v>43.823999999999998</v>
      </c>
      <c r="I1216" s="163"/>
      <c r="L1216" s="158"/>
      <c r="M1216" s="164"/>
      <c r="T1216" s="165"/>
      <c r="AT1216" s="160" t="s">
        <v>184</v>
      </c>
      <c r="AU1216" s="160" t="s">
        <v>88</v>
      </c>
      <c r="AV1216" s="12" t="s">
        <v>88</v>
      </c>
      <c r="AW1216" s="12" t="s">
        <v>31</v>
      </c>
      <c r="AX1216" s="12" t="s">
        <v>75</v>
      </c>
      <c r="AY1216" s="160" t="s">
        <v>177</v>
      </c>
    </row>
    <row r="1217" spans="2:65" s="14" customFormat="1">
      <c r="B1217" s="173"/>
      <c r="D1217" s="159" t="s">
        <v>184</v>
      </c>
      <c r="E1217" s="174" t="s">
        <v>1</v>
      </c>
      <c r="F1217" s="175" t="s">
        <v>209</v>
      </c>
      <c r="H1217" s="176">
        <v>191.04900000000001</v>
      </c>
      <c r="I1217" s="177"/>
      <c r="L1217" s="173"/>
      <c r="M1217" s="178"/>
      <c r="T1217" s="179"/>
      <c r="AT1217" s="174" t="s">
        <v>184</v>
      </c>
      <c r="AU1217" s="174" t="s">
        <v>88</v>
      </c>
      <c r="AV1217" s="14" t="s">
        <v>191</v>
      </c>
      <c r="AW1217" s="14" t="s">
        <v>31</v>
      </c>
      <c r="AX1217" s="14" t="s">
        <v>75</v>
      </c>
      <c r="AY1217" s="174" t="s">
        <v>177</v>
      </c>
    </row>
    <row r="1218" spans="2:65" s="12" customFormat="1">
      <c r="B1218" s="158"/>
      <c r="D1218" s="159" t="s">
        <v>184</v>
      </c>
      <c r="E1218" s="160" t="s">
        <v>1</v>
      </c>
      <c r="F1218" s="161" t="s">
        <v>3170</v>
      </c>
      <c r="H1218" s="162">
        <v>26.64</v>
      </c>
      <c r="I1218" s="163"/>
      <c r="L1218" s="158"/>
      <c r="M1218" s="164"/>
      <c r="T1218" s="165"/>
      <c r="AT1218" s="160" t="s">
        <v>184</v>
      </c>
      <c r="AU1218" s="160" t="s">
        <v>88</v>
      </c>
      <c r="AV1218" s="12" t="s">
        <v>88</v>
      </c>
      <c r="AW1218" s="12" t="s">
        <v>31</v>
      </c>
      <c r="AX1218" s="12" t="s">
        <v>75</v>
      </c>
      <c r="AY1218" s="160" t="s">
        <v>177</v>
      </c>
    </row>
    <row r="1219" spans="2:65" s="12" customFormat="1">
      <c r="B1219" s="158"/>
      <c r="D1219" s="159" t="s">
        <v>184</v>
      </c>
      <c r="E1219" s="160" t="s">
        <v>1</v>
      </c>
      <c r="F1219" s="161" t="s">
        <v>3172</v>
      </c>
      <c r="H1219" s="162">
        <v>10.67</v>
      </c>
      <c r="I1219" s="163"/>
      <c r="L1219" s="158"/>
      <c r="M1219" s="164"/>
      <c r="T1219" s="165"/>
      <c r="AT1219" s="160" t="s">
        <v>184</v>
      </c>
      <c r="AU1219" s="160" t="s">
        <v>88</v>
      </c>
      <c r="AV1219" s="12" t="s">
        <v>88</v>
      </c>
      <c r="AW1219" s="12" t="s">
        <v>31</v>
      </c>
      <c r="AX1219" s="12" t="s">
        <v>75</v>
      </c>
      <c r="AY1219" s="160" t="s">
        <v>177</v>
      </c>
    </row>
    <row r="1220" spans="2:65" s="14" customFormat="1">
      <c r="B1220" s="173"/>
      <c r="D1220" s="159" t="s">
        <v>184</v>
      </c>
      <c r="E1220" s="174" t="s">
        <v>1</v>
      </c>
      <c r="F1220" s="175" t="s">
        <v>209</v>
      </c>
      <c r="H1220" s="176">
        <v>37.31</v>
      </c>
      <c r="I1220" s="177"/>
      <c r="L1220" s="173"/>
      <c r="M1220" s="178"/>
      <c r="T1220" s="179"/>
      <c r="AT1220" s="174" t="s">
        <v>184</v>
      </c>
      <c r="AU1220" s="174" t="s">
        <v>88</v>
      </c>
      <c r="AV1220" s="14" t="s">
        <v>191</v>
      </c>
      <c r="AW1220" s="14" t="s">
        <v>31</v>
      </c>
      <c r="AX1220" s="14" t="s">
        <v>75</v>
      </c>
      <c r="AY1220" s="174" t="s">
        <v>177</v>
      </c>
    </row>
    <row r="1221" spans="2:65" s="13" customFormat="1">
      <c r="B1221" s="166"/>
      <c r="D1221" s="159" t="s">
        <v>184</v>
      </c>
      <c r="E1221" s="167" t="s">
        <v>1</v>
      </c>
      <c r="F1221" s="168" t="s">
        <v>186</v>
      </c>
      <c r="H1221" s="169">
        <v>228.35900000000001</v>
      </c>
      <c r="I1221" s="170"/>
      <c r="L1221" s="166"/>
      <c r="M1221" s="171"/>
      <c r="T1221" s="172"/>
      <c r="AT1221" s="167" t="s">
        <v>184</v>
      </c>
      <c r="AU1221" s="167" t="s">
        <v>88</v>
      </c>
      <c r="AV1221" s="13" t="s">
        <v>183</v>
      </c>
      <c r="AW1221" s="13" t="s">
        <v>31</v>
      </c>
      <c r="AX1221" s="13" t="s">
        <v>82</v>
      </c>
      <c r="AY1221" s="167" t="s">
        <v>177</v>
      </c>
    </row>
    <row r="1222" spans="2:65" s="1" customFormat="1" ht="37.950000000000003" customHeight="1">
      <c r="B1222" s="143"/>
      <c r="C1222" s="144" t="s">
        <v>1180</v>
      </c>
      <c r="D1222" s="144" t="s">
        <v>179</v>
      </c>
      <c r="E1222" s="145" t="s">
        <v>3180</v>
      </c>
      <c r="F1222" s="146" t="s">
        <v>3181</v>
      </c>
      <c r="G1222" s="147" t="s">
        <v>205</v>
      </c>
      <c r="H1222" s="148">
        <v>17.324999999999999</v>
      </c>
      <c r="I1222" s="149"/>
      <c r="J1222" s="150">
        <f>ROUND(I1222*H1222,2)</f>
        <v>0</v>
      </c>
      <c r="K1222" s="151"/>
      <c r="L1222" s="32"/>
      <c r="M1222" s="152" t="s">
        <v>1</v>
      </c>
      <c r="N1222" s="153" t="s">
        <v>41</v>
      </c>
      <c r="P1222" s="154">
        <f>O1222*H1222</f>
        <v>0</v>
      </c>
      <c r="Q1222" s="154">
        <v>0.11125</v>
      </c>
      <c r="R1222" s="154">
        <f>Q1222*H1222</f>
        <v>1.92740625</v>
      </c>
      <c r="S1222" s="154">
        <v>0</v>
      </c>
      <c r="T1222" s="155">
        <f>S1222*H1222</f>
        <v>0</v>
      </c>
      <c r="AR1222" s="156" t="s">
        <v>229</v>
      </c>
      <c r="AT1222" s="156" t="s">
        <v>179</v>
      </c>
      <c r="AU1222" s="156" t="s">
        <v>88</v>
      </c>
      <c r="AY1222" s="17" t="s">
        <v>177</v>
      </c>
      <c r="BE1222" s="157">
        <f>IF(N1222="základná",J1222,0)</f>
        <v>0</v>
      </c>
      <c r="BF1222" s="157">
        <f>IF(N1222="znížená",J1222,0)</f>
        <v>0</v>
      </c>
      <c r="BG1222" s="157">
        <f>IF(N1222="zákl. prenesená",J1222,0)</f>
        <v>0</v>
      </c>
      <c r="BH1222" s="157">
        <f>IF(N1222="zníž. prenesená",J1222,0)</f>
        <v>0</v>
      </c>
      <c r="BI1222" s="157">
        <f>IF(N1222="nulová",J1222,0)</f>
        <v>0</v>
      </c>
      <c r="BJ1222" s="17" t="s">
        <v>88</v>
      </c>
      <c r="BK1222" s="157">
        <f>ROUND(I1222*H1222,2)</f>
        <v>0</v>
      </c>
      <c r="BL1222" s="17" t="s">
        <v>229</v>
      </c>
      <c r="BM1222" s="156" t="s">
        <v>3182</v>
      </c>
    </row>
    <row r="1223" spans="2:65" s="15" customFormat="1">
      <c r="B1223" s="180"/>
      <c r="D1223" s="159" t="s">
        <v>184</v>
      </c>
      <c r="E1223" s="181" t="s">
        <v>1</v>
      </c>
      <c r="F1223" s="182" t="s">
        <v>2536</v>
      </c>
      <c r="H1223" s="181" t="s">
        <v>1</v>
      </c>
      <c r="I1223" s="183"/>
      <c r="L1223" s="180"/>
      <c r="M1223" s="184"/>
      <c r="T1223" s="185"/>
      <c r="AT1223" s="181" t="s">
        <v>184</v>
      </c>
      <c r="AU1223" s="181" t="s">
        <v>88</v>
      </c>
      <c r="AV1223" s="15" t="s">
        <v>82</v>
      </c>
      <c r="AW1223" s="15" t="s">
        <v>31</v>
      </c>
      <c r="AX1223" s="15" t="s">
        <v>75</v>
      </c>
      <c r="AY1223" s="181" t="s">
        <v>177</v>
      </c>
    </row>
    <row r="1224" spans="2:65" s="15" customFormat="1" ht="20.399999999999999">
      <c r="B1224" s="180"/>
      <c r="D1224" s="159" t="s">
        <v>184</v>
      </c>
      <c r="E1224" s="181" t="s">
        <v>1</v>
      </c>
      <c r="F1224" s="182" t="s">
        <v>3183</v>
      </c>
      <c r="H1224" s="181" t="s">
        <v>1</v>
      </c>
      <c r="I1224" s="183"/>
      <c r="L1224" s="180"/>
      <c r="M1224" s="184"/>
      <c r="T1224" s="185"/>
      <c r="AT1224" s="181" t="s">
        <v>184</v>
      </c>
      <c r="AU1224" s="181" t="s">
        <v>88</v>
      </c>
      <c r="AV1224" s="15" t="s">
        <v>82</v>
      </c>
      <c r="AW1224" s="15" t="s">
        <v>31</v>
      </c>
      <c r="AX1224" s="15" t="s">
        <v>75</v>
      </c>
      <c r="AY1224" s="181" t="s">
        <v>177</v>
      </c>
    </row>
    <row r="1225" spans="2:65" s="12" customFormat="1">
      <c r="B1225" s="158"/>
      <c r="D1225" s="159" t="s">
        <v>184</v>
      </c>
      <c r="E1225" s="160" t="s">
        <v>1</v>
      </c>
      <c r="F1225" s="161" t="s">
        <v>3184</v>
      </c>
      <c r="H1225" s="162">
        <v>5.15</v>
      </c>
      <c r="I1225" s="163"/>
      <c r="L1225" s="158"/>
      <c r="M1225" s="164"/>
      <c r="T1225" s="165"/>
      <c r="AT1225" s="160" t="s">
        <v>184</v>
      </c>
      <c r="AU1225" s="160" t="s">
        <v>88</v>
      </c>
      <c r="AV1225" s="12" t="s">
        <v>88</v>
      </c>
      <c r="AW1225" s="12" t="s">
        <v>31</v>
      </c>
      <c r="AX1225" s="12" t="s">
        <v>75</v>
      </c>
      <c r="AY1225" s="160" t="s">
        <v>177</v>
      </c>
    </row>
    <row r="1226" spans="2:65" s="12" customFormat="1">
      <c r="B1226" s="158"/>
      <c r="D1226" s="159" t="s">
        <v>184</v>
      </c>
      <c r="E1226" s="160" t="s">
        <v>1</v>
      </c>
      <c r="F1226" s="161" t="s">
        <v>2765</v>
      </c>
      <c r="H1226" s="162">
        <v>7.0949999999999998</v>
      </c>
      <c r="I1226" s="163"/>
      <c r="L1226" s="158"/>
      <c r="M1226" s="164"/>
      <c r="T1226" s="165"/>
      <c r="AT1226" s="160" t="s">
        <v>184</v>
      </c>
      <c r="AU1226" s="160" t="s">
        <v>88</v>
      </c>
      <c r="AV1226" s="12" t="s">
        <v>88</v>
      </c>
      <c r="AW1226" s="12" t="s">
        <v>31</v>
      </c>
      <c r="AX1226" s="12" t="s">
        <v>75</v>
      </c>
      <c r="AY1226" s="160" t="s">
        <v>177</v>
      </c>
    </row>
    <row r="1227" spans="2:65" s="14" customFormat="1">
      <c r="B1227" s="173"/>
      <c r="D1227" s="159" t="s">
        <v>184</v>
      </c>
      <c r="E1227" s="174" t="s">
        <v>1</v>
      </c>
      <c r="F1227" s="175" t="s">
        <v>209</v>
      </c>
      <c r="H1227" s="176">
        <v>12.244999999999999</v>
      </c>
      <c r="I1227" s="177"/>
      <c r="L1227" s="173"/>
      <c r="M1227" s="178"/>
      <c r="T1227" s="179"/>
      <c r="AT1227" s="174" t="s">
        <v>184</v>
      </c>
      <c r="AU1227" s="174" t="s">
        <v>88</v>
      </c>
      <c r="AV1227" s="14" t="s">
        <v>191</v>
      </c>
      <c r="AW1227" s="14" t="s">
        <v>31</v>
      </c>
      <c r="AX1227" s="14" t="s">
        <v>75</v>
      </c>
      <c r="AY1227" s="174" t="s">
        <v>177</v>
      </c>
    </row>
    <row r="1228" spans="2:65" s="12" customFormat="1">
      <c r="B1228" s="158"/>
      <c r="D1228" s="159" t="s">
        <v>184</v>
      </c>
      <c r="E1228" s="160" t="s">
        <v>1</v>
      </c>
      <c r="F1228" s="161" t="s">
        <v>2766</v>
      </c>
      <c r="H1228" s="162">
        <v>5.08</v>
      </c>
      <c r="I1228" s="163"/>
      <c r="L1228" s="158"/>
      <c r="M1228" s="164"/>
      <c r="T1228" s="165"/>
      <c r="AT1228" s="160" t="s">
        <v>184</v>
      </c>
      <c r="AU1228" s="160" t="s">
        <v>88</v>
      </c>
      <c r="AV1228" s="12" t="s">
        <v>88</v>
      </c>
      <c r="AW1228" s="12" t="s">
        <v>31</v>
      </c>
      <c r="AX1228" s="12" t="s">
        <v>75</v>
      </c>
      <c r="AY1228" s="160" t="s">
        <v>177</v>
      </c>
    </row>
    <row r="1229" spans="2:65" s="13" customFormat="1">
      <c r="B1229" s="166"/>
      <c r="D1229" s="159" t="s">
        <v>184</v>
      </c>
      <c r="E1229" s="167" t="s">
        <v>1</v>
      </c>
      <c r="F1229" s="168" t="s">
        <v>186</v>
      </c>
      <c r="H1229" s="169">
        <v>17.324999999999999</v>
      </c>
      <c r="I1229" s="170"/>
      <c r="L1229" s="166"/>
      <c r="M1229" s="171"/>
      <c r="T1229" s="172"/>
      <c r="AT1229" s="167" t="s">
        <v>184</v>
      </c>
      <c r="AU1229" s="167" t="s">
        <v>88</v>
      </c>
      <c r="AV1229" s="13" t="s">
        <v>183</v>
      </c>
      <c r="AW1229" s="13" t="s">
        <v>31</v>
      </c>
      <c r="AX1229" s="13" t="s">
        <v>82</v>
      </c>
      <c r="AY1229" s="167" t="s">
        <v>177</v>
      </c>
    </row>
    <row r="1230" spans="2:65" s="1" customFormat="1" ht="37.950000000000003" customHeight="1">
      <c r="B1230" s="143"/>
      <c r="C1230" s="186" t="s">
        <v>732</v>
      </c>
      <c r="D1230" s="186" t="s">
        <v>444</v>
      </c>
      <c r="E1230" s="187" t="s">
        <v>3185</v>
      </c>
      <c r="F1230" s="188" t="s">
        <v>3186</v>
      </c>
      <c r="G1230" s="189" t="s">
        <v>205</v>
      </c>
      <c r="H1230" s="190">
        <v>19.923999999999999</v>
      </c>
      <c r="I1230" s="191"/>
      <c r="J1230" s="192">
        <f>ROUND(I1230*H1230,2)</f>
        <v>0</v>
      </c>
      <c r="K1230" s="193"/>
      <c r="L1230" s="194"/>
      <c r="M1230" s="195" t="s">
        <v>1</v>
      </c>
      <c r="N1230" s="196" t="s">
        <v>41</v>
      </c>
      <c r="P1230" s="154">
        <f>O1230*H1230</f>
        <v>0</v>
      </c>
      <c r="Q1230" s="154">
        <v>0.08</v>
      </c>
      <c r="R1230" s="154">
        <f>Q1230*H1230</f>
        <v>1.59392</v>
      </c>
      <c r="S1230" s="154">
        <v>0</v>
      </c>
      <c r="T1230" s="155">
        <f>S1230*H1230</f>
        <v>0</v>
      </c>
      <c r="AR1230" s="156" t="s">
        <v>264</v>
      </c>
      <c r="AT1230" s="156" t="s">
        <v>444</v>
      </c>
      <c r="AU1230" s="156" t="s">
        <v>88</v>
      </c>
      <c r="AY1230" s="17" t="s">
        <v>177</v>
      </c>
      <c r="BE1230" s="157">
        <f>IF(N1230="základná",J1230,0)</f>
        <v>0</v>
      </c>
      <c r="BF1230" s="157">
        <f>IF(N1230="znížená",J1230,0)</f>
        <v>0</v>
      </c>
      <c r="BG1230" s="157">
        <f>IF(N1230="zákl. prenesená",J1230,0)</f>
        <v>0</v>
      </c>
      <c r="BH1230" s="157">
        <f>IF(N1230="zníž. prenesená",J1230,0)</f>
        <v>0</v>
      </c>
      <c r="BI1230" s="157">
        <f>IF(N1230="nulová",J1230,0)</f>
        <v>0</v>
      </c>
      <c r="BJ1230" s="17" t="s">
        <v>88</v>
      </c>
      <c r="BK1230" s="157">
        <f>ROUND(I1230*H1230,2)</f>
        <v>0</v>
      </c>
      <c r="BL1230" s="17" t="s">
        <v>229</v>
      </c>
      <c r="BM1230" s="156" t="s">
        <v>3187</v>
      </c>
    </row>
    <row r="1231" spans="2:65" s="12" customFormat="1">
      <c r="B1231" s="158"/>
      <c r="D1231" s="159" t="s">
        <v>184</v>
      </c>
      <c r="F1231" s="161" t="s">
        <v>3188</v>
      </c>
      <c r="H1231" s="162">
        <v>19.923999999999999</v>
      </c>
      <c r="I1231" s="163"/>
      <c r="L1231" s="158"/>
      <c r="M1231" s="164"/>
      <c r="T1231" s="165"/>
      <c r="AT1231" s="160" t="s">
        <v>184</v>
      </c>
      <c r="AU1231" s="160" t="s">
        <v>88</v>
      </c>
      <c r="AV1231" s="12" t="s">
        <v>88</v>
      </c>
      <c r="AW1231" s="12" t="s">
        <v>3</v>
      </c>
      <c r="AX1231" s="12" t="s">
        <v>82</v>
      </c>
      <c r="AY1231" s="160" t="s">
        <v>177</v>
      </c>
    </row>
    <row r="1232" spans="2:65" s="1" customFormat="1" ht="24.15" customHeight="1">
      <c r="B1232" s="143"/>
      <c r="C1232" s="144" t="s">
        <v>1185</v>
      </c>
      <c r="D1232" s="144" t="s">
        <v>179</v>
      </c>
      <c r="E1232" s="145" t="s">
        <v>3189</v>
      </c>
      <c r="F1232" s="146" t="s">
        <v>3190</v>
      </c>
      <c r="G1232" s="147" t="s">
        <v>205</v>
      </c>
      <c r="H1232" s="148">
        <v>91.19</v>
      </c>
      <c r="I1232" s="149"/>
      <c r="J1232" s="150">
        <f>ROUND(I1232*H1232,2)</f>
        <v>0</v>
      </c>
      <c r="K1232" s="151"/>
      <c r="L1232" s="32"/>
      <c r="M1232" s="152" t="s">
        <v>1</v>
      </c>
      <c r="N1232" s="153" t="s">
        <v>41</v>
      </c>
      <c r="P1232" s="154">
        <f>O1232*H1232</f>
        <v>0</v>
      </c>
      <c r="Q1232" s="154">
        <v>0</v>
      </c>
      <c r="R1232" s="154">
        <f>Q1232*H1232</f>
        <v>0</v>
      </c>
      <c r="S1232" s="154">
        <v>0</v>
      </c>
      <c r="T1232" s="155">
        <f>S1232*H1232</f>
        <v>0</v>
      </c>
      <c r="AR1232" s="156" t="s">
        <v>229</v>
      </c>
      <c r="AT1232" s="156" t="s">
        <v>179</v>
      </c>
      <c r="AU1232" s="156" t="s">
        <v>88</v>
      </c>
      <c r="AY1232" s="17" t="s">
        <v>177</v>
      </c>
      <c r="BE1232" s="157">
        <f>IF(N1232="základná",J1232,0)</f>
        <v>0</v>
      </c>
      <c r="BF1232" s="157">
        <f>IF(N1232="znížená",J1232,0)</f>
        <v>0</v>
      </c>
      <c r="BG1232" s="157">
        <f>IF(N1232="zákl. prenesená",J1232,0)</f>
        <v>0</v>
      </c>
      <c r="BH1232" s="157">
        <f>IF(N1232="zníž. prenesená",J1232,0)</f>
        <v>0</v>
      </c>
      <c r="BI1232" s="157">
        <f>IF(N1232="nulová",J1232,0)</f>
        <v>0</v>
      </c>
      <c r="BJ1232" s="17" t="s">
        <v>88</v>
      </c>
      <c r="BK1232" s="157">
        <f>ROUND(I1232*H1232,2)</f>
        <v>0</v>
      </c>
      <c r="BL1232" s="17" t="s">
        <v>229</v>
      </c>
      <c r="BM1232" s="156" t="s">
        <v>3191</v>
      </c>
    </row>
    <row r="1233" spans="2:65" s="12" customFormat="1">
      <c r="B1233" s="158"/>
      <c r="D1233" s="159" t="s">
        <v>184</v>
      </c>
      <c r="E1233" s="160" t="s">
        <v>1</v>
      </c>
      <c r="F1233" s="161" t="s">
        <v>3192</v>
      </c>
      <c r="H1233" s="162">
        <v>47.47</v>
      </c>
      <c r="I1233" s="163"/>
      <c r="L1233" s="158"/>
      <c r="M1233" s="164"/>
      <c r="T1233" s="165"/>
      <c r="AT1233" s="160" t="s">
        <v>184</v>
      </c>
      <c r="AU1233" s="160" t="s">
        <v>88</v>
      </c>
      <c r="AV1233" s="12" t="s">
        <v>88</v>
      </c>
      <c r="AW1233" s="12" t="s">
        <v>31</v>
      </c>
      <c r="AX1233" s="12" t="s">
        <v>75</v>
      </c>
      <c r="AY1233" s="160" t="s">
        <v>177</v>
      </c>
    </row>
    <row r="1234" spans="2:65" s="12" customFormat="1">
      <c r="B1234" s="158"/>
      <c r="D1234" s="159" t="s">
        <v>184</v>
      </c>
      <c r="E1234" s="160" t="s">
        <v>1</v>
      </c>
      <c r="F1234" s="161" t="s">
        <v>3193</v>
      </c>
      <c r="H1234" s="162">
        <v>43.72</v>
      </c>
      <c r="I1234" s="163"/>
      <c r="L1234" s="158"/>
      <c r="M1234" s="164"/>
      <c r="T1234" s="165"/>
      <c r="AT1234" s="160" t="s">
        <v>184</v>
      </c>
      <c r="AU1234" s="160" t="s">
        <v>88</v>
      </c>
      <c r="AV1234" s="12" t="s">
        <v>88</v>
      </c>
      <c r="AW1234" s="12" t="s">
        <v>31</v>
      </c>
      <c r="AX1234" s="12" t="s">
        <v>75</v>
      </c>
      <c r="AY1234" s="160" t="s">
        <v>177</v>
      </c>
    </row>
    <row r="1235" spans="2:65" s="14" customFormat="1">
      <c r="B1235" s="173"/>
      <c r="D1235" s="159" t="s">
        <v>184</v>
      </c>
      <c r="E1235" s="174" t="s">
        <v>1</v>
      </c>
      <c r="F1235" s="175" t="s">
        <v>209</v>
      </c>
      <c r="H1235" s="176">
        <v>91.19</v>
      </c>
      <c r="I1235" s="177"/>
      <c r="L1235" s="173"/>
      <c r="M1235" s="178"/>
      <c r="T1235" s="179"/>
      <c r="AT1235" s="174" t="s">
        <v>184</v>
      </c>
      <c r="AU1235" s="174" t="s">
        <v>88</v>
      </c>
      <c r="AV1235" s="14" t="s">
        <v>191</v>
      </c>
      <c r="AW1235" s="14" t="s">
        <v>31</v>
      </c>
      <c r="AX1235" s="14" t="s">
        <v>75</v>
      </c>
      <c r="AY1235" s="174" t="s">
        <v>177</v>
      </c>
    </row>
    <row r="1236" spans="2:65" s="13" customFormat="1">
      <c r="B1236" s="166"/>
      <c r="D1236" s="159" t="s">
        <v>184</v>
      </c>
      <c r="E1236" s="167" t="s">
        <v>1</v>
      </c>
      <c r="F1236" s="168" t="s">
        <v>186</v>
      </c>
      <c r="H1236" s="169">
        <v>91.19</v>
      </c>
      <c r="I1236" s="170"/>
      <c r="L1236" s="166"/>
      <c r="M1236" s="171"/>
      <c r="T1236" s="172"/>
      <c r="AT1236" s="167" t="s">
        <v>184</v>
      </c>
      <c r="AU1236" s="167" t="s">
        <v>88</v>
      </c>
      <c r="AV1236" s="13" t="s">
        <v>183</v>
      </c>
      <c r="AW1236" s="13" t="s">
        <v>31</v>
      </c>
      <c r="AX1236" s="13" t="s">
        <v>82</v>
      </c>
      <c r="AY1236" s="167" t="s">
        <v>177</v>
      </c>
    </row>
    <row r="1237" spans="2:65" s="1" customFormat="1" ht="24.15" customHeight="1">
      <c r="B1237" s="143"/>
      <c r="C1237" s="144" t="s">
        <v>737</v>
      </c>
      <c r="D1237" s="144" t="s">
        <v>179</v>
      </c>
      <c r="E1237" s="145" t="s">
        <v>3194</v>
      </c>
      <c r="F1237" s="146" t="s">
        <v>3195</v>
      </c>
      <c r="G1237" s="147" t="s">
        <v>618</v>
      </c>
      <c r="H1237" s="149"/>
      <c r="I1237" s="149"/>
      <c r="J1237" s="150">
        <f>ROUND(I1237*H1237,2)</f>
        <v>0</v>
      </c>
      <c r="K1237" s="151"/>
      <c r="L1237" s="32"/>
      <c r="M1237" s="152" t="s">
        <v>1</v>
      </c>
      <c r="N1237" s="153" t="s">
        <v>41</v>
      </c>
      <c r="P1237" s="154">
        <f>O1237*H1237</f>
        <v>0</v>
      </c>
      <c r="Q1237" s="154">
        <v>0</v>
      </c>
      <c r="R1237" s="154">
        <f>Q1237*H1237</f>
        <v>0</v>
      </c>
      <c r="S1237" s="154">
        <v>0</v>
      </c>
      <c r="T1237" s="155">
        <f>S1237*H1237</f>
        <v>0</v>
      </c>
      <c r="AR1237" s="156" t="s">
        <v>229</v>
      </c>
      <c r="AT1237" s="156" t="s">
        <v>179</v>
      </c>
      <c r="AU1237" s="156" t="s">
        <v>88</v>
      </c>
      <c r="AY1237" s="17" t="s">
        <v>177</v>
      </c>
      <c r="BE1237" s="157">
        <f>IF(N1237="základná",J1237,0)</f>
        <v>0</v>
      </c>
      <c r="BF1237" s="157">
        <f>IF(N1237="znížená",J1237,0)</f>
        <v>0</v>
      </c>
      <c r="BG1237" s="157">
        <f>IF(N1237="zákl. prenesená",J1237,0)</f>
        <v>0</v>
      </c>
      <c r="BH1237" s="157">
        <f>IF(N1237="zníž. prenesená",J1237,0)</f>
        <v>0</v>
      </c>
      <c r="BI1237" s="157">
        <f>IF(N1237="nulová",J1237,0)</f>
        <v>0</v>
      </c>
      <c r="BJ1237" s="17" t="s">
        <v>88</v>
      </c>
      <c r="BK1237" s="157">
        <f>ROUND(I1237*H1237,2)</f>
        <v>0</v>
      </c>
      <c r="BL1237" s="17" t="s">
        <v>229</v>
      </c>
      <c r="BM1237" s="156" t="s">
        <v>3196</v>
      </c>
    </row>
    <row r="1238" spans="2:65" s="11" customFormat="1" ht="22.95" customHeight="1">
      <c r="B1238" s="131"/>
      <c r="D1238" s="132" t="s">
        <v>74</v>
      </c>
      <c r="E1238" s="141" t="s">
        <v>3197</v>
      </c>
      <c r="F1238" s="141" t="s">
        <v>3198</v>
      </c>
      <c r="I1238" s="134"/>
      <c r="J1238" s="142">
        <f>BK1238</f>
        <v>0</v>
      </c>
      <c r="L1238" s="131"/>
      <c r="M1238" s="136"/>
      <c r="P1238" s="137">
        <f>SUM(P1239:P1245)</f>
        <v>0</v>
      </c>
      <c r="R1238" s="137">
        <f>SUM(R1239:R1245)</f>
        <v>0.76730960000000004</v>
      </c>
      <c r="T1238" s="138">
        <f>SUM(T1239:T1245)</f>
        <v>0</v>
      </c>
      <c r="AR1238" s="132" t="s">
        <v>88</v>
      </c>
      <c r="AT1238" s="139" t="s">
        <v>74</v>
      </c>
      <c r="AU1238" s="139" t="s">
        <v>82</v>
      </c>
      <c r="AY1238" s="132" t="s">
        <v>177</v>
      </c>
      <c r="BK1238" s="140">
        <f>SUM(BK1239:BK1245)</f>
        <v>0</v>
      </c>
    </row>
    <row r="1239" spans="2:65" s="1" customFormat="1" ht="24.15" customHeight="1">
      <c r="B1239" s="143"/>
      <c r="C1239" s="144" t="s">
        <v>1191</v>
      </c>
      <c r="D1239" s="144" t="s">
        <v>179</v>
      </c>
      <c r="E1239" s="145" t="s">
        <v>3199</v>
      </c>
      <c r="F1239" s="146" t="s">
        <v>3200</v>
      </c>
      <c r="G1239" s="147" t="s">
        <v>205</v>
      </c>
      <c r="H1239" s="148">
        <v>10.96</v>
      </c>
      <c r="I1239" s="149"/>
      <c r="J1239" s="150">
        <f>ROUND(I1239*H1239,2)</f>
        <v>0</v>
      </c>
      <c r="K1239" s="151"/>
      <c r="L1239" s="32"/>
      <c r="M1239" s="152" t="s">
        <v>1</v>
      </c>
      <c r="N1239" s="153" t="s">
        <v>41</v>
      </c>
      <c r="P1239" s="154">
        <f>O1239*H1239</f>
        <v>0</v>
      </c>
      <c r="Q1239" s="154">
        <v>7.0010000000000003E-2</v>
      </c>
      <c r="R1239" s="154">
        <f>Q1239*H1239</f>
        <v>0.76730960000000004</v>
      </c>
      <c r="S1239" s="154">
        <v>0</v>
      </c>
      <c r="T1239" s="155">
        <f>S1239*H1239</f>
        <v>0</v>
      </c>
      <c r="AR1239" s="156" t="s">
        <v>229</v>
      </c>
      <c r="AT1239" s="156" t="s">
        <v>179</v>
      </c>
      <c r="AU1239" s="156" t="s">
        <v>88</v>
      </c>
      <c r="AY1239" s="17" t="s">
        <v>177</v>
      </c>
      <c r="BE1239" s="157">
        <f>IF(N1239="základná",J1239,0)</f>
        <v>0</v>
      </c>
      <c r="BF1239" s="157">
        <f>IF(N1239="znížená",J1239,0)</f>
        <v>0</v>
      </c>
      <c r="BG1239" s="157">
        <f>IF(N1239="zákl. prenesená",J1239,0)</f>
        <v>0</v>
      </c>
      <c r="BH1239" s="157">
        <f>IF(N1239="zníž. prenesená",J1239,0)</f>
        <v>0</v>
      </c>
      <c r="BI1239" s="157">
        <f>IF(N1239="nulová",J1239,0)</f>
        <v>0</v>
      </c>
      <c r="BJ1239" s="17" t="s">
        <v>88</v>
      </c>
      <c r="BK1239" s="157">
        <f>ROUND(I1239*H1239,2)</f>
        <v>0</v>
      </c>
      <c r="BL1239" s="17" t="s">
        <v>229</v>
      </c>
      <c r="BM1239" s="156" t="s">
        <v>3201</v>
      </c>
    </row>
    <row r="1240" spans="2:65" s="12" customFormat="1">
      <c r="B1240" s="158"/>
      <c r="D1240" s="159" t="s">
        <v>184</v>
      </c>
      <c r="E1240" s="160" t="s">
        <v>1</v>
      </c>
      <c r="F1240" s="161" t="s">
        <v>3202</v>
      </c>
      <c r="H1240" s="162">
        <v>10.96</v>
      </c>
      <c r="I1240" s="163"/>
      <c r="L1240" s="158"/>
      <c r="M1240" s="164"/>
      <c r="T1240" s="165"/>
      <c r="AT1240" s="160" t="s">
        <v>184</v>
      </c>
      <c r="AU1240" s="160" t="s">
        <v>88</v>
      </c>
      <c r="AV1240" s="12" t="s">
        <v>88</v>
      </c>
      <c r="AW1240" s="12" t="s">
        <v>31</v>
      </c>
      <c r="AX1240" s="12" t="s">
        <v>75</v>
      </c>
      <c r="AY1240" s="160" t="s">
        <v>177</v>
      </c>
    </row>
    <row r="1241" spans="2:65" s="13" customFormat="1">
      <c r="B1241" s="166"/>
      <c r="D1241" s="159" t="s">
        <v>184</v>
      </c>
      <c r="E1241" s="167" t="s">
        <v>1</v>
      </c>
      <c r="F1241" s="168" t="s">
        <v>186</v>
      </c>
      <c r="H1241" s="169">
        <v>10.96</v>
      </c>
      <c r="I1241" s="170"/>
      <c r="L1241" s="166"/>
      <c r="M1241" s="171"/>
      <c r="T1241" s="172"/>
      <c r="AT1241" s="167" t="s">
        <v>184</v>
      </c>
      <c r="AU1241" s="167" t="s">
        <v>88</v>
      </c>
      <c r="AV1241" s="13" t="s">
        <v>183</v>
      </c>
      <c r="AW1241" s="13" t="s">
        <v>31</v>
      </c>
      <c r="AX1241" s="13" t="s">
        <v>82</v>
      </c>
      <c r="AY1241" s="167" t="s">
        <v>177</v>
      </c>
    </row>
    <row r="1242" spans="2:65" s="1" customFormat="1" ht="24.15" customHeight="1">
      <c r="B1242" s="143"/>
      <c r="C1242" s="186" t="s">
        <v>741</v>
      </c>
      <c r="D1242" s="186" t="s">
        <v>444</v>
      </c>
      <c r="E1242" s="187" t="s">
        <v>3203</v>
      </c>
      <c r="F1242" s="188" t="s">
        <v>3204</v>
      </c>
      <c r="G1242" s="189" t="s">
        <v>205</v>
      </c>
      <c r="H1242" s="190">
        <v>11.289</v>
      </c>
      <c r="I1242" s="191"/>
      <c r="J1242" s="192">
        <f>ROUND(I1242*H1242,2)</f>
        <v>0</v>
      </c>
      <c r="K1242" s="193"/>
      <c r="L1242" s="194"/>
      <c r="M1242" s="195" t="s">
        <v>1</v>
      </c>
      <c r="N1242" s="196" t="s">
        <v>41</v>
      </c>
      <c r="P1242" s="154">
        <f>O1242*H1242</f>
        <v>0</v>
      </c>
      <c r="Q1242" s="154">
        <v>0</v>
      </c>
      <c r="R1242" s="154">
        <f>Q1242*H1242</f>
        <v>0</v>
      </c>
      <c r="S1242" s="154">
        <v>0</v>
      </c>
      <c r="T1242" s="155">
        <f>S1242*H1242</f>
        <v>0</v>
      </c>
      <c r="AR1242" s="156" t="s">
        <v>264</v>
      </c>
      <c r="AT1242" s="156" t="s">
        <v>444</v>
      </c>
      <c r="AU1242" s="156" t="s">
        <v>88</v>
      </c>
      <c r="AY1242" s="17" t="s">
        <v>177</v>
      </c>
      <c r="BE1242" s="157">
        <f>IF(N1242="základná",J1242,0)</f>
        <v>0</v>
      </c>
      <c r="BF1242" s="157">
        <f>IF(N1242="znížená",J1242,0)</f>
        <v>0</v>
      </c>
      <c r="BG1242" s="157">
        <f>IF(N1242="zákl. prenesená",J1242,0)</f>
        <v>0</v>
      </c>
      <c r="BH1242" s="157">
        <f>IF(N1242="zníž. prenesená",J1242,0)</f>
        <v>0</v>
      </c>
      <c r="BI1242" s="157">
        <f>IF(N1242="nulová",J1242,0)</f>
        <v>0</v>
      </c>
      <c r="BJ1242" s="17" t="s">
        <v>88</v>
      </c>
      <c r="BK1242" s="157">
        <f>ROUND(I1242*H1242,2)</f>
        <v>0</v>
      </c>
      <c r="BL1242" s="17" t="s">
        <v>229</v>
      </c>
      <c r="BM1242" s="156" t="s">
        <v>3205</v>
      </c>
    </row>
    <row r="1243" spans="2:65" s="12" customFormat="1">
      <c r="B1243" s="158"/>
      <c r="D1243" s="159" t="s">
        <v>184</v>
      </c>
      <c r="E1243" s="160" t="s">
        <v>1</v>
      </c>
      <c r="F1243" s="161" t="s">
        <v>3206</v>
      </c>
      <c r="H1243" s="162">
        <v>11.289</v>
      </c>
      <c r="I1243" s="163"/>
      <c r="L1243" s="158"/>
      <c r="M1243" s="164"/>
      <c r="T1243" s="165"/>
      <c r="AT1243" s="160" t="s">
        <v>184</v>
      </c>
      <c r="AU1243" s="160" t="s">
        <v>88</v>
      </c>
      <c r="AV1243" s="12" t="s">
        <v>88</v>
      </c>
      <c r="AW1243" s="12" t="s">
        <v>31</v>
      </c>
      <c r="AX1243" s="12" t="s">
        <v>75</v>
      </c>
      <c r="AY1243" s="160" t="s">
        <v>177</v>
      </c>
    </row>
    <row r="1244" spans="2:65" s="13" customFormat="1">
      <c r="B1244" s="166"/>
      <c r="D1244" s="159" t="s">
        <v>184</v>
      </c>
      <c r="E1244" s="167" t="s">
        <v>1</v>
      </c>
      <c r="F1244" s="168" t="s">
        <v>186</v>
      </c>
      <c r="H1244" s="169">
        <v>11.289</v>
      </c>
      <c r="I1244" s="170"/>
      <c r="L1244" s="166"/>
      <c r="M1244" s="171"/>
      <c r="T1244" s="172"/>
      <c r="AT1244" s="167" t="s">
        <v>184</v>
      </c>
      <c r="AU1244" s="167" t="s">
        <v>88</v>
      </c>
      <c r="AV1244" s="13" t="s">
        <v>183</v>
      </c>
      <c r="AW1244" s="13" t="s">
        <v>31</v>
      </c>
      <c r="AX1244" s="13" t="s">
        <v>82</v>
      </c>
      <c r="AY1244" s="167" t="s">
        <v>177</v>
      </c>
    </row>
    <row r="1245" spans="2:65" s="1" customFormat="1" ht="24.15" customHeight="1">
      <c r="B1245" s="143"/>
      <c r="C1245" s="144" t="s">
        <v>1198</v>
      </c>
      <c r="D1245" s="144" t="s">
        <v>179</v>
      </c>
      <c r="E1245" s="145" t="s">
        <v>3207</v>
      </c>
      <c r="F1245" s="146" t="s">
        <v>3208</v>
      </c>
      <c r="G1245" s="147" t="s">
        <v>618</v>
      </c>
      <c r="H1245" s="149"/>
      <c r="I1245" s="149"/>
      <c r="J1245" s="150">
        <f>ROUND(I1245*H1245,2)</f>
        <v>0</v>
      </c>
      <c r="K1245" s="151"/>
      <c r="L1245" s="32"/>
      <c r="M1245" s="152" t="s">
        <v>1</v>
      </c>
      <c r="N1245" s="153" t="s">
        <v>41</v>
      </c>
      <c r="P1245" s="154">
        <f>O1245*H1245</f>
        <v>0</v>
      </c>
      <c r="Q1245" s="154">
        <v>0</v>
      </c>
      <c r="R1245" s="154">
        <f>Q1245*H1245</f>
        <v>0</v>
      </c>
      <c r="S1245" s="154">
        <v>0</v>
      </c>
      <c r="T1245" s="155">
        <f>S1245*H1245</f>
        <v>0</v>
      </c>
      <c r="AR1245" s="156" t="s">
        <v>229</v>
      </c>
      <c r="AT1245" s="156" t="s">
        <v>179</v>
      </c>
      <c r="AU1245" s="156" t="s">
        <v>88</v>
      </c>
      <c r="AY1245" s="17" t="s">
        <v>177</v>
      </c>
      <c r="BE1245" s="157">
        <f>IF(N1245="základná",J1245,0)</f>
        <v>0</v>
      </c>
      <c r="BF1245" s="157">
        <f>IF(N1245="znížená",J1245,0)</f>
        <v>0</v>
      </c>
      <c r="BG1245" s="157">
        <f>IF(N1245="zákl. prenesená",J1245,0)</f>
        <v>0</v>
      </c>
      <c r="BH1245" s="157">
        <f>IF(N1245="zníž. prenesená",J1245,0)</f>
        <v>0</v>
      </c>
      <c r="BI1245" s="157">
        <f>IF(N1245="nulová",J1245,0)</f>
        <v>0</v>
      </c>
      <c r="BJ1245" s="17" t="s">
        <v>88</v>
      </c>
      <c r="BK1245" s="157">
        <f>ROUND(I1245*H1245,2)</f>
        <v>0</v>
      </c>
      <c r="BL1245" s="17" t="s">
        <v>229</v>
      </c>
      <c r="BM1245" s="156" t="s">
        <v>3209</v>
      </c>
    </row>
    <row r="1246" spans="2:65" s="11" customFormat="1" ht="22.95" customHeight="1">
      <c r="B1246" s="131"/>
      <c r="D1246" s="132" t="s">
        <v>74</v>
      </c>
      <c r="E1246" s="141" t="s">
        <v>910</v>
      </c>
      <c r="F1246" s="141" t="s">
        <v>911</v>
      </c>
      <c r="I1246" s="134"/>
      <c r="J1246" s="142">
        <f>BK1246</f>
        <v>0</v>
      </c>
      <c r="L1246" s="131"/>
      <c r="M1246" s="136"/>
      <c r="P1246" s="137">
        <f>SUM(P1247:P1261)</f>
        <v>0</v>
      </c>
      <c r="R1246" s="137">
        <f>SUM(R1247:R1261)</f>
        <v>4.5915000000000004E-2</v>
      </c>
      <c r="T1246" s="138">
        <f>SUM(T1247:T1261)</f>
        <v>0</v>
      </c>
      <c r="AR1246" s="132" t="s">
        <v>88</v>
      </c>
      <c r="AT1246" s="139" t="s">
        <v>74</v>
      </c>
      <c r="AU1246" s="139" t="s">
        <v>82</v>
      </c>
      <c r="AY1246" s="132" t="s">
        <v>177</v>
      </c>
      <c r="BK1246" s="140">
        <f>SUM(BK1247:BK1261)</f>
        <v>0</v>
      </c>
    </row>
    <row r="1247" spans="2:65" s="1" customFormat="1" ht="24.15" customHeight="1">
      <c r="B1247" s="143"/>
      <c r="C1247" s="144" t="s">
        <v>745</v>
      </c>
      <c r="D1247" s="144" t="s">
        <v>179</v>
      </c>
      <c r="E1247" s="145" t="s">
        <v>3210</v>
      </c>
      <c r="F1247" s="146" t="s">
        <v>3211</v>
      </c>
      <c r="G1247" s="147" t="s">
        <v>205</v>
      </c>
      <c r="H1247" s="148">
        <v>73.98</v>
      </c>
      <c r="I1247" s="149"/>
      <c r="J1247" s="150">
        <f>ROUND(I1247*H1247,2)</f>
        <v>0</v>
      </c>
      <c r="K1247" s="151"/>
      <c r="L1247" s="32"/>
      <c r="M1247" s="152" t="s">
        <v>1</v>
      </c>
      <c r="N1247" s="153" t="s">
        <v>41</v>
      </c>
      <c r="P1247" s="154">
        <f>O1247*H1247</f>
        <v>0</v>
      </c>
      <c r="Q1247" s="154">
        <v>0</v>
      </c>
      <c r="R1247" s="154">
        <f>Q1247*H1247</f>
        <v>0</v>
      </c>
      <c r="S1247" s="154">
        <v>0</v>
      </c>
      <c r="T1247" s="155">
        <f>S1247*H1247</f>
        <v>0</v>
      </c>
      <c r="AR1247" s="156" t="s">
        <v>229</v>
      </c>
      <c r="AT1247" s="156" t="s">
        <v>179</v>
      </c>
      <c r="AU1247" s="156" t="s">
        <v>88</v>
      </c>
      <c r="AY1247" s="17" t="s">
        <v>177</v>
      </c>
      <c r="BE1247" s="157">
        <f>IF(N1247="základná",J1247,0)</f>
        <v>0</v>
      </c>
      <c r="BF1247" s="157">
        <f>IF(N1247="znížená",J1247,0)</f>
        <v>0</v>
      </c>
      <c r="BG1247" s="157">
        <f>IF(N1247="zákl. prenesená",J1247,0)</f>
        <v>0</v>
      </c>
      <c r="BH1247" s="157">
        <f>IF(N1247="zníž. prenesená",J1247,0)</f>
        <v>0</v>
      </c>
      <c r="BI1247" s="157">
        <f>IF(N1247="nulová",J1247,0)</f>
        <v>0</v>
      </c>
      <c r="BJ1247" s="17" t="s">
        <v>88</v>
      </c>
      <c r="BK1247" s="157">
        <f>ROUND(I1247*H1247,2)</f>
        <v>0</v>
      </c>
      <c r="BL1247" s="17" t="s">
        <v>229</v>
      </c>
      <c r="BM1247" s="156" t="s">
        <v>3212</v>
      </c>
    </row>
    <row r="1248" spans="2:65" s="12" customFormat="1">
      <c r="B1248" s="158"/>
      <c r="D1248" s="159" t="s">
        <v>184</v>
      </c>
      <c r="E1248" s="160" t="s">
        <v>1</v>
      </c>
      <c r="F1248" s="161" t="s">
        <v>3213</v>
      </c>
      <c r="H1248" s="162">
        <v>73.98</v>
      </c>
      <c r="I1248" s="163"/>
      <c r="L1248" s="158"/>
      <c r="M1248" s="164"/>
      <c r="T1248" s="165"/>
      <c r="AT1248" s="160" t="s">
        <v>184</v>
      </c>
      <c r="AU1248" s="160" t="s">
        <v>88</v>
      </c>
      <c r="AV1248" s="12" t="s">
        <v>88</v>
      </c>
      <c r="AW1248" s="12" t="s">
        <v>31</v>
      </c>
      <c r="AX1248" s="12" t="s">
        <v>75</v>
      </c>
      <c r="AY1248" s="160" t="s">
        <v>177</v>
      </c>
    </row>
    <row r="1249" spans="2:65" s="13" customFormat="1">
      <c r="B1249" s="166"/>
      <c r="D1249" s="159" t="s">
        <v>184</v>
      </c>
      <c r="E1249" s="167" t="s">
        <v>1</v>
      </c>
      <c r="F1249" s="168" t="s">
        <v>186</v>
      </c>
      <c r="H1249" s="169">
        <v>73.98</v>
      </c>
      <c r="I1249" s="170"/>
      <c r="L1249" s="166"/>
      <c r="M1249" s="171"/>
      <c r="T1249" s="172"/>
      <c r="AT1249" s="167" t="s">
        <v>184</v>
      </c>
      <c r="AU1249" s="167" t="s">
        <v>88</v>
      </c>
      <c r="AV1249" s="13" t="s">
        <v>183</v>
      </c>
      <c r="AW1249" s="13" t="s">
        <v>31</v>
      </c>
      <c r="AX1249" s="13" t="s">
        <v>82</v>
      </c>
      <c r="AY1249" s="167" t="s">
        <v>177</v>
      </c>
    </row>
    <row r="1250" spans="2:65" s="272" customFormat="1" ht="24.15" customHeight="1">
      <c r="B1250" s="262"/>
      <c r="C1250" s="278" t="s">
        <v>1205</v>
      </c>
      <c r="D1250" s="278" t="s">
        <v>179</v>
      </c>
      <c r="E1250" s="279" t="s">
        <v>3214</v>
      </c>
      <c r="F1250" s="280" t="s">
        <v>4556</v>
      </c>
      <c r="G1250" s="281" t="s">
        <v>205</v>
      </c>
      <c r="H1250" s="282">
        <v>78.540000000000006</v>
      </c>
      <c r="I1250" s="282"/>
      <c r="J1250" s="283">
        <f>ROUND(I1250*H1250,2)</f>
        <v>0</v>
      </c>
      <c r="K1250" s="284"/>
      <c r="L1250" s="285"/>
      <c r="M1250" s="286" t="s">
        <v>1</v>
      </c>
      <c r="N1250" s="287" t="s">
        <v>41</v>
      </c>
      <c r="P1250" s="273">
        <f>O1250*H1250</f>
        <v>0</v>
      </c>
      <c r="Q1250" s="273">
        <v>1.9000000000000001E-4</v>
      </c>
      <c r="R1250" s="273">
        <f>Q1250*H1250</f>
        <v>1.4922600000000003E-2</v>
      </c>
      <c r="S1250" s="273">
        <v>0</v>
      </c>
      <c r="T1250" s="274">
        <f>S1250*H1250</f>
        <v>0</v>
      </c>
      <c r="AR1250" s="275" t="s">
        <v>229</v>
      </c>
      <c r="AT1250" s="275" t="s">
        <v>179</v>
      </c>
      <c r="AU1250" s="275" t="s">
        <v>88</v>
      </c>
      <c r="AY1250" s="276" t="s">
        <v>177</v>
      </c>
      <c r="BE1250" s="277">
        <f>IF(N1250="základná",J1250,0)</f>
        <v>0</v>
      </c>
      <c r="BF1250" s="277">
        <f>IF(N1250="znížená",J1250,0)</f>
        <v>0</v>
      </c>
      <c r="BG1250" s="277">
        <f>IF(N1250="zákl. prenesená",J1250,0)</f>
        <v>0</v>
      </c>
      <c r="BH1250" s="277">
        <f>IF(N1250="zníž. prenesená",J1250,0)</f>
        <v>0</v>
      </c>
      <c r="BI1250" s="277">
        <f>IF(N1250="nulová",J1250,0)</f>
        <v>0</v>
      </c>
      <c r="BJ1250" s="276" t="s">
        <v>88</v>
      </c>
      <c r="BK1250" s="277">
        <f>ROUND(I1250*H1250,2)</f>
        <v>0</v>
      </c>
      <c r="BL1250" s="276" t="s">
        <v>229</v>
      </c>
      <c r="BM1250" s="275" t="s">
        <v>3215</v>
      </c>
    </row>
    <row r="1251" spans="2:65" s="12" customFormat="1">
      <c r="B1251" s="158"/>
      <c r="D1251" s="159" t="s">
        <v>184</v>
      </c>
      <c r="E1251" s="160" t="s">
        <v>1</v>
      </c>
      <c r="F1251" s="161" t="s">
        <v>3213</v>
      </c>
      <c r="H1251" s="162">
        <v>73.98</v>
      </c>
      <c r="I1251" s="163"/>
      <c r="L1251" s="158"/>
      <c r="M1251" s="164"/>
      <c r="T1251" s="165"/>
      <c r="AT1251" s="160" t="s">
        <v>184</v>
      </c>
      <c r="AU1251" s="160" t="s">
        <v>88</v>
      </c>
      <c r="AV1251" s="12" t="s">
        <v>88</v>
      </c>
      <c r="AW1251" s="12" t="s">
        <v>31</v>
      </c>
      <c r="AX1251" s="12" t="s">
        <v>75</v>
      </c>
      <c r="AY1251" s="160" t="s">
        <v>177</v>
      </c>
    </row>
    <row r="1252" spans="2:65" s="12" customFormat="1">
      <c r="B1252" s="158"/>
      <c r="D1252" s="159" t="s">
        <v>184</v>
      </c>
      <c r="E1252" s="160" t="s">
        <v>1</v>
      </c>
      <c r="F1252" s="161" t="s">
        <v>3216</v>
      </c>
      <c r="H1252" s="162">
        <v>4.5599999999999996</v>
      </c>
      <c r="I1252" s="163"/>
      <c r="L1252" s="158"/>
      <c r="M1252" s="164"/>
      <c r="T1252" s="165"/>
      <c r="AT1252" s="160" t="s">
        <v>184</v>
      </c>
      <c r="AU1252" s="160" t="s">
        <v>88</v>
      </c>
      <c r="AV1252" s="12" t="s">
        <v>88</v>
      </c>
      <c r="AW1252" s="12" t="s">
        <v>31</v>
      </c>
      <c r="AX1252" s="12" t="s">
        <v>75</v>
      </c>
      <c r="AY1252" s="160" t="s">
        <v>177</v>
      </c>
    </row>
    <row r="1253" spans="2:65" s="13" customFormat="1">
      <c r="B1253" s="166"/>
      <c r="D1253" s="159" t="s">
        <v>184</v>
      </c>
      <c r="E1253" s="167" t="s">
        <v>1</v>
      </c>
      <c r="F1253" s="168" t="s">
        <v>186</v>
      </c>
      <c r="H1253" s="169">
        <v>78.540000000000006</v>
      </c>
      <c r="I1253" s="170"/>
      <c r="L1253" s="166"/>
      <c r="M1253" s="171"/>
      <c r="T1253" s="172"/>
      <c r="AT1253" s="167" t="s">
        <v>184</v>
      </c>
      <c r="AU1253" s="167" t="s">
        <v>88</v>
      </c>
      <c r="AV1253" s="13" t="s">
        <v>183</v>
      </c>
      <c r="AW1253" s="13" t="s">
        <v>31</v>
      </c>
      <c r="AX1253" s="13" t="s">
        <v>82</v>
      </c>
      <c r="AY1253" s="167" t="s">
        <v>177</v>
      </c>
    </row>
    <row r="1254" spans="2:65" s="1" customFormat="1" ht="24.15" customHeight="1">
      <c r="B1254" s="143"/>
      <c r="C1254" s="144" t="s">
        <v>750</v>
      </c>
      <c r="D1254" s="144" t="s">
        <v>179</v>
      </c>
      <c r="E1254" s="145" t="s">
        <v>3217</v>
      </c>
      <c r="F1254" s="146" t="s">
        <v>3218</v>
      </c>
      <c r="G1254" s="147" t="s">
        <v>205</v>
      </c>
      <c r="H1254" s="148">
        <v>17.760000000000002</v>
      </c>
      <c r="I1254" s="149"/>
      <c r="J1254" s="150">
        <f>ROUND(I1254*H1254,2)</f>
        <v>0</v>
      </c>
      <c r="K1254" s="151"/>
      <c r="L1254" s="32"/>
      <c r="M1254" s="152" t="s">
        <v>1</v>
      </c>
      <c r="N1254" s="153" t="s">
        <v>41</v>
      </c>
      <c r="P1254" s="154">
        <f>O1254*H1254</f>
        <v>0</v>
      </c>
      <c r="Q1254" s="154">
        <v>2.4000000000000001E-4</v>
      </c>
      <c r="R1254" s="154">
        <f>Q1254*H1254</f>
        <v>4.2624000000000004E-3</v>
      </c>
      <c r="S1254" s="154">
        <v>0</v>
      </c>
      <c r="T1254" s="155">
        <f>S1254*H1254</f>
        <v>0</v>
      </c>
      <c r="AR1254" s="156" t="s">
        <v>229</v>
      </c>
      <c r="AT1254" s="156" t="s">
        <v>179</v>
      </c>
      <c r="AU1254" s="156" t="s">
        <v>88</v>
      </c>
      <c r="AY1254" s="17" t="s">
        <v>177</v>
      </c>
      <c r="BE1254" s="157">
        <f>IF(N1254="základná",J1254,0)</f>
        <v>0</v>
      </c>
      <c r="BF1254" s="157">
        <f>IF(N1254="znížená",J1254,0)</f>
        <v>0</v>
      </c>
      <c r="BG1254" s="157">
        <f>IF(N1254="zákl. prenesená",J1254,0)</f>
        <v>0</v>
      </c>
      <c r="BH1254" s="157">
        <f>IF(N1254="zníž. prenesená",J1254,0)</f>
        <v>0</v>
      </c>
      <c r="BI1254" s="157">
        <f>IF(N1254="nulová",J1254,0)</f>
        <v>0</v>
      </c>
      <c r="BJ1254" s="17" t="s">
        <v>88</v>
      </c>
      <c r="BK1254" s="157">
        <f>ROUND(I1254*H1254,2)</f>
        <v>0</v>
      </c>
      <c r="BL1254" s="17" t="s">
        <v>229</v>
      </c>
      <c r="BM1254" s="156" t="s">
        <v>3219</v>
      </c>
    </row>
    <row r="1255" spans="2:65" s="15" customFormat="1" ht="20.399999999999999">
      <c r="B1255" s="180"/>
      <c r="D1255" s="159" t="s">
        <v>184</v>
      </c>
      <c r="E1255" s="181" t="s">
        <v>1</v>
      </c>
      <c r="F1255" s="182" t="s">
        <v>2843</v>
      </c>
      <c r="H1255" s="181" t="s">
        <v>1</v>
      </c>
      <c r="I1255" s="183"/>
      <c r="L1255" s="180"/>
      <c r="M1255" s="184"/>
      <c r="T1255" s="185"/>
      <c r="AT1255" s="181" t="s">
        <v>184</v>
      </c>
      <c r="AU1255" s="181" t="s">
        <v>88</v>
      </c>
      <c r="AV1255" s="15" t="s">
        <v>82</v>
      </c>
      <c r="AW1255" s="15" t="s">
        <v>31</v>
      </c>
      <c r="AX1255" s="15" t="s">
        <v>75</v>
      </c>
      <c r="AY1255" s="181" t="s">
        <v>177</v>
      </c>
    </row>
    <row r="1256" spans="2:65" s="12" customFormat="1">
      <c r="B1256" s="158"/>
      <c r="D1256" s="159" t="s">
        <v>184</v>
      </c>
      <c r="E1256" s="160" t="s">
        <v>1</v>
      </c>
      <c r="F1256" s="161" t="s">
        <v>3220</v>
      </c>
      <c r="H1256" s="162">
        <v>17.760000000000002</v>
      </c>
      <c r="I1256" s="163"/>
      <c r="L1256" s="158"/>
      <c r="M1256" s="164"/>
      <c r="T1256" s="165"/>
      <c r="AT1256" s="160" t="s">
        <v>184</v>
      </c>
      <c r="AU1256" s="160" t="s">
        <v>88</v>
      </c>
      <c r="AV1256" s="12" t="s">
        <v>88</v>
      </c>
      <c r="AW1256" s="12" t="s">
        <v>31</v>
      </c>
      <c r="AX1256" s="12" t="s">
        <v>75</v>
      </c>
      <c r="AY1256" s="160" t="s">
        <v>177</v>
      </c>
    </row>
    <row r="1257" spans="2:65" s="13" customFormat="1">
      <c r="B1257" s="166"/>
      <c r="D1257" s="159" t="s">
        <v>184</v>
      </c>
      <c r="E1257" s="167" t="s">
        <v>1</v>
      </c>
      <c r="F1257" s="168" t="s">
        <v>186</v>
      </c>
      <c r="H1257" s="169">
        <v>17.760000000000002</v>
      </c>
      <c r="I1257" s="170"/>
      <c r="L1257" s="166"/>
      <c r="M1257" s="171"/>
      <c r="T1257" s="172"/>
      <c r="AT1257" s="167" t="s">
        <v>184</v>
      </c>
      <c r="AU1257" s="167" t="s">
        <v>88</v>
      </c>
      <c r="AV1257" s="13" t="s">
        <v>183</v>
      </c>
      <c r="AW1257" s="13" t="s">
        <v>31</v>
      </c>
      <c r="AX1257" s="13" t="s">
        <v>82</v>
      </c>
      <c r="AY1257" s="167" t="s">
        <v>177</v>
      </c>
    </row>
    <row r="1258" spans="2:65" s="1" customFormat="1" ht="49.2" customHeight="1">
      <c r="B1258" s="143"/>
      <c r="C1258" s="144" t="s">
        <v>1212</v>
      </c>
      <c r="D1258" s="144" t="s">
        <v>179</v>
      </c>
      <c r="E1258" s="145" t="s">
        <v>3221</v>
      </c>
      <c r="F1258" s="146" t="s">
        <v>3222</v>
      </c>
      <c r="G1258" s="147" t="s">
        <v>205</v>
      </c>
      <c r="H1258" s="148">
        <v>81</v>
      </c>
      <c r="I1258" s="149"/>
      <c r="J1258" s="150">
        <f>ROUND(I1258*H1258,2)</f>
        <v>0</v>
      </c>
      <c r="K1258" s="151"/>
      <c r="L1258" s="32"/>
      <c r="M1258" s="152" t="s">
        <v>1</v>
      </c>
      <c r="N1258" s="153" t="s">
        <v>41</v>
      </c>
      <c r="P1258" s="154">
        <f>O1258*H1258</f>
        <v>0</v>
      </c>
      <c r="Q1258" s="154">
        <v>3.3E-4</v>
      </c>
      <c r="R1258" s="154">
        <f>Q1258*H1258</f>
        <v>2.673E-2</v>
      </c>
      <c r="S1258" s="154">
        <v>0</v>
      </c>
      <c r="T1258" s="155">
        <f>S1258*H1258</f>
        <v>0</v>
      </c>
      <c r="AR1258" s="156" t="s">
        <v>229</v>
      </c>
      <c r="AT1258" s="156" t="s">
        <v>179</v>
      </c>
      <c r="AU1258" s="156" t="s">
        <v>88</v>
      </c>
      <c r="AY1258" s="17" t="s">
        <v>177</v>
      </c>
      <c r="BE1258" s="157">
        <f>IF(N1258="základná",J1258,0)</f>
        <v>0</v>
      </c>
      <c r="BF1258" s="157">
        <f>IF(N1258="znížená",J1258,0)</f>
        <v>0</v>
      </c>
      <c r="BG1258" s="157">
        <f>IF(N1258="zákl. prenesená",J1258,0)</f>
        <v>0</v>
      </c>
      <c r="BH1258" s="157">
        <f>IF(N1258="zníž. prenesená",J1258,0)</f>
        <v>0</v>
      </c>
      <c r="BI1258" s="157">
        <f>IF(N1258="nulová",J1258,0)</f>
        <v>0</v>
      </c>
      <c r="BJ1258" s="17" t="s">
        <v>88</v>
      </c>
      <c r="BK1258" s="157">
        <f>ROUND(I1258*H1258,2)</f>
        <v>0</v>
      </c>
      <c r="BL1258" s="17" t="s">
        <v>229</v>
      </c>
      <c r="BM1258" s="156" t="s">
        <v>3223</v>
      </c>
    </row>
    <row r="1259" spans="2:65" s="1" customFormat="1" ht="16.5" customHeight="1">
      <c r="B1259" s="143"/>
      <c r="C1259" s="144" t="s">
        <v>755</v>
      </c>
      <c r="D1259" s="144" t="s">
        <v>179</v>
      </c>
      <c r="E1259" s="145" t="s">
        <v>3224</v>
      </c>
      <c r="F1259" s="146" t="s">
        <v>3225</v>
      </c>
      <c r="G1259" s="147" t="s">
        <v>205</v>
      </c>
      <c r="H1259" s="148">
        <v>546.48</v>
      </c>
      <c r="I1259" s="149"/>
      <c r="J1259" s="150">
        <f>ROUND(I1259*H1259,2)</f>
        <v>0</v>
      </c>
      <c r="K1259" s="151"/>
      <c r="L1259" s="32"/>
      <c r="M1259" s="152" t="s">
        <v>1</v>
      </c>
      <c r="N1259" s="153" t="s">
        <v>41</v>
      </c>
      <c r="P1259" s="154">
        <f>O1259*H1259</f>
        <v>0</v>
      </c>
      <c r="Q1259" s="154">
        <v>0</v>
      </c>
      <c r="R1259" s="154">
        <f>Q1259*H1259</f>
        <v>0</v>
      </c>
      <c r="S1259" s="154">
        <v>0</v>
      </c>
      <c r="T1259" s="155">
        <f>S1259*H1259</f>
        <v>0</v>
      </c>
      <c r="AR1259" s="156" t="s">
        <v>229</v>
      </c>
      <c r="AT1259" s="156" t="s">
        <v>179</v>
      </c>
      <c r="AU1259" s="156" t="s">
        <v>88</v>
      </c>
      <c r="AY1259" s="17" t="s">
        <v>177</v>
      </c>
      <c r="BE1259" s="157">
        <f>IF(N1259="základná",J1259,0)</f>
        <v>0</v>
      </c>
      <c r="BF1259" s="157">
        <f>IF(N1259="znížená",J1259,0)</f>
        <v>0</v>
      </c>
      <c r="BG1259" s="157">
        <f>IF(N1259="zákl. prenesená",J1259,0)</f>
        <v>0</v>
      </c>
      <c r="BH1259" s="157">
        <f>IF(N1259="zníž. prenesená",J1259,0)</f>
        <v>0</v>
      </c>
      <c r="BI1259" s="157">
        <f>IF(N1259="nulová",J1259,0)</f>
        <v>0</v>
      </c>
      <c r="BJ1259" s="17" t="s">
        <v>88</v>
      </c>
      <c r="BK1259" s="157">
        <f>ROUND(I1259*H1259,2)</f>
        <v>0</v>
      </c>
      <c r="BL1259" s="17" t="s">
        <v>229</v>
      </c>
      <c r="BM1259" s="156" t="s">
        <v>3226</v>
      </c>
    </row>
    <row r="1260" spans="2:65" s="15" customFormat="1" ht="20.399999999999999">
      <c r="B1260" s="180"/>
      <c r="D1260" s="159" t="s">
        <v>184</v>
      </c>
      <c r="E1260" s="181" t="s">
        <v>1</v>
      </c>
      <c r="F1260" s="182" t="s">
        <v>3227</v>
      </c>
      <c r="H1260" s="181" t="s">
        <v>1</v>
      </c>
      <c r="I1260" s="183"/>
      <c r="L1260" s="180"/>
      <c r="M1260" s="184"/>
      <c r="T1260" s="185"/>
      <c r="AT1260" s="181" t="s">
        <v>184</v>
      </c>
      <c r="AU1260" s="181" t="s">
        <v>88</v>
      </c>
      <c r="AV1260" s="15" t="s">
        <v>82</v>
      </c>
      <c r="AW1260" s="15" t="s">
        <v>31</v>
      </c>
      <c r="AX1260" s="15" t="s">
        <v>75</v>
      </c>
      <c r="AY1260" s="181" t="s">
        <v>177</v>
      </c>
    </row>
    <row r="1261" spans="2:65" s="12" customFormat="1">
      <c r="B1261" s="158"/>
      <c r="D1261" s="159" t="s">
        <v>184</v>
      </c>
      <c r="E1261" s="160" t="s">
        <v>1</v>
      </c>
      <c r="F1261" s="161" t="s">
        <v>3228</v>
      </c>
      <c r="H1261" s="162">
        <v>546.48</v>
      </c>
      <c r="I1261" s="163"/>
      <c r="L1261" s="158"/>
      <c r="M1261" s="164"/>
      <c r="T1261" s="165"/>
      <c r="AT1261" s="160" t="s">
        <v>184</v>
      </c>
      <c r="AU1261" s="160" t="s">
        <v>88</v>
      </c>
      <c r="AV1261" s="12" t="s">
        <v>88</v>
      </c>
      <c r="AW1261" s="12" t="s">
        <v>31</v>
      </c>
      <c r="AX1261" s="12" t="s">
        <v>82</v>
      </c>
      <c r="AY1261" s="160" t="s">
        <v>177</v>
      </c>
    </row>
    <row r="1262" spans="2:65" s="11" customFormat="1" ht="22.95" customHeight="1">
      <c r="B1262" s="131"/>
      <c r="D1262" s="132" t="s">
        <v>74</v>
      </c>
      <c r="E1262" s="141" t="s">
        <v>3229</v>
      </c>
      <c r="F1262" s="141" t="s">
        <v>3230</v>
      </c>
      <c r="I1262" s="134"/>
      <c r="J1262" s="142">
        <f>BK1262</f>
        <v>0</v>
      </c>
      <c r="L1262" s="131"/>
      <c r="M1262" s="136"/>
      <c r="P1262" s="137">
        <f>SUM(P1263:P1265)</f>
        <v>0</v>
      </c>
      <c r="R1262" s="137">
        <f>SUM(R1263:R1265)</f>
        <v>0.30521239999999999</v>
      </c>
      <c r="T1262" s="138">
        <f>SUM(T1263:T1265)</f>
        <v>0</v>
      </c>
      <c r="AR1262" s="132" t="s">
        <v>88</v>
      </c>
      <c r="AT1262" s="139" t="s">
        <v>74</v>
      </c>
      <c r="AU1262" s="139" t="s">
        <v>82</v>
      </c>
      <c r="AY1262" s="132" t="s">
        <v>177</v>
      </c>
      <c r="BK1262" s="140">
        <f>SUM(BK1263:BK1265)</f>
        <v>0</v>
      </c>
    </row>
    <row r="1263" spans="2:65" s="1" customFormat="1" ht="33" customHeight="1">
      <c r="B1263" s="143"/>
      <c r="C1263" s="144" t="s">
        <v>1222</v>
      </c>
      <c r="D1263" s="144" t="s">
        <v>179</v>
      </c>
      <c r="E1263" s="145" t="s">
        <v>3231</v>
      </c>
      <c r="F1263" s="146" t="s">
        <v>3232</v>
      </c>
      <c r="G1263" s="147" t="s">
        <v>205</v>
      </c>
      <c r="H1263" s="148">
        <v>763.03099999999995</v>
      </c>
      <c r="I1263" s="149"/>
      <c r="J1263" s="150">
        <f>ROUND(I1263*H1263,2)</f>
        <v>0</v>
      </c>
      <c r="K1263" s="151"/>
      <c r="L1263" s="32"/>
      <c r="M1263" s="152" t="s">
        <v>1</v>
      </c>
      <c r="N1263" s="153" t="s">
        <v>41</v>
      </c>
      <c r="P1263" s="154">
        <f>O1263*H1263</f>
        <v>0</v>
      </c>
      <c r="Q1263" s="154">
        <v>4.0000000000000002E-4</v>
      </c>
      <c r="R1263" s="154">
        <f>Q1263*H1263</f>
        <v>0.30521239999999999</v>
      </c>
      <c r="S1263" s="154">
        <v>0</v>
      </c>
      <c r="T1263" s="155">
        <f>S1263*H1263</f>
        <v>0</v>
      </c>
      <c r="AR1263" s="156" t="s">
        <v>229</v>
      </c>
      <c r="AT1263" s="156" t="s">
        <v>179</v>
      </c>
      <c r="AU1263" s="156" t="s">
        <v>88</v>
      </c>
      <c r="AY1263" s="17" t="s">
        <v>177</v>
      </c>
      <c r="BE1263" s="157">
        <f>IF(N1263="základná",J1263,0)</f>
        <v>0</v>
      </c>
      <c r="BF1263" s="157">
        <f>IF(N1263="znížená",J1263,0)</f>
        <v>0</v>
      </c>
      <c r="BG1263" s="157">
        <f>IF(N1263="zákl. prenesená",J1263,0)</f>
        <v>0</v>
      </c>
      <c r="BH1263" s="157">
        <f>IF(N1263="zníž. prenesená",J1263,0)</f>
        <v>0</v>
      </c>
      <c r="BI1263" s="157">
        <f>IF(N1263="nulová",J1263,0)</f>
        <v>0</v>
      </c>
      <c r="BJ1263" s="17" t="s">
        <v>88</v>
      </c>
      <c r="BK1263" s="157">
        <f>ROUND(I1263*H1263,2)</f>
        <v>0</v>
      </c>
      <c r="BL1263" s="17" t="s">
        <v>229</v>
      </c>
      <c r="BM1263" s="156" t="s">
        <v>3233</v>
      </c>
    </row>
    <row r="1264" spans="2:65" s="12" customFormat="1">
      <c r="B1264" s="158"/>
      <c r="D1264" s="159" t="s">
        <v>184</v>
      </c>
      <c r="E1264" s="160" t="s">
        <v>1</v>
      </c>
      <c r="F1264" s="161" t="s">
        <v>3234</v>
      </c>
      <c r="H1264" s="162">
        <v>763.03099999999995</v>
      </c>
      <c r="I1264" s="163"/>
      <c r="L1264" s="158"/>
      <c r="M1264" s="164"/>
      <c r="T1264" s="165"/>
      <c r="AT1264" s="160" t="s">
        <v>184</v>
      </c>
      <c r="AU1264" s="160" t="s">
        <v>88</v>
      </c>
      <c r="AV1264" s="12" t="s">
        <v>88</v>
      </c>
      <c r="AW1264" s="12" t="s">
        <v>31</v>
      </c>
      <c r="AX1264" s="12" t="s">
        <v>75</v>
      </c>
      <c r="AY1264" s="160" t="s">
        <v>177</v>
      </c>
    </row>
    <row r="1265" spans="2:65" s="13" customFormat="1">
      <c r="B1265" s="166"/>
      <c r="D1265" s="159" t="s">
        <v>184</v>
      </c>
      <c r="E1265" s="167" t="s">
        <v>1</v>
      </c>
      <c r="F1265" s="168" t="s">
        <v>186</v>
      </c>
      <c r="H1265" s="169">
        <v>763.03099999999995</v>
      </c>
      <c r="I1265" s="170"/>
      <c r="L1265" s="166"/>
      <c r="M1265" s="171"/>
      <c r="T1265" s="172"/>
      <c r="AT1265" s="167" t="s">
        <v>184</v>
      </c>
      <c r="AU1265" s="167" t="s">
        <v>88</v>
      </c>
      <c r="AV1265" s="13" t="s">
        <v>183</v>
      </c>
      <c r="AW1265" s="13" t="s">
        <v>31</v>
      </c>
      <c r="AX1265" s="13" t="s">
        <v>82</v>
      </c>
      <c r="AY1265" s="167" t="s">
        <v>177</v>
      </c>
    </row>
    <row r="1266" spans="2:65" s="11" customFormat="1" ht="22.95" customHeight="1">
      <c r="B1266" s="131"/>
      <c r="D1266" s="132" t="s">
        <v>74</v>
      </c>
      <c r="E1266" s="141" t="s">
        <v>3235</v>
      </c>
      <c r="F1266" s="141" t="s">
        <v>3236</v>
      </c>
      <c r="I1266" s="134"/>
      <c r="J1266" s="142">
        <f>BK1266</f>
        <v>0</v>
      </c>
      <c r="L1266" s="131"/>
      <c r="M1266" s="136"/>
      <c r="P1266" s="137">
        <f>SUM(P1267:P1274)</f>
        <v>0</v>
      </c>
      <c r="R1266" s="137">
        <f>SUM(R1267:R1274)</f>
        <v>0</v>
      </c>
      <c r="T1266" s="138">
        <f>SUM(T1267:T1274)</f>
        <v>0</v>
      </c>
      <c r="AR1266" s="132" t="s">
        <v>88</v>
      </c>
      <c r="AT1266" s="139" t="s">
        <v>74</v>
      </c>
      <c r="AU1266" s="139" t="s">
        <v>82</v>
      </c>
      <c r="AY1266" s="132" t="s">
        <v>177</v>
      </c>
      <c r="BK1266" s="140">
        <f>SUM(BK1267:BK1274)</f>
        <v>0</v>
      </c>
    </row>
    <row r="1267" spans="2:65" s="1" customFormat="1" ht="24.15" customHeight="1">
      <c r="B1267" s="143"/>
      <c r="C1267" s="144" t="s">
        <v>759</v>
      </c>
      <c r="D1267" s="144" t="s">
        <v>179</v>
      </c>
      <c r="E1267" s="145" t="s">
        <v>3237</v>
      </c>
      <c r="F1267" s="146" t="s">
        <v>3238</v>
      </c>
      <c r="G1267" s="147" t="s">
        <v>205</v>
      </c>
      <c r="H1267" s="148">
        <v>81</v>
      </c>
      <c r="I1267" s="149"/>
      <c r="J1267" s="150">
        <f>ROUND(I1267*H1267,2)</f>
        <v>0</v>
      </c>
      <c r="K1267" s="151"/>
      <c r="L1267" s="32"/>
      <c r="M1267" s="152" t="s">
        <v>1</v>
      </c>
      <c r="N1267" s="153" t="s">
        <v>41</v>
      </c>
      <c r="P1267" s="154">
        <f>O1267*H1267</f>
        <v>0</v>
      </c>
      <c r="Q1267" s="154">
        <v>0</v>
      </c>
      <c r="R1267" s="154">
        <f>Q1267*H1267</f>
        <v>0</v>
      </c>
      <c r="S1267" s="154">
        <v>0</v>
      </c>
      <c r="T1267" s="155">
        <f>S1267*H1267</f>
        <v>0</v>
      </c>
      <c r="AR1267" s="156" t="s">
        <v>229</v>
      </c>
      <c r="AT1267" s="156" t="s">
        <v>179</v>
      </c>
      <c r="AU1267" s="156" t="s">
        <v>88</v>
      </c>
      <c r="AY1267" s="17" t="s">
        <v>177</v>
      </c>
      <c r="BE1267" s="157">
        <f>IF(N1267="základná",J1267,0)</f>
        <v>0</v>
      </c>
      <c r="BF1267" s="157">
        <f>IF(N1267="znížená",J1267,0)</f>
        <v>0</v>
      </c>
      <c r="BG1267" s="157">
        <f>IF(N1267="zákl. prenesená",J1267,0)</f>
        <v>0</v>
      </c>
      <c r="BH1267" s="157">
        <f>IF(N1267="zníž. prenesená",J1267,0)</f>
        <v>0</v>
      </c>
      <c r="BI1267" s="157">
        <f>IF(N1267="nulová",J1267,0)</f>
        <v>0</v>
      </c>
      <c r="BJ1267" s="17" t="s">
        <v>88</v>
      </c>
      <c r="BK1267" s="157">
        <f>ROUND(I1267*H1267,2)</f>
        <v>0</v>
      </c>
      <c r="BL1267" s="17" t="s">
        <v>229</v>
      </c>
      <c r="BM1267" s="156" t="s">
        <v>3239</v>
      </c>
    </row>
    <row r="1268" spans="2:65" s="12" customFormat="1">
      <c r="B1268" s="158"/>
      <c r="D1268" s="159" t="s">
        <v>184</v>
      </c>
      <c r="E1268" s="160" t="s">
        <v>1</v>
      </c>
      <c r="F1268" s="161" t="s">
        <v>2850</v>
      </c>
      <c r="H1268" s="162">
        <v>12</v>
      </c>
      <c r="I1268" s="163"/>
      <c r="L1268" s="158"/>
      <c r="M1268" s="164"/>
      <c r="T1268" s="165"/>
      <c r="AT1268" s="160" t="s">
        <v>184</v>
      </c>
      <c r="AU1268" s="160" t="s">
        <v>88</v>
      </c>
      <c r="AV1268" s="12" t="s">
        <v>88</v>
      </c>
      <c r="AW1268" s="12" t="s">
        <v>31</v>
      </c>
      <c r="AX1268" s="12" t="s">
        <v>75</v>
      </c>
      <c r="AY1268" s="160" t="s">
        <v>177</v>
      </c>
    </row>
    <row r="1269" spans="2:65" s="12" customFormat="1">
      <c r="B1269" s="158"/>
      <c r="D1269" s="159" t="s">
        <v>184</v>
      </c>
      <c r="E1269" s="160" t="s">
        <v>1</v>
      </c>
      <c r="F1269" s="161" t="s">
        <v>2848</v>
      </c>
      <c r="H1269" s="162">
        <v>69</v>
      </c>
      <c r="I1269" s="163"/>
      <c r="L1269" s="158"/>
      <c r="M1269" s="164"/>
      <c r="T1269" s="165"/>
      <c r="AT1269" s="160" t="s">
        <v>184</v>
      </c>
      <c r="AU1269" s="160" t="s">
        <v>88</v>
      </c>
      <c r="AV1269" s="12" t="s">
        <v>88</v>
      </c>
      <c r="AW1269" s="12" t="s">
        <v>31</v>
      </c>
      <c r="AX1269" s="12" t="s">
        <v>75</v>
      </c>
      <c r="AY1269" s="160" t="s">
        <v>177</v>
      </c>
    </row>
    <row r="1270" spans="2:65" s="14" customFormat="1">
      <c r="B1270" s="173"/>
      <c r="D1270" s="159" t="s">
        <v>184</v>
      </c>
      <c r="E1270" s="174" t="s">
        <v>1</v>
      </c>
      <c r="F1270" s="175" t="s">
        <v>209</v>
      </c>
      <c r="H1270" s="176">
        <v>81</v>
      </c>
      <c r="I1270" s="177"/>
      <c r="L1270" s="173"/>
      <c r="M1270" s="178"/>
      <c r="T1270" s="179"/>
      <c r="AT1270" s="174" t="s">
        <v>184</v>
      </c>
      <c r="AU1270" s="174" t="s">
        <v>88</v>
      </c>
      <c r="AV1270" s="14" t="s">
        <v>191</v>
      </c>
      <c r="AW1270" s="14" t="s">
        <v>31</v>
      </c>
      <c r="AX1270" s="14" t="s">
        <v>75</v>
      </c>
      <c r="AY1270" s="174" t="s">
        <v>177</v>
      </c>
    </row>
    <row r="1271" spans="2:65" s="13" customFormat="1">
      <c r="B1271" s="166"/>
      <c r="D1271" s="159" t="s">
        <v>184</v>
      </c>
      <c r="E1271" s="167" t="s">
        <v>1</v>
      </c>
      <c r="F1271" s="168" t="s">
        <v>186</v>
      </c>
      <c r="H1271" s="169">
        <v>81</v>
      </c>
      <c r="I1271" s="170"/>
      <c r="L1271" s="166"/>
      <c r="M1271" s="171"/>
      <c r="T1271" s="172"/>
      <c r="AT1271" s="167" t="s">
        <v>184</v>
      </c>
      <c r="AU1271" s="167" t="s">
        <v>88</v>
      </c>
      <c r="AV1271" s="13" t="s">
        <v>183</v>
      </c>
      <c r="AW1271" s="13" t="s">
        <v>31</v>
      </c>
      <c r="AX1271" s="13" t="s">
        <v>82</v>
      </c>
      <c r="AY1271" s="167" t="s">
        <v>177</v>
      </c>
    </row>
    <row r="1272" spans="2:65" s="1" customFormat="1" ht="24.15" customHeight="1">
      <c r="B1272" s="143"/>
      <c r="C1272" s="186" t="s">
        <v>1229</v>
      </c>
      <c r="D1272" s="186" t="s">
        <v>444</v>
      </c>
      <c r="E1272" s="187" t="s">
        <v>3240</v>
      </c>
      <c r="F1272" s="188" t="s">
        <v>3241</v>
      </c>
      <c r="G1272" s="189" t="s">
        <v>205</v>
      </c>
      <c r="H1272" s="190">
        <v>85.05</v>
      </c>
      <c r="I1272" s="191"/>
      <c r="J1272" s="192">
        <f>ROUND(I1272*H1272,2)</f>
        <v>0</v>
      </c>
      <c r="K1272" s="193"/>
      <c r="L1272" s="194"/>
      <c r="M1272" s="195" t="s">
        <v>1</v>
      </c>
      <c r="N1272" s="196" t="s">
        <v>41</v>
      </c>
      <c r="P1272" s="154">
        <f>O1272*H1272</f>
        <v>0</v>
      </c>
      <c r="Q1272" s="154">
        <v>0</v>
      </c>
      <c r="R1272" s="154">
        <f>Q1272*H1272</f>
        <v>0</v>
      </c>
      <c r="S1272" s="154">
        <v>0</v>
      </c>
      <c r="T1272" s="155">
        <f>S1272*H1272</f>
        <v>0</v>
      </c>
      <c r="AR1272" s="156" t="s">
        <v>264</v>
      </c>
      <c r="AT1272" s="156" t="s">
        <v>444</v>
      </c>
      <c r="AU1272" s="156" t="s">
        <v>88</v>
      </c>
      <c r="AY1272" s="17" t="s">
        <v>177</v>
      </c>
      <c r="BE1272" s="157">
        <f>IF(N1272="základná",J1272,0)</f>
        <v>0</v>
      </c>
      <c r="BF1272" s="157">
        <f>IF(N1272="znížená",J1272,0)</f>
        <v>0</v>
      </c>
      <c r="BG1272" s="157">
        <f>IF(N1272="zákl. prenesená",J1272,0)</f>
        <v>0</v>
      </c>
      <c r="BH1272" s="157">
        <f>IF(N1272="zníž. prenesená",J1272,0)</f>
        <v>0</v>
      </c>
      <c r="BI1272" s="157">
        <f>IF(N1272="nulová",J1272,0)</f>
        <v>0</v>
      </c>
      <c r="BJ1272" s="17" t="s">
        <v>88</v>
      </c>
      <c r="BK1272" s="157">
        <f>ROUND(I1272*H1272,2)</f>
        <v>0</v>
      </c>
      <c r="BL1272" s="17" t="s">
        <v>229</v>
      </c>
      <c r="BM1272" s="156" t="s">
        <v>3242</v>
      </c>
    </row>
    <row r="1273" spans="2:65" s="12" customFormat="1">
      <c r="B1273" s="158"/>
      <c r="D1273" s="159" t="s">
        <v>184</v>
      </c>
      <c r="E1273" s="160" t="s">
        <v>1</v>
      </c>
      <c r="F1273" s="161" t="s">
        <v>3243</v>
      </c>
      <c r="H1273" s="162">
        <v>85.05</v>
      </c>
      <c r="I1273" s="163"/>
      <c r="L1273" s="158"/>
      <c r="M1273" s="164"/>
      <c r="T1273" s="165"/>
      <c r="AT1273" s="160" t="s">
        <v>184</v>
      </c>
      <c r="AU1273" s="160" t="s">
        <v>88</v>
      </c>
      <c r="AV1273" s="12" t="s">
        <v>88</v>
      </c>
      <c r="AW1273" s="12" t="s">
        <v>31</v>
      </c>
      <c r="AX1273" s="12" t="s">
        <v>75</v>
      </c>
      <c r="AY1273" s="160" t="s">
        <v>177</v>
      </c>
    </row>
    <row r="1274" spans="2:65" s="13" customFormat="1">
      <c r="B1274" s="166"/>
      <c r="D1274" s="159" t="s">
        <v>184</v>
      </c>
      <c r="E1274" s="167" t="s">
        <v>1</v>
      </c>
      <c r="F1274" s="168" t="s">
        <v>186</v>
      </c>
      <c r="H1274" s="169">
        <v>85.05</v>
      </c>
      <c r="I1274" s="170"/>
      <c r="L1274" s="166"/>
      <c r="M1274" s="171"/>
      <c r="T1274" s="172"/>
      <c r="AT1274" s="167" t="s">
        <v>184</v>
      </c>
      <c r="AU1274" s="167" t="s">
        <v>88</v>
      </c>
      <c r="AV1274" s="13" t="s">
        <v>183</v>
      </c>
      <c r="AW1274" s="13" t="s">
        <v>31</v>
      </c>
      <c r="AX1274" s="13" t="s">
        <v>82</v>
      </c>
      <c r="AY1274" s="167" t="s">
        <v>177</v>
      </c>
    </row>
    <row r="1275" spans="2:65" s="11" customFormat="1" ht="22.95" customHeight="1">
      <c r="B1275" s="131"/>
      <c r="D1275" s="132" t="s">
        <v>74</v>
      </c>
      <c r="E1275" s="141" t="s">
        <v>925</v>
      </c>
      <c r="F1275" s="141" t="s">
        <v>3244</v>
      </c>
      <c r="I1275" s="134"/>
      <c r="J1275" s="142">
        <f>BK1275</f>
        <v>0</v>
      </c>
      <c r="L1275" s="131"/>
      <c r="M1275" s="136"/>
      <c r="P1275" s="137">
        <f>SUM(P1276:P1961)</f>
        <v>0</v>
      </c>
      <c r="R1275" s="137">
        <f>SUM(R1276:R1961)</f>
        <v>0</v>
      </c>
      <c r="T1275" s="138">
        <f>SUM(T1276:T1961)</f>
        <v>0</v>
      </c>
      <c r="AR1275" s="132" t="s">
        <v>82</v>
      </c>
      <c r="AT1275" s="139" t="s">
        <v>74</v>
      </c>
      <c r="AU1275" s="139" t="s">
        <v>82</v>
      </c>
      <c r="AY1275" s="132" t="s">
        <v>177</v>
      </c>
      <c r="BK1275" s="140">
        <f>SUM(BK1276:BK1961)</f>
        <v>0</v>
      </c>
    </row>
    <row r="1276" spans="2:65" s="1" customFormat="1" ht="76.349999999999994" customHeight="1">
      <c r="B1276" s="143"/>
      <c r="C1276" s="144" t="s">
        <v>764</v>
      </c>
      <c r="D1276" s="144" t="s">
        <v>179</v>
      </c>
      <c r="E1276" s="145" t="s">
        <v>3245</v>
      </c>
      <c r="F1276" s="146" t="s">
        <v>3246</v>
      </c>
      <c r="G1276" s="147" t="s">
        <v>260</v>
      </c>
      <c r="H1276" s="148">
        <v>1</v>
      </c>
      <c r="I1276" s="149"/>
      <c r="J1276" s="150">
        <f>ROUND(I1276*H1276,2)</f>
        <v>0</v>
      </c>
      <c r="K1276" s="151"/>
      <c r="L1276" s="32"/>
      <c r="M1276" s="152" t="s">
        <v>1</v>
      </c>
      <c r="N1276" s="153" t="s">
        <v>41</v>
      </c>
      <c r="P1276" s="154">
        <f>O1276*H1276</f>
        <v>0</v>
      </c>
      <c r="Q1276" s="154">
        <v>0</v>
      </c>
      <c r="R1276" s="154">
        <f>Q1276*H1276</f>
        <v>0</v>
      </c>
      <c r="S1276" s="154">
        <v>0</v>
      </c>
      <c r="T1276" s="155">
        <f>S1276*H1276</f>
        <v>0</v>
      </c>
      <c r="AR1276" s="156" t="s">
        <v>183</v>
      </c>
      <c r="AT1276" s="156" t="s">
        <v>179</v>
      </c>
      <c r="AU1276" s="156" t="s">
        <v>88</v>
      </c>
      <c r="AY1276" s="17" t="s">
        <v>177</v>
      </c>
      <c r="BE1276" s="157">
        <f>IF(N1276="základná",J1276,0)</f>
        <v>0</v>
      </c>
      <c r="BF1276" s="157">
        <f>IF(N1276="znížená",J1276,0)</f>
        <v>0</v>
      </c>
      <c r="BG1276" s="157">
        <f>IF(N1276="zákl. prenesená",J1276,0)</f>
        <v>0</v>
      </c>
      <c r="BH1276" s="157">
        <f>IF(N1276="zníž. prenesená",J1276,0)</f>
        <v>0</v>
      </c>
      <c r="BI1276" s="157">
        <f>IF(N1276="nulová",J1276,0)</f>
        <v>0</v>
      </c>
      <c r="BJ1276" s="17" t="s">
        <v>88</v>
      </c>
      <c r="BK1276" s="157">
        <f>ROUND(I1276*H1276,2)</f>
        <v>0</v>
      </c>
      <c r="BL1276" s="17" t="s">
        <v>183</v>
      </c>
      <c r="BM1276" s="156" t="s">
        <v>3247</v>
      </c>
    </row>
    <row r="1277" spans="2:65" s="12" customFormat="1">
      <c r="B1277" s="158"/>
      <c r="D1277" s="159" t="s">
        <v>184</v>
      </c>
      <c r="E1277" s="160" t="s">
        <v>1</v>
      </c>
      <c r="F1277" s="161" t="s">
        <v>3248</v>
      </c>
      <c r="H1277" s="162">
        <v>1</v>
      </c>
      <c r="I1277" s="163"/>
      <c r="L1277" s="158"/>
      <c r="M1277" s="164"/>
      <c r="T1277" s="165"/>
      <c r="AT1277" s="160" t="s">
        <v>184</v>
      </c>
      <c r="AU1277" s="160" t="s">
        <v>88</v>
      </c>
      <c r="AV1277" s="12" t="s">
        <v>88</v>
      </c>
      <c r="AW1277" s="12" t="s">
        <v>31</v>
      </c>
      <c r="AX1277" s="12" t="s">
        <v>75</v>
      </c>
      <c r="AY1277" s="160" t="s">
        <v>177</v>
      </c>
    </row>
    <row r="1278" spans="2:65" s="15" customFormat="1">
      <c r="B1278" s="180"/>
      <c r="D1278" s="159" t="s">
        <v>184</v>
      </c>
      <c r="E1278" s="181" t="s">
        <v>1</v>
      </c>
      <c r="F1278" s="182" t="s">
        <v>3249</v>
      </c>
      <c r="H1278" s="181" t="s">
        <v>1</v>
      </c>
      <c r="I1278" s="183"/>
      <c r="L1278" s="180"/>
      <c r="M1278" s="184"/>
      <c r="T1278" s="185"/>
      <c r="AT1278" s="181" t="s">
        <v>184</v>
      </c>
      <c r="AU1278" s="181" t="s">
        <v>88</v>
      </c>
      <c r="AV1278" s="15" t="s">
        <v>82</v>
      </c>
      <c r="AW1278" s="15" t="s">
        <v>31</v>
      </c>
      <c r="AX1278" s="15" t="s">
        <v>75</v>
      </c>
      <c r="AY1278" s="181" t="s">
        <v>177</v>
      </c>
    </row>
    <row r="1279" spans="2:65" s="15" customFormat="1">
      <c r="B1279" s="180"/>
      <c r="D1279" s="159" t="s">
        <v>184</v>
      </c>
      <c r="E1279" s="181" t="s">
        <v>1</v>
      </c>
      <c r="F1279" s="182" t="s">
        <v>3250</v>
      </c>
      <c r="H1279" s="181" t="s">
        <v>1</v>
      </c>
      <c r="I1279" s="183"/>
      <c r="L1279" s="180"/>
      <c r="M1279" s="184"/>
      <c r="T1279" s="185"/>
      <c r="AT1279" s="181" t="s">
        <v>184</v>
      </c>
      <c r="AU1279" s="181" t="s">
        <v>88</v>
      </c>
      <c r="AV1279" s="15" t="s">
        <v>82</v>
      </c>
      <c r="AW1279" s="15" t="s">
        <v>31</v>
      </c>
      <c r="AX1279" s="15" t="s">
        <v>75</v>
      </c>
      <c r="AY1279" s="181" t="s">
        <v>177</v>
      </c>
    </row>
    <row r="1280" spans="2:65" s="13" customFormat="1">
      <c r="B1280" s="166"/>
      <c r="D1280" s="159" t="s">
        <v>184</v>
      </c>
      <c r="E1280" s="167" t="s">
        <v>1</v>
      </c>
      <c r="F1280" s="168" t="s">
        <v>186</v>
      </c>
      <c r="H1280" s="169">
        <v>1</v>
      </c>
      <c r="I1280" s="170"/>
      <c r="L1280" s="166"/>
      <c r="M1280" s="171"/>
      <c r="T1280" s="172"/>
      <c r="AT1280" s="167" t="s">
        <v>184</v>
      </c>
      <c r="AU1280" s="167" t="s">
        <v>88</v>
      </c>
      <c r="AV1280" s="13" t="s">
        <v>183</v>
      </c>
      <c r="AW1280" s="13" t="s">
        <v>31</v>
      </c>
      <c r="AX1280" s="13" t="s">
        <v>82</v>
      </c>
      <c r="AY1280" s="167" t="s">
        <v>177</v>
      </c>
    </row>
    <row r="1281" spans="2:65" s="1" customFormat="1" ht="49.2" customHeight="1">
      <c r="B1281" s="143"/>
      <c r="C1281" s="144" t="s">
        <v>1238</v>
      </c>
      <c r="D1281" s="144" t="s">
        <v>179</v>
      </c>
      <c r="E1281" s="145" t="s">
        <v>3251</v>
      </c>
      <c r="F1281" s="146" t="s">
        <v>3252</v>
      </c>
      <c r="G1281" s="147" t="s">
        <v>260</v>
      </c>
      <c r="H1281" s="148">
        <v>1</v>
      </c>
      <c r="I1281" s="149"/>
      <c r="J1281" s="150">
        <f>ROUND(I1281*H1281,2)</f>
        <v>0</v>
      </c>
      <c r="K1281" s="151"/>
      <c r="L1281" s="32"/>
      <c r="M1281" s="152" t="s">
        <v>1</v>
      </c>
      <c r="N1281" s="153" t="s">
        <v>41</v>
      </c>
      <c r="P1281" s="154">
        <f>O1281*H1281</f>
        <v>0</v>
      </c>
      <c r="Q1281" s="154">
        <v>0</v>
      </c>
      <c r="R1281" s="154">
        <f>Q1281*H1281</f>
        <v>0</v>
      </c>
      <c r="S1281" s="154">
        <v>0</v>
      </c>
      <c r="T1281" s="155">
        <f>S1281*H1281</f>
        <v>0</v>
      </c>
      <c r="AR1281" s="156" t="s">
        <v>183</v>
      </c>
      <c r="AT1281" s="156" t="s">
        <v>179</v>
      </c>
      <c r="AU1281" s="156" t="s">
        <v>88</v>
      </c>
      <c r="AY1281" s="17" t="s">
        <v>177</v>
      </c>
      <c r="BE1281" s="157">
        <f>IF(N1281="základná",J1281,0)</f>
        <v>0</v>
      </c>
      <c r="BF1281" s="157">
        <f>IF(N1281="znížená",J1281,0)</f>
        <v>0</v>
      </c>
      <c r="BG1281" s="157">
        <f>IF(N1281="zákl. prenesená",J1281,0)</f>
        <v>0</v>
      </c>
      <c r="BH1281" s="157">
        <f>IF(N1281="zníž. prenesená",J1281,0)</f>
        <v>0</v>
      </c>
      <c r="BI1281" s="157">
        <f>IF(N1281="nulová",J1281,0)</f>
        <v>0</v>
      </c>
      <c r="BJ1281" s="17" t="s">
        <v>88</v>
      </c>
      <c r="BK1281" s="157">
        <f>ROUND(I1281*H1281,2)</f>
        <v>0</v>
      </c>
      <c r="BL1281" s="17" t="s">
        <v>183</v>
      </c>
      <c r="BM1281" s="156" t="s">
        <v>3253</v>
      </c>
    </row>
    <row r="1282" spans="2:65" s="12" customFormat="1">
      <c r="B1282" s="158"/>
      <c r="D1282" s="159" t="s">
        <v>184</v>
      </c>
      <c r="E1282" s="160" t="s">
        <v>1</v>
      </c>
      <c r="F1282" s="161" t="s">
        <v>3248</v>
      </c>
      <c r="H1282" s="162">
        <v>1</v>
      </c>
      <c r="I1282" s="163"/>
      <c r="L1282" s="158"/>
      <c r="M1282" s="164"/>
      <c r="T1282" s="165"/>
      <c r="AT1282" s="160" t="s">
        <v>184</v>
      </c>
      <c r="AU1282" s="160" t="s">
        <v>88</v>
      </c>
      <c r="AV1282" s="12" t="s">
        <v>88</v>
      </c>
      <c r="AW1282" s="12" t="s">
        <v>31</v>
      </c>
      <c r="AX1282" s="12" t="s">
        <v>75</v>
      </c>
      <c r="AY1282" s="160" t="s">
        <v>177</v>
      </c>
    </row>
    <row r="1283" spans="2:65" s="15" customFormat="1">
      <c r="B1283" s="180"/>
      <c r="D1283" s="159" t="s">
        <v>184</v>
      </c>
      <c r="E1283" s="181" t="s">
        <v>1</v>
      </c>
      <c r="F1283" s="182" t="s">
        <v>3249</v>
      </c>
      <c r="H1283" s="181" t="s">
        <v>1</v>
      </c>
      <c r="I1283" s="183"/>
      <c r="L1283" s="180"/>
      <c r="M1283" s="184"/>
      <c r="T1283" s="185"/>
      <c r="AT1283" s="181" t="s">
        <v>184</v>
      </c>
      <c r="AU1283" s="181" t="s">
        <v>88</v>
      </c>
      <c r="AV1283" s="15" t="s">
        <v>82</v>
      </c>
      <c r="AW1283" s="15" t="s">
        <v>31</v>
      </c>
      <c r="AX1283" s="15" t="s">
        <v>75</v>
      </c>
      <c r="AY1283" s="181" t="s">
        <v>177</v>
      </c>
    </row>
    <row r="1284" spans="2:65" s="15" customFormat="1">
      <c r="B1284" s="180"/>
      <c r="D1284" s="159" t="s">
        <v>184</v>
      </c>
      <c r="E1284" s="181" t="s">
        <v>1</v>
      </c>
      <c r="F1284" s="182" t="s">
        <v>3250</v>
      </c>
      <c r="H1284" s="181" t="s">
        <v>1</v>
      </c>
      <c r="I1284" s="183"/>
      <c r="L1284" s="180"/>
      <c r="M1284" s="184"/>
      <c r="T1284" s="185"/>
      <c r="AT1284" s="181" t="s">
        <v>184</v>
      </c>
      <c r="AU1284" s="181" t="s">
        <v>88</v>
      </c>
      <c r="AV1284" s="15" t="s">
        <v>82</v>
      </c>
      <c r="AW1284" s="15" t="s">
        <v>31</v>
      </c>
      <c r="AX1284" s="15" t="s">
        <v>75</v>
      </c>
      <c r="AY1284" s="181" t="s">
        <v>177</v>
      </c>
    </row>
    <row r="1285" spans="2:65" s="13" customFormat="1">
      <c r="B1285" s="166"/>
      <c r="D1285" s="159" t="s">
        <v>184</v>
      </c>
      <c r="E1285" s="167" t="s">
        <v>1</v>
      </c>
      <c r="F1285" s="168" t="s">
        <v>186</v>
      </c>
      <c r="H1285" s="169">
        <v>1</v>
      </c>
      <c r="I1285" s="170"/>
      <c r="L1285" s="166"/>
      <c r="M1285" s="171"/>
      <c r="T1285" s="172"/>
      <c r="AT1285" s="167" t="s">
        <v>184</v>
      </c>
      <c r="AU1285" s="167" t="s">
        <v>88</v>
      </c>
      <c r="AV1285" s="13" t="s">
        <v>183</v>
      </c>
      <c r="AW1285" s="13" t="s">
        <v>31</v>
      </c>
      <c r="AX1285" s="13" t="s">
        <v>82</v>
      </c>
      <c r="AY1285" s="167" t="s">
        <v>177</v>
      </c>
    </row>
    <row r="1286" spans="2:65" s="1" customFormat="1" ht="44.25" customHeight="1">
      <c r="B1286" s="143"/>
      <c r="C1286" s="144" t="s">
        <v>768</v>
      </c>
      <c r="D1286" s="144" t="s">
        <v>179</v>
      </c>
      <c r="E1286" s="145" t="s">
        <v>3254</v>
      </c>
      <c r="F1286" s="146" t="s">
        <v>3255</v>
      </c>
      <c r="G1286" s="147" t="s">
        <v>260</v>
      </c>
      <c r="H1286" s="148">
        <v>1</v>
      </c>
      <c r="I1286" s="149"/>
      <c r="J1286" s="150">
        <f>ROUND(I1286*H1286,2)</f>
        <v>0</v>
      </c>
      <c r="K1286" s="151"/>
      <c r="L1286" s="32"/>
      <c r="M1286" s="152" t="s">
        <v>1</v>
      </c>
      <c r="N1286" s="153" t="s">
        <v>41</v>
      </c>
      <c r="P1286" s="154">
        <f>O1286*H1286</f>
        <v>0</v>
      </c>
      <c r="Q1286" s="154">
        <v>0</v>
      </c>
      <c r="R1286" s="154">
        <f>Q1286*H1286</f>
        <v>0</v>
      </c>
      <c r="S1286" s="154">
        <v>0</v>
      </c>
      <c r="T1286" s="155">
        <f>S1286*H1286</f>
        <v>0</v>
      </c>
      <c r="AR1286" s="156" t="s">
        <v>183</v>
      </c>
      <c r="AT1286" s="156" t="s">
        <v>179</v>
      </c>
      <c r="AU1286" s="156" t="s">
        <v>88</v>
      </c>
      <c r="AY1286" s="17" t="s">
        <v>177</v>
      </c>
      <c r="BE1286" s="157">
        <f>IF(N1286="základná",J1286,0)</f>
        <v>0</v>
      </c>
      <c r="BF1286" s="157">
        <f>IF(N1286="znížená",J1286,0)</f>
        <v>0</v>
      </c>
      <c r="BG1286" s="157">
        <f>IF(N1286="zákl. prenesená",J1286,0)</f>
        <v>0</v>
      </c>
      <c r="BH1286" s="157">
        <f>IF(N1286="zníž. prenesená",J1286,0)</f>
        <v>0</v>
      </c>
      <c r="BI1286" s="157">
        <f>IF(N1286="nulová",J1286,0)</f>
        <v>0</v>
      </c>
      <c r="BJ1286" s="17" t="s">
        <v>88</v>
      </c>
      <c r="BK1286" s="157">
        <f>ROUND(I1286*H1286,2)</f>
        <v>0</v>
      </c>
      <c r="BL1286" s="17" t="s">
        <v>183</v>
      </c>
      <c r="BM1286" s="156" t="s">
        <v>3256</v>
      </c>
    </row>
    <row r="1287" spans="2:65" s="12" customFormat="1">
      <c r="B1287" s="158"/>
      <c r="D1287" s="159" t="s">
        <v>184</v>
      </c>
      <c r="E1287" s="160" t="s">
        <v>1</v>
      </c>
      <c r="F1287" s="161" t="s">
        <v>3248</v>
      </c>
      <c r="H1287" s="162">
        <v>1</v>
      </c>
      <c r="I1287" s="163"/>
      <c r="L1287" s="158"/>
      <c r="M1287" s="164"/>
      <c r="T1287" s="165"/>
      <c r="AT1287" s="160" t="s">
        <v>184</v>
      </c>
      <c r="AU1287" s="160" t="s">
        <v>88</v>
      </c>
      <c r="AV1287" s="12" t="s">
        <v>88</v>
      </c>
      <c r="AW1287" s="12" t="s">
        <v>31</v>
      </c>
      <c r="AX1287" s="12" t="s">
        <v>75</v>
      </c>
      <c r="AY1287" s="160" t="s">
        <v>177</v>
      </c>
    </row>
    <row r="1288" spans="2:65" s="15" customFormat="1">
      <c r="B1288" s="180"/>
      <c r="D1288" s="159" t="s">
        <v>184</v>
      </c>
      <c r="E1288" s="181" t="s">
        <v>1</v>
      </c>
      <c r="F1288" s="182" t="s">
        <v>3249</v>
      </c>
      <c r="H1288" s="181" t="s">
        <v>1</v>
      </c>
      <c r="I1288" s="183"/>
      <c r="L1288" s="180"/>
      <c r="M1288" s="184"/>
      <c r="T1288" s="185"/>
      <c r="AT1288" s="181" t="s">
        <v>184</v>
      </c>
      <c r="AU1288" s="181" t="s">
        <v>88</v>
      </c>
      <c r="AV1288" s="15" t="s">
        <v>82</v>
      </c>
      <c r="AW1288" s="15" t="s">
        <v>31</v>
      </c>
      <c r="AX1288" s="15" t="s">
        <v>75</v>
      </c>
      <c r="AY1288" s="181" t="s">
        <v>177</v>
      </c>
    </row>
    <row r="1289" spans="2:65" s="15" customFormat="1">
      <c r="B1289" s="180"/>
      <c r="D1289" s="159" t="s">
        <v>184</v>
      </c>
      <c r="E1289" s="181" t="s">
        <v>1</v>
      </c>
      <c r="F1289" s="182" t="s">
        <v>3250</v>
      </c>
      <c r="H1289" s="181" t="s">
        <v>1</v>
      </c>
      <c r="I1289" s="183"/>
      <c r="L1289" s="180"/>
      <c r="M1289" s="184"/>
      <c r="T1289" s="185"/>
      <c r="AT1289" s="181" t="s">
        <v>184</v>
      </c>
      <c r="AU1289" s="181" t="s">
        <v>88</v>
      </c>
      <c r="AV1289" s="15" t="s">
        <v>82</v>
      </c>
      <c r="AW1289" s="15" t="s">
        <v>31</v>
      </c>
      <c r="AX1289" s="15" t="s">
        <v>75</v>
      </c>
      <c r="AY1289" s="181" t="s">
        <v>177</v>
      </c>
    </row>
    <row r="1290" spans="2:65" s="13" customFormat="1">
      <c r="B1290" s="166"/>
      <c r="D1290" s="159" t="s">
        <v>184</v>
      </c>
      <c r="E1290" s="167" t="s">
        <v>1</v>
      </c>
      <c r="F1290" s="168" t="s">
        <v>186</v>
      </c>
      <c r="H1290" s="169">
        <v>1</v>
      </c>
      <c r="I1290" s="170"/>
      <c r="L1290" s="166"/>
      <c r="M1290" s="171"/>
      <c r="T1290" s="172"/>
      <c r="AT1290" s="167" t="s">
        <v>184</v>
      </c>
      <c r="AU1290" s="167" t="s">
        <v>88</v>
      </c>
      <c r="AV1290" s="13" t="s">
        <v>183</v>
      </c>
      <c r="AW1290" s="13" t="s">
        <v>31</v>
      </c>
      <c r="AX1290" s="13" t="s">
        <v>82</v>
      </c>
      <c r="AY1290" s="167" t="s">
        <v>177</v>
      </c>
    </row>
    <row r="1291" spans="2:65" s="1" customFormat="1" ht="37.950000000000003" customHeight="1">
      <c r="B1291" s="143"/>
      <c r="C1291" s="144" t="s">
        <v>1245</v>
      </c>
      <c r="D1291" s="144" t="s">
        <v>179</v>
      </c>
      <c r="E1291" s="145" t="s">
        <v>3257</v>
      </c>
      <c r="F1291" s="146" t="s">
        <v>3258</v>
      </c>
      <c r="G1291" s="147" t="s">
        <v>260</v>
      </c>
      <c r="H1291" s="148">
        <v>1</v>
      </c>
      <c r="I1291" s="149"/>
      <c r="J1291" s="150">
        <f>ROUND(I1291*H1291,2)</f>
        <v>0</v>
      </c>
      <c r="K1291" s="151"/>
      <c r="L1291" s="32"/>
      <c r="M1291" s="152" t="s">
        <v>1</v>
      </c>
      <c r="N1291" s="153" t="s">
        <v>41</v>
      </c>
      <c r="P1291" s="154">
        <f>O1291*H1291</f>
        <v>0</v>
      </c>
      <c r="Q1291" s="154">
        <v>0</v>
      </c>
      <c r="R1291" s="154">
        <f>Q1291*H1291</f>
        <v>0</v>
      </c>
      <c r="S1291" s="154">
        <v>0</v>
      </c>
      <c r="T1291" s="155">
        <f>S1291*H1291</f>
        <v>0</v>
      </c>
      <c r="AR1291" s="156" t="s">
        <v>183</v>
      </c>
      <c r="AT1291" s="156" t="s">
        <v>179</v>
      </c>
      <c r="AU1291" s="156" t="s">
        <v>88</v>
      </c>
      <c r="AY1291" s="17" t="s">
        <v>177</v>
      </c>
      <c r="BE1291" s="157">
        <f>IF(N1291="základná",J1291,0)</f>
        <v>0</v>
      </c>
      <c r="BF1291" s="157">
        <f>IF(N1291="znížená",J1291,0)</f>
        <v>0</v>
      </c>
      <c r="BG1291" s="157">
        <f>IF(N1291="zákl. prenesená",J1291,0)</f>
        <v>0</v>
      </c>
      <c r="BH1291" s="157">
        <f>IF(N1291="zníž. prenesená",J1291,0)</f>
        <v>0</v>
      </c>
      <c r="BI1291" s="157">
        <f>IF(N1291="nulová",J1291,0)</f>
        <v>0</v>
      </c>
      <c r="BJ1291" s="17" t="s">
        <v>88</v>
      </c>
      <c r="BK1291" s="157">
        <f>ROUND(I1291*H1291,2)</f>
        <v>0</v>
      </c>
      <c r="BL1291" s="17" t="s">
        <v>183</v>
      </c>
      <c r="BM1291" s="156" t="s">
        <v>3259</v>
      </c>
    </row>
    <row r="1292" spans="2:65" s="12" customFormat="1">
      <c r="B1292" s="158"/>
      <c r="D1292" s="159" t="s">
        <v>184</v>
      </c>
      <c r="E1292" s="160" t="s">
        <v>1</v>
      </c>
      <c r="F1292" s="161" t="s">
        <v>3248</v>
      </c>
      <c r="H1292" s="162">
        <v>1</v>
      </c>
      <c r="I1292" s="163"/>
      <c r="L1292" s="158"/>
      <c r="M1292" s="164"/>
      <c r="T1292" s="165"/>
      <c r="AT1292" s="160" t="s">
        <v>184</v>
      </c>
      <c r="AU1292" s="160" t="s">
        <v>88</v>
      </c>
      <c r="AV1292" s="12" t="s">
        <v>88</v>
      </c>
      <c r="AW1292" s="12" t="s">
        <v>31</v>
      </c>
      <c r="AX1292" s="12" t="s">
        <v>75</v>
      </c>
      <c r="AY1292" s="160" t="s">
        <v>177</v>
      </c>
    </row>
    <row r="1293" spans="2:65" s="15" customFormat="1">
      <c r="B1293" s="180"/>
      <c r="D1293" s="159" t="s">
        <v>184</v>
      </c>
      <c r="E1293" s="181" t="s">
        <v>1</v>
      </c>
      <c r="F1293" s="182" t="s">
        <v>3249</v>
      </c>
      <c r="H1293" s="181" t="s">
        <v>1</v>
      </c>
      <c r="I1293" s="183"/>
      <c r="L1293" s="180"/>
      <c r="M1293" s="184"/>
      <c r="T1293" s="185"/>
      <c r="AT1293" s="181" t="s">
        <v>184</v>
      </c>
      <c r="AU1293" s="181" t="s">
        <v>88</v>
      </c>
      <c r="AV1293" s="15" t="s">
        <v>82</v>
      </c>
      <c r="AW1293" s="15" t="s">
        <v>31</v>
      </c>
      <c r="AX1293" s="15" t="s">
        <v>75</v>
      </c>
      <c r="AY1293" s="181" t="s">
        <v>177</v>
      </c>
    </row>
    <row r="1294" spans="2:65" s="15" customFormat="1">
      <c r="B1294" s="180"/>
      <c r="D1294" s="159" t="s">
        <v>184</v>
      </c>
      <c r="E1294" s="181" t="s">
        <v>1</v>
      </c>
      <c r="F1294" s="182" t="s">
        <v>3250</v>
      </c>
      <c r="H1294" s="181" t="s">
        <v>1</v>
      </c>
      <c r="I1294" s="183"/>
      <c r="L1294" s="180"/>
      <c r="M1294" s="184"/>
      <c r="T1294" s="185"/>
      <c r="AT1294" s="181" t="s">
        <v>184</v>
      </c>
      <c r="AU1294" s="181" t="s">
        <v>88</v>
      </c>
      <c r="AV1294" s="15" t="s">
        <v>82</v>
      </c>
      <c r="AW1294" s="15" t="s">
        <v>31</v>
      </c>
      <c r="AX1294" s="15" t="s">
        <v>75</v>
      </c>
      <c r="AY1294" s="181" t="s">
        <v>177</v>
      </c>
    </row>
    <row r="1295" spans="2:65" s="13" customFormat="1">
      <c r="B1295" s="166"/>
      <c r="D1295" s="159" t="s">
        <v>184</v>
      </c>
      <c r="E1295" s="167" t="s">
        <v>1</v>
      </c>
      <c r="F1295" s="168" t="s">
        <v>186</v>
      </c>
      <c r="H1295" s="169">
        <v>1</v>
      </c>
      <c r="I1295" s="170"/>
      <c r="L1295" s="166"/>
      <c r="M1295" s="171"/>
      <c r="T1295" s="172"/>
      <c r="AT1295" s="167" t="s">
        <v>184</v>
      </c>
      <c r="AU1295" s="167" t="s">
        <v>88</v>
      </c>
      <c r="AV1295" s="13" t="s">
        <v>183</v>
      </c>
      <c r="AW1295" s="13" t="s">
        <v>31</v>
      </c>
      <c r="AX1295" s="13" t="s">
        <v>82</v>
      </c>
      <c r="AY1295" s="167" t="s">
        <v>177</v>
      </c>
    </row>
    <row r="1296" spans="2:65" s="1" customFormat="1" ht="62.7" customHeight="1">
      <c r="B1296" s="143"/>
      <c r="C1296" s="144" t="s">
        <v>773</v>
      </c>
      <c r="D1296" s="144" t="s">
        <v>179</v>
      </c>
      <c r="E1296" s="145" t="s">
        <v>3260</v>
      </c>
      <c r="F1296" s="146" t="s">
        <v>3261</v>
      </c>
      <c r="G1296" s="147" t="s">
        <v>260</v>
      </c>
      <c r="H1296" s="148">
        <v>1</v>
      </c>
      <c r="I1296" s="149"/>
      <c r="J1296" s="150">
        <f>ROUND(I1296*H1296,2)</f>
        <v>0</v>
      </c>
      <c r="K1296" s="151"/>
      <c r="L1296" s="32"/>
      <c r="M1296" s="152" t="s">
        <v>1</v>
      </c>
      <c r="N1296" s="153" t="s">
        <v>41</v>
      </c>
      <c r="P1296" s="154">
        <f>O1296*H1296</f>
        <v>0</v>
      </c>
      <c r="Q1296" s="154">
        <v>0</v>
      </c>
      <c r="R1296" s="154">
        <f>Q1296*H1296</f>
        <v>0</v>
      </c>
      <c r="S1296" s="154">
        <v>0</v>
      </c>
      <c r="T1296" s="155">
        <f>S1296*H1296</f>
        <v>0</v>
      </c>
      <c r="AR1296" s="156" t="s">
        <v>183</v>
      </c>
      <c r="AT1296" s="156" t="s">
        <v>179</v>
      </c>
      <c r="AU1296" s="156" t="s">
        <v>88</v>
      </c>
      <c r="AY1296" s="17" t="s">
        <v>177</v>
      </c>
      <c r="BE1296" s="157">
        <f>IF(N1296="základná",J1296,0)</f>
        <v>0</v>
      </c>
      <c r="BF1296" s="157">
        <f>IF(N1296="znížená",J1296,0)</f>
        <v>0</v>
      </c>
      <c r="BG1296" s="157">
        <f>IF(N1296="zákl. prenesená",J1296,0)</f>
        <v>0</v>
      </c>
      <c r="BH1296" s="157">
        <f>IF(N1296="zníž. prenesená",J1296,0)</f>
        <v>0</v>
      </c>
      <c r="BI1296" s="157">
        <f>IF(N1296="nulová",J1296,0)</f>
        <v>0</v>
      </c>
      <c r="BJ1296" s="17" t="s">
        <v>88</v>
      </c>
      <c r="BK1296" s="157">
        <f>ROUND(I1296*H1296,2)</f>
        <v>0</v>
      </c>
      <c r="BL1296" s="17" t="s">
        <v>183</v>
      </c>
      <c r="BM1296" s="156" t="s">
        <v>3262</v>
      </c>
    </row>
    <row r="1297" spans="2:65" s="12" customFormat="1">
      <c r="B1297" s="158"/>
      <c r="D1297" s="159" t="s">
        <v>184</v>
      </c>
      <c r="E1297" s="160" t="s">
        <v>1</v>
      </c>
      <c r="F1297" s="161" t="s">
        <v>3263</v>
      </c>
      <c r="H1297" s="162">
        <v>1</v>
      </c>
      <c r="I1297" s="163"/>
      <c r="L1297" s="158"/>
      <c r="M1297" s="164"/>
      <c r="T1297" s="165"/>
      <c r="AT1297" s="160" t="s">
        <v>184</v>
      </c>
      <c r="AU1297" s="160" t="s">
        <v>88</v>
      </c>
      <c r="AV1297" s="12" t="s">
        <v>88</v>
      </c>
      <c r="AW1297" s="12" t="s">
        <v>31</v>
      </c>
      <c r="AX1297" s="12" t="s">
        <v>75</v>
      </c>
      <c r="AY1297" s="160" t="s">
        <v>177</v>
      </c>
    </row>
    <row r="1298" spans="2:65" s="15" customFormat="1">
      <c r="B1298" s="180"/>
      <c r="D1298" s="159" t="s">
        <v>184</v>
      </c>
      <c r="E1298" s="181" t="s">
        <v>1</v>
      </c>
      <c r="F1298" s="182" t="s">
        <v>3264</v>
      </c>
      <c r="H1298" s="181" t="s">
        <v>1</v>
      </c>
      <c r="I1298" s="183"/>
      <c r="L1298" s="180"/>
      <c r="M1298" s="184"/>
      <c r="T1298" s="185"/>
      <c r="AT1298" s="181" t="s">
        <v>184</v>
      </c>
      <c r="AU1298" s="181" t="s">
        <v>88</v>
      </c>
      <c r="AV1298" s="15" t="s">
        <v>82</v>
      </c>
      <c r="AW1298" s="15" t="s">
        <v>31</v>
      </c>
      <c r="AX1298" s="15" t="s">
        <v>75</v>
      </c>
      <c r="AY1298" s="181" t="s">
        <v>177</v>
      </c>
    </row>
    <row r="1299" spans="2:65" s="13" customFormat="1">
      <c r="B1299" s="166"/>
      <c r="D1299" s="159" t="s">
        <v>184</v>
      </c>
      <c r="E1299" s="167" t="s">
        <v>1</v>
      </c>
      <c r="F1299" s="168" t="s">
        <v>186</v>
      </c>
      <c r="H1299" s="169">
        <v>1</v>
      </c>
      <c r="I1299" s="170"/>
      <c r="L1299" s="166"/>
      <c r="M1299" s="171"/>
      <c r="T1299" s="172"/>
      <c r="AT1299" s="167" t="s">
        <v>184</v>
      </c>
      <c r="AU1299" s="167" t="s">
        <v>88</v>
      </c>
      <c r="AV1299" s="13" t="s">
        <v>183</v>
      </c>
      <c r="AW1299" s="13" t="s">
        <v>31</v>
      </c>
      <c r="AX1299" s="13" t="s">
        <v>82</v>
      </c>
      <c r="AY1299" s="167" t="s">
        <v>177</v>
      </c>
    </row>
    <row r="1300" spans="2:65" s="1" customFormat="1" ht="78.75" customHeight="1">
      <c r="B1300" s="143"/>
      <c r="C1300" s="144" t="s">
        <v>1254</v>
      </c>
      <c r="D1300" s="144" t="s">
        <v>179</v>
      </c>
      <c r="E1300" s="145" t="s">
        <v>3265</v>
      </c>
      <c r="F1300" s="146" t="s">
        <v>3266</v>
      </c>
      <c r="G1300" s="147" t="s">
        <v>260</v>
      </c>
      <c r="H1300" s="148">
        <v>1</v>
      </c>
      <c r="I1300" s="149"/>
      <c r="J1300" s="150">
        <f>ROUND(I1300*H1300,2)</f>
        <v>0</v>
      </c>
      <c r="K1300" s="151"/>
      <c r="L1300" s="32"/>
      <c r="M1300" s="152" t="s">
        <v>1</v>
      </c>
      <c r="N1300" s="153" t="s">
        <v>41</v>
      </c>
      <c r="P1300" s="154">
        <f>O1300*H1300</f>
        <v>0</v>
      </c>
      <c r="Q1300" s="154">
        <v>0</v>
      </c>
      <c r="R1300" s="154">
        <f>Q1300*H1300</f>
        <v>0</v>
      </c>
      <c r="S1300" s="154">
        <v>0</v>
      </c>
      <c r="T1300" s="155">
        <f>S1300*H1300</f>
        <v>0</v>
      </c>
      <c r="AR1300" s="156" t="s">
        <v>183</v>
      </c>
      <c r="AT1300" s="156" t="s">
        <v>179</v>
      </c>
      <c r="AU1300" s="156" t="s">
        <v>88</v>
      </c>
      <c r="AY1300" s="17" t="s">
        <v>177</v>
      </c>
      <c r="BE1300" s="157">
        <f>IF(N1300="základná",J1300,0)</f>
        <v>0</v>
      </c>
      <c r="BF1300" s="157">
        <f>IF(N1300="znížená",J1300,0)</f>
        <v>0</v>
      </c>
      <c r="BG1300" s="157">
        <f>IF(N1300="zákl. prenesená",J1300,0)</f>
        <v>0</v>
      </c>
      <c r="BH1300" s="157">
        <f>IF(N1300="zníž. prenesená",J1300,0)</f>
        <v>0</v>
      </c>
      <c r="BI1300" s="157">
        <f>IF(N1300="nulová",J1300,0)</f>
        <v>0</v>
      </c>
      <c r="BJ1300" s="17" t="s">
        <v>88</v>
      </c>
      <c r="BK1300" s="157">
        <f>ROUND(I1300*H1300,2)</f>
        <v>0</v>
      </c>
      <c r="BL1300" s="17" t="s">
        <v>183</v>
      </c>
      <c r="BM1300" s="156" t="s">
        <v>3267</v>
      </c>
    </row>
    <row r="1301" spans="2:65" s="12" customFormat="1">
      <c r="B1301" s="158"/>
      <c r="D1301" s="159" t="s">
        <v>184</v>
      </c>
      <c r="E1301" s="160" t="s">
        <v>1</v>
      </c>
      <c r="F1301" s="161" t="s">
        <v>3263</v>
      </c>
      <c r="H1301" s="162">
        <v>1</v>
      </c>
      <c r="I1301" s="163"/>
      <c r="L1301" s="158"/>
      <c r="M1301" s="164"/>
      <c r="T1301" s="165"/>
      <c r="AT1301" s="160" t="s">
        <v>184</v>
      </c>
      <c r="AU1301" s="160" t="s">
        <v>88</v>
      </c>
      <c r="AV1301" s="12" t="s">
        <v>88</v>
      </c>
      <c r="AW1301" s="12" t="s">
        <v>31</v>
      </c>
      <c r="AX1301" s="12" t="s">
        <v>75</v>
      </c>
      <c r="AY1301" s="160" t="s">
        <v>177</v>
      </c>
    </row>
    <row r="1302" spans="2:65" s="15" customFormat="1">
      <c r="B1302" s="180"/>
      <c r="D1302" s="159" t="s">
        <v>184</v>
      </c>
      <c r="E1302" s="181" t="s">
        <v>1</v>
      </c>
      <c r="F1302" s="182" t="s">
        <v>3264</v>
      </c>
      <c r="H1302" s="181" t="s">
        <v>1</v>
      </c>
      <c r="I1302" s="183"/>
      <c r="L1302" s="180"/>
      <c r="M1302" s="184"/>
      <c r="T1302" s="185"/>
      <c r="AT1302" s="181" t="s">
        <v>184</v>
      </c>
      <c r="AU1302" s="181" t="s">
        <v>88</v>
      </c>
      <c r="AV1302" s="15" t="s">
        <v>82</v>
      </c>
      <c r="AW1302" s="15" t="s">
        <v>31</v>
      </c>
      <c r="AX1302" s="15" t="s">
        <v>75</v>
      </c>
      <c r="AY1302" s="181" t="s">
        <v>177</v>
      </c>
    </row>
    <row r="1303" spans="2:65" s="13" customFormat="1">
      <c r="B1303" s="166"/>
      <c r="D1303" s="159" t="s">
        <v>184</v>
      </c>
      <c r="E1303" s="167" t="s">
        <v>1</v>
      </c>
      <c r="F1303" s="168" t="s">
        <v>186</v>
      </c>
      <c r="H1303" s="169">
        <v>1</v>
      </c>
      <c r="I1303" s="170"/>
      <c r="L1303" s="166"/>
      <c r="M1303" s="171"/>
      <c r="T1303" s="172"/>
      <c r="AT1303" s="167" t="s">
        <v>184</v>
      </c>
      <c r="AU1303" s="167" t="s">
        <v>88</v>
      </c>
      <c r="AV1303" s="13" t="s">
        <v>183</v>
      </c>
      <c r="AW1303" s="13" t="s">
        <v>31</v>
      </c>
      <c r="AX1303" s="13" t="s">
        <v>82</v>
      </c>
      <c r="AY1303" s="167" t="s">
        <v>177</v>
      </c>
    </row>
    <row r="1304" spans="2:65" s="1" customFormat="1" ht="66.75" customHeight="1">
      <c r="B1304" s="143"/>
      <c r="C1304" s="144" t="s">
        <v>777</v>
      </c>
      <c r="D1304" s="144" t="s">
        <v>179</v>
      </c>
      <c r="E1304" s="145" t="s">
        <v>3268</v>
      </c>
      <c r="F1304" s="146" t="s">
        <v>3269</v>
      </c>
      <c r="G1304" s="147" t="s">
        <v>260</v>
      </c>
      <c r="H1304" s="148">
        <v>1</v>
      </c>
      <c r="I1304" s="149"/>
      <c r="J1304" s="150">
        <f>ROUND(I1304*H1304,2)</f>
        <v>0</v>
      </c>
      <c r="K1304" s="151"/>
      <c r="L1304" s="32"/>
      <c r="M1304" s="152" t="s">
        <v>1</v>
      </c>
      <c r="N1304" s="153" t="s">
        <v>41</v>
      </c>
      <c r="P1304" s="154">
        <f>O1304*H1304</f>
        <v>0</v>
      </c>
      <c r="Q1304" s="154">
        <v>0</v>
      </c>
      <c r="R1304" s="154">
        <f>Q1304*H1304</f>
        <v>0</v>
      </c>
      <c r="S1304" s="154">
        <v>0</v>
      </c>
      <c r="T1304" s="155">
        <f>S1304*H1304</f>
        <v>0</v>
      </c>
      <c r="AR1304" s="156" t="s">
        <v>183</v>
      </c>
      <c r="AT1304" s="156" t="s">
        <v>179</v>
      </c>
      <c r="AU1304" s="156" t="s">
        <v>88</v>
      </c>
      <c r="AY1304" s="17" t="s">
        <v>177</v>
      </c>
      <c r="BE1304" s="157">
        <f>IF(N1304="základná",J1304,0)</f>
        <v>0</v>
      </c>
      <c r="BF1304" s="157">
        <f>IF(N1304="znížená",J1304,0)</f>
        <v>0</v>
      </c>
      <c r="BG1304" s="157">
        <f>IF(N1304="zákl. prenesená",J1304,0)</f>
        <v>0</v>
      </c>
      <c r="BH1304" s="157">
        <f>IF(N1304="zníž. prenesená",J1304,0)</f>
        <v>0</v>
      </c>
      <c r="BI1304" s="157">
        <f>IF(N1304="nulová",J1304,0)</f>
        <v>0</v>
      </c>
      <c r="BJ1304" s="17" t="s">
        <v>88</v>
      </c>
      <c r="BK1304" s="157">
        <f>ROUND(I1304*H1304,2)</f>
        <v>0</v>
      </c>
      <c r="BL1304" s="17" t="s">
        <v>183</v>
      </c>
      <c r="BM1304" s="156" t="s">
        <v>3270</v>
      </c>
    </row>
    <row r="1305" spans="2:65" s="12" customFormat="1">
      <c r="B1305" s="158"/>
      <c r="D1305" s="159" t="s">
        <v>184</v>
      </c>
      <c r="E1305" s="160" t="s">
        <v>1</v>
      </c>
      <c r="F1305" s="161" t="s">
        <v>3263</v>
      </c>
      <c r="H1305" s="162">
        <v>1</v>
      </c>
      <c r="I1305" s="163"/>
      <c r="L1305" s="158"/>
      <c r="M1305" s="164"/>
      <c r="T1305" s="165"/>
      <c r="AT1305" s="160" t="s">
        <v>184</v>
      </c>
      <c r="AU1305" s="160" t="s">
        <v>88</v>
      </c>
      <c r="AV1305" s="12" t="s">
        <v>88</v>
      </c>
      <c r="AW1305" s="12" t="s">
        <v>31</v>
      </c>
      <c r="AX1305" s="12" t="s">
        <v>75</v>
      </c>
      <c r="AY1305" s="160" t="s">
        <v>177</v>
      </c>
    </row>
    <row r="1306" spans="2:65" s="15" customFormat="1">
      <c r="B1306" s="180"/>
      <c r="D1306" s="159" t="s">
        <v>184</v>
      </c>
      <c r="E1306" s="181" t="s">
        <v>1</v>
      </c>
      <c r="F1306" s="182" t="s">
        <v>3264</v>
      </c>
      <c r="H1306" s="181" t="s">
        <v>1</v>
      </c>
      <c r="I1306" s="183"/>
      <c r="L1306" s="180"/>
      <c r="M1306" s="184"/>
      <c r="T1306" s="185"/>
      <c r="AT1306" s="181" t="s">
        <v>184</v>
      </c>
      <c r="AU1306" s="181" t="s">
        <v>88</v>
      </c>
      <c r="AV1306" s="15" t="s">
        <v>82</v>
      </c>
      <c r="AW1306" s="15" t="s">
        <v>31</v>
      </c>
      <c r="AX1306" s="15" t="s">
        <v>75</v>
      </c>
      <c r="AY1306" s="181" t="s">
        <v>177</v>
      </c>
    </row>
    <row r="1307" spans="2:65" s="13" customFormat="1">
      <c r="B1307" s="166"/>
      <c r="D1307" s="159" t="s">
        <v>184</v>
      </c>
      <c r="E1307" s="167" t="s">
        <v>1</v>
      </c>
      <c r="F1307" s="168" t="s">
        <v>186</v>
      </c>
      <c r="H1307" s="169">
        <v>1</v>
      </c>
      <c r="I1307" s="170"/>
      <c r="L1307" s="166"/>
      <c r="M1307" s="171"/>
      <c r="T1307" s="172"/>
      <c r="AT1307" s="167" t="s">
        <v>184</v>
      </c>
      <c r="AU1307" s="167" t="s">
        <v>88</v>
      </c>
      <c r="AV1307" s="13" t="s">
        <v>183</v>
      </c>
      <c r="AW1307" s="13" t="s">
        <v>31</v>
      </c>
      <c r="AX1307" s="13" t="s">
        <v>82</v>
      </c>
      <c r="AY1307" s="167" t="s">
        <v>177</v>
      </c>
    </row>
    <row r="1308" spans="2:65" s="1" customFormat="1" ht="55.5" customHeight="1">
      <c r="B1308" s="143"/>
      <c r="C1308" s="144" t="s">
        <v>1261</v>
      </c>
      <c r="D1308" s="144" t="s">
        <v>179</v>
      </c>
      <c r="E1308" s="145" t="s">
        <v>3271</v>
      </c>
      <c r="F1308" s="146" t="s">
        <v>3272</v>
      </c>
      <c r="G1308" s="147" t="s">
        <v>260</v>
      </c>
      <c r="H1308" s="148">
        <v>1</v>
      </c>
      <c r="I1308" s="149"/>
      <c r="J1308" s="150">
        <f>ROUND(I1308*H1308,2)</f>
        <v>0</v>
      </c>
      <c r="K1308" s="151"/>
      <c r="L1308" s="32"/>
      <c r="M1308" s="152" t="s">
        <v>1</v>
      </c>
      <c r="N1308" s="153" t="s">
        <v>41</v>
      </c>
      <c r="P1308" s="154">
        <f>O1308*H1308</f>
        <v>0</v>
      </c>
      <c r="Q1308" s="154">
        <v>0</v>
      </c>
      <c r="R1308" s="154">
        <f>Q1308*H1308</f>
        <v>0</v>
      </c>
      <c r="S1308" s="154">
        <v>0</v>
      </c>
      <c r="T1308" s="155">
        <f>S1308*H1308</f>
        <v>0</v>
      </c>
      <c r="AR1308" s="156" t="s">
        <v>183</v>
      </c>
      <c r="AT1308" s="156" t="s">
        <v>179</v>
      </c>
      <c r="AU1308" s="156" t="s">
        <v>88</v>
      </c>
      <c r="AY1308" s="17" t="s">
        <v>177</v>
      </c>
      <c r="BE1308" s="157">
        <f>IF(N1308="základná",J1308,0)</f>
        <v>0</v>
      </c>
      <c r="BF1308" s="157">
        <f>IF(N1308="znížená",J1308,0)</f>
        <v>0</v>
      </c>
      <c r="BG1308" s="157">
        <f>IF(N1308="zákl. prenesená",J1308,0)</f>
        <v>0</v>
      </c>
      <c r="BH1308" s="157">
        <f>IF(N1308="zníž. prenesená",J1308,0)</f>
        <v>0</v>
      </c>
      <c r="BI1308" s="157">
        <f>IF(N1308="nulová",J1308,0)</f>
        <v>0</v>
      </c>
      <c r="BJ1308" s="17" t="s">
        <v>88</v>
      </c>
      <c r="BK1308" s="157">
        <f>ROUND(I1308*H1308,2)</f>
        <v>0</v>
      </c>
      <c r="BL1308" s="17" t="s">
        <v>183</v>
      </c>
      <c r="BM1308" s="156" t="s">
        <v>3273</v>
      </c>
    </row>
    <row r="1309" spans="2:65" s="12" customFormat="1">
      <c r="B1309" s="158"/>
      <c r="D1309" s="159" t="s">
        <v>184</v>
      </c>
      <c r="E1309" s="160" t="s">
        <v>1</v>
      </c>
      <c r="F1309" s="161" t="s">
        <v>3263</v>
      </c>
      <c r="H1309" s="162">
        <v>1</v>
      </c>
      <c r="I1309" s="163"/>
      <c r="L1309" s="158"/>
      <c r="M1309" s="164"/>
      <c r="T1309" s="165"/>
      <c r="AT1309" s="160" t="s">
        <v>184</v>
      </c>
      <c r="AU1309" s="160" t="s">
        <v>88</v>
      </c>
      <c r="AV1309" s="12" t="s">
        <v>88</v>
      </c>
      <c r="AW1309" s="12" t="s">
        <v>31</v>
      </c>
      <c r="AX1309" s="12" t="s">
        <v>75</v>
      </c>
      <c r="AY1309" s="160" t="s">
        <v>177</v>
      </c>
    </row>
    <row r="1310" spans="2:65" s="15" customFormat="1">
      <c r="B1310" s="180"/>
      <c r="D1310" s="159" t="s">
        <v>184</v>
      </c>
      <c r="E1310" s="181" t="s">
        <v>1</v>
      </c>
      <c r="F1310" s="182" t="s">
        <v>3264</v>
      </c>
      <c r="H1310" s="181" t="s">
        <v>1</v>
      </c>
      <c r="I1310" s="183"/>
      <c r="L1310" s="180"/>
      <c r="M1310" s="184"/>
      <c r="T1310" s="185"/>
      <c r="AT1310" s="181" t="s">
        <v>184</v>
      </c>
      <c r="AU1310" s="181" t="s">
        <v>88</v>
      </c>
      <c r="AV1310" s="15" t="s">
        <v>82</v>
      </c>
      <c r="AW1310" s="15" t="s">
        <v>31</v>
      </c>
      <c r="AX1310" s="15" t="s">
        <v>75</v>
      </c>
      <c r="AY1310" s="181" t="s">
        <v>177</v>
      </c>
    </row>
    <row r="1311" spans="2:65" s="13" customFormat="1">
      <c r="B1311" s="166"/>
      <c r="D1311" s="159" t="s">
        <v>184</v>
      </c>
      <c r="E1311" s="167" t="s">
        <v>1</v>
      </c>
      <c r="F1311" s="168" t="s">
        <v>186</v>
      </c>
      <c r="H1311" s="169">
        <v>1</v>
      </c>
      <c r="I1311" s="170"/>
      <c r="L1311" s="166"/>
      <c r="M1311" s="171"/>
      <c r="T1311" s="172"/>
      <c r="AT1311" s="167" t="s">
        <v>184</v>
      </c>
      <c r="AU1311" s="167" t="s">
        <v>88</v>
      </c>
      <c r="AV1311" s="13" t="s">
        <v>183</v>
      </c>
      <c r="AW1311" s="13" t="s">
        <v>31</v>
      </c>
      <c r="AX1311" s="13" t="s">
        <v>82</v>
      </c>
      <c r="AY1311" s="167" t="s">
        <v>177</v>
      </c>
    </row>
    <row r="1312" spans="2:65" s="1" customFormat="1" ht="55.5" customHeight="1">
      <c r="B1312" s="143"/>
      <c r="C1312" s="144" t="s">
        <v>783</v>
      </c>
      <c r="D1312" s="144" t="s">
        <v>179</v>
      </c>
      <c r="E1312" s="145" t="s">
        <v>3274</v>
      </c>
      <c r="F1312" s="146" t="s">
        <v>3275</v>
      </c>
      <c r="G1312" s="147" t="s">
        <v>260</v>
      </c>
      <c r="H1312" s="148">
        <v>1</v>
      </c>
      <c r="I1312" s="149"/>
      <c r="J1312" s="150">
        <f>ROUND(I1312*H1312,2)</f>
        <v>0</v>
      </c>
      <c r="K1312" s="151"/>
      <c r="L1312" s="32"/>
      <c r="M1312" s="152" t="s">
        <v>1</v>
      </c>
      <c r="N1312" s="153" t="s">
        <v>41</v>
      </c>
      <c r="P1312" s="154">
        <f>O1312*H1312</f>
        <v>0</v>
      </c>
      <c r="Q1312" s="154">
        <v>0</v>
      </c>
      <c r="R1312" s="154">
        <f>Q1312*H1312</f>
        <v>0</v>
      </c>
      <c r="S1312" s="154">
        <v>0</v>
      </c>
      <c r="T1312" s="155">
        <f>S1312*H1312</f>
        <v>0</v>
      </c>
      <c r="AR1312" s="156" t="s">
        <v>183</v>
      </c>
      <c r="AT1312" s="156" t="s">
        <v>179</v>
      </c>
      <c r="AU1312" s="156" t="s">
        <v>88</v>
      </c>
      <c r="AY1312" s="17" t="s">
        <v>177</v>
      </c>
      <c r="BE1312" s="157">
        <f>IF(N1312="základná",J1312,0)</f>
        <v>0</v>
      </c>
      <c r="BF1312" s="157">
        <f>IF(N1312="znížená",J1312,0)</f>
        <v>0</v>
      </c>
      <c r="BG1312" s="157">
        <f>IF(N1312="zákl. prenesená",J1312,0)</f>
        <v>0</v>
      </c>
      <c r="BH1312" s="157">
        <f>IF(N1312="zníž. prenesená",J1312,0)</f>
        <v>0</v>
      </c>
      <c r="BI1312" s="157">
        <f>IF(N1312="nulová",J1312,0)</f>
        <v>0</v>
      </c>
      <c r="BJ1312" s="17" t="s">
        <v>88</v>
      </c>
      <c r="BK1312" s="157">
        <f>ROUND(I1312*H1312,2)</f>
        <v>0</v>
      </c>
      <c r="BL1312" s="17" t="s">
        <v>183</v>
      </c>
      <c r="BM1312" s="156" t="s">
        <v>3276</v>
      </c>
    </row>
    <row r="1313" spans="2:65" s="12" customFormat="1">
      <c r="B1313" s="158"/>
      <c r="D1313" s="159" t="s">
        <v>184</v>
      </c>
      <c r="E1313" s="160" t="s">
        <v>1</v>
      </c>
      <c r="F1313" s="161" t="s">
        <v>3277</v>
      </c>
      <c r="H1313" s="162">
        <v>1</v>
      </c>
      <c r="I1313" s="163"/>
      <c r="L1313" s="158"/>
      <c r="M1313" s="164"/>
      <c r="T1313" s="165"/>
      <c r="AT1313" s="160" t="s">
        <v>184</v>
      </c>
      <c r="AU1313" s="160" t="s">
        <v>88</v>
      </c>
      <c r="AV1313" s="12" t="s">
        <v>88</v>
      </c>
      <c r="AW1313" s="12" t="s">
        <v>31</v>
      </c>
      <c r="AX1313" s="12" t="s">
        <v>75</v>
      </c>
      <c r="AY1313" s="160" t="s">
        <v>177</v>
      </c>
    </row>
    <row r="1314" spans="2:65" s="15" customFormat="1">
      <c r="B1314" s="180"/>
      <c r="D1314" s="159" t="s">
        <v>184</v>
      </c>
      <c r="E1314" s="181" t="s">
        <v>1</v>
      </c>
      <c r="F1314" s="182" t="s">
        <v>3278</v>
      </c>
      <c r="H1314" s="181" t="s">
        <v>1</v>
      </c>
      <c r="I1314" s="183"/>
      <c r="L1314" s="180"/>
      <c r="M1314" s="184"/>
      <c r="T1314" s="185"/>
      <c r="AT1314" s="181" t="s">
        <v>184</v>
      </c>
      <c r="AU1314" s="181" t="s">
        <v>88</v>
      </c>
      <c r="AV1314" s="15" t="s">
        <v>82</v>
      </c>
      <c r="AW1314" s="15" t="s">
        <v>31</v>
      </c>
      <c r="AX1314" s="15" t="s">
        <v>75</v>
      </c>
      <c r="AY1314" s="181" t="s">
        <v>177</v>
      </c>
    </row>
    <row r="1315" spans="2:65" s="13" customFormat="1">
      <c r="B1315" s="166"/>
      <c r="D1315" s="159" t="s">
        <v>184</v>
      </c>
      <c r="E1315" s="167" t="s">
        <v>1</v>
      </c>
      <c r="F1315" s="168" t="s">
        <v>186</v>
      </c>
      <c r="H1315" s="169">
        <v>1</v>
      </c>
      <c r="I1315" s="170"/>
      <c r="L1315" s="166"/>
      <c r="M1315" s="171"/>
      <c r="T1315" s="172"/>
      <c r="AT1315" s="167" t="s">
        <v>184</v>
      </c>
      <c r="AU1315" s="167" t="s">
        <v>88</v>
      </c>
      <c r="AV1315" s="13" t="s">
        <v>183</v>
      </c>
      <c r="AW1315" s="13" t="s">
        <v>31</v>
      </c>
      <c r="AX1315" s="13" t="s">
        <v>82</v>
      </c>
      <c r="AY1315" s="167" t="s">
        <v>177</v>
      </c>
    </row>
    <row r="1316" spans="2:65" s="1" customFormat="1" ht="66.75" customHeight="1">
      <c r="B1316" s="143"/>
      <c r="C1316" s="144" t="s">
        <v>1271</v>
      </c>
      <c r="D1316" s="144" t="s">
        <v>179</v>
      </c>
      <c r="E1316" s="145" t="s">
        <v>3279</v>
      </c>
      <c r="F1316" s="146" t="s">
        <v>3280</v>
      </c>
      <c r="G1316" s="147" t="s">
        <v>260</v>
      </c>
      <c r="H1316" s="148">
        <v>1</v>
      </c>
      <c r="I1316" s="149"/>
      <c r="J1316" s="150">
        <f>ROUND(I1316*H1316,2)</f>
        <v>0</v>
      </c>
      <c r="K1316" s="151"/>
      <c r="L1316" s="32"/>
      <c r="M1316" s="152" t="s">
        <v>1</v>
      </c>
      <c r="N1316" s="153" t="s">
        <v>41</v>
      </c>
      <c r="P1316" s="154">
        <f>O1316*H1316</f>
        <v>0</v>
      </c>
      <c r="Q1316" s="154">
        <v>0</v>
      </c>
      <c r="R1316" s="154">
        <f>Q1316*H1316</f>
        <v>0</v>
      </c>
      <c r="S1316" s="154">
        <v>0</v>
      </c>
      <c r="T1316" s="155">
        <f>S1316*H1316</f>
        <v>0</v>
      </c>
      <c r="AR1316" s="156" t="s">
        <v>183</v>
      </c>
      <c r="AT1316" s="156" t="s">
        <v>179</v>
      </c>
      <c r="AU1316" s="156" t="s">
        <v>88</v>
      </c>
      <c r="AY1316" s="17" t="s">
        <v>177</v>
      </c>
      <c r="BE1316" s="157">
        <f>IF(N1316="základná",J1316,0)</f>
        <v>0</v>
      </c>
      <c r="BF1316" s="157">
        <f>IF(N1316="znížená",J1316,0)</f>
        <v>0</v>
      </c>
      <c r="BG1316" s="157">
        <f>IF(N1316="zákl. prenesená",J1316,0)</f>
        <v>0</v>
      </c>
      <c r="BH1316" s="157">
        <f>IF(N1316="zníž. prenesená",J1316,0)</f>
        <v>0</v>
      </c>
      <c r="BI1316" s="157">
        <f>IF(N1316="nulová",J1316,0)</f>
        <v>0</v>
      </c>
      <c r="BJ1316" s="17" t="s">
        <v>88</v>
      </c>
      <c r="BK1316" s="157">
        <f>ROUND(I1316*H1316,2)</f>
        <v>0</v>
      </c>
      <c r="BL1316" s="17" t="s">
        <v>183</v>
      </c>
      <c r="BM1316" s="156" t="s">
        <v>3281</v>
      </c>
    </row>
    <row r="1317" spans="2:65" s="12" customFormat="1">
      <c r="B1317" s="158"/>
      <c r="D1317" s="159" t="s">
        <v>184</v>
      </c>
      <c r="E1317" s="160" t="s">
        <v>1</v>
      </c>
      <c r="F1317" s="161" t="s">
        <v>3277</v>
      </c>
      <c r="H1317" s="162">
        <v>1</v>
      </c>
      <c r="I1317" s="163"/>
      <c r="L1317" s="158"/>
      <c r="M1317" s="164"/>
      <c r="T1317" s="165"/>
      <c r="AT1317" s="160" t="s">
        <v>184</v>
      </c>
      <c r="AU1317" s="160" t="s">
        <v>88</v>
      </c>
      <c r="AV1317" s="12" t="s">
        <v>88</v>
      </c>
      <c r="AW1317" s="12" t="s">
        <v>31</v>
      </c>
      <c r="AX1317" s="12" t="s">
        <v>75</v>
      </c>
      <c r="AY1317" s="160" t="s">
        <v>177</v>
      </c>
    </row>
    <row r="1318" spans="2:65" s="15" customFormat="1">
      <c r="B1318" s="180"/>
      <c r="D1318" s="159" t="s">
        <v>184</v>
      </c>
      <c r="E1318" s="181" t="s">
        <v>1</v>
      </c>
      <c r="F1318" s="182" t="s">
        <v>3278</v>
      </c>
      <c r="H1318" s="181" t="s">
        <v>1</v>
      </c>
      <c r="I1318" s="183"/>
      <c r="L1318" s="180"/>
      <c r="M1318" s="184"/>
      <c r="T1318" s="185"/>
      <c r="AT1318" s="181" t="s">
        <v>184</v>
      </c>
      <c r="AU1318" s="181" t="s">
        <v>88</v>
      </c>
      <c r="AV1318" s="15" t="s">
        <v>82</v>
      </c>
      <c r="AW1318" s="15" t="s">
        <v>31</v>
      </c>
      <c r="AX1318" s="15" t="s">
        <v>75</v>
      </c>
      <c r="AY1318" s="181" t="s">
        <v>177</v>
      </c>
    </row>
    <row r="1319" spans="2:65" s="13" customFormat="1">
      <c r="B1319" s="166"/>
      <c r="D1319" s="159" t="s">
        <v>184</v>
      </c>
      <c r="E1319" s="167" t="s">
        <v>1</v>
      </c>
      <c r="F1319" s="168" t="s">
        <v>186</v>
      </c>
      <c r="H1319" s="169">
        <v>1</v>
      </c>
      <c r="I1319" s="170"/>
      <c r="L1319" s="166"/>
      <c r="M1319" s="171"/>
      <c r="T1319" s="172"/>
      <c r="AT1319" s="167" t="s">
        <v>184</v>
      </c>
      <c r="AU1319" s="167" t="s">
        <v>88</v>
      </c>
      <c r="AV1319" s="13" t="s">
        <v>183</v>
      </c>
      <c r="AW1319" s="13" t="s">
        <v>31</v>
      </c>
      <c r="AX1319" s="13" t="s">
        <v>82</v>
      </c>
      <c r="AY1319" s="167" t="s">
        <v>177</v>
      </c>
    </row>
    <row r="1320" spans="2:65" s="1" customFormat="1" ht="62.7" customHeight="1">
      <c r="B1320" s="143"/>
      <c r="C1320" s="144" t="s">
        <v>787</v>
      </c>
      <c r="D1320" s="144" t="s">
        <v>179</v>
      </c>
      <c r="E1320" s="145" t="s">
        <v>3282</v>
      </c>
      <c r="F1320" s="146" t="s">
        <v>3283</v>
      </c>
      <c r="G1320" s="147" t="s">
        <v>260</v>
      </c>
      <c r="H1320" s="148">
        <v>1</v>
      </c>
      <c r="I1320" s="149"/>
      <c r="J1320" s="150">
        <f>ROUND(I1320*H1320,2)</f>
        <v>0</v>
      </c>
      <c r="K1320" s="151"/>
      <c r="L1320" s="32"/>
      <c r="M1320" s="152" t="s">
        <v>1</v>
      </c>
      <c r="N1320" s="153" t="s">
        <v>41</v>
      </c>
      <c r="P1320" s="154">
        <f>O1320*H1320</f>
        <v>0</v>
      </c>
      <c r="Q1320" s="154">
        <v>0</v>
      </c>
      <c r="R1320" s="154">
        <f>Q1320*H1320</f>
        <v>0</v>
      </c>
      <c r="S1320" s="154">
        <v>0</v>
      </c>
      <c r="T1320" s="155">
        <f>S1320*H1320</f>
        <v>0</v>
      </c>
      <c r="AR1320" s="156" t="s">
        <v>183</v>
      </c>
      <c r="AT1320" s="156" t="s">
        <v>179</v>
      </c>
      <c r="AU1320" s="156" t="s">
        <v>88</v>
      </c>
      <c r="AY1320" s="17" t="s">
        <v>177</v>
      </c>
      <c r="BE1320" s="157">
        <f>IF(N1320="základná",J1320,0)</f>
        <v>0</v>
      </c>
      <c r="BF1320" s="157">
        <f>IF(N1320="znížená",J1320,0)</f>
        <v>0</v>
      </c>
      <c r="BG1320" s="157">
        <f>IF(N1320="zákl. prenesená",J1320,0)</f>
        <v>0</v>
      </c>
      <c r="BH1320" s="157">
        <f>IF(N1320="zníž. prenesená",J1320,0)</f>
        <v>0</v>
      </c>
      <c r="BI1320" s="157">
        <f>IF(N1320="nulová",J1320,0)</f>
        <v>0</v>
      </c>
      <c r="BJ1320" s="17" t="s">
        <v>88</v>
      </c>
      <c r="BK1320" s="157">
        <f>ROUND(I1320*H1320,2)</f>
        <v>0</v>
      </c>
      <c r="BL1320" s="17" t="s">
        <v>183</v>
      </c>
      <c r="BM1320" s="156" t="s">
        <v>3284</v>
      </c>
    </row>
    <row r="1321" spans="2:65" s="12" customFormat="1">
      <c r="B1321" s="158"/>
      <c r="D1321" s="159" t="s">
        <v>184</v>
      </c>
      <c r="E1321" s="160" t="s">
        <v>1</v>
      </c>
      <c r="F1321" s="161" t="s">
        <v>3277</v>
      </c>
      <c r="H1321" s="162">
        <v>1</v>
      </c>
      <c r="I1321" s="163"/>
      <c r="L1321" s="158"/>
      <c r="M1321" s="164"/>
      <c r="T1321" s="165"/>
      <c r="AT1321" s="160" t="s">
        <v>184</v>
      </c>
      <c r="AU1321" s="160" t="s">
        <v>88</v>
      </c>
      <c r="AV1321" s="12" t="s">
        <v>88</v>
      </c>
      <c r="AW1321" s="12" t="s">
        <v>31</v>
      </c>
      <c r="AX1321" s="12" t="s">
        <v>75</v>
      </c>
      <c r="AY1321" s="160" t="s">
        <v>177</v>
      </c>
    </row>
    <row r="1322" spans="2:65" s="15" customFormat="1">
      <c r="B1322" s="180"/>
      <c r="D1322" s="159" t="s">
        <v>184</v>
      </c>
      <c r="E1322" s="181" t="s">
        <v>1</v>
      </c>
      <c r="F1322" s="182" t="s">
        <v>3278</v>
      </c>
      <c r="H1322" s="181" t="s">
        <v>1</v>
      </c>
      <c r="I1322" s="183"/>
      <c r="L1322" s="180"/>
      <c r="M1322" s="184"/>
      <c r="T1322" s="185"/>
      <c r="AT1322" s="181" t="s">
        <v>184</v>
      </c>
      <c r="AU1322" s="181" t="s">
        <v>88</v>
      </c>
      <c r="AV1322" s="15" t="s">
        <v>82</v>
      </c>
      <c r="AW1322" s="15" t="s">
        <v>31</v>
      </c>
      <c r="AX1322" s="15" t="s">
        <v>75</v>
      </c>
      <c r="AY1322" s="181" t="s">
        <v>177</v>
      </c>
    </row>
    <row r="1323" spans="2:65" s="13" customFormat="1">
      <c r="B1323" s="166"/>
      <c r="D1323" s="159" t="s">
        <v>184</v>
      </c>
      <c r="E1323" s="167" t="s">
        <v>1</v>
      </c>
      <c r="F1323" s="168" t="s">
        <v>186</v>
      </c>
      <c r="H1323" s="169">
        <v>1</v>
      </c>
      <c r="I1323" s="170"/>
      <c r="L1323" s="166"/>
      <c r="M1323" s="171"/>
      <c r="T1323" s="172"/>
      <c r="AT1323" s="167" t="s">
        <v>184</v>
      </c>
      <c r="AU1323" s="167" t="s">
        <v>88</v>
      </c>
      <c r="AV1323" s="13" t="s">
        <v>183</v>
      </c>
      <c r="AW1323" s="13" t="s">
        <v>31</v>
      </c>
      <c r="AX1323" s="13" t="s">
        <v>82</v>
      </c>
      <c r="AY1323" s="167" t="s">
        <v>177</v>
      </c>
    </row>
    <row r="1324" spans="2:65" s="1" customFormat="1" ht="49.2" customHeight="1">
      <c r="B1324" s="143"/>
      <c r="C1324" s="144" t="s">
        <v>1278</v>
      </c>
      <c r="D1324" s="144" t="s">
        <v>179</v>
      </c>
      <c r="E1324" s="145" t="s">
        <v>3285</v>
      </c>
      <c r="F1324" s="146" t="s">
        <v>3286</v>
      </c>
      <c r="G1324" s="147" t="s">
        <v>260</v>
      </c>
      <c r="H1324" s="148">
        <v>1</v>
      </c>
      <c r="I1324" s="149"/>
      <c r="J1324" s="150">
        <f>ROUND(I1324*H1324,2)</f>
        <v>0</v>
      </c>
      <c r="K1324" s="151"/>
      <c r="L1324" s="32"/>
      <c r="M1324" s="152" t="s">
        <v>1</v>
      </c>
      <c r="N1324" s="153" t="s">
        <v>41</v>
      </c>
      <c r="P1324" s="154">
        <f>O1324*H1324</f>
        <v>0</v>
      </c>
      <c r="Q1324" s="154">
        <v>0</v>
      </c>
      <c r="R1324" s="154">
        <f>Q1324*H1324</f>
        <v>0</v>
      </c>
      <c r="S1324" s="154">
        <v>0</v>
      </c>
      <c r="T1324" s="155">
        <f>S1324*H1324</f>
        <v>0</v>
      </c>
      <c r="AR1324" s="156" t="s">
        <v>183</v>
      </c>
      <c r="AT1324" s="156" t="s">
        <v>179</v>
      </c>
      <c r="AU1324" s="156" t="s">
        <v>88</v>
      </c>
      <c r="AY1324" s="17" t="s">
        <v>177</v>
      </c>
      <c r="BE1324" s="157">
        <f>IF(N1324="základná",J1324,0)</f>
        <v>0</v>
      </c>
      <c r="BF1324" s="157">
        <f>IF(N1324="znížená",J1324,0)</f>
        <v>0</v>
      </c>
      <c r="BG1324" s="157">
        <f>IF(N1324="zákl. prenesená",J1324,0)</f>
        <v>0</v>
      </c>
      <c r="BH1324" s="157">
        <f>IF(N1324="zníž. prenesená",J1324,0)</f>
        <v>0</v>
      </c>
      <c r="BI1324" s="157">
        <f>IF(N1324="nulová",J1324,0)</f>
        <v>0</v>
      </c>
      <c r="BJ1324" s="17" t="s">
        <v>88</v>
      </c>
      <c r="BK1324" s="157">
        <f>ROUND(I1324*H1324,2)</f>
        <v>0</v>
      </c>
      <c r="BL1324" s="17" t="s">
        <v>183</v>
      </c>
      <c r="BM1324" s="156" t="s">
        <v>3287</v>
      </c>
    </row>
    <row r="1325" spans="2:65" s="12" customFormat="1">
      <c r="B1325" s="158"/>
      <c r="D1325" s="159" t="s">
        <v>184</v>
      </c>
      <c r="E1325" s="160" t="s">
        <v>1</v>
      </c>
      <c r="F1325" s="161" t="s">
        <v>3277</v>
      </c>
      <c r="H1325" s="162">
        <v>1</v>
      </c>
      <c r="I1325" s="163"/>
      <c r="L1325" s="158"/>
      <c r="M1325" s="164"/>
      <c r="T1325" s="165"/>
      <c r="AT1325" s="160" t="s">
        <v>184</v>
      </c>
      <c r="AU1325" s="160" t="s">
        <v>88</v>
      </c>
      <c r="AV1325" s="12" t="s">
        <v>88</v>
      </c>
      <c r="AW1325" s="12" t="s">
        <v>31</v>
      </c>
      <c r="AX1325" s="12" t="s">
        <v>75</v>
      </c>
      <c r="AY1325" s="160" t="s">
        <v>177</v>
      </c>
    </row>
    <row r="1326" spans="2:65" s="15" customFormat="1">
      <c r="B1326" s="180"/>
      <c r="D1326" s="159" t="s">
        <v>184</v>
      </c>
      <c r="E1326" s="181" t="s">
        <v>1</v>
      </c>
      <c r="F1326" s="182" t="s">
        <v>3278</v>
      </c>
      <c r="H1326" s="181" t="s">
        <v>1</v>
      </c>
      <c r="I1326" s="183"/>
      <c r="L1326" s="180"/>
      <c r="M1326" s="184"/>
      <c r="T1326" s="185"/>
      <c r="AT1326" s="181" t="s">
        <v>184</v>
      </c>
      <c r="AU1326" s="181" t="s">
        <v>88</v>
      </c>
      <c r="AV1326" s="15" t="s">
        <v>82</v>
      </c>
      <c r="AW1326" s="15" t="s">
        <v>31</v>
      </c>
      <c r="AX1326" s="15" t="s">
        <v>75</v>
      </c>
      <c r="AY1326" s="181" t="s">
        <v>177</v>
      </c>
    </row>
    <row r="1327" spans="2:65" s="13" customFormat="1">
      <c r="B1327" s="166"/>
      <c r="D1327" s="159" t="s">
        <v>184</v>
      </c>
      <c r="E1327" s="167" t="s">
        <v>1</v>
      </c>
      <c r="F1327" s="168" t="s">
        <v>186</v>
      </c>
      <c r="H1327" s="169">
        <v>1</v>
      </c>
      <c r="I1327" s="170"/>
      <c r="L1327" s="166"/>
      <c r="M1327" s="171"/>
      <c r="T1327" s="172"/>
      <c r="AT1327" s="167" t="s">
        <v>184</v>
      </c>
      <c r="AU1327" s="167" t="s">
        <v>88</v>
      </c>
      <c r="AV1327" s="13" t="s">
        <v>183</v>
      </c>
      <c r="AW1327" s="13" t="s">
        <v>31</v>
      </c>
      <c r="AX1327" s="13" t="s">
        <v>82</v>
      </c>
      <c r="AY1327" s="167" t="s">
        <v>177</v>
      </c>
    </row>
    <row r="1328" spans="2:65" s="1" customFormat="1" ht="55.5" customHeight="1">
      <c r="B1328" s="143"/>
      <c r="C1328" s="144" t="s">
        <v>792</v>
      </c>
      <c r="D1328" s="144" t="s">
        <v>179</v>
      </c>
      <c r="E1328" s="145" t="s">
        <v>3288</v>
      </c>
      <c r="F1328" s="146" t="s">
        <v>3275</v>
      </c>
      <c r="G1328" s="147" t="s">
        <v>260</v>
      </c>
      <c r="H1328" s="148">
        <v>1</v>
      </c>
      <c r="I1328" s="149"/>
      <c r="J1328" s="150">
        <f>ROUND(I1328*H1328,2)</f>
        <v>0</v>
      </c>
      <c r="K1328" s="151"/>
      <c r="L1328" s="32"/>
      <c r="M1328" s="152" t="s">
        <v>1</v>
      </c>
      <c r="N1328" s="153" t="s">
        <v>41</v>
      </c>
      <c r="P1328" s="154">
        <f>O1328*H1328</f>
        <v>0</v>
      </c>
      <c r="Q1328" s="154">
        <v>0</v>
      </c>
      <c r="R1328" s="154">
        <f>Q1328*H1328</f>
        <v>0</v>
      </c>
      <c r="S1328" s="154">
        <v>0</v>
      </c>
      <c r="T1328" s="155">
        <f>S1328*H1328</f>
        <v>0</v>
      </c>
      <c r="AR1328" s="156" t="s">
        <v>183</v>
      </c>
      <c r="AT1328" s="156" t="s">
        <v>179</v>
      </c>
      <c r="AU1328" s="156" t="s">
        <v>88</v>
      </c>
      <c r="AY1328" s="17" t="s">
        <v>177</v>
      </c>
      <c r="BE1328" s="157">
        <f>IF(N1328="základná",J1328,0)</f>
        <v>0</v>
      </c>
      <c r="BF1328" s="157">
        <f>IF(N1328="znížená",J1328,0)</f>
        <v>0</v>
      </c>
      <c r="BG1328" s="157">
        <f>IF(N1328="zákl. prenesená",J1328,0)</f>
        <v>0</v>
      </c>
      <c r="BH1328" s="157">
        <f>IF(N1328="zníž. prenesená",J1328,0)</f>
        <v>0</v>
      </c>
      <c r="BI1328" s="157">
        <f>IF(N1328="nulová",J1328,0)</f>
        <v>0</v>
      </c>
      <c r="BJ1328" s="17" t="s">
        <v>88</v>
      </c>
      <c r="BK1328" s="157">
        <f>ROUND(I1328*H1328,2)</f>
        <v>0</v>
      </c>
      <c r="BL1328" s="17" t="s">
        <v>183</v>
      </c>
      <c r="BM1328" s="156" t="s">
        <v>3289</v>
      </c>
    </row>
    <row r="1329" spans="2:65" s="12" customFormat="1">
      <c r="B1329" s="158"/>
      <c r="D1329" s="159" t="s">
        <v>184</v>
      </c>
      <c r="E1329" s="160" t="s">
        <v>1</v>
      </c>
      <c r="F1329" s="161" t="s">
        <v>3290</v>
      </c>
      <c r="H1329" s="162">
        <v>1</v>
      </c>
      <c r="I1329" s="163"/>
      <c r="L1329" s="158"/>
      <c r="M1329" s="164"/>
      <c r="T1329" s="165"/>
      <c r="AT1329" s="160" t="s">
        <v>184</v>
      </c>
      <c r="AU1329" s="160" t="s">
        <v>88</v>
      </c>
      <c r="AV1329" s="12" t="s">
        <v>88</v>
      </c>
      <c r="AW1329" s="12" t="s">
        <v>31</v>
      </c>
      <c r="AX1329" s="12" t="s">
        <v>75</v>
      </c>
      <c r="AY1329" s="160" t="s">
        <v>177</v>
      </c>
    </row>
    <row r="1330" spans="2:65" s="15" customFormat="1">
      <c r="B1330" s="180"/>
      <c r="D1330" s="159" t="s">
        <v>184</v>
      </c>
      <c r="E1330" s="181" t="s">
        <v>1</v>
      </c>
      <c r="F1330" s="182" t="s">
        <v>3291</v>
      </c>
      <c r="H1330" s="181" t="s">
        <v>1</v>
      </c>
      <c r="I1330" s="183"/>
      <c r="L1330" s="180"/>
      <c r="M1330" s="184"/>
      <c r="T1330" s="185"/>
      <c r="AT1330" s="181" t="s">
        <v>184</v>
      </c>
      <c r="AU1330" s="181" t="s">
        <v>88</v>
      </c>
      <c r="AV1330" s="15" t="s">
        <v>82</v>
      </c>
      <c r="AW1330" s="15" t="s">
        <v>31</v>
      </c>
      <c r="AX1330" s="15" t="s">
        <v>75</v>
      </c>
      <c r="AY1330" s="181" t="s">
        <v>177</v>
      </c>
    </row>
    <row r="1331" spans="2:65" s="13" customFormat="1">
      <c r="B1331" s="166"/>
      <c r="D1331" s="159" t="s">
        <v>184</v>
      </c>
      <c r="E1331" s="167" t="s">
        <v>1</v>
      </c>
      <c r="F1331" s="168" t="s">
        <v>186</v>
      </c>
      <c r="H1331" s="169">
        <v>1</v>
      </c>
      <c r="I1331" s="170"/>
      <c r="L1331" s="166"/>
      <c r="M1331" s="171"/>
      <c r="T1331" s="172"/>
      <c r="AT1331" s="167" t="s">
        <v>184</v>
      </c>
      <c r="AU1331" s="167" t="s">
        <v>88</v>
      </c>
      <c r="AV1331" s="13" t="s">
        <v>183</v>
      </c>
      <c r="AW1331" s="13" t="s">
        <v>31</v>
      </c>
      <c r="AX1331" s="13" t="s">
        <v>82</v>
      </c>
      <c r="AY1331" s="167" t="s">
        <v>177</v>
      </c>
    </row>
    <row r="1332" spans="2:65" s="1" customFormat="1" ht="66.75" customHeight="1">
      <c r="B1332" s="143"/>
      <c r="C1332" s="144" t="s">
        <v>1287</v>
      </c>
      <c r="D1332" s="144" t="s">
        <v>179</v>
      </c>
      <c r="E1332" s="145" t="s">
        <v>3292</v>
      </c>
      <c r="F1332" s="146" t="s">
        <v>3280</v>
      </c>
      <c r="G1332" s="147" t="s">
        <v>260</v>
      </c>
      <c r="H1332" s="148">
        <v>1</v>
      </c>
      <c r="I1332" s="149"/>
      <c r="J1332" s="150">
        <f>ROUND(I1332*H1332,2)</f>
        <v>0</v>
      </c>
      <c r="K1332" s="151"/>
      <c r="L1332" s="32"/>
      <c r="M1332" s="152" t="s">
        <v>1</v>
      </c>
      <c r="N1332" s="153" t="s">
        <v>41</v>
      </c>
      <c r="P1332" s="154">
        <f>O1332*H1332</f>
        <v>0</v>
      </c>
      <c r="Q1332" s="154">
        <v>0</v>
      </c>
      <c r="R1332" s="154">
        <f>Q1332*H1332</f>
        <v>0</v>
      </c>
      <c r="S1332" s="154">
        <v>0</v>
      </c>
      <c r="T1332" s="155">
        <f>S1332*H1332</f>
        <v>0</v>
      </c>
      <c r="AR1332" s="156" t="s">
        <v>183</v>
      </c>
      <c r="AT1332" s="156" t="s">
        <v>179</v>
      </c>
      <c r="AU1332" s="156" t="s">
        <v>88</v>
      </c>
      <c r="AY1332" s="17" t="s">
        <v>177</v>
      </c>
      <c r="BE1332" s="157">
        <f>IF(N1332="základná",J1332,0)</f>
        <v>0</v>
      </c>
      <c r="BF1332" s="157">
        <f>IF(N1332="znížená",J1332,0)</f>
        <v>0</v>
      </c>
      <c r="BG1332" s="157">
        <f>IF(N1332="zákl. prenesená",J1332,0)</f>
        <v>0</v>
      </c>
      <c r="BH1332" s="157">
        <f>IF(N1332="zníž. prenesená",J1332,0)</f>
        <v>0</v>
      </c>
      <c r="BI1332" s="157">
        <f>IF(N1332="nulová",J1332,0)</f>
        <v>0</v>
      </c>
      <c r="BJ1332" s="17" t="s">
        <v>88</v>
      </c>
      <c r="BK1332" s="157">
        <f>ROUND(I1332*H1332,2)</f>
        <v>0</v>
      </c>
      <c r="BL1332" s="17" t="s">
        <v>183</v>
      </c>
      <c r="BM1332" s="156" t="s">
        <v>3293</v>
      </c>
    </row>
    <row r="1333" spans="2:65" s="12" customFormat="1">
      <c r="B1333" s="158"/>
      <c r="D1333" s="159" t="s">
        <v>184</v>
      </c>
      <c r="E1333" s="160" t="s">
        <v>1</v>
      </c>
      <c r="F1333" s="161" t="s">
        <v>3290</v>
      </c>
      <c r="H1333" s="162">
        <v>1</v>
      </c>
      <c r="I1333" s="163"/>
      <c r="L1333" s="158"/>
      <c r="M1333" s="164"/>
      <c r="T1333" s="165"/>
      <c r="AT1333" s="160" t="s">
        <v>184</v>
      </c>
      <c r="AU1333" s="160" t="s">
        <v>88</v>
      </c>
      <c r="AV1333" s="12" t="s">
        <v>88</v>
      </c>
      <c r="AW1333" s="12" t="s">
        <v>31</v>
      </c>
      <c r="AX1333" s="12" t="s">
        <v>75</v>
      </c>
      <c r="AY1333" s="160" t="s">
        <v>177</v>
      </c>
    </row>
    <row r="1334" spans="2:65" s="15" customFormat="1">
      <c r="B1334" s="180"/>
      <c r="D1334" s="159" t="s">
        <v>184</v>
      </c>
      <c r="E1334" s="181" t="s">
        <v>1</v>
      </c>
      <c r="F1334" s="182" t="s">
        <v>3291</v>
      </c>
      <c r="H1334" s="181" t="s">
        <v>1</v>
      </c>
      <c r="I1334" s="183"/>
      <c r="L1334" s="180"/>
      <c r="M1334" s="184"/>
      <c r="T1334" s="185"/>
      <c r="AT1334" s="181" t="s">
        <v>184</v>
      </c>
      <c r="AU1334" s="181" t="s">
        <v>88</v>
      </c>
      <c r="AV1334" s="15" t="s">
        <v>82</v>
      </c>
      <c r="AW1334" s="15" t="s">
        <v>31</v>
      </c>
      <c r="AX1334" s="15" t="s">
        <v>75</v>
      </c>
      <c r="AY1334" s="181" t="s">
        <v>177</v>
      </c>
    </row>
    <row r="1335" spans="2:65" s="13" customFormat="1">
      <c r="B1335" s="166"/>
      <c r="D1335" s="159" t="s">
        <v>184</v>
      </c>
      <c r="E1335" s="167" t="s">
        <v>1</v>
      </c>
      <c r="F1335" s="168" t="s">
        <v>186</v>
      </c>
      <c r="H1335" s="169">
        <v>1</v>
      </c>
      <c r="I1335" s="170"/>
      <c r="L1335" s="166"/>
      <c r="M1335" s="171"/>
      <c r="T1335" s="172"/>
      <c r="AT1335" s="167" t="s">
        <v>184</v>
      </c>
      <c r="AU1335" s="167" t="s">
        <v>88</v>
      </c>
      <c r="AV1335" s="13" t="s">
        <v>183</v>
      </c>
      <c r="AW1335" s="13" t="s">
        <v>31</v>
      </c>
      <c r="AX1335" s="13" t="s">
        <v>82</v>
      </c>
      <c r="AY1335" s="167" t="s">
        <v>177</v>
      </c>
    </row>
    <row r="1336" spans="2:65" s="1" customFormat="1" ht="62.7" customHeight="1">
      <c r="B1336" s="143"/>
      <c r="C1336" s="144" t="s">
        <v>796</v>
      </c>
      <c r="D1336" s="144" t="s">
        <v>179</v>
      </c>
      <c r="E1336" s="145" t="s">
        <v>3294</v>
      </c>
      <c r="F1336" s="146" t="s">
        <v>3283</v>
      </c>
      <c r="G1336" s="147" t="s">
        <v>260</v>
      </c>
      <c r="H1336" s="148">
        <v>1</v>
      </c>
      <c r="I1336" s="149"/>
      <c r="J1336" s="150">
        <f>ROUND(I1336*H1336,2)</f>
        <v>0</v>
      </c>
      <c r="K1336" s="151"/>
      <c r="L1336" s="32"/>
      <c r="M1336" s="152" t="s">
        <v>1</v>
      </c>
      <c r="N1336" s="153" t="s">
        <v>41</v>
      </c>
      <c r="P1336" s="154">
        <f>O1336*H1336</f>
        <v>0</v>
      </c>
      <c r="Q1336" s="154">
        <v>0</v>
      </c>
      <c r="R1336" s="154">
        <f>Q1336*H1336</f>
        <v>0</v>
      </c>
      <c r="S1336" s="154">
        <v>0</v>
      </c>
      <c r="T1336" s="155">
        <f>S1336*H1336</f>
        <v>0</v>
      </c>
      <c r="AR1336" s="156" t="s">
        <v>183</v>
      </c>
      <c r="AT1336" s="156" t="s">
        <v>179</v>
      </c>
      <c r="AU1336" s="156" t="s">
        <v>88</v>
      </c>
      <c r="AY1336" s="17" t="s">
        <v>177</v>
      </c>
      <c r="BE1336" s="157">
        <f>IF(N1336="základná",J1336,0)</f>
        <v>0</v>
      </c>
      <c r="BF1336" s="157">
        <f>IF(N1336="znížená",J1336,0)</f>
        <v>0</v>
      </c>
      <c r="BG1336" s="157">
        <f>IF(N1336="zákl. prenesená",J1336,0)</f>
        <v>0</v>
      </c>
      <c r="BH1336" s="157">
        <f>IF(N1336="zníž. prenesená",J1336,0)</f>
        <v>0</v>
      </c>
      <c r="BI1336" s="157">
        <f>IF(N1336="nulová",J1336,0)</f>
        <v>0</v>
      </c>
      <c r="BJ1336" s="17" t="s">
        <v>88</v>
      </c>
      <c r="BK1336" s="157">
        <f>ROUND(I1336*H1336,2)</f>
        <v>0</v>
      </c>
      <c r="BL1336" s="17" t="s">
        <v>183</v>
      </c>
      <c r="BM1336" s="156" t="s">
        <v>3295</v>
      </c>
    </row>
    <row r="1337" spans="2:65" s="12" customFormat="1">
      <c r="B1337" s="158"/>
      <c r="D1337" s="159" t="s">
        <v>184</v>
      </c>
      <c r="E1337" s="160" t="s">
        <v>1</v>
      </c>
      <c r="F1337" s="161" t="s">
        <v>3290</v>
      </c>
      <c r="H1337" s="162">
        <v>1</v>
      </c>
      <c r="I1337" s="163"/>
      <c r="L1337" s="158"/>
      <c r="M1337" s="164"/>
      <c r="T1337" s="165"/>
      <c r="AT1337" s="160" t="s">
        <v>184</v>
      </c>
      <c r="AU1337" s="160" t="s">
        <v>88</v>
      </c>
      <c r="AV1337" s="12" t="s">
        <v>88</v>
      </c>
      <c r="AW1337" s="12" t="s">
        <v>31</v>
      </c>
      <c r="AX1337" s="12" t="s">
        <v>75</v>
      </c>
      <c r="AY1337" s="160" t="s">
        <v>177</v>
      </c>
    </row>
    <row r="1338" spans="2:65" s="15" customFormat="1">
      <c r="B1338" s="180"/>
      <c r="D1338" s="159" t="s">
        <v>184</v>
      </c>
      <c r="E1338" s="181" t="s">
        <v>1</v>
      </c>
      <c r="F1338" s="182" t="s">
        <v>3291</v>
      </c>
      <c r="H1338" s="181" t="s">
        <v>1</v>
      </c>
      <c r="I1338" s="183"/>
      <c r="L1338" s="180"/>
      <c r="M1338" s="184"/>
      <c r="T1338" s="185"/>
      <c r="AT1338" s="181" t="s">
        <v>184</v>
      </c>
      <c r="AU1338" s="181" t="s">
        <v>88</v>
      </c>
      <c r="AV1338" s="15" t="s">
        <v>82</v>
      </c>
      <c r="AW1338" s="15" t="s">
        <v>31</v>
      </c>
      <c r="AX1338" s="15" t="s">
        <v>75</v>
      </c>
      <c r="AY1338" s="181" t="s">
        <v>177</v>
      </c>
    </row>
    <row r="1339" spans="2:65" s="13" customFormat="1">
      <c r="B1339" s="166"/>
      <c r="D1339" s="159" t="s">
        <v>184</v>
      </c>
      <c r="E1339" s="167" t="s">
        <v>1</v>
      </c>
      <c r="F1339" s="168" t="s">
        <v>186</v>
      </c>
      <c r="H1339" s="169">
        <v>1</v>
      </c>
      <c r="I1339" s="170"/>
      <c r="L1339" s="166"/>
      <c r="M1339" s="171"/>
      <c r="T1339" s="172"/>
      <c r="AT1339" s="167" t="s">
        <v>184</v>
      </c>
      <c r="AU1339" s="167" t="s">
        <v>88</v>
      </c>
      <c r="AV1339" s="13" t="s">
        <v>183</v>
      </c>
      <c r="AW1339" s="13" t="s">
        <v>31</v>
      </c>
      <c r="AX1339" s="13" t="s">
        <v>82</v>
      </c>
      <c r="AY1339" s="167" t="s">
        <v>177</v>
      </c>
    </row>
    <row r="1340" spans="2:65" s="1" customFormat="1" ht="49.2" customHeight="1">
      <c r="B1340" s="143"/>
      <c r="C1340" s="144" t="s">
        <v>1293</v>
      </c>
      <c r="D1340" s="144" t="s">
        <v>179</v>
      </c>
      <c r="E1340" s="145" t="s">
        <v>3296</v>
      </c>
      <c r="F1340" s="146" t="s">
        <v>3286</v>
      </c>
      <c r="G1340" s="147" t="s">
        <v>260</v>
      </c>
      <c r="H1340" s="148">
        <v>1</v>
      </c>
      <c r="I1340" s="149"/>
      <c r="J1340" s="150">
        <f>ROUND(I1340*H1340,2)</f>
        <v>0</v>
      </c>
      <c r="K1340" s="151"/>
      <c r="L1340" s="32"/>
      <c r="M1340" s="152" t="s">
        <v>1</v>
      </c>
      <c r="N1340" s="153" t="s">
        <v>41</v>
      </c>
      <c r="P1340" s="154">
        <f>O1340*H1340</f>
        <v>0</v>
      </c>
      <c r="Q1340" s="154">
        <v>0</v>
      </c>
      <c r="R1340" s="154">
        <f>Q1340*H1340</f>
        <v>0</v>
      </c>
      <c r="S1340" s="154">
        <v>0</v>
      </c>
      <c r="T1340" s="155">
        <f>S1340*H1340</f>
        <v>0</v>
      </c>
      <c r="AR1340" s="156" t="s">
        <v>183</v>
      </c>
      <c r="AT1340" s="156" t="s">
        <v>179</v>
      </c>
      <c r="AU1340" s="156" t="s">
        <v>88</v>
      </c>
      <c r="AY1340" s="17" t="s">
        <v>177</v>
      </c>
      <c r="BE1340" s="157">
        <f>IF(N1340="základná",J1340,0)</f>
        <v>0</v>
      </c>
      <c r="BF1340" s="157">
        <f>IF(N1340="znížená",J1340,0)</f>
        <v>0</v>
      </c>
      <c r="BG1340" s="157">
        <f>IF(N1340="zákl. prenesená",J1340,0)</f>
        <v>0</v>
      </c>
      <c r="BH1340" s="157">
        <f>IF(N1340="zníž. prenesená",J1340,0)</f>
        <v>0</v>
      </c>
      <c r="BI1340" s="157">
        <f>IF(N1340="nulová",J1340,0)</f>
        <v>0</v>
      </c>
      <c r="BJ1340" s="17" t="s">
        <v>88</v>
      </c>
      <c r="BK1340" s="157">
        <f>ROUND(I1340*H1340,2)</f>
        <v>0</v>
      </c>
      <c r="BL1340" s="17" t="s">
        <v>183</v>
      </c>
      <c r="BM1340" s="156" t="s">
        <v>3297</v>
      </c>
    </row>
    <row r="1341" spans="2:65" s="12" customFormat="1">
      <c r="B1341" s="158"/>
      <c r="D1341" s="159" t="s">
        <v>184</v>
      </c>
      <c r="E1341" s="160" t="s">
        <v>1</v>
      </c>
      <c r="F1341" s="161" t="s">
        <v>3290</v>
      </c>
      <c r="H1341" s="162">
        <v>1</v>
      </c>
      <c r="I1341" s="163"/>
      <c r="L1341" s="158"/>
      <c r="M1341" s="164"/>
      <c r="T1341" s="165"/>
      <c r="AT1341" s="160" t="s">
        <v>184</v>
      </c>
      <c r="AU1341" s="160" t="s">
        <v>88</v>
      </c>
      <c r="AV1341" s="12" t="s">
        <v>88</v>
      </c>
      <c r="AW1341" s="12" t="s">
        <v>31</v>
      </c>
      <c r="AX1341" s="12" t="s">
        <v>75</v>
      </c>
      <c r="AY1341" s="160" t="s">
        <v>177</v>
      </c>
    </row>
    <row r="1342" spans="2:65" s="15" customFormat="1">
      <c r="B1342" s="180"/>
      <c r="D1342" s="159" t="s">
        <v>184</v>
      </c>
      <c r="E1342" s="181" t="s">
        <v>1</v>
      </c>
      <c r="F1342" s="182" t="s">
        <v>3291</v>
      </c>
      <c r="H1342" s="181" t="s">
        <v>1</v>
      </c>
      <c r="I1342" s="183"/>
      <c r="L1342" s="180"/>
      <c r="M1342" s="184"/>
      <c r="T1342" s="185"/>
      <c r="AT1342" s="181" t="s">
        <v>184</v>
      </c>
      <c r="AU1342" s="181" t="s">
        <v>88</v>
      </c>
      <c r="AV1342" s="15" t="s">
        <v>82</v>
      </c>
      <c r="AW1342" s="15" t="s">
        <v>31</v>
      </c>
      <c r="AX1342" s="15" t="s">
        <v>75</v>
      </c>
      <c r="AY1342" s="181" t="s">
        <v>177</v>
      </c>
    </row>
    <row r="1343" spans="2:65" s="13" customFormat="1">
      <c r="B1343" s="166"/>
      <c r="D1343" s="159" t="s">
        <v>184</v>
      </c>
      <c r="E1343" s="167" t="s">
        <v>1</v>
      </c>
      <c r="F1343" s="168" t="s">
        <v>186</v>
      </c>
      <c r="H1343" s="169">
        <v>1</v>
      </c>
      <c r="I1343" s="170"/>
      <c r="L1343" s="166"/>
      <c r="M1343" s="171"/>
      <c r="T1343" s="172"/>
      <c r="AT1343" s="167" t="s">
        <v>184</v>
      </c>
      <c r="AU1343" s="167" t="s">
        <v>88</v>
      </c>
      <c r="AV1343" s="13" t="s">
        <v>183</v>
      </c>
      <c r="AW1343" s="13" t="s">
        <v>31</v>
      </c>
      <c r="AX1343" s="13" t="s">
        <v>82</v>
      </c>
      <c r="AY1343" s="167" t="s">
        <v>177</v>
      </c>
    </row>
    <row r="1344" spans="2:65" s="1" customFormat="1" ht="55.5" customHeight="1">
      <c r="B1344" s="143"/>
      <c r="C1344" s="144" t="s">
        <v>805</v>
      </c>
      <c r="D1344" s="144" t="s">
        <v>179</v>
      </c>
      <c r="E1344" s="145" t="s">
        <v>3298</v>
      </c>
      <c r="F1344" s="146" t="s">
        <v>3275</v>
      </c>
      <c r="G1344" s="147" t="s">
        <v>260</v>
      </c>
      <c r="H1344" s="148">
        <v>1</v>
      </c>
      <c r="I1344" s="149"/>
      <c r="J1344" s="150">
        <f>ROUND(I1344*H1344,2)</f>
        <v>0</v>
      </c>
      <c r="K1344" s="151"/>
      <c r="L1344" s="32"/>
      <c r="M1344" s="152" t="s">
        <v>1</v>
      </c>
      <c r="N1344" s="153" t="s">
        <v>41</v>
      </c>
      <c r="P1344" s="154">
        <f>O1344*H1344</f>
        <v>0</v>
      </c>
      <c r="Q1344" s="154">
        <v>0</v>
      </c>
      <c r="R1344" s="154">
        <f>Q1344*H1344</f>
        <v>0</v>
      </c>
      <c r="S1344" s="154">
        <v>0</v>
      </c>
      <c r="T1344" s="155">
        <f>S1344*H1344</f>
        <v>0</v>
      </c>
      <c r="AR1344" s="156" t="s">
        <v>183</v>
      </c>
      <c r="AT1344" s="156" t="s">
        <v>179</v>
      </c>
      <c r="AU1344" s="156" t="s">
        <v>88</v>
      </c>
      <c r="AY1344" s="17" t="s">
        <v>177</v>
      </c>
      <c r="BE1344" s="157">
        <f>IF(N1344="základná",J1344,0)</f>
        <v>0</v>
      </c>
      <c r="BF1344" s="157">
        <f>IF(N1344="znížená",J1344,0)</f>
        <v>0</v>
      </c>
      <c r="BG1344" s="157">
        <f>IF(N1344="zákl. prenesená",J1344,0)</f>
        <v>0</v>
      </c>
      <c r="BH1344" s="157">
        <f>IF(N1344="zníž. prenesená",J1344,0)</f>
        <v>0</v>
      </c>
      <c r="BI1344" s="157">
        <f>IF(N1344="nulová",J1344,0)</f>
        <v>0</v>
      </c>
      <c r="BJ1344" s="17" t="s">
        <v>88</v>
      </c>
      <c r="BK1344" s="157">
        <f>ROUND(I1344*H1344,2)</f>
        <v>0</v>
      </c>
      <c r="BL1344" s="17" t="s">
        <v>183</v>
      </c>
      <c r="BM1344" s="156" t="s">
        <v>3299</v>
      </c>
    </row>
    <row r="1345" spans="2:65" s="12" customFormat="1">
      <c r="B1345" s="158"/>
      <c r="D1345" s="159" t="s">
        <v>184</v>
      </c>
      <c r="E1345" s="160" t="s">
        <v>1</v>
      </c>
      <c r="F1345" s="161" t="s">
        <v>3300</v>
      </c>
      <c r="H1345" s="162">
        <v>1</v>
      </c>
      <c r="I1345" s="163"/>
      <c r="L1345" s="158"/>
      <c r="M1345" s="164"/>
      <c r="T1345" s="165"/>
      <c r="AT1345" s="160" t="s">
        <v>184</v>
      </c>
      <c r="AU1345" s="160" t="s">
        <v>88</v>
      </c>
      <c r="AV1345" s="12" t="s">
        <v>88</v>
      </c>
      <c r="AW1345" s="12" t="s">
        <v>31</v>
      </c>
      <c r="AX1345" s="12" t="s">
        <v>75</v>
      </c>
      <c r="AY1345" s="160" t="s">
        <v>177</v>
      </c>
    </row>
    <row r="1346" spans="2:65" s="15" customFormat="1">
      <c r="B1346" s="180"/>
      <c r="D1346" s="159" t="s">
        <v>184</v>
      </c>
      <c r="E1346" s="181" t="s">
        <v>1</v>
      </c>
      <c r="F1346" s="182" t="s">
        <v>3291</v>
      </c>
      <c r="H1346" s="181" t="s">
        <v>1</v>
      </c>
      <c r="I1346" s="183"/>
      <c r="L1346" s="180"/>
      <c r="M1346" s="184"/>
      <c r="T1346" s="185"/>
      <c r="AT1346" s="181" t="s">
        <v>184</v>
      </c>
      <c r="AU1346" s="181" t="s">
        <v>88</v>
      </c>
      <c r="AV1346" s="15" t="s">
        <v>82</v>
      </c>
      <c r="AW1346" s="15" t="s">
        <v>31</v>
      </c>
      <c r="AX1346" s="15" t="s">
        <v>75</v>
      </c>
      <c r="AY1346" s="181" t="s">
        <v>177</v>
      </c>
    </row>
    <row r="1347" spans="2:65" s="13" customFormat="1">
      <c r="B1347" s="166"/>
      <c r="D1347" s="159" t="s">
        <v>184</v>
      </c>
      <c r="E1347" s="167" t="s">
        <v>1</v>
      </c>
      <c r="F1347" s="168" t="s">
        <v>186</v>
      </c>
      <c r="H1347" s="169">
        <v>1</v>
      </c>
      <c r="I1347" s="170"/>
      <c r="L1347" s="166"/>
      <c r="M1347" s="171"/>
      <c r="T1347" s="172"/>
      <c r="AT1347" s="167" t="s">
        <v>184</v>
      </c>
      <c r="AU1347" s="167" t="s">
        <v>88</v>
      </c>
      <c r="AV1347" s="13" t="s">
        <v>183</v>
      </c>
      <c r="AW1347" s="13" t="s">
        <v>31</v>
      </c>
      <c r="AX1347" s="13" t="s">
        <v>82</v>
      </c>
      <c r="AY1347" s="167" t="s">
        <v>177</v>
      </c>
    </row>
    <row r="1348" spans="2:65" s="1" customFormat="1" ht="66.75" customHeight="1">
      <c r="B1348" s="143"/>
      <c r="C1348" s="144" t="s">
        <v>1299</v>
      </c>
      <c r="D1348" s="144" t="s">
        <v>179</v>
      </c>
      <c r="E1348" s="145" t="s">
        <v>3301</v>
      </c>
      <c r="F1348" s="146" t="s">
        <v>3280</v>
      </c>
      <c r="G1348" s="147" t="s">
        <v>260</v>
      </c>
      <c r="H1348" s="148">
        <v>1</v>
      </c>
      <c r="I1348" s="149"/>
      <c r="J1348" s="150">
        <f>ROUND(I1348*H1348,2)</f>
        <v>0</v>
      </c>
      <c r="K1348" s="151"/>
      <c r="L1348" s="32"/>
      <c r="M1348" s="152" t="s">
        <v>1</v>
      </c>
      <c r="N1348" s="153" t="s">
        <v>41</v>
      </c>
      <c r="P1348" s="154">
        <f>O1348*H1348</f>
        <v>0</v>
      </c>
      <c r="Q1348" s="154">
        <v>0</v>
      </c>
      <c r="R1348" s="154">
        <f>Q1348*H1348</f>
        <v>0</v>
      </c>
      <c r="S1348" s="154">
        <v>0</v>
      </c>
      <c r="T1348" s="155">
        <f>S1348*H1348</f>
        <v>0</v>
      </c>
      <c r="AR1348" s="156" t="s">
        <v>183</v>
      </c>
      <c r="AT1348" s="156" t="s">
        <v>179</v>
      </c>
      <c r="AU1348" s="156" t="s">
        <v>88</v>
      </c>
      <c r="AY1348" s="17" t="s">
        <v>177</v>
      </c>
      <c r="BE1348" s="157">
        <f>IF(N1348="základná",J1348,0)</f>
        <v>0</v>
      </c>
      <c r="BF1348" s="157">
        <f>IF(N1348="znížená",J1348,0)</f>
        <v>0</v>
      </c>
      <c r="BG1348" s="157">
        <f>IF(N1348="zákl. prenesená",J1348,0)</f>
        <v>0</v>
      </c>
      <c r="BH1348" s="157">
        <f>IF(N1348="zníž. prenesená",J1348,0)</f>
        <v>0</v>
      </c>
      <c r="BI1348" s="157">
        <f>IF(N1348="nulová",J1348,0)</f>
        <v>0</v>
      </c>
      <c r="BJ1348" s="17" t="s">
        <v>88</v>
      </c>
      <c r="BK1348" s="157">
        <f>ROUND(I1348*H1348,2)</f>
        <v>0</v>
      </c>
      <c r="BL1348" s="17" t="s">
        <v>183</v>
      </c>
      <c r="BM1348" s="156" t="s">
        <v>3302</v>
      </c>
    </row>
    <row r="1349" spans="2:65" s="12" customFormat="1">
      <c r="B1349" s="158"/>
      <c r="D1349" s="159" t="s">
        <v>184</v>
      </c>
      <c r="E1349" s="160" t="s">
        <v>1</v>
      </c>
      <c r="F1349" s="161" t="s">
        <v>3300</v>
      </c>
      <c r="H1349" s="162">
        <v>1</v>
      </c>
      <c r="I1349" s="163"/>
      <c r="L1349" s="158"/>
      <c r="M1349" s="164"/>
      <c r="T1349" s="165"/>
      <c r="AT1349" s="160" t="s">
        <v>184</v>
      </c>
      <c r="AU1349" s="160" t="s">
        <v>88</v>
      </c>
      <c r="AV1349" s="12" t="s">
        <v>88</v>
      </c>
      <c r="AW1349" s="12" t="s">
        <v>31</v>
      </c>
      <c r="AX1349" s="12" t="s">
        <v>75</v>
      </c>
      <c r="AY1349" s="160" t="s">
        <v>177</v>
      </c>
    </row>
    <row r="1350" spans="2:65" s="15" customFormat="1">
      <c r="B1350" s="180"/>
      <c r="D1350" s="159" t="s">
        <v>184</v>
      </c>
      <c r="E1350" s="181" t="s">
        <v>1</v>
      </c>
      <c r="F1350" s="182" t="s">
        <v>3291</v>
      </c>
      <c r="H1350" s="181" t="s">
        <v>1</v>
      </c>
      <c r="I1350" s="183"/>
      <c r="L1350" s="180"/>
      <c r="M1350" s="184"/>
      <c r="T1350" s="185"/>
      <c r="AT1350" s="181" t="s">
        <v>184</v>
      </c>
      <c r="AU1350" s="181" t="s">
        <v>88</v>
      </c>
      <c r="AV1350" s="15" t="s">
        <v>82</v>
      </c>
      <c r="AW1350" s="15" t="s">
        <v>31</v>
      </c>
      <c r="AX1350" s="15" t="s">
        <v>75</v>
      </c>
      <c r="AY1350" s="181" t="s">
        <v>177</v>
      </c>
    </row>
    <row r="1351" spans="2:65" s="13" customFormat="1">
      <c r="B1351" s="166"/>
      <c r="D1351" s="159" t="s">
        <v>184</v>
      </c>
      <c r="E1351" s="167" t="s">
        <v>1</v>
      </c>
      <c r="F1351" s="168" t="s">
        <v>186</v>
      </c>
      <c r="H1351" s="169">
        <v>1</v>
      </c>
      <c r="I1351" s="170"/>
      <c r="L1351" s="166"/>
      <c r="M1351" s="171"/>
      <c r="T1351" s="172"/>
      <c r="AT1351" s="167" t="s">
        <v>184</v>
      </c>
      <c r="AU1351" s="167" t="s">
        <v>88</v>
      </c>
      <c r="AV1351" s="13" t="s">
        <v>183</v>
      </c>
      <c r="AW1351" s="13" t="s">
        <v>31</v>
      </c>
      <c r="AX1351" s="13" t="s">
        <v>82</v>
      </c>
      <c r="AY1351" s="167" t="s">
        <v>177</v>
      </c>
    </row>
    <row r="1352" spans="2:65" s="1" customFormat="1" ht="77.099999999999994" customHeight="1">
      <c r="B1352" s="143"/>
      <c r="C1352" s="144" t="s">
        <v>809</v>
      </c>
      <c r="D1352" s="144" t="s">
        <v>179</v>
      </c>
      <c r="E1352" s="145" t="s">
        <v>3303</v>
      </c>
      <c r="F1352" s="146" t="s">
        <v>3304</v>
      </c>
      <c r="G1352" s="147" t="s">
        <v>260</v>
      </c>
      <c r="H1352" s="148">
        <v>1</v>
      </c>
      <c r="I1352" s="149"/>
      <c r="J1352" s="150">
        <f>ROUND(I1352*H1352,2)</f>
        <v>0</v>
      </c>
      <c r="K1352" s="151"/>
      <c r="L1352" s="32"/>
      <c r="M1352" s="152" t="s">
        <v>1</v>
      </c>
      <c r="N1352" s="153" t="s">
        <v>41</v>
      </c>
      <c r="P1352" s="154">
        <f>O1352*H1352</f>
        <v>0</v>
      </c>
      <c r="Q1352" s="154">
        <v>0</v>
      </c>
      <c r="R1352" s="154">
        <f>Q1352*H1352</f>
        <v>0</v>
      </c>
      <c r="S1352" s="154">
        <v>0</v>
      </c>
      <c r="T1352" s="155">
        <f>S1352*H1352</f>
        <v>0</v>
      </c>
      <c r="AR1352" s="156" t="s">
        <v>183</v>
      </c>
      <c r="AT1352" s="156" t="s">
        <v>179</v>
      </c>
      <c r="AU1352" s="156" t="s">
        <v>88</v>
      </c>
      <c r="AY1352" s="17" t="s">
        <v>177</v>
      </c>
      <c r="BE1352" s="157">
        <f>IF(N1352="základná",J1352,0)</f>
        <v>0</v>
      </c>
      <c r="BF1352" s="157">
        <f>IF(N1352="znížená",J1352,0)</f>
        <v>0</v>
      </c>
      <c r="BG1352" s="157">
        <f>IF(N1352="zákl. prenesená",J1352,0)</f>
        <v>0</v>
      </c>
      <c r="BH1352" s="157">
        <f>IF(N1352="zníž. prenesená",J1352,0)</f>
        <v>0</v>
      </c>
      <c r="BI1352" s="157">
        <f>IF(N1352="nulová",J1352,0)</f>
        <v>0</v>
      </c>
      <c r="BJ1352" s="17" t="s">
        <v>88</v>
      </c>
      <c r="BK1352" s="157">
        <f>ROUND(I1352*H1352,2)</f>
        <v>0</v>
      </c>
      <c r="BL1352" s="17" t="s">
        <v>183</v>
      </c>
      <c r="BM1352" s="156" t="s">
        <v>3305</v>
      </c>
    </row>
    <row r="1353" spans="2:65" s="12" customFormat="1">
      <c r="B1353" s="158"/>
      <c r="D1353" s="159" t="s">
        <v>184</v>
      </c>
      <c r="E1353" s="160" t="s">
        <v>1</v>
      </c>
      <c r="F1353" s="161" t="s">
        <v>3300</v>
      </c>
      <c r="H1353" s="162">
        <v>1</v>
      </c>
      <c r="I1353" s="163"/>
      <c r="L1353" s="158"/>
      <c r="M1353" s="164"/>
      <c r="T1353" s="165"/>
      <c r="AT1353" s="160" t="s">
        <v>184</v>
      </c>
      <c r="AU1353" s="160" t="s">
        <v>88</v>
      </c>
      <c r="AV1353" s="12" t="s">
        <v>88</v>
      </c>
      <c r="AW1353" s="12" t="s">
        <v>31</v>
      </c>
      <c r="AX1353" s="12" t="s">
        <v>75</v>
      </c>
      <c r="AY1353" s="160" t="s">
        <v>177</v>
      </c>
    </row>
    <row r="1354" spans="2:65" s="15" customFormat="1">
      <c r="B1354" s="180"/>
      <c r="D1354" s="159" t="s">
        <v>184</v>
      </c>
      <c r="E1354" s="181" t="s">
        <v>1</v>
      </c>
      <c r="F1354" s="182" t="s">
        <v>3291</v>
      </c>
      <c r="H1354" s="181" t="s">
        <v>1</v>
      </c>
      <c r="I1354" s="183"/>
      <c r="L1354" s="180"/>
      <c r="M1354" s="184"/>
      <c r="T1354" s="185"/>
      <c r="AT1354" s="181" t="s">
        <v>184</v>
      </c>
      <c r="AU1354" s="181" t="s">
        <v>88</v>
      </c>
      <c r="AV1354" s="15" t="s">
        <v>82</v>
      </c>
      <c r="AW1354" s="15" t="s">
        <v>31</v>
      </c>
      <c r="AX1354" s="15" t="s">
        <v>75</v>
      </c>
      <c r="AY1354" s="181" t="s">
        <v>177</v>
      </c>
    </row>
    <row r="1355" spans="2:65" s="13" customFormat="1">
      <c r="B1355" s="166"/>
      <c r="D1355" s="159" t="s">
        <v>184</v>
      </c>
      <c r="E1355" s="167" t="s">
        <v>1</v>
      </c>
      <c r="F1355" s="168" t="s">
        <v>186</v>
      </c>
      <c r="H1355" s="169">
        <v>1</v>
      </c>
      <c r="I1355" s="170"/>
      <c r="L1355" s="166"/>
      <c r="M1355" s="171"/>
      <c r="T1355" s="172"/>
      <c r="AT1355" s="167" t="s">
        <v>184</v>
      </c>
      <c r="AU1355" s="167" t="s">
        <v>88</v>
      </c>
      <c r="AV1355" s="13" t="s">
        <v>183</v>
      </c>
      <c r="AW1355" s="13" t="s">
        <v>31</v>
      </c>
      <c r="AX1355" s="13" t="s">
        <v>82</v>
      </c>
      <c r="AY1355" s="167" t="s">
        <v>177</v>
      </c>
    </row>
    <row r="1356" spans="2:65" s="1" customFormat="1" ht="49.2" customHeight="1">
      <c r="B1356" s="143"/>
      <c r="C1356" s="144" t="s">
        <v>1306</v>
      </c>
      <c r="D1356" s="144" t="s">
        <v>179</v>
      </c>
      <c r="E1356" s="145" t="s">
        <v>3306</v>
      </c>
      <c r="F1356" s="146" t="s">
        <v>3286</v>
      </c>
      <c r="G1356" s="147" t="s">
        <v>260</v>
      </c>
      <c r="H1356" s="148">
        <v>1</v>
      </c>
      <c r="I1356" s="149"/>
      <c r="J1356" s="150">
        <f>ROUND(I1356*H1356,2)</f>
        <v>0</v>
      </c>
      <c r="K1356" s="151"/>
      <c r="L1356" s="32"/>
      <c r="M1356" s="152" t="s">
        <v>1</v>
      </c>
      <c r="N1356" s="153" t="s">
        <v>41</v>
      </c>
      <c r="P1356" s="154">
        <f>O1356*H1356</f>
        <v>0</v>
      </c>
      <c r="Q1356" s="154">
        <v>0</v>
      </c>
      <c r="R1356" s="154">
        <f>Q1356*H1356</f>
        <v>0</v>
      </c>
      <c r="S1356" s="154">
        <v>0</v>
      </c>
      <c r="T1356" s="155">
        <f>S1356*H1356</f>
        <v>0</v>
      </c>
      <c r="AR1356" s="156" t="s">
        <v>183</v>
      </c>
      <c r="AT1356" s="156" t="s">
        <v>179</v>
      </c>
      <c r="AU1356" s="156" t="s">
        <v>88</v>
      </c>
      <c r="AY1356" s="17" t="s">
        <v>177</v>
      </c>
      <c r="BE1356" s="157">
        <f>IF(N1356="základná",J1356,0)</f>
        <v>0</v>
      </c>
      <c r="BF1356" s="157">
        <f>IF(N1356="znížená",J1356,0)</f>
        <v>0</v>
      </c>
      <c r="BG1356" s="157">
        <f>IF(N1356="zákl. prenesená",J1356,0)</f>
        <v>0</v>
      </c>
      <c r="BH1356" s="157">
        <f>IF(N1356="zníž. prenesená",J1356,0)</f>
        <v>0</v>
      </c>
      <c r="BI1356" s="157">
        <f>IF(N1356="nulová",J1356,0)</f>
        <v>0</v>
      </c>
      <c r="BJ1356" s="17" t="s">
        <v>88</v>
      </c>
      <c r="BK1356" s="157">
        <f>ROUND(I1356*H1356,2)</f>
        <v>0</v>
      </c>
      <c r="BL1356" s="17" t="s">
        <v>183</v>
      </c>
      <c r="BM1356" s="156" t="s">
        <v>3307</v>
      </c>
    </row>
    <row r="1357" spans="2:65" s="12" customFormat="1">
      <c r="B1357" s="158"/>
      <c r="D1357" s="159" t="s">
        <v>184</v>
      </c>
      <c r="E1357" s="160" t="s">
        <v>1</v>
      </c>
      <c r="F1357" s="161" t="s">
        <v>3300</v>
      </c>
      <c r="H1357" s="162">
        <v>1</v>
      </c>
      <c r="I1357" s="163"/>
      <c r="L1357" s="158"/>
      <c r="M1357" s="164"/>
      <c r="T1357" s="165"/>
      <c r="AT1357" s="160" t="s">
        <v>184</v>
      </c>
      <c r="AU1357" s="160" t="s">
        <v>88</v>
      </c>
      <c r="AV1357" s="12" t="s">
        <v>88</v>
      </c>
      <c r="AW1357" s="12" t="s">
        <v>31</v>
      </c>
      <c r="AX1357" s="12" t="s">
        <v>75</v>
      </c>
      <c r="AY1357" s="160" t="s">
        <v>177</v>
      </c>
    </row>
    <row r="1358" spans="2:65" s="15" customFormat="1">
      <c r="B1358" s="180"/>
      <c r="D1358" s="159" t="s">
        <v>184</v>
      </c>
      <c r="E1358" s="181" t="s">
        <v>1</v>
      </c>
      <c r="F1358" s="182" t="s">
        <v>3291</v>
      </c>
      <c r="H1358" s="181" t="s">
        <v>1</v>
      </c>
      <c r="I1358" s="183"/>
      <c r="L1358" s="180"/>
      <c r="M1358" s="184"/>
      <c r="T1358" s="185"/>
      <c r="AT1358" s="181" t="s">
        <v>184</v>
      </c>
      <c r="AU1358" s="181" t="s">
        <v>88</v>
      </c>
      <c r="AV1358" s="15" t="s">
        <v>82</v>
      </c>
      <c r="AW1358" s="15" t="s">
        <v>31</v>
      </c>
      <c r="AX1358" s="15" t="s">
        <v>75</v>
      </c>
      <c r="AY1358" s="181" t="s">
        <v>177</v>
      </c>
    </row>
    <row r="1359" spans="2:65" s="13" customFormat="1">
      <c r="B1359" s="166"/>
      <c r="D1359" s="159" t="s">
        <v>184</v>
      </c>
      <c r="E1359" s="167" t="s">
        <v>1</v>
      </c>
      <c r="F1359" s="168" t="s">
        <v>186</v>
      </c>
      <c r="H1359" s="169">
        <v>1</v>
      </c>
      <c r="I1359" s="170"/>
      <c r="L1359" s="166"/>
      <c r="M1359" s="171"/>
      <c r="T1359" s="172"/>
      <c r="AT1359" s="167" t="s">
        <v>184</v>
      </c>
      <c r="AU1359" s="167" t="s">
        <v>88</v>
      </c>
      <c r="AV1359" s="13" t="s">
        <v>183</v>
      </c>
      <c r="AW1359" s="13" t="s">
        <v>31</v>
      </c>
      <c r="AX1359" s="13" t="s">
        <v>82</v>
      </c>
      <c r="AY1359" s="167" t="s">
        <v>177</v>
      </c>
    </row>
    <row r="1360" spans="2:65" s="1" customFormat="1" ht="55.5" customHeight="1">
      <c r="B1360" s="143"/>
      <c r="C1360" s="144" t="s">
        <v>814</v>
      </c>
      <c r="D1360" s="144" t="s">
        <v>179</v>
      </c>
      <c r="E1360" s="145" t="s">
        <v>3308</v>
      </c>
      <c r="F1360" s="146" t="s">
        <v>3275</v>
      </c>
      <c r="G1360" s="147" t="s">
        <v>260</v>
      </c>
      <c r="H1360" s="148">
        <v>1</v>
      </c>
      <c r="I1360" s="149"/>
      <c r="J1360" s="150">
        <f>ROUND(I1360*H1360,2)</f>
        <v>0</v>
      </c>
      <c r="K1360" s="151"/>
      <c r="L1360" s="32"/>
      <c r="M1360" s="152" t="s">
        <v>1</v>
      </c>
      <c r="N1360" s="153" t="s">
        <v>41</v>
      </c>
      <c r="P1360" s="154">
        <f>O1360*H1360</f>
        <v>0</v>
      </c>
      <c r="Q1360" s="154">
        <v>0</v>
      </c>
      <c r="R1360" s="154">
        <f>Q1360*H1360</f>
        <v>0</v>
      </c>
      <c r="S1360" s="154">
        <v>0</v>
      </c>
      <c r="T1360" s="155">
        <f>S1360*H1360</f>
        <v>0</v>
      </c>
      <c r="AR1360" s="156" t="s">
        <v>183</v>
      </c>
      <c r="AT1360" s="156" t="s">
        <v>179</v>
      </c>
      <c r="AU1360" s="156" t="s">
        <v>88</v>
      </c>
      <c r="AY1360" s="17" t="s">
        <v>177</v>
      </c>
      <c r="BE1360" s="157">
        <f>IF(N1360="základná",J1360,0)</f>
        <v>0</v>
      </c>
      <c r="BF1360" s="157">
        <f>IF(N1360="znížená",J1360,0)</f>
        <v>0</v>
      </c>
      <c r="BG1360" s="157">
        <f>IF(N1360="zákl. prenesená",J1360,0)</f>
        <v>0</v>
      </c>
      <c r="BH1360" s="157">
        <f>IF(N1360="zníž. prenesená",J1360,0)</f>
        <v>0</v>
      </c>
      <c r="BI1360" s="157">
        <f>IF(N1360="nulová",J1360,0)</f>
        <v>0</v>
      </c>
      <c r="BJ1360" s="17" t="s">
        <v>88</v>
      </c>
      <c r="BK1360" s="157">
        <f>ROUND(I1360*H1360,2)</f>
        <v>0</v>
      </c>
      <c r="BL1360" s="17" t="s">
        <v>183</v>
      </c>
      <c r="BM1360" s="156" t="s">
        <v>3309</v>
      </c>
    </row>
    <row r="1361" spans="2:65" s="12" customFormat="1">
      <c r="B1361" s="158"/>
      <c r="D1361" s="159" t="s">
        <v>184</v>
      </c>
      <c r="E1361" s="160" t="s">
        <v>1</v>
      </c>
      <c r="F1361" s="161" t="s">
        <v>3310</v>
      </c>
      <c r="H1361" s="162">
        <v>1</v>
      </c>
      <c r="I1361" s="163"/>
      <c r="L1361" s="158"/>
      <c r="M1361" s="164"/>
      <c r="T1361" s="165"/>
      <c r="AT1361" s="160" t="s">
        <v>184</v>
      </c>
      <c r="AU1361" s="160" t="s">
        <v>88</v>
      </c>
      <c r="AV1361" s="12" t="s">
        <v>88</v>
      </c>
      <c r="AW1361" s="12" t="s">
        <v>31</v>
      </c>
      <c r="AX1361" s="12" t="s">
        <v>75</v>
      </c>
      <c r="AY1361" s="160" t="s">
        <v>177</v>
      </c>
    </row>
    <row r="1362" spans="2:65" s="15" customFormat="1">
      <c r="B1362" s="180"/>
      <c r="D1362" s="159" t="s">
        <v>184</v>
      </c>
      <c r="E1362" s="181" t="s">
        <v>1</v>
      </c>
      <c r="F1362" s="182" t="s">
        <v>3311</v>
      </c>
      <c r="H1362" s="181" t="s">
        <v>1</v>
      </c>
      <c r="I1362" s="183"/>
      <c r="L1362" s="180"/>
      <c r="M1362" s="184"/>
      <c r="T1362" s="185"/>
      <c r="AT1362" s="181" t="s">
        <v>184</v>
      </c>
      <c r="AU1362" s="181" t="s">
        <v>88</v>
      </c>
      <c r="AV1362" s="15" t="s">
        <v>82</v>
      </c>
      <c r="AW1362" s="15" t="s">
        <v>31</v>
      </c>
      <c r="AX1362" s="15" t="s">
        <v>75</v>
      </c>
      <c r="AY1362" s="181" t="s">
        <v>177</v>
      </c>
    </row>
    <row r="1363" spans="2:65" s="13" customFormat="1">
      <c r="B1363" s="166"/>
      <c r="D1363" s="159" t="s">
        <v>184</v>
      </c>
      <c r="E1363" s="167" t="s">
        <v>1</v>
      </c>
      <c r="F1363" s="168" t="s">
        <v>186</v>
      </c>
      <c r="H1363" s="169">
        <v>1</v>
      </c>
      <c r="I1363" s="170"/>
      <c r="L1363" s="166"/>
      <c r="M1363" s="171"/>
      <c r="T1363" s="172"/>
      <c r="AT1363" s="167" t="s">
        <v>184</v>
      </c>
      <c r="AU1363" s="167" t="s">
        <v>88</v>
      </c>
      <c r="AV1363" s="13" t="s">
        <v>183</v>
      </c>
      <c r="AW1363" s="13" t="s">
        <v>31</v>
      </c>
      <c r="AX1363" s="13" t="s">
        <v>82</v>
      </c>
      <c r="AY1363" s="167" t="s">
        <v>177</v>
      </c>
    </row>
    <row r="1364" spans="2:65" s="1" customFormat="1" ht="66.75" customHeight="1">
      <c r="B1364" s="143"/>
      <c r="C1364" s="144" t="s">
        <v>1311</v>
      </c>
      <c r="D1364" s="144" t="s">
        <v>179</v>
      </c>
      <c r="E1364" s="145" t="s">
        <v>3312</v>
      </c>
      <c r="F1364" s="146" t="s">
        <v>3280</v>
      </c>
      <c r="G1364" s="147" t="s">
        <v>260</v>
      </c>
      <c r="H1364" s="148">
        <v>1</v>
      </c>
      <c r="I1364" s="149"/>
      <c r="J1364" s="150">
        <f>ROUND(I1364*H1364,2)</f>
        <v>0</v>
      </c>
      <c r="K1364" s="151"/>
      <c r="L1364" s="32"/>
      <c r="M1364" s="152" t="s">
        <v>1</v>
      </c>
      <c r="N1364" s="153" t="s">
        <v>41</v>
      </c>
      <c r="P1364" s="154">
        <f>O1364*H1364</f>
        <v>0</v>
      </c>
      <c r="Q1364" s="154">
        <v>0</v>
      </c>
      <c r="R1364" s="154">
        <f>Q1364*H1364</f>
        <v>0</v>
      </c>
      <c r="S1364" s="154">
        <v>0</v>
      </c>
      <c r="T1364" s="155">
        <f>S1364*H1364</f>
        <v>0</v>
      </c>
      <c r="AR1364" s="156" t="s">
        <v>183</v>
      </c>
      <c r="AT1364" s="156" t="s">
        <v>179</v>
      </c>
      <c r="AU1364" s="156" t="s">
        <v>88</v>
      </c>
      <c r="AY1364" s="17" t="s">
        <v>177</v>
      </c>
      <c r="BE1364" s="157">
        <f>IF(N1364="základná",J1364,0)</f>
        <v>0</v>
      </c>
      <c r="BF1364" s="157">
        <f>IF(N1364="znížená",J1364,0)</f>
        <v>0</v>
      </c>
      <c r="BG1364" s="157">
        <f>IF(N1364="zákl. prenesená",J1364,0)</f>
        <v>0</v>
      </c>
      <c r="BH1364" s="157">
        <f>IF(N1364="zníž. prenesená",J1364,0)</f>
        <v>0</v>
      </c>
      <c r="BI1364" s="157">
        <f>IF(N1364="nulová",J1364,0)</f>
        <v>0</v>
      </c>
      <c r="BJ1364" s="17" t="s">
        <v>88</v>
      </c>
      <c r="BK1364" s="157">
        <f>ROUND(I1364*H1364,2)</f>
        <v>0</v>
      </c>
      <c r="BL1364" s="17" t="s">
        <v>183</v>
      </c>
      <c r="BM1364" s="156" t="s">
        <v>3313</v>
      </c>
    </row>
    <row r="1365" spans="2:65" s="12" customFormat="1">
      <c r="B1365" s="158"/>
      <c r="D1365" s="159" t="s">
        <v>184</v>
      </c>
      <c r="E1365" s="160" t="s">
        <v>1</v>
      </c>
      <c r="F1365" s="161" t="s">
        <v>3310</v>
      </c>
      <c r="H1365" s="162">
        <v>1</v>
      </c>
      <c r="I1365" s="163"/>
      <c r="L1365" s="158"/>
      <c r="M1365" s="164"/>
      <c r="T1365" s="165"/>
      <c r="AT1365" s="160" t="s">
        <v>184</v>
      </c>
      <c r="AU1365" s="160" t="s">
        <v>88</v>
      </c>
      <c r="AV1365" s="12" t="s">
        <v>88</v>
      </c>
      <c r="AW1365" s="12" t="s">
        <v>31</v>
      </c>
      <c r="AX1365" s="12" t="s">
        <v>75</v>
      </c>
      <c r="AY1365" s="160" t="s">
        <v>177</v>
      </c>
    </row>
    <row r="1366" spans="2:65" s="15" customFormat="1">
      <c r="B1366" s="180"/>
      <c r="D1366" s="159" t="s">
        <v>184</v>
      </c>
      <c r="E1366" s="181" t="s">
        <v>1</v>
      </c>
      <c r="F1366" s="182" t="s">
        <v>3311</v>
      </c>
      <c r="H1366" s="181" t="s">
        <v>1</v>
      </c>
      <c r="I1366" s="183"/>
      <c r="L1366" s="180"/>
      <c r="M1366" s="184"/>
      <c r="T1366" s="185"/>
      <c r="AT1366" s="181" t="s">
        <v>184</v>
      </c>
      <c r="AU1366" s="181" t="s">
        <v>88</v>
      </c>
      <c r="AV1366" s="15" t="s">
        <v>82</v>
      </c>
      <c r="AW1366" s="15" t="s">
        <v>31</v>
      </c>
      <c r="AX1366" s="15" t="s">
        <v>75</v>
      </c>
      <c r="AY1366" s="181" t="s">
        <v>177</v>
      </c>
    </row>
    <row r="1367" spans="2:65" s="13" customFormat="1">
      <c r="B1367" s="166"/>
      <c r="D1367" s="159" t="s">
        <v>184</v>
      </c>
      <c r="E1367" s="167" t="s">
        <v>1</v>
      </c>
      <c r="F1367" s="168" t="s">
        <v>186</v>
      </c>
      <c r="H1367" s="169">
        <v>1</v>
      </c>
      <c r="I1367" s="170"/>
      <c r="L1367" s="166"/>
      <c r="M1367" s="171"/>
      <c r="T1367" s="172"/>
      <c r="AT1367" s="167" t="s">
        <v>184</v>
      </c>
      <c r="AU1367" s="167" t="s">
        <v>88</v>
      </c>
      <c r="AV1367" s="13" t="s">
        <v>183</v>
      </c>
      <c r="AW1367" s="13" t="s">
        <v>31</v>
      </c>
      <c r="AX1367" s="13" t="s">
        <v>82</v>
      </c>
      <c r="AY1367" s="167" t="s">
        <v>177</v>
      </c>
    </row>
    <row r="1368" spans="2:65" s="1" customFormat="1" ht="62.7" customHeight="1">
      <c r="B1368" s="143"/>
      <c r="C1368" s="144" t="s">
        <v>818</v>
      </c>
      <c r="D1368" s="144" t="s">
        <v>179</v>
      </c>
      <c r="E1368" s="145" t="s">
        <v>3314</v>
      </c>
      <c r="F1368" s="146" t="s">
        <v>3283</v>
      </c>
      <c r="G1368" s="147" t="s">
        <v>260</v>
      </c>
      <c r="H1368" s="148">
        <v>1</v>
      </c>
      <c r="I1368" s="149"/>
      <c r="J1368" s="150">
        <f>ROUND(I1368*H1368,2)</f>
        <v>0</v>
      </c>
      <c r="K1368" s="151"/>
      <c r="L1368" s="32"/>
      <c r="M1368" s="152" t="s">
        <v>1</v>
      </c>
      <c r="N1368" s="153" t="s">
        <v>41</v>
      </c>
      <c r="P1368" s="154">
        <f>O1368*H1368</f>
        <v>0</v>
      </c>
      <c r="Q1368" s="154">
        <v>0</v>
      </c>
      <c r="R1368" s="154">
        <f>Q1368*H1368</f>
        <v>0</v>
      </c>
      <c r="S1368" s="154">
        <v>0</v>
      </c>
      <c r="T1368" s="155">
        <f>S1368*H1368</f>
        <v>0</v>
      </c>
      <c r="AR1368" s="156" t="s">
        <v>183</v>
      </c>
      <c r="AT1368" s="156" t="s">
        <v>179</v>
      </c>
      <c r="AU1368" s="156" t="s">
        <v>88</v>
      </c>
      <c r="AY1368" s="17" t="s">
        <v>177</v>
      </c>
      <c r="BE1368" s="157">
        <f>IF(N1368="základná",J1368,0)</f>
        <v>0</v>
      </c>
      <c r="BF1368" s="157">
        <f>IF(N1368="znížená",J1368,0)</f>
        <v>0</v>
      </c>
      <c r="BG1368" s="157">
        <f>IF(N1368="zákl. prenesená",J1368,0)</f>
        <v>0</v>
      </c>
      <c r="BH1368" s="157">
        <f>IF(N1368="zníž. prenesená",J1368,0)</f>
        <v>0</v>
      </c>
      <c r="BI1368" s="157">
        <f>IF(N1368="nulová",J1368,0)</f>
        <v>0</v>
      </c>
      <c r="BJ1368" s="17" t="s">
        <v>88</v>
      </c>
      <c r="BK1368" s="157">
        <f>ROUND(I1368*H1368,2)</f>
        <v>0</v>
      </c>
      <c r="BL1368" s="17" t="s">
        <v>183</v>
      </c>
      <c r="BM1368" s="156" t="s">
        <v>3315</v>
      </c>
    </row>
    <row r="1369" spans="2:65" s="12" customFormat="1">
      <c r="B1369" s="158"/>
      <c r="D1369" s="159" t="s">
        <v>184</v>
      </c>
      <c r="E1369" s="160" t="s">
        <v>1</v>
      </c>
      <c r="F1369" s="161" t="s">
        <v>3310</v>
      </c>
      <c r="H1369" s="162">
        <v>1</v>
      </c>
      <c r="I1369" s="163"/>
      <c r="L1369" s="158"/>
      <c r="M1369" s="164"/>
      <c r="T1369" s="165"/>
      <c r="AT1369" s="160" t="s">
        <v>184</v>
      </c>
      <c r="AU1369" s="160" t="s">
        <v>88</v>
      </c>
      <c r="AV1369" s="12" t="s">
        <v>88</v>
      </c>
      <c r="AW1369" s="12" t="s">
        <v>31</v>
      </c>
      <c r="AX1369" s="12" t="s">
        <v>75</v>
      </c>
      <c r="AY1369" s="160" t="s">
        <v>177</v>
      </c>
    </row>
    <row r="1370" spans="2:65" s="15" customFormat="1">
      <c r="B1370" s="180"/>
      <c r="D1370" s="159" t="s">
        <v>184</v>
      </c>
      <c r="E1370" s="181" t="s">
        <v>1</v>
      </c>
      <c r="F1370" s="182" t="s">
        <v>3311</v>
      </c>
      <c r="H1370" s="181" t="s">
        <v>1</v>
      </c>
      <c r="I1370" s="183"/>
      <c r="L1370" s="180"/>
      <c r="M1370" s="184"/>
      <c r="T1370" s="185"/>
      <c r="AT1370" s="181" t="s">
        <v>184</v>
      </c>
      <c r="AU1370" s="181" t="s">
        <v>88</v>
      </c>
      <c r="AV1370" s="15" t="s">
        <v>82</v>
      </c>
      <c r="AW1370" s="15" t="s">
        <v>31</v>
      </c>
      <c r="AX1370" s="15" t="s">
        <v>75</v>
      </c>
      <c r="AY1370" s="181" t="s">
        <v>177</v>
      </c>
    </row>
    <row r="1371" spans="2:65" s="13" customFormat="1">
      <c r="B1371" s="166"/>
      <c r="D1371" s="159" t="s">
        <v>184</v>
      </c>
      <c r="E1371" s="167" t="s">
        <v>1</v>
      </c>
      <c r="F1371" s="168" t="s">
        <v>186</v>
      </c>
      <c r="H1371" s="169">
        <v>1</v>
      </c>
      <c r="I1371" s="170"/>
      <c r="L1371" s="166"/>
      <c r="M1371" s="171"/>
      <c r="T1371" s="172"/>
      <c r="AT1371" s="167" t="s">
        <v>184</v>
      </c>
      <c r="AU1371" s="167" t="s">
        <v>88</v>
      </c>
      <c r="AV1371" s="13" t="s">
        <v>183</v>
      </c>
      <c r="AW1371" s="13" t="s">
        <v>31</v>
      </c>
      <c r="AX1371" s="13" t="s">
        <v>82</v>
      </c>
      <c r="AY1371" s="167" t="s">
        <v>177</v>
      </c>
    </row>
    <row r="1372" spans="2:65" s="1" customFormat="1" ht="49.2" customHeight="1">
      <c r="B1372" s="143"/>
      <c r="C1372" s="144" t="s">
        <v>1319</v>
      </c>
      <c r="D1372" s="144" t="s">
        <v>179</v>
      </c>
      <c r="E1372" s="145" t="s">
        <v>3316</v>
      </c>
      <c r="F1372" s="146" t="s">
        <v>3286</v>
      </c>
      <c r="G1372" s="147" t="s">
        <v>260</v>
      </c>
      <c r="H1372" s="148">
        <v>1</v>
      </c>
      <c r="I1372" s="149"/>
      <c r="J1372" s="150">
        <f>ROUND(I1372*H1372,2)</f>
        <v>0</v>
      </c>
      <c r="K1372" s="151"/>
      <c r="L1372" s="32"/>
      <c r="M1372" s="152" t="s">
        <v>1</v>
      </c>
      <c r="N1372" s="153" t="s">
        <v>41</v>
      </c>
      <c r="P1372" s="154">
        <f>O1372*H1372</f>
        <v>0</v>
      </c>
      <c r="Q1372" s="154">
        <v>0</v>
      </c>
      <c r="R1372" s="154">
        <f>Q1372*H1372</f>
        <v>0</v>
      </c>
      <c r="S1372" s="154">
        <v>0</v>
      </c>
      <c r="T1372" s="155">
        <f>S1372*H1372</f>
        <v>0</v>
      </c>
      <c r="AR1372" s="156" t="s">
        <v>183</v>
      </c>
      <c r="AT1372" s="156" t="s">
        <v>179</v>
      </c>
      <c r="AU1372" s="156" t="s">
        <v>88</v>
      </c>
      <c r="AY1372" s="17" t="s">
        <v>177</v>
      </c>
      <c r="BE1372" s="157">
        <f>IF(N1372="základná",J1372,0)</f>
        <v>0</v>
      </c>
      <c r="BF1372" s="157">
        <f>IF(N1372="znížená",J1372,0)</f>
        <v>0</v>
      </c>
      <c r="BG1372" s="157">
        <f>IF(N1372="zákl. prenesená",J1372,0)</f>
        <v>0</v>
      </c>
      <c r="BH1372" s="157">
        <f>IF(N1372="zníž. prenesená",J1372,0)</f>
        <v>0</v>
      </c>
      <c r="BI1372" s="157">
        <f>IF(N1372="nulová",J1372,0)</f>
        <v>0</v>
      </c>
      <c r="BJ1372" s="17" t="s">
        <v>88</v>
      </c>
      <c r="BK1372" s="157">
        <f>ROUND(I1372*H1372,2)</f>
        <v>0</v>
      </c>
      <c r="BL1372" s="17" t="s">
        <v>183</v>
      </c>
      <c r="BM1372" s="156" t="s">
        <v>3317</v>
      </c>
    </row>
    <row r="1373" spans="2:65" s="12" customFormat="1">
      <c r="B1373" s="158"/>
      <c r="D1373" s="159" t="s">
        <v>184</v>
      </c>
      <c r="E1373" s="160" t="s">
        <v>1</v>
      </c>
      <c r="F1373" s="161" t="s">
        <v>3310</v>
      </c>
      <c r="H1373" s="162">
        <v>1</v>
      </c>
      <c r="I1373" s="163"/>
      <c r="L1373" s="158"/>
      <c r="M1373" s="164"/>
      <c r="T1373" s="165"/>
      <c r="AT1373" s="160" t="s">
        <v>184</v>
      </c>
      <c r="AU1373" s="160" t="s">
        <v>88</v>
      </c>
      <c r="AV1373" s="12" t="s">
        <v>88</v>
      </c>
      <c r="AW1373" s="12" t="s">
        <v>31</v>
      </c>
      <c r="AX1373" s="12" t="s">
        <v>75</v>
      </c>
      <c r="AY1373" s="160" t="s">
        <v>177</v>
      </c>
    </row>
    <row r="1374" spans="2:65" s="15" customFormat="1">
      <c r="B1374" s="180"/>
      <c r="D1374" s="159" t="s">
        <v>184</v>
      </c>
      <c r="E1374" s="181" t="s">
        <v>1</v>
      </c>
      <c r="F1374" s="182" t="s">
        <v>3311</v>
      </c>
      <c r="H1374" s="181" t="s">
        <v>1</v>
      </c>
      <c r="I1374" s="183"/>
      <c r="L1374" s="180"/>
      <c r="M1374" s="184"/>
      <c r="T1374" s="185"/>
      <c r="AT1374" s="181" t="s">
        <v>184</v>
      </c>
      <c r="AU1374" s="181" t="s">
        <v>88</v>
      </c>
      <c r="AV1374" s="15" t="s">
        <v>82</v>
      </c>
      <c r="AW1374" s="15" t="s">
        <v>31</v>
      </c>
      <c r="AX1374" s="15" t="s">
        <v>75</v>
      </c>
      <c r="AY1374" s="181" t="s">
        <v>177</v>
      </c>
    </row>
    <row r="1375" spans="2:65" s="13" customFormat="1">
      <c r="B1375" s="166"/>
      <c r="D1375" s="159" t="s">
        <v>184</v>
      </c>
      <c r="E1375" s="167" t="s">
        <v>1</v>
      </c>
      <c r="F1375" s="168" t="s">
        <v>186</v>
      </c>
      <c r="H1375" s="169">
        <v>1</v>
      </c>
      <c r="I1375" s="170"/>
      <c r="L1375" s="166"/>
      <c r="M1375" s="171"/>
      <c r="T1375" s="172"/>
      <c r="AT1375" s="167" t="s">
        <v>184</v>
      </c>
      <c r="AU1375" s="167" t="s">
        <v>88</v>
      </c>
      <c r="AV1375" s="13" t="s">
        <v>183</v>
      </c>
      <c r="AW1375" s="13" t="s">
        <v>31</v>
      </c>
      <c r="AX1375" s="13" t="s">
        <v>82</v>
      </c>
      <c r="AY1375" s="167" t="s">
        <v>177</v>
      </c>
    </row>
    <row r="1376" spans="2:65" s="1" customFormat="1" ht="55.5" customHeight="1">
      <c r="B1376" s="143"/>
      <c r="C1376" s="144" t="s">
        <v>406</v>
      </c>
      <c r="D1376" s="144" t="s">
        <v>179</v>
      </c>
      <c r="E1376" s="145" t="s">
        <v>3318</v>
      </c>
      <c r="F1376" s="146" t="s">
        <v>3275</v>
      </c>
      <c r="G1376" s="147" t="s">
        <v>260</v>
      </c>
      <c r="H1376" s="148">
        <v>1</v>
      </c>
      <c r="I1376" s="149"/>
      <c r="J1376" s="150">
        <f>ROUND(I1376*H1376,2)</f>
        <v>0</v>
      </c>
      <c r="K1376" s="151"/>
      <c r="L1376" s="32"/>
      <c r="M1376" s="152" t="s">
        <v>1</v>
      </c>
      <c r="N1376" s="153" t="s">
        <v>41</v>
      </c>
      <c r="P1376" s="154">
        <f>O1376*H1376</f>
        <v>0</v>
      </c>
      <c r="Q1376" s="154">
        <v>0</v>
      </c>
      <c r="R1376" s="154">
        <f>Q1376*H1376</f>
        <v>0</v>
      </c>
      <c r="S1376" s="154">
        <v>0</v>
      </c>
      <c r="T1376" s="155">
        <f>S1376*H1376</f>
        <v>0</v>
      </c>
      <c r="AR1376" s="156" t="s">
        <v>183</v>
      </c>
      <c r="AT1376" s="156" t="s">
        <v>179</v>
      </c>
      <c r="AU1376" s="156" t="s">
        <v>88</v>
      </c>
      <c r="AY1376" s="17" t="s">
        <v>177</v>
      </c>
      <c r="BE1376" s="157">
        <f>IF(N1376="základná",J1376,0)</f>
        <v>0</v>
      </c>
      <c r="BF1376" s="157">
        <f>IF(N1376="znížená",J1376,0)</f>
        <v>0</v>
      </c>
      <c r="BG1376" s="157">
        <f>IF(N1376="zákl. prenesená",J1376,0)</f>
        <v>0</v>
      </c>
      <c r="BH1376" s="157">
        <f>IF(N1376="zníž. prenesená",J1376,0)</f>
        <v>0</v>
      </c>
      <c r="BI1376" s="157">
        <f>IF(N1376="nulová",J1376,0)</f>
        <v>0</v>
      </c>
      <c r="BJ1376" s="17" t="s">
        <v>88</v>
      </c>
      <c r="BK1376" s="157">
        <f>ROUND(I1376*H1376,2)</f>
        <v>0</v>
      </c>
      <c r="BL1376" s="17" t="s">
        <v>183</v>
      </c>
      <c r="BM1376" s="156" t="s">
        <v>3319</v>
      </c>
    </row>
    <row r="1377" spans="2:65" s="12" customFormat="1">
      <c r="B1377" s="158"/>
      <c r="D1377" s="159" t="s">
        <v>184</v>
      </c>
      <c r="E1377" s="160" t="s">
        <v>1</v>
      </c>
      <c r="F1377" s="161" t="s">
        <v>3320</v>
      </c>
      <c r="H1377" s="162">
        <v>1</v>
      </c>
      <c r="I1377" s="163"/>
      <c r="L1377" s="158"/>
      <c r="M1377" s="164"/>
      <c r="T1377" s="165"/>
      <c r="AT1377" s="160" t="s">
        <v>184</v>
      </c>
      <c r="AU1377" s="160" t="s">
        <v>88</v>
      </c>
      <c r="AV1377" s="12" t="s">
        <v>88</v>
      </c>
      <c r="AW1377" s="12" t="s">
        <v>31</v>
      </c>
      <c r="AX1377" s="12" t="s">
        <v>75</v>
      </c>
      <c r="AY1377" s="160" t="s">
        <v>177</v>
      </c>
    </row>
    <row r="1378" spans="2:65" s="15" customFormat="1">
      <c r="B1378" s="180"/>
      <c r="D1378" s="159" t="s">
        <v>184</v>
      </c>
      <c r="E1378" s="181" t="s">
        <v>1</v>
      </c>
      <c r="F1378" s="182" t="s">
        <v>3311</v>
      </c>
      <c r="H1378" s="181" t="s">
        <v>1</v>
      </c>
      <c r="I1378" s="183"/>
      <c r="L1378" s="180"/>
      <c r="M1378" s="184"/>
      <c r="T1378" s="185"/>
      <c r="AT1378" s="181" t="s">
        <v>184</v>
      </c>
      <c r="AU1378" s="181" t="s">
        <v>88</v>
      </c>
      <c r="AV1378" s="15" t="s">
        <v>82</v>
      </c>
      <c r="AW1378" s="15" t="s">
        <v>31</v>
      </c>
      <c r="AX1378" s="15" t="s">
        <v>75</v>
      </c>
      <c r="AY1378" s="181" t="s">
        <v>177</v>
      </c>
    </row>
    <row r="1379" spans="2:65" s="13" customFormat="1">
      <c r="B1379" s="166"/>
      <c r="D1379" s="159" t="s">
        <v>184</v>
      </c>
      <c r="E1379" s="167" t="s">
        <v>1</v>
      </c>
      <c r="F1379" s="168" t="s">
        <v>186</v>
      </c>
      <c r="H1379" s="169">
        <v>1</v>
      </c>
      <c r="I1379" s="170"/>
      <c r="L1379" s="166"/>
      <c r="M1379" s="171"/>
      <c r="T1379" s="172"/>
      <c r="AT1379" s="167" t="s">
        <v>184</v>
      </c>
      <c r="AU1379" s="167" t="s">
        <v>88</v>
      </c>
      <c r="AV1379" s="13" t="s">
        <v>183</v>
      </c>
      <c r="AW1379" s="13" t="s">
        <v>31</v>
      </c>
      <c r="AX1379" s="13" t="s">
        <v>82</v>
      </c>
      <c r="AY1379" s="167" t="s">
        <v>177</v>
      </c>
    </row>
    <row r="1380" spans="2:65" s="1" customFormat="1" ht="66.75" customHeight="1">
      <c r="B1380" s="143"/>
      <c r="C1380" s="144" t="s">
        <v>1326</v>
      </c>
      <c r="D1380" s="144" t="s">
        <v>179</v>
      </c>
      <c r="E1380" s="145" t="s">
        <v>3321</v>
      </c>
      <c r="F1380" s="146" t="s">
        <v>3280</v>
      </c>
      <c r="G1380" s="147" t="s">
        <v>260</v>
      </c>
      <c r="H1380" s="148">
        <v>1</v>
      </c>
      <c r="I1380" s="149"/>
      <c r="J1380" s="150">
        <f>ROUND(I1380*H1380,2)</f>
        <v>0</v>
      </c>
      <c r="K1380" s="151"/>
      <c r="L1380" s="32"/>
      <c r="M1380" s="152" t="s">
        <v>1</v>
      </c>
      <c r="N1380" s="153" t="s">
        <v>41</v>
      </c>
      <c r="P1380" s="154">
        <f>O1380*H1380</f>
        <v>0</v>
      </c>
      <c r="Q1380" s="154">
        <v>0</v>
      </c>
      <c r="R1380" s="154">
        <f>Q1380*H1380</f>
        <v>0</v>
      </c>
      <c r="S1380" s="154">
        <v>0</v>
      </c>
      <c r="T1380" s="155">
        <f>S1380*H1380</f>
        <v>0</v>
      </c>
      <c r="AR1380" s="156" t="s">
        <v>183</v>
      </c>
      <c r="AT1380" s="156" t="s">
        <v>179</v>
      </c>
      <c r="AU1380" s="156" t="s">
        <v>88</v>
      </c>
      <c r="AY1380" s="17" t="s">
        <v>177</v>
      </c>
      <c r="BE1380" s="157">
        <f>IF(N1380="základná",J1380,0)</f>
        <v>0</v>
      </c>
      <c r="BF1380" s="157">
        <f>IF(N1380="znížená",J1380,0)</f>
        <v>0</v>
      </c>
      <c r="BG1380" s="157">
        <f>IF(N1380="zákl. prenesená",J1380,0)</f>
        <v>0</v>
      </c>
      <c r="BH1380" s="157">
        <f>IF(N1380="zníž. prenesená",J1380,0)</f>
        <v>0</v>
      </c>
      <c r="BI1380" s="157">
        <f>IF(N1380="nulová",J1380,0)</f>
        <v>0</v>
      </c>
      <c r="BJ1380" s="17" t="s">
        <v>88</v>
      </c>
      <c r="BK1380" s="157">
        <f>ROUND(I1380*H1380,2)</f>
        <v>0</v>
      </c>
      <c r="BL1380" s="17" t="s">
        <v>183</v>
      </c>
      <c r="BM1380" s="156" t="s">
        <v>3322</v>
      </c>
    </row>
    <row r="1381" spans="2:65" s="12" customFormat="1">
      <c r="B1381" s="158"/>
      <c r="D1381" s="159" t="s">
        <v>184</v>
      </c>
      <c r="E1381" s="160" t="s">
        <v>1</v>
      </c>
      <c r="F1381" s="161" t="s">
        <v>3320</v>
      </c>
      <c r="H1381" s="162">
        <v>1</v>
      </c>
      <c r="I1381" s="163"/>
      <c r="L1381" s="158"/>
      <c r="M1381" s="164"/>
      <c r="T1381" s="165"/>
      <c r="AT1381" s="160" t="s">
        <v>184</v>
      </c>
      <c r="AU1381" s="160" t="s">
        <v>88</v>
      </c>
      <c r="AV1381" s="12" t="s">
        <v>88</v>
      </c>
      <c r="AW1381" s="12" t="s">
        <v>31</v>
      </c>
      <c r="AX1381" s="12" t="s">
        <v>75</v>
      </c>
      <c r="AY1381" s="160" t="s">
        <v>177</v>
      </c>
    </row>
    <row r="1382" spans="2:65" s="15" customFormat="1">
      <c r="B1382" s="180"/>
      <c r="D1382" s="159" t="s">
        <v>184</v>
      </c>
      <c r="E1382" s="181" t="s">
        <v>1</v>
      </c>
      <c r="F1382" s="182" t="s">
        <v>3311</v>
      </c>
      <c r="H1382" s="181" t="s">
        <v>1</v>
      </c>
      <c r="I1382" s="183"/>
      <c r="L1382" s="180"/>
      <c r="M1382" s="184"/>
      <c r="T1382" s="185"/>
      <c r="AT1382" s="181" t="s">
        <v>184</v>
      </c>
      <c r="AU1382" s="181" t="s">
        <v>88</v>
      </c>
      <c r="AV1382" s="15" t="s">
        <v>82</v>
      </c>
      <c r="AW1382" s="15" t="s">
        <v>31</v>
      </c>
      <c r="AX1382" s="15" t="s">
        <v>75</v>
      </c>
      <c r="AY1382" s="181" t="s">
        <v>177</v>
      </c>
    </row>
    <row r="1383" spans="2:65" s="13" customFormat="1">
      <c r="B1383" s="166"/>
      <c r="D1383" s="159" t="s">
        <v>184</v>
      </c>
      <c r="E1383" s="167" t="s">
        <v>1</v>
      </c>
      <c r="F1383" s="168" t="s">
        <v>186</v>
      </c>
      <c r="H1383" s="169">
        <v>1</v>
      </c>
      <c r="I1383" s="170"/>
      <c r="L1383" s="166"/>
      <c r="M1383" s="171"/>
      <c r="T1383" s="172"/>
      <c r="AT1383" s="167" t="s">
        <v>184</v>
      </c>
      <c r="AU1383" s="167" t="s">
        <v>88</v>
      </c>
      <c r="AV1383" s="13" t="s">
        <v>183</v>
      </c>
      <c r="AW1383" s="13" t="s">
        <v>31</v>
      </c>
      <c r="AX1383" s="13" t="s">
        <v>82</v>
      </c>
      <c r="AY1383" s="167" t="s">
        <v>177</v>
      </c>
    </row>
    <row r="1384" spans="2:65" s="1" customFormat="1" ht="62.7" customHeight="1">
      <c r="B1384" s="143"/>
      <c r="C1384" s="144" t="s">
        <v>827</v>
      </c>
      <c r="D1384" s="144" t="s">
        <v>179</v>
      </c>
      <c r="E1384" s="145" t="s">
        <v>3323</v>
      </c>
      <c r="F1384" s="146" t="s">
        <v>3283</v>
      </c>
      <c r="G1384" s="147" t="s">
        <v>260</v>
      </c>
      <c r="H1384" s="148">
        <v>1</v>
      </c>
      <c r="I1384" s="149"/>
      <c r="J1384" s="150">
        <f>ROUND(I1384*H1384,2)</f>
        <v>0</v>
      </c>
      <c r="K1384" s="151"/>
      <c r="L1384" s="32"/>
      <c r="M1384" s="152" t="s">
        <v>1</v>
      </c>
      <c r="N1384" s="153" t="s">
        <v>41</v>
      </c>
      <c r="P1384" s="154">
        <f>O1384*H1384</f>
        <v>0</v>
      </c>
      <c r="Q1384" s="154">
        <v>0</v>
      </c>
      <c r="R1384" s="154">
        <f>Q1384*H1384</f>
        <v>0</v>
      </c>
      <c r="S1384" s="154">
        <v>0</v>
      </c>
      <c r="T1384" s="155">
        <f>S1384*H1384</f>
        <v>0</v>
      </c>
      <c r="AR1384" s="156" t="s">
        <v>183</v>
      </c>
      <c r="AT1384" s="156" t="s">
        <v>179</v>
      </c>
      <c r="AU1384" s="156" t="s">
        <v>88</v>
      </c>
      <c r="AY1384" s="17" t="s">
        <v>177</v>
      </c>
      <c r="BE1384" s="157">
        <f>IF(N1384="základná",J1384,0)</f>
        <v>0</v>
      </c>
      <c r="BF1384" s="157">
        <f>IF(N1384="znížená",J1384,0)</f>
        <v>0</v>
      </c>
      <c r="BG1384" s="157">
        <f>IF(N1384="zákl. prenesená",J1384,0)</f>
        <v>0</v>
      </c>
      <c r="BH1384" s="157">
        <f>IF(N1384="zníž. prenesená",J1384,0)</f>
        <v>0</v>
      </c>
      <c r="BI1384" s="157">
        <f>IF(N1384="nulová",J1384,0)</f>
        <v>0</v>
      </c>
      <c r="BJ1384" s="17" t="s">
        <v>88</v>
      </c>
      <c r="BK1384" s="157">
        <f>ROUND(I1384*H1384,2)</f>
        <v>0</v>
      </c>
      <c r="BL1384" s="17" t="s">
        <v>183</v>
      </c>
      <c r="BM1384" s="156" t="s">
        <v>3324</v>
      </c>
    </row>
    <row r="1385" spans="2:65" s="12" customFormat="1">
      <c r="B1385" s="158"/>
      <c r="D1385" s="159" t="s">
        <v>184</v>
      </c>
      <c r="E1385" s="160" t="s">
        <v>1</v>
      </c>
      <c r="F1385" s="161" t="s">
        <v>3320</v>
      </c>
      <c r="H1385" s="162">
        <v>1</v>
      </c>
      <c r="I1385" s="163"/>
      <c r="L1385" s="158"/>
      <c r="M1385" s="164"/>
      <c r="T1385" s="165"/>
      <c r="AT1385" s="160" t="s">
        <v>184</v>
      </c>
      <c r="AU1385" s="160" t="s">
        <v>88</v>
      </c>
      <c r="AV1385" s="12" t="s">
        <v>88</v>
      </c>
      <c r="AW1385" s="12" t="s">
        <v>31</v>
      </c>
      <c r="AX1385" s="12" t="s">
        <v>75</v>
      </c>
      <c r="AY1385" s="160" t="s">
        <v>177</v>
      </c>
    </row>
    <row r="1386" spans="2:65" s="15" customFormat="1">
      <c r="B1386" s="180"/>
      <c r="D1386" s="159" t="s">
        <v>184</v>
      </c>
      <c r="E1386" s="181" t="s">
        <v>1</v>
      </c>
      <c r="F1386" s="182" t="s">
        <v>3311</v>
      </c>
      <c r="H1386" s="181" t="s">
        <v>1</v>
      </c>
      <c r="I1386" s="183"/>
      <c r="L1386" s="180"/>
      <c r="M1386" s="184"/>
      <c r="T1386" s="185"/>
      <c r="AT1386" s="181" t="s">
        <v>184</v>
      </c>
      <c r="AU1386" s="181" t="s">
        <v>88</v>
      </c>
      <c r="AV1386" s="15" t="s">
        <v>82</v>
      </c>
      <c r="AW1386" s="15" t="s">
        <v>31</v>
      </c>
      <c r="AX1386" s="15" t="s">
        <v>75</v>
      </c>
      <c r="AY1386" s="181" t="s">
        <v>177</v>
      </c>
    </row>
    <row r="1387" spans="2:65" s="13" customFormat="1">
      <c r="B1387" s="166"/>
      <c r="D1387" s="159" t="s">
        <v>184</v>
      </c>
      <c r="E1387" s="167" t="s">
        <v>1</v>
      </c>
      <c r="F1387" s="168" t="s">
        <v>186</v>
      </c>
      <c r="H1387" s="169">
        <v>1</v>
      </c>
      <c r="I1387" s="170"/>
      <c r="L1387" s="166"/>
      <c r="M1387" s="171"/>
      <c r="T1387" s="172"/>
      <c r="AT1387" s="167" t="s">
        <v>184</v>
      </c>
      <c r="AU1387" s="167" t="s">
        <v>88</v>
      </c>
      <c r="AV1387" s="13" t="s">
        <v>183</v>
      </c>
      <c r="AW1387" s="13" t="s">
        <v>31</v>
      </c>
      <c r="AX1387" s="13" t="s">
        <v>82</v>
      </c>
      <c r="AY1387" s="167" t="s">
        <v>177</v>
      </c>
    </row>
    <row r="1388" spans="2:65" s="1" customFormat="1" ht="49.2" customHeight="1">
      <c r="B1388" s="143"/>
      <c r="C1388" s="144" t="s">
        <v>1333</v>
      </c>
      <c r="D1388" s="144" t="s">
        <v>179</v>
      </c>
      <c r="E1388" s="145" t="s">
        <v>3325</v>
      </c>
      <c r="F1388" s="146" t="s">
        <v>3286</v>
      </c>
      <c r="G1388" s="147" t="s">
        <v>260</v>
      </c>
      <c r="H1388" s="148">
        <v>1</v>
      </c>
      <c r="I1388" s="149"/>
      <c r="J1388" s="150">
        <f>ROUND(I1388*H1388,2)</f>
        <v>0</v>
      </c>
      <c r="K1388" s="151"/>
      <c r="L1388" s="32"/>
      <c r="M1388" s="152" t="s">
        <v>1</v>
      </c>
      <c r="N1388" s="153" t="s">
        <v>41</v>
      </c>
      <c r="P1388" s="154">
        <f>O1388*H1388</f>
        <v>0</v>
      </c>
      <c r="Q1388" s="154">
        <v>0</v>
      </c>
      <c r="R1388" s="154">
        <f>Q1388*H1388</f>
        <v>0</v>
      </c>
      <c r="S1388" s="154">
        <v>0</v>
      </c>
      <c r="T1388" s="155">
        <f>S1388*H1388</f>
        <v>0</v>
      </c>
      <c r="AR1388" s="156" t="s">
        <v>183</v>
      </c>
      <c r="AT1388" s="156" t="s">
        <v>179</v>
      </c>
      <c r="AU1388" s="156" t="s">
        <v>88</v>
      </c>
      <c r="AY1388" s="17" t="s">
        <v>177</v>
      </c>
      <c r="BE1388" s="157">
        <f>IF(N1388="základná",J1388,0)</f>
        <v>0</v>
      </c>
      <c r="BF1388" s="157">
        <f>IF(N1388="znížená",J1388,0)</f>
        <v>0</v>
      </c>
      <c r="BG1388" s="157">
        <f>IF(N1388="zákl. prenesená",J1388,0)</f>
        <v>0</v>
      </c>
      <c r="BH1388" s="157">
        <f>IF(N1388="zníž. prenesená",J1388,0)</f>
        <v>0</v>
      </c>
      <c r="BI1388" s="157">
        <f>IF(N1388="nulová",J1388,0)</f>
        <v>0</v>
      </c>
      <c r="BJ1388" s="17" t="s">
        <v>88</v>
      </c>
      <c r="BK1388" s="157">
        <f>ROUND(I1388*H1388,2)</f>
        <v>0</v>
      </c>
      <c r="BL1388" s="17" t="s">
        <v>183</v>
      </c>
      <c r="BM1388" s="156" t="s">
        <v>3326</v>
      </c>
    </row>
    <row r="1389" spans="2:65" s="12" customFormat="1">
      <c r="B1389" s="158"/>
      <c r="D1389" s="159" t="s">
        <v>184</v>
      </c>
      <c r="E1389" s="160" t="s">
        <v>1</v>
      </c>
      <c r="F1389" s="161" t="s">
        <v>3320</v>
      </c>
      <c r="H1389" s="162">
        <v>1</v>
      </c>
      <c r="I1389" s="163"/>
      <c r="L1389" s="158"/>
      <c r="M1389" s="164"/>
      <c r="T1389" s="165"/>
      <c r="AT1389" s="160" t="s">
        <v>184</v>
      </c>
      <c r="AU1389" s="160" t="s">
        <v>88</v>
      </c>
      <c r="AV1389" s="12" t="s">
        <v>88</v>
      </c>
      <c r="AW1389" s="12" t="s">
        <v>31</v>
      </c>
      <c r="AX1389" s="12" t="s">
        <v>75</v>
      </c>
      <c r="AY1389" s="160" t="s">
        <v>177</v>
      </c>
    </row>
    <row r="1390" spans="2:65" s="15" customFormat="1">
      <c r="B1390" s="180"/>
      <c r="D1390" s="159" t="s">
        <v>184</v>
      </c>
      <c r="E1390" s="181" t="s">
        <v>1</v>
      </c>
      <c r="F1390" s="182" t="s">
        <v>3311</v>
      </c>
      <c r="H1390" s="181" t="s">
        <v>1</v>
      </c>
      <c r="I1390" s="183"/>
      <c r="L1390" s="180"/>
      <c r="M1390" s="184"/>
      <c r="T1390" s="185"/>
      <c r="AT1390" s="181" t="s">
        <v>184</v>
      </c>
      <c r="AU1390" s="181" t="s">
        <v>88</v>
      </c>
      <c r="AV1390" s="15" t="s">
        <v>82</v>
      </c>
      <c r="AW1390" s="15" t="s">
        <v>31</v>
      </c>
      <c r="AX1390" s="15" t="s">
        <v>75</v>
      </c>
      <c r="AY1390" s="181" t="s">
        <v>177</v>
      </c>
    </row>
    <row r="1391" spans="2:65" s="13" customFormat="1">
      <c r="B1391" s="166"/>
      <c r="D1391" s="159" t="s">
        <v>184</v>
      </c>
      <c r="E1391" s="167" t="s">
        <v>1</v>
      </c>
      <c r="F1391" s="168" t="s">
        <v>186</v>
      </c>
      <c r="H1391" s="169">
        <v>1</v>
      </c>
      <c r="I1391" s="170"/>
      <c r="L1391" s="166"/>
      <c r="M1391" s="171"/>
      <c r="T1391" s="172"/>
      <c r="AT1391" s="167" t="s">
        <v>184</v>
      </c>
      <c r="AU1391" s="167" t="s">
        <v>88</v>
      </c>
      <c r="AV1391" s="13" t="s">
        <v>183</v>
      </c>
      <c r="AW1391" s="13" t="s">
        <v>31</v>
      </c>
      <c r="AX1391" s="13" t="s">
        <v>82</v>
      </c>
      <c r="AY1391" s="167" t="s">
        <v>177</v>
      </c>
    </row>
    <row r="1392" spans="2:65" s="1" customFormat="1" ht="62.7" customHeight="1">
      <c r="B1392" s="143"/>
      <c r="C1392" s="144" t="s">
        <v>832</v>
      </c>
      <c r="D1392" s="144" t="s">
        <v>179</v>
      </c>
      <c r="E1392" s="145" t="s">
        <v>3327</v>
      </c>
      <c r="F1392" s="146" t="s">
        <v>3328</v>
      </c>
      <c r="G1392" s="147" t="s">
        <v>260</v>
      </c>
      <c r="H1392" s="148">
        <v>1</v>
      </c>
      <c r="I1392" s="149"/>
      <c r="J1392" s="150">
        <f>ROUND(I1392*H1392,2)</f>
        <v>0</v>
      </c>
      <c r="K1392" s="151"/>
      <c r="L1392" s="32"/>
      <c r="M1392" s="152" t="s">
        <v>1</v>
      </c>
      <c r="N1392" s="153" t="s">
        <v>41</v>
      </c>
      <c r="P1392" s="154">
        <f>O1392*H1392</f>
        <v>0</v>
      </c>
      <c r="Q1392" s="154">
        <v>0</v>
      </c>
      <c r="R1392" s="154">
        <f>Q1392*H1392</f>
        <v>0</v>
      </c>
      <c r="S1392" s="154">
        <v>0</v>
      </c>
      <c r="T1392" s="155">
        <f>S1392*H1392</f>
        <v>0</v>
      </c>
      <c r="AR1392" s="156" t="s">
        <v>183</v>
      </c>
      <c r="AT1392" s="156" t="s">
        <v>179</v>
      </c>
      <c r="AU1392" s="156" t="s">
        <v>88</v>
      </c>
      <c r="AY1392" s="17" t="s">
        <v>177</v>
      </c>
      <c r="BE1392" s="157">
        <f>IF(N1392="základná",J1392,0)</f>
        <v>0</v>
      </c>
      <c r="BF1392" s="157">
        <f>IF(N1392="znížená",J1392,0)</f>
        <v>0</v>
      </c>
      <c r="BG1392" s="157">
        <f>IF(N1392="zákl. prenesená",J1392,0)</f>
        <v>0</v>
      </c>
      <c r="BH1392" s="157">
        <f>IF(N1392="zníž. prenesená",J1392,0)</f>
        <v>0</v>
      </c>
      <c r="BI1392" s="157">
        <f>IF(N1392="nulová",J1392,0)</f>
        <v>0</v>
      </c>
      <c r="BJ1392" s="17" t="s">
        <v>88</v>
      </c>
      <c r="BK1392" s="157">
        <f>ROUND(I1392*H1392,2)</f>
        <v>0</v>
      </c>
      <c r="BL1392" s="17" t="s">
        <v>183</v>
      </c>
      <c r="BM1392" s="156" t="s">
        <v>3329</v>
      </c>
    </row>
    <row r="1393" spans="2:65" s="12" customFormat="1">
      <c r="B1393" s="158"/>
      <c r="D1393" s="159" t="s">
        <v>184</v>
      </c>
      <c r="E1393" s="160" t="s">
        <v>1</v>
      </c>
      <c r="F1393" s="161" t="s">
        <v>3330</v>
      </c>
      <c r="H1393" s="162">
        <v>1</v>
      </c>
      <c r="I1393" s="163"/>
      <c r="L1393" s="158"/>
      <c r="M1393" s="164"/>
      <c r="T1393" s="165"/>
      <c r="AT1393" s="160" t="s">
        <v>184</v>
      </c>
      <c r="AU1393" s="160" t="s">
        <v>88</v>
      </c>
      <c r="AV1393" s="12" t="s">
        <v>88</v>
      </c>
      <c r="AW1393" s="12" t="s">
        <v>31</v>
      </c>
      <c r="AX1393" s="12" t="s">
        <v>75</v>
      </c>
      <c r="AY1393" s="160" t="s">
        <v>177</v>
      </c>
    </row>
    <row r="1394" spans="2:65" s="15" customFormat="1">
      <c r="B1394" s="180"/>
      <c r="D1394" s="159" t="s">
        <v>184</v>
      </c>
      <c r="E1394" s="181" t="s">
        <v>1</v>
      </c>
      <c r="F1394" s="182" t="s">
        <v>3331</v>
      </c>
      <c r="H1394" s="181" t="s">
        <v>1</v>
      </c>
      <c r="I1394" s="183"/>
      <c r="L1394" s="180"/>
      <c r="M1394" s="184"/>
      <c r="T1394" s="185"/>
      <c r="AT1394" s="181" t="s">
        <v>184</v>
      </c>
      <c r="AU1394" s="181" t="s">
        <v>88</v>
      </c>
      <c r="AV1394" s="15" t="s">
        <v>82</v>
      </c>
      <c r="AW1394" s="15" t="s">
        <v>31</v>
      </c>
      <c r="AX1394" s="15" t="s">
        <v>75</v>
      </c>
      <c r="AY1394" s="181" t="s">
        <v>177</v>
      </c>
    </row>
    <row r="1395" spans="2:65" s="15" customFormat="1">
      <c r="B1395" s="180"/>
      <c r="D1395" s="159" t="s">
        <v>184</v>
      </c>
      <c r="E1395" s="181" t="s">
        <v>1</v>
      </c>
      <c r="F1395" s="182" t="s">
        <v>3332</v>
      </c>
      <c r="H1395" s="181" t="s">
        <v>1</v>
      </c>
      <c r="I1395" s="183"/>
      <c r="L1395" s="180"/>
      <c r="M1395" s="184"/>
      <c r="T1395" s="185"/>
      <c r="AT1395" s="181" t="s">
        <v>184</v>
      </c>
      <c r="AU1395" s="181" t="s">
        <v>88</v>
      </c>
      <c r="AV1395" s="15" t="s">
        <v>82</v>
      </c>
      <c r="AW1395" s="15" t="s">
        <v>31</v>
      </c>
      <c r="AX1395" s="15" t="s">
        <v>75</v>
      </c>
      <c r="AY1395" s="181" t="s">
        <v>177</v>
      </c>
    </row>
    <row r="1396" spans="2:65" s="13" customFormat="1">
      <c r="B1396" s="166"/>
      <c r="D1396" s="159" t="s">
        <v>184</v>
      </c>
      <c r="E1396" s="167" t="s">
        <v>1</v>
      </c>
      <c r="F1396" s="168" t="s">
        <v>186</v>
      </c>
      <c r="H1396" s="169">
        <v>1</v>
      </c>
      <c r="I1396" s="170"/>
      <c r="L1396" s="166"/>
      <c r="M1396" s="171"/>
      <c r="T1396" s="172"/>
      <c r="AT1396" s="167" t="s">
        <v>184</v>
      </c>
      <c r="AU1396" s="167" t="s">
        <v>88</v>
      </c>
      <c r="AV1396" s="13" t="s">
        <v>183</v>
      </c>
      <c r="AW1396" s="13" t="s">
        <v>31</v>
      </c>
      <c r="AX1396" s="13" t="s">
        <v>82</v>
      </c>
      <c r="AY1396" s="167" t="s">
        <v>177</v>
      </c>
    </row>
    <row r="1397" spans="2:65" s="1" customFormat="1" ht="76.349999999999994" customHeight="1">
      <c r="B1397" s="143"/>
      <c r="C1397" s="144" t="s">
        <v>1340</v>
      </c>
      <c r="D1397" s="144" t="s">
        <v>179</v>
      </c>
      <c r="E1397" s="145" t="s">
        <v>3333</v>
      </c>
      <c r="F1397" s="146" t="s">
        <v>3334</v>
      </c>
      <c r="G1397" s="147" t="s">
        <v>260</v>
      </c>
      <c r="H1397" s="148">
        <v>1</v>
      </c>
      <c r="I1397" s="149"/>
      <c r="J1397" s="150">
        <f>ROUND(I1397*H1397,2)</f>
        <v>0</v>
      </c>
      <c r="K1397" s="151"/>
      <c r="L1397" s="32"/>
      <c r="M1397" s="152" t="s">
        <v>1</v>
      </c>
      <c r="N1397" s="153" t="s">
        <v>41</v>
      </c>
      <c r="P1397" s="154">
        <f>O1397*H1397</f>
        <v>0</v>
      </c>
      <c r="Q1397" s="154">
        <v>0</v>
      </c>
      <c r="R1397" s="154">
        <f>Q1397*H1397</f>
        <v>0</v>
      </c>
      <c r="S1397" s="154">
        <v>0</v>
      </c>
      <c r="T1397" s="155">
        <f>S1397*H1397</f>
        <v>0</v>
      </c>
      <c r="AR1397" s="156" t="s">
        <v>183</v>
      </c>
      <c r="AT1397" s="156" t="s">
        <v>179</v>
      </c>
      <c r="AU1397" s="156" t="s">
        <v>88</v>
      </c>
      <c r="AY1397" s="17" t="s">
        <v>177</v>
      </c>
      <c r="BE1397" s="157">
        <f>IF(N1397="základná",J1397,0)</f>
        <v>0</v>
      </c>
      <c r="BF1397" s="157">
        <f>IF(N1397="znížená",J1397,0)</f>
        <v>0</v>
      </c>
      <c r="BG1397" s="157">
        <f>IF(N1397="zákl. prenesená",J1397,0)</f>
        <v>0</v>
      </c>
      <c r="BH1397" s="157">
        <f>IF(N1397="zníž. prenesená",J1397,0)</f>
        <v>0</v>
      </c>
      <c r="BI1397" s="157">
        <f>IF(N1397="nulová",J1397,0)</f>
        <v>0</v>
      </c>
      <c r="BJ1397" s="17" t="s">
        <v>88</v>
      </c>
      <c r="BK1397" s="157">
        <f>ROUND(I1397*H1397,2)</f>
        <v>0</v>
      </c>
      <c r="BL1397" s="17" t="s">
        <v>183</v>
      </c>
      <c r="BM1397" s="156" t="s">
        <v>3335</v>
      </c>
    </row>
    <row r="1398" spans="2:65" s="12" customFormat="1">
      <c r="B1398" s="158"/>
      <c r="D1398" s="159" t="s">
        <v>184</v>
      </c>
      <c r="E1398" s="160" t="s">
        <v>1</v>
      </c>
      <c r="F1398" s="161" t="s">
        <v>3330</v>
      </c>
      <c r="H1398" s="162">
        <v>1</v>
      </c>
      <c r="I1398" s="163"/>
      <c r="L1398" s="158"/>
      <c r="M1398" s="164"/>
      <c r="T1398" s="165"/>
      <c r="AT1398" s="160" t="s">
        <v>184</v>
      </c>
      <c r="AU1398" s="160" t="s">
        <v>88</v>
      </c>
      <c r="AV1398" s="12" t="s">
        <v>88</v>
      </c>
      <c r="AW1398" s="12" t="s">
        <v>31</v>
      </c>
      <c r="AX1398" s="12" t="s">
        <v>75</v>
      </c>
      <c r="AY1398" s="160" t="s">
        <v>177</v>
      </c>
    </row>
    <row r="1399" spans="2:65" s="15" customFormat="1">
      <c r="B1399" s="180"/>
      <c r="D1399" s="159" t="s">
        <v>184</v>
      </c>
      <c r="E1399" s="181" t="s">
        <v>1</v>
      </c>
      <c r="F1399" s="182" t="s">
        <v>3331</v>
      </c>
      <c r="H1399" s="181" t="s">
        <v>1</v>
      </c>
      <c r="I1399" s="183"/>
      <c r="L1399" s="180"/>
      <c r="M1399" s="184"/>
      <c r="T1399" s="185"/>
      <c r="AT1399" s="181" t="s">
        <v>184</v>
      </c>
      <c r="AU1399" s="181" t="s">
        <v>88</v>
      </c>
      <c r="AV1399" s="15" t="s">
        <v>82</v>
      </c>
      <c r="AW1399" s="15" t="s">
        <v>31</v>
      </c>
      <c r="AX1399" s="15" t="s">
        <v>75</v>
      </c>
      <c r="AY1399" s="181" t="s">
        <v>177</v>
      </c>
    </row>
    <row r="1400" spans="2:65" s="15" customFormat="1">
      <c r="B1400" s="180"/>
      <c r="D1400" s="159" t="s">
        <v>184</v>
      </c>
      <c r="E1400" s="181" t="s">
        <v>1</v>
      </c>
      <c r="F1400" s="182" t="s">
        <v>3332</v>
      </c>
      <c r="H1400" s="181" t="s">
        <v>1</v>
      </c>
      <c r="I1400" s="183"/>
      <c r="L1400" s="180"/>
      <c r="M1400" s="184"/>
      <c r="T1400" s="185"/>
      <c r="AT1400" s="181" t="s">
        <v>184</v>
      </c>
      <c r="AU1400" s="181" t="s">
        <v>88</v>
      </c>
      <c r="AV1400" s="15" t="s">
        <v>82</v>
      </c>
      <c r="AW1400" s="15" t="s">
        <v>31</v>
      </c>
      <c r="AX1400" s="15" t="s">
        <v>75</v>
      </c>
      <c r="AY1400" s="181" t="s">
        <v>177</v>
      </c>
    </row>
    <row r="1401" spans="2:65" s="13" customFormat="1">
      <c r="B1401" s="166"/>
      <c r="D1401" s="159" t="s">
        <v>184</v>
      </c>
      <c r="E1401" s="167" t="s">
        <v>1</v>
      </c>
      <c r="F1401" s="168" t="s">
        <v>186</v>
      </c>
      <c r="H1401" s="169">
        <v>1</v>
      </c>
      <c r="I1401" s="170"/>
      <c r="L1401" s="166"/>
      <c r="M1401" s="171"/>
      <c r="T1401" s="172"/>
      <c r="AT1401" s="167" t="s">
        <v>184</v>
      </c>
      <c r="AU1401" s="167" t="s">
        <v>88</v>
      </c>
      <c r="AV1401" s="13" t="s">
        <v>183</v>
      </c>
      <c r="AW1401" s="13" t="s">
        <v>31</v>
      </c>
      <c r="AX1401" s="13" t="s">
        <v>82</v>
      </c>
      <c r="AY1401" s="167" t="s">
        <v>177</v>
      </c>
    </row>
    <row r="1402" spans="2:65" s="1" customFormat="1" ht="66.75" customHeight="1">
      <c r="B1402" s="143"/>
      <c r="C1402" s="144" t="s">
        <v>836</v>
      </c>
      <c r="D1402" s="144" t="s">
        <v>179</v>
      </c>
      <c r="E1402" s="145" t="s">
        <v>3336</v>
      </c>
      <c r="F1402" s="146" t="s">
        <v>3337</v>
      </c>
      <c r="G1402" s="147" t="s">
        <v>260</v>
      </c>
      <c r="H1402" s="148">
        <v>1</v>
      </c>
      <c r="I1402" s="149"/>
      <c r="J1402" s="150">
        <f>ROUND(I1402*H1402,2)</f>
        <v>0</v>
      </c>
      <c r="K1402" s="151"/>
      <c r="L1402" s="32"/>
      <c r="M1402" s="152" t="s">
        <v>1</v>
      </c>
      <c r="N1402" s="153" t="s">
        <v>41</v>
      </c>
      <c r="P1402" s="154">
        <f>O1402*H1402</f>
        <v>0</v>
      </c>
      <c r="Q1402" s="154">
        <v>0</v>
      </c>
      <c r="R1402" s="154">
        <f>Q1402*H1402</f>
        <v>0</v>
      </c>
      <c r="S1402" s="154">
        <v>0</v>
      </c>
      <c r="T1402" s="155">
        <f>S1402*H1402</f>
        <v>0</v>
      </c>
      <c r="AR1402" s="156" t="s">
        <v>183</v>
      </c>
      <c r="AT1402" s="156" t="s">
        <v>179</v>
      </c>
      <c r="AU1402" s="156" t="s">
        <v>88</v>
      </c>
      <c r="AY1402" s="17" t="s">
        <v>177</v>
      </c>
      <c r="BE1402" s="157">
        <f>IF(N1402="základná",J1402,0)</f>
        <v>0</v>
      </c>
      <c r="BF1402" s="157">
        <f>IF(N1402="znížená",J1402,0)</f>
        <v>0</v>
      </c>
      <c r="BG1402" s="157">
        <f>IF(N1402="zákl. prenesená",J1402,0)</f>
        <v>0</v>
      </c>
      <c r="BH1402" s="157">
        <f>IF(N1402="zníž. prenesená",J1402,0)</f>
        <v>0</v>
      </c>
      <c r="BI1402" s="157">
        <f>IF(N1402="nulová",J1402,0)</f>
        <v>0</v>
      </c>
      <c r="BJ1402" s="17" t="s">
        <v>88</v>
      </c>
      <c r="BK1402" s="157">
        <f>ROUND(I1402*H1402,2)</f>
        <v>0</v>
      </c>
      <c r="BL1402" s="17" t="s">
        <v>183</v>
      </c>
      <c r="BM1402" s="156" t="s">
        <v>3338</v>
      </c>
    </row>
    <row r="1403" spans="2:65" s="12" customFormat="1">
      <c r="B1403" s="158"/>
      <c r="D1403" s="159" t="s">
        <v>184</v>
      </c>
      <c r="E1403" s="160" t="s">
        <v>1</v>
      </c>
      <c r="F1403" s="161" t="s">
        <v>3330</v>
      </c>
      <c r="H1403" s="162">
        <v>1</v>
      </c>
      <c r="I1403" s="163"/>
      <c r="L1403" s="158"/>
      <c r="M1403" s="164"/>
      <c r="T1403" s="165"/>
      <c r="AT1403" s="160" t="s">
        <v>184</v>
      </c>
      <c r="AU1403" s="160" t="s">
        <v>88</v>
      </c>
      <c r="AV1403" s="12" t="s">
        <v>88</v>
      </c>
      <c r="AW1403" s="12" t="s">
        <v>31</v>
      </c>
      <c r="AX1403" s="12" t="s">
        <v>75</v>
      </c>
      <c r="AY1403" s="160" t="s">
        <v>177</v>
      </c>
    </row>
    <row r="1404" spans="2:65" s="15" customFormat="1">
      <c r="B1404" s="180"/>
      <c r="D1404" s="159" t="s">
        <v>184</v>
      </c>
      <c r="E1404" s="181" t="s">
        <v>1</v>
      </c>
      <c r="F1404" s="182" t="s">
        <v>3331</v>
      </c>
      <c r="H1404" s="181" t="s">
        <v>1</v>
      </c>
      <c r="I1404" s="183"/>
      <c r="L1404" s="180"/>
      <c r="M1404" s="184"/>
      <c r="T1404" s="185"/>
      <c r="AT1404" s="181" t="s">
        <v>184</v>
      </c>
      <c r="AU1404" s="181" t="s">
        <v>88</v>
      </c>
      <c r="AV1404" s="15" t="s">
        <v>82</v>
      </c>
      <c r="AW1404" s="15" t="s">
        <v>31</v>
      </c>
      <c r="AX1404" s="15" t="s">
        <v>75</v>
      </c>
      <c r="AY1404" s="181" t="s">
        <v>177</v>
      </c>
    </row>
    <row r="1405" spans="2:65" s="15" customFormat="1">
      <c r="B1405" s="180"/>
      <c r="D1405" s="159" t="s">
        <v>184</v>
      </c>
      <c r="E1405" s="181" t="s">
        <v>1</v>
      </c>
      <c r="F1405" s="182" t="s">
        <v>3332</v>
      </c>
      <c r="H1405" s="181" t="s">
        <v>1</v>
      </c>
      <c r="I1405" s="183"/>
      <c r="L1405" s="180"/>
      <c r="M1405" s="184"/>
      <c r="T1405" s="185"/>
      <c r="AT1405" s="181" t="s">
        <v>184</v>
      </c>
      <c r="AU1405" s="181" t="s">
        <v>88</v>
      </c>
      <c r="AV1405" s="15" t="s">
        <v>82</v>
      </c>
      <c r="AW1405" s="15" t="s">
        <v>31</v>
      </c>
      <c r="AX1405" s="15" t="s">
        <v>75</v>
      </c>
      <c r="AY1405" s="181" t="s">
        <v>177</v>
      </c>
    </row>
    <row r="1406" spans="2:65" s="13" customFormat="1">
      <c r="B1406" s="166"/>
      <c r="D1406" s="159" t="s">
        <v>184</v>
      </c>
      <c r="E1406" s="167" t="s">
        <v>1</v>
      </c>
      <c r="F1406" s="168" t="s">
        <v>186</v>
      </c>
      <c r="H1406" s="169">
        <v>1</v>
      </c>
      <c r="I1406" s="170"/>
      <c r="L1406" s="166"/>
      <c r="M1406" s="171"/>
      <c r="T1406" s="172"/>
      <c r="AT1406" s="167" t="s">
        <v>184</v>
      </c>
      <c r="AU1406" s="167" t="s">
        <v>88</v>
      </c>
      <c r="AV1406" s="13" t="s">
        <v>183</v>
      </c>
      <c r="AW1406" s="13" t="s">
        <v>31</v>
      </c>
      <c r="AX1406" s="13" t="s">
        <v>82</v>
      </c>
      <c r="AY1406" s="167" t="s">
        <v>177</v>
      </c>
    </row>
    <row r="1407" spans="2:65" s="1" customFormat="1" ht="62.7" customHeight="1">
      <c r="B1407" s="143"/>
      <c r="C1407" s="144" t="s">
        <v>1348</v>
      </c>
      <c r="D1407" s="144" t="s">
        <v>179</v>
      </c>
      <c r="E1407" s="145" t="s">
        <v>3339</v>
      </c>
      <c r="F1407" s="146" t="s">
        <v>3340</v>
      </c>
      <c r="G1407" s="147" t="s">
        <v>260</v>
      </c>
      <c r="H1407" s="148">
        <v>1</v>
      </c>
      <c r="I1407" s="149"/>
      <c r="J1407" s="150">
        <f>ROUND(I1407*H1407,2)</f>
        <v>0</v>
      </c>
      <c r="K1407" s="151"/>
      <c r="L1407" s="32"/>
      <c r="M1407" s="152" t="s">
        <v>1</v>
      </c>
      <c r="N1407" s="153" t="s">
        <v>41</v>
      </c>
      <c r="P1407" s="154">
        <f>O1407*H1407</f>
        <v>0</v>
      </c>
      <c r="Q1407" s="154">
        <v>0</v>
      </c>
      <c r="R1407" s="154">
        <f>Q1407*H1407</f>
        <v>0</v>
      </c>
      <c r="S1407" s="154">
        <v>0</v>
      </c>
      <c r="T1407" s="155">
        <f>S1407*H1407</f>
        <v>0</v>
      </c>
      <c r="AR1407" s="156" t="s">
        <v>183</v>
      </c>
      <c r="AT1407" s="156" t="s">
        <v>179</v>
      </c>
      <c r="AU1407" s="156" t="s">
        <v>88</v>
      </c>
      <c r="AY1407" s="17" t="s">
        <v>177</v>
      </c>
      <c r="BE1407" s="157">
        <f>IF(N1407="základná",J1407,0)</f>
        <v>0</v>
      </c>
      <c r="BF1407" s="157">
        <f>IF(N1407="znížená",J1407,0)</f>
        <v>0</v>
      </c>
      <c r="BG1407" s="157">
        <f>IF(N1407="zákl. prenesená",J1407,0)</f>
        <v>0</v>
      </c>
      <c r="BH1407" s="157">
        <f>IF(N1407="zníž. prenesená",J1407,0)</f>
        <v>0</v>
      </c>
      <c r="BI1407" s="157">
        <f>IF(N1407="nulová",J1407,0)</f>
        <v>0</v>
      </c>
      <c r="BJ1407" s="17" t="s">
        <v>88</v>
      </c>
      <c r="BK1407" s="157">
        <f>ROUND(I1407*H1407,2)</f>
        <v>0</v>
      </c>
      <c r="BL1407" s="17" t="s">
        <v>183</v>
      </c>
      <c r="BM1407" s="156" t="s">
        <v>3341</v>
      </c>
    </row>
    <row r="1408" spans="2:65" s="12" customFormat="1">
      <c r="B1408" s="158"/>
      <c r="D1408" s="159" t="s">
        <v>184</v>
      </c>
      <c r="E1408" s="160" t="s">
        <v>1</v>
      </c>
      <c r="F1408" s="161" t="s">
        <v>3330</v>
      </c>
      <c r="H1408" s="162">
        <v>1</v>
      </c>
      <c r="I1408" s="163"/>
      <c r="L1408" s="158"/>
      <c r="M1408" s="164"/>
      <c r="T1408" s="165"/>
      <c r="AT1408" s="160" t="s">
        <v>184</v>
      </c>
      <c r="AU1408" s="160" t="s">
        <v>88</v>
      </c>
      <c r="AV1408" s="12" t="s">
        <v>88</v>
      </c>
      <c r="AW1408" s="12" t="s">
        <v>31</v>
      </c>
      <c r="AX1408" s="12" t="s">
        <v>75</v>
      </c>
      <c r="AY1408" s="160" t="s">
        <v>177</v>
      </c>
    </row>
    <row r="1409" spans="2:65" s="15" customFormat="1">
      <c r="B1409" s="180"/>
      <c r="D1409" s="159" t="s">
        <v>184</v>
      </c>
      <c r="E1409" s="181" t="s">
        <v>1</v>
      </c>
      <c r="F1409" s="182" t="s">
        <v>3331</v>
      </c>
      <c r="H1409" s="181" t="s">
        <v>1</v>
      </c>
      <c r="I1409" s="183"/>
      <c r="L1409" s="180"/>
      <c r="M1409" s="184"/>
      <c r="T1409" s="185"/>
      <c r="AT1409" s="181" t="s">
        <v>184</v>
      </c>
      <c r="AU1409" s="181" t="s">
        <v>88</v>
      </c>
      <c r="AV1409" s="15" t="s">
        <v>82</v>
      </c>
      <c r="AW1409" s="15" t="s">
        <v>31</v>
      </c>
      <c r="AX1409" s="15" t="s">
        <v>75</v>
      </c>
      <c r="AY1409" s="181" t="s">
        <v>177</v>
      </c>
    </row>
    <row r="1410" spans="2:65" s="15" customFormat="1">
      <c r="B1410" s="180"/>
      <c r="D1410" s="159" t="s">
        <v>184</v>
      </c>
      <c r="E1410" s="181" t="s">
        <v>1</v>
      </c>
      <c r="F1410" s="182" t="s">
        <v>3332</v>
      </c>
      <c r="H1410" s="181" t="s">
        <v>1</v>
      </c>
      <c r="I1410" s="183"/>
      <c r="L1410" s="180"/>
      <c r="M1410" s="184"/>
      <c r="T1410" s="185"/>
      <c r="AT1410" s="181" t="s">
        <v>184</v>
      </c>
      <c r="AU1410" s="181" t="s">
        <v>88</v>
      </c>
      <c r="AV1410" s="15" t="s">
        <v>82</v>
      </c>
      <c r="AW1410" s="15" t="s">
        <v>31</v>
      </c>
      <c r="AX1410" s="15" t="s">
        <v>75</v>
      </c>
      <c r="AY1410" s="181" t="s">
        <v>177</v>
      </c>
    </row>
    <row r="1411" spans="2:65" s="13" customFormat="1">
      <c r="B1411" s="166"/>
      <c r="D1411" s="159" t="s">
        <v>184</v>
      </c>
      <c r="E1411" s="167" t="s">
        <v>1</v>
      </c>
      <c r="F1411" s="168" t="s">
        <v>186</v>
      </c>
      <c r="H1411" s="169">
        <v>1</v>
      </c>
      <c r="I1411" s="170"/>
      <c r="L1411" s="166"/>
      <c r="M1411" s="171"/>
      <c r="T1411" s="172"/>
      <c r="AT1411" s="167" t="s">
        <v>184</v>
      </c>
      <c r="AU1411" s="167" t="s">
        <v>88</v>
      </c>
      <c r="AV1411" s="13" t="s">
        <v>183</v>
      </c>
      <c r="AW1411" s="13" t="s">
        <v>31</v>
      </c>
      <c r="AX1411" s="13" t="s">
        <v>82</v>
      </c>
      <c r="AY1411" s="167" t="s">
        <v>177</v>
      </c>
    </row>
    <row r="1412" spans="2:65" s="1" customFormat="1" ht="62.7" customHeight="1">
      <c r="B1412" s="143"/>
      <c r="C1412" s="144" t="s">
        <v>841</v>
      </c>
      <c r="D1412" s="144" t="s">
        <v>179</v>
      </c>
      <c r="E1412" s="145" t="s">
        <v>3342</v>
      </c>
      <c r="F1412" s="146" t="s">
        <v>3343</v>
      </c>
      <c r="G1412" s="147" t="s">
        <v>260</v>
      </c>
      <c r="H1412" s="148">
        <v>3</v>
      </c>
      <c r="I1412" s="149"/>
      <c r="J1412" s="150">
        <f>ROUND(I1412*H1412,2)</f>
        <v>0</v>
      </c>
      <c r="K1412" s="151"/>
      <c r="L1412" s="32"/>
      <c r="M1412" s="152" t="s">
        <v>1</v>
      </c>
      <c r="N1412" s="153" t="s">
        <v>41</v>
      </c>
      <c r="P1412" s="154">
        <f>O1412*H1412</f>
        <v>0</v>
      </c>
      <c r="Q1412" s="154">
        <v>0</v>
      </c>
      <c r="R1412" s="154">
        <f>Q1412*H1412</f>
        <v>0</v>
      </c>
      <c r="S1412" s="154">
        <v>0</v>
      </c>
      <c r="T1412" s="155">
        <f>S1412*H1412</f>
        <v>0</v>
      </c>
      <c r="AR1412" s="156" t="s">
        <v>183</v>
      </c>
      <c r="AT1412" s="156" t="s">
        <v>179</v>
      </c>
      <c r="AU1412" s="156" t="s">
        <v>88</v>
      </c>
      <c r="AY1412" s="17" t="s">
        <v>177</v>
      </c>
      <c r="BE1412" s="157">
        <f>IF(N1412="základná",J1412,0)</f>
        <v>0</v>
      </c>
      <c r="BF1412" s="157">
        <f>IF(N1412="znížená",J1412,0)</f>
        <v>0</v>
      </c>
      <c r="BG1412" s="157">
        <f>IF(N1412="zákl. prenesená",J1412,0)</f>
        <v>0</v>
      </c>
      <c r="BH1412" s="157">
        <f>IF(N1412="zníž. prenesená",J1412,0)</f>
        <v>0</v>
      </c>
      <c r="BI1412" s="157">
        <f>IF(N1412="nulová",J1412,0)</f>
        <v>0</v>
      </c>
      <c r="BJ1412" s="17" t="s">
        <v>88</v>
      </c>
      <c r="BK1412" s="157">
        <f>ROUND(I1412*H1412,2)</f>
        <v>0</v>
      </c>
      <c r="BL1412" s="17" t="s">
        <v>183</v>
      </c>
      <c r="BM1412" s="156" t="s">
        <v>3344</v>
      </c>
    </row>
    <row r="1413" spans="2:65" s="12" customFormat="1">
      <c r="B1413" s="158"/>
      <c r="D1413" s="159" t="s">
        <v>184</v>
      </c>
      <c r="E1413" s="160" t="s">
        <v>1</v>
      </c>
      <c r="F1413" s="161" t="s">
        <v>3345</v>
      </c>
      <c r="H1413" s="162">
        <v>3</v>
      </c>
      <c r="I1413" s="163"/>
      <c r="L1413" s="158"/>
      <c r="M1413" s="164"/>
      <c r="T1413" s="165"/>
      <c r="AT1413" s="160" t="s">
        <v>184</v>
      </c>
      <c r="AU1413" s="160" t="s">
        <v>88</v>
      </c>
      <c r="AV1413" s="12" t="s">
        <v>88</v>
      </c>
      <c r="AW1413" s="12" t="s">
        <v>31</v>
      </c>
      <c r="AX1413" s="12" t="s">
        <v>75</v>
      </c>
      <c r="AY1413" s="160" t="s">
        <v>177</v>
      </c>
    </row>
    <row r="1414" spans="2:65" s="13" customFormat="1">
      <c r="B1414" s="166"/>
      <c r="D1414" s="159" t="s">
        <v>184</v>
      </c>
      <c r="E1414" s="167" t="s">
        <v>1</v>
      </c>
      <c r="F1414" s="168" t="s">
        <v>186</v>
      </c>
      <c r="H1414" s="169">
        <v>3</v>
      </c>
      <c r="I1414" s="170"/>
      <c r="L1414" s="166"/>
      <c r="M1414" s="171"/>
      <c r="T1414" s="172"/>
      <c r="AT1414" s="167" t="s">
        <v>184</v>
      </c>
      <c r="AU1414" s="167" t="s">
        <v>88</v>
      </c>
      <c r="AV1414" s="13" t="s">
        <v>183</v>
      </c>
      <c r="AW1414" s="13" t="s">
        <v>31</v>
      </c>
      <c r="AX1414" s="13" t="s">
        <v>82</v>
      </c>
      <c r="AY1414" s="167" t="s">
        <v>177</v>
      </c>
    </row>
    <row r="1415" spans="2:65" s="1" customFormat="1" ht="66.75" customHeight="1">
      <c r="B1415" s="143"/>
      <c r="C1415" s="144" t="s">
        <v>1355</v>
      </c>
      <c r="D1415" s="144" t="s">
        <v>179</v>
      </c>
      <c r="E1415" s="145" t="s">
        <v>3346</v>
      </c>
      <c r="F1415" s="146" t="s">
        <v>3347</v>
      </c>
      <c r="G1415" s="147" t="s">
        <v>260</v>
      </c>
      <c r="H1415" s="148">
        <v>3</v>
      </c>
      <c r="I1415" s="149"/>
      <c r="J1415" s="150">
        <f>ROUND(I1415*H1415,2)</f>
        <v>0</v>
      </c>
      <c r="K1415" s="151"/>
      <c r="L1415" s="32"/>
      <c r="M1415" s="152" t="s">
        <v>1</v>
      </c>
      <c r="N1415" s="153" t="s">
        <v>41</v>
      </c>
      <c r="P1415" s="154">
        <f>O1415*H1415</f>
        <v>0</v>
      </c>
      <c r="Q1415" s="154">
        <v>0</v>
      </c>
      <c r="R1415" s="154">
        <f>Q1415*H1415</f>
        <v>0</v>
      </c>
      <c r="S1415" s="154">
        <v>0</v>
      </c>
      <c r="T1415" s="155">
        <f>S1415*H1415</f>
        <v>0</v>
      </c>
      <c r="AR1415" s="156" t="s">
        <v>183</v>
      </c>
      <c r="AT1415" s="156" t="s">
        <v>179</v>
      </c>
      <c r="AU1415" s="156" t="s">
        <v>88</v>
      </c>
      <c r="AY1415" s="17" t="s">
        <v>177</v>
      </c>
      <c r="BE1415" s="157">
        <f>IF(N1415="základná",J1415,0)</f>
        <v>0</v>
      </c>
      <c r="BF1415" s="157">
        <f>IF(N1415="znížená",J1415,0)</f>
        <v>0</v>
      </c>
      <c r="BG1415" s="157">
        <f>IF(N1415="zákl. prenesená",J1415,0)</f>
        <v>0</v>
      </c>
      <c r="BH1415" s="157">
        <f>IF(N1415="zníž. prenesená",J1415,0)</f>
        <v>0</v>
      </c>
      <c r="BI1415" s="157">
        <f>IF(N1415="nulová",J1415,0)</f>
        <v>0</v>
      </c>
      <c r="BJ1415" s="17" t="s">
        <v>88</v>
      </c>
      <c r="BK1415" s="157">
        <f>ROUND(I1415*H1415,2)</f>
        <v>0</v>
      </c>
      <c r="BL1415" s="17" t="s">
        <v>183</v>
      </c>
      <c r="BM1415" s="156" t="s">
        <v>3348</v>
      </c>
    </row>
    <row r="1416" spans="2:65" s="12" customFormat="1">
      <c r="B1416" s="158"/>
      <c r="D1416" s="159" t="s">
        <v>184</v>
      </c>
      <c r="E1416" s="160" t="s">
        <v>1</v>
      </c>
      <c r="F1416" s="161" t="s">
        <v>3345</v>
      </c>
      <c r="H1416" s="162">
        <v>3</v>
      </c>
      <c r="I1416" s="163"/>
      <c r="L1416" s="158"/>
      <c r="M1416" s="164"/>
      <c r="T1416" s="165"/>
      <c r="AT1416" s="160" t="s">
        <v>184</v>
      </c>
      <c r="AU1416" s="160" t="s">
        <v>88</v>
      </c>
      <c r="AV1416" s="12" t="s">
        <v>88</v>
      </c>
      <c r="AW1416" s="12" t="s">
        <v>31</v>
      </c>
      <c r="AX1416" s="12" t="s">
        <v>75</v>
      </c>
      <c r="AY1416" s="160" t="s">
        <v>177</v>
      </c>
    </row>
    <row r="1417" spans="2:65" s="13" customFormat="1">
      <c r="B1417" s="166"/>
      <c r="D1417" s="159" t="s">
        <v>184</v>
      </c>
      <c r="E1417" s="167" t="s">
        <v>1</v>
      </c>
      <c r="F1417" s="168" t="s">
        <v>186</v>
      </c>
      <c r="H1417" s="169">
        <v>3</v>
      </c>
      <c r="I1417" s="170"/>
      <c r="L1417" s="166"/>
      <c r="M1417" s="171"/>
      <c r="T1417" s="172"/>
      <c r="AT1417" s="167" t="s">
        <v>184</v>
      </c>
      <c r="AU1417" s="167" t="s">
        <v>88</v>
      </c>
      <c r="AV1417" s="13" t="s">
        <v>183</v>
      </c>
      <c r="AW1417" s="13" t="s">
        <v>31</v>
      </c>
      <c r="AX1417" s="13" t="s">
        <v>82</v>
      </c>
      <c r="AY1417" s="167" t="s">
        <v>177</v>
      </c>
    </row>
    <row r="1418" spans="2:65" s="1" customFormat="1" ht="66.75" customHeight="1">
      <c r="B1418" s="143"/>
      <c r="C1418" s="144" t="s">
        <v>845</v>
      </c>
      <c r="D1418" s="144" t="s">
        <v>179</v>
      </c>
      <c r="E1418" s="145" t="s">
        <v>3349</v>
      </c>
      <c r="F1418" s="146" t="s">
        <v>3350</v>
      </c>
      <c r="G1418" s="147" t="s">
        <v>260</v>
      </c>
      <c r="H1418" s="148">
        <v>3</v>
      </c>
      <c r="I1418" s="149"/>
      <c r="J1418" s="150">
        <f>ROUND(I1418*H1418,2)</f>
        <v>0</v>
      </c>
      <c r="K1418" s="151"/>
      <c r="L1418" s="32"/>
      <c r="M1418" s="152" t="s">
        <v>1</v>
      </c>
      <c r="N1418" s="153" t="s">
        <v>41</v>
      </c>
      <c r="P1418" s="154">
        <f>O1418*H1418</f>
        <v>0</v>
      </c>
      <c r="Q1418" s="154">
        <v>0</v>
      </c>
      <c r="R1418" s="154">
        <f>Q1418*H1418</f>
        <v>0</v>
      </c>
      <c r="S1418" s="154">
        <v>0</v>
      </c>
      <c r="T1418" s="155">
        <f>S1418*H1418</f>
        <v>0</v>
      </c>
      <c r="AR1418" s="156" t="s">
        <v>183</v>
      </c>
      <c r="AT1418" s="156" t="s">
        <v>179</v>
      </c>
      <c r="AU1418" s="156" t="s">
        <v>88</v>
      </c>
      <c r="AY1418" s="17" t="s">
        <v>177</v>
      </c>
      <c r="BE1418" s="157">
        <f>IF(N1418="základná",J1418,0)</f>
        <v>0</v>
      </c>
      <c r="BF1418" s="157">
        <f>IF(N1418="znížená",J1418,0)</f>
        <v>0</v>
      </c>
      <c r="BG1418" s="157">
        <f>IF(N1418="zákl. prenesená",J1418,0)</f>
        <v>0</v>
      </c>
      <c r="BH1418" s="157">
        <f>IF(N1418="zníž. prenesená",J1418,0)</f>
        <v>0</v>
      </c>
      <c r="BI1418" s="157">
        <f>IF(N1418="nulová",J1418,0)</f>
        <v>0</v>
      </c>
      <c r="BJ1418" s="17" t="s">
        <v>88</v>
      </c>
      <c r="BK1418" s="157">
        <f>ROUND(I1418*H1418,2)</f>
        <v>0</v>
      </c>
      <c r="BL1418" s="17" t="s">
        <v>183</v>
      </c>
      <c r="BM1418" s="156" t="s">
        <v>3351</v>
      </c>
    </row>
    <row r="1419" spans="2:65" s="12" customFormat="1">
      <c r="B1419" s="158"/>
      <c r="D1419" s="159" t="s">
        <v>184</v>
      </c>
      <c r="E1419" s="160" t="s">
        <v>1</v>
      </c>
      <c r="F1419" s="161" t="s">
        <v>3345</v>
      </c>
      <c r="H1419" s="162">
        <v>3</v>
      </c>
      <c r="I1419" s="163"/>
      <c r="L1419" s="158"/>
      <c r="M1419" s="164"/>
      <c r="T1419" s="165"/>
      <c r="AT1419" s="160" t="s">
        <v>184</v>
      </c>
      <c r="AU1419" s="160" t="s">
        <v>88</v>
      </c>
      <c r="AV1419" s="12" t="s">
        <v>88</v>
      </c>
      <c r="AW1419" s="12" t="s">
        <v>31</v>
      </c>
      <c r="AX1419" s="12" t="s">
        <v>75</v>
      </c>
      <c r="AY1419" s="160" t="s">
        <v>177</v>
      </c>
    </row>
    <row r="1420" spans="2:65" s="13" customFormat="1">
      <c r="B1420" s="166"/>
      <c r="D1420" s="159" t="s">
        <v>184</v>
      </c>
      <c r="E1420" s="167" t="s">
        <v>1</v>
      </c>
      <c r="F1420" s="168" t="s">
        <v>186</v>
      </c>
      <c r="H1420" s="169">
        <v>3</v>
      </c>
      <c r="I1420" s="170"/>
      <c r="L1420" s="166"/>
      <c r="M1420" s="171"/>
      <c r="T1420" s="172"/>
      <c r="AT1420" s="167" t="s">
        <v>184</v>
      </c>
      <c r="AU1420" s="167" t="s">
        <v>88</v>
      </c>
      <c r="AV1420" s="13" t="s">
        <v>183</v>
      </c>
      <c r="AW1420" s="13" t="s">
        <v>31</v>
      </c>
      <c r="AX1420" s="13" t="s">
        <v>82</v>
      </c>
      <c r="AY1420" s="167" t="s">
        <v>177</v>
      </c>
    </row>
    <row r="1421" spans="2:65" s="1" customFormat="1" ht="55.5" customHeight="1">
      <c r="B1421" s="143"/>
      <c r="C1421" s="144" t="s">
        <v>1363</v>
      </c>
      <c r="D1421" s="144" t="s">
        <v>179</v>
      </c>
      <c r="E1421" s="145" t="s">
        <v>3352</v>
      </c>
      <c r="F1421" s="146" t="s">
        <v>3353</v>
      </c>
      <c r="G1421" s="147" t="s">
        <v>260</v>
      </c>
      <c r="H1421" s="148">
        <v>3</v>
      </c>
      <c r="I1421" s="149"/>
      <c r="J1421" s="150">
        <f>ROUND(I1421*H1421,2)</f>
        <v>0</v>
      </c>
      <c r="K1421" s="151"/>
      <c r="L1421" s="32"/>
      <c r="M1421" s="152" t="s">
        <v>1</v>
      </c>
      <c r="N1421" s="153" t="s">
        <v>41</v>
      </c>
      <c r="P1421" s="154">
        <f>O1421*H1421</f>
        <v>0</v>
      </c>
      <c r="Q1421" s="154">
        <v>0</v>
      </c>
      <c r="R1421" s="154">
        <f>Q1421*H1421</f>
        <v>0</v>
      </c>
      <c r="S1421" s="154">
        <v>0</v>
      </c>
      <c r="T1421" s="155">
        <f>S1421*H1421</f>
        <v>0</v>
      </c>
      <c r="AR1421" s="156" t="s">
        <v>183</v>
      </c>
      <c r="AT1421" s="156" t="s">
        <v>179</v>
      </c>
      <c r="AU1421" s="156" t="s">
        <v>88</v>
      </c>
      <c r="AY1421" s="17" t="s">
        <v>177</v>
      </c>
      <c r="BE1421" s="157">
        <f>IF(N1421="základná",J1421,0)</f>
        <v>0</v>
      </c>
      <c r="BF1421" s="157">
        <f>IF(N1421="znížená",J1421,0)</f>
        <v>0</v>
      </c>
      <c r="BG1421" s="157">
        <f>IF(N1421="zákl. prenesená",J1421,0)</f>
        <v>0</v>
      </c>
      <c r="BH1421" s="157">
        <f>IF(N1421="zníž. prenesená",J1421,0)</f>
        <v>0</v>
      </c>
      <c r="BI1421" s="157">
        <f>IF(N1421="nulová",J1421,0)</f>
        <v>0</v>
      </c>
      <c r="BJ1421" s="17" t="s">
        <v>88</v>
      </c>
      <c r="BK1421" s="157">
        <f>ROUND(I1421*H1421,2)</f>
        <v>0</v>
      </c>
      <c r="BL1421" s="17" t="s">
        <v>183</v>
      </c>
      <c r="BM1421" s="156" t="s">
        <v>3354</v>
      </c>
    </row>
    <row r="1422" spans="2:65" s="12" customFormat="1">
      <c r="B1422" s="158"/>
      <c r="D1422" s="159" t="s">
        <v>184</v>
      </c>
      <c r="E1422" s="160" t="s">
        <v>1</v>
      </c>
      <c r="F1422" s="161" t="s">
        <v>3345</v>
      </c>
      <c r="H1422" s="162">
        <v>3</v>
      </c>
      <c r="I1422" s="163"/>
      <c r="L1422" s="158"/>
      <c r="M1422" s="164"/>
      <c r="T1422" s="165"/>
      <c r="AT1422" s="160" t="s">
        <v>184</v>
      </c>
      <c r="AU1422" s="160" t="s">
        <v>88</v>
      </c>
      <c r="AV1422" s="12" t="s">
        <v>88</v>
      </c>
      <c r="AW1422" s="12" t="s">
        <v>31</v>
      </c>
      <c r="AX1422" s="12" t="s">
        <v>75</v>
      </c>
      <c r="AY1422" s="160" t="s">
        <v>177</v>
      </c>
    </row>
    <row r="1423" spans="2:65" s="13" customFormat="1">
      <c r="B1423" s="166"/>
      <c r="D1423" s="159" t="s">
        <v>184</v>
      </c>
      <c r="E1423" s="167" t="s">
        <v>1</v>
      </c>
      <c r="F1423" s="168" t="s">
        <v>186</v>
      </c>
      <c r="H1423" s="169">
        <v>3</v>
      </c>
      <c r="I1423" s="170"/>
      <c r="L1423" s="166"/>
      <c r="M1423" s="171"/>
      <c r="T1423" s="172"/>
      <c r="AT1423" s="167" t="s">
        <v>184</v>
      </c>
      <c r="AU1423" s="167" t="s">
        <v>88</v>
      </c>
      <c r="AV1423" s="13" t="s">
        <v>183</v>
      </c>
      <c r="AW1423" s="13" t="s">
        <v>31</v>
      </c>
      <c r="AX1423" s="13" t="s">
        <v>82</v>
      </c>
      <c r="AY1423" s="167" t="s">
        <v>177</v>
      </c>
    </row>
    <row r="1424" spans="2:65" s="1" customFormat="1" ht="55.5" customHeight="1">
      <c r="B1424" s="143"/>
      <c r="C1424" s="144" t="s">
        <v>850</v>
      </c>
      <c r="D1424" s="144" t="s">
        <v>179</v>
      </c>
      <c r="E1424" s="145" t="s">
        <v>3355</v>
      </c>
      <c r="F1424" s="146" t="s">
        <v>3356</v>
      </c>
      <c r="G1424" s="147" t="s">
        <v>260</v>
      </c>
      <c r="H1424" s="148">
        <v>1</v>
      </c>
      <c r="I1424" s="149"/>
      <c r="J1424" s="150">
        <f>ROUND(I1424*H1424,2)</f>
        <v>0</v>
      </c>
      <c r="K1424" s="151"/>
      <c r="L1424" s="32"/>
      <c r="M1424" s="152" t="s">
        <v>1</v>
      </c>
      <c r="N1424" s="153" t="s">
        <v>41</v>
      </c>
      <c r="P1424" s="154">
        <f>O1424*H1424</f>
        <v>0</v>
      </c>
      <c r="Q1424" s="154">
        <v>0</v>
      </c>
      <c r="R1424" s="154">
        <f>Q1424*H1424</f>
        <v>0</v>
      </c>
      <c r="S1424" s="154">
        <v>0</v>
      </c>
      <c r="T1424" s="155">
        <f>S1424*H1424</f>
        <v>0</v>
      </c>
      <c r="AR1424" s="156" t="s">
        <v>183</v>
      </c>
      <c r="AT1424" s="156" t="s">
        <v>179</v>
      </c>
      <c r="AU1424" s="156" t="s">
        <v>88</v>
      </c>
      <c r="AY1424" s="17" t="s">
        <v>177</v>
      </c>
      <c r="BE1424" s="157">
        <f>IF(N1424="základná",J1424,0)</f>
        <v>0</v>
      </c>
      <c r="BF1424" s="157">
        <f>IF(N1424="znížená",J1424,0)</f>
        <v>0</v>
      </c>
      <c r="BG1424" s="157">
        <f>IF(N1424="zákl. prenesená",J1424,0)</f>
        <v>0</v>
      </c>
      <c r="BH1424" s="157">
        <f>IF(N1424="zníž. prenesená",J1424,0)</f>
        <v>0</v>
      </c>
      <c r="BI1424" s="157">
        <f>IF(N1424="nulová",J1424,0)</f>
        <v>0</v>
      </c>
      <c r="BJ1424" s="17" t="s">
        <v>88</v>
      </c>
      <c r="BK1424" s="157">
        <f>ROUND(I1424*H1424,2)</f>
        <v>0</v>
      </c>
      <c r="BL1424" s="17" t="s">
        <v>183</v>
      </c>
      <c r="BM1424" s="156" t="s">
        <v>3357</v>
      </c>
    </row>
    <row r="1425" spans="2:65" s="12" customFormat="1">
      <c r="B1425" s="158"/>
      <c r="D1425" s="159" t="s">
        <v>184</v>
      </c>
      <c r="E1425" s="160" t="s">
        <v>1</v>
      </c>
      <c r="F1425" s="161" t="s">
        <v>3358</v>
      </c>
      <c r="H1425" s="162">
        <v>1</v>
      </c>
      <c r="I1425" s="163"/>
      <c r="L1425" s="158"/>
      <c r="M1425" s="164"/>
      <c r="T1425" s="165"/>
      <c r="AT1425" s="160" t="s">
        <v>184</v>
      </c>
      <c r="AU1425" s="160" t="s">
        <v>88</v>
      </c>
      <c r="AV1425" s="12" t="s">
        <v>88</v>
      </c>
      <c r="AW1425" s="12" t="s">
        <v>31</v>
      </c>
      <c r="AX1425" s="12" t="s">
        <v>75</v>
      </c>
      <c r="AY1425" s="160" t="s">
        <v>177</v>
      </c>
    </row>
    <row r="1426" spans="2:65" s="13" customFormat="1">
      <c r="B1426" s="166"/>
      <c r="D1426" s="159" t="s">
        <v>184</v>
      </c>
      <c r="E1426" s="167" t="s">
        <v>1</v>
      </c>
      <c r="F1426" s="168" t="s">
        <v>186</v>
      </c>
      <c r="H1426" s="169">
        <v>1</v>
      </c>
      <c r="I1426" s="170"/>
      <c r="L1426" s="166"/>
      <c r="M1426" s="171"/>
      <c r="T1426" s="172"/>
      <c r="AT1426" s="167" t="s">
        <v>184</v>
      </c>
      <c r="AU1426" s="167" t="s">
        <v>88</v>
      </c>
      <c r="AV1426" s="13" t="s">
        <v>183</v>
      </c>
      <c r="AW1426" s="13" t="s">
        <v>31</v>
      </c>
      <c r="AX1426" s="13" t="s">
        <v>82</v>
      </c>
      <c r="AY1426" s="167" t="s">
        <v>177</v>
      </c>
    </row>
    <row r="1427" spans="2:65" s="1" customFormat="1" ht="66.75" customHeight="1">
      <c r="B1427" s="143"/>
      <c r="C1427" s="144" t="s">
        <v>1370</v>
      </c>
      <c r="D1427" s="144" t="s">
        <v>179</v>
      </c>
      <c r="E1427" s="145" t="s">
        <v>3359</v>
      </c>
      <c r="F1427" s="146" t="s">
        <v>3360</v>
      </c>
      <c r="G1427" s="147" t="s">
        <v>260</v>
      </c>
      <c r="H1427" s="148">
        <v>1</v>
      </c>
      <c r="I1427" s="149"/>
      <c r="J1427" s="150">
        <f>ROUND(I1427*H1427,2)</f>
        <v>0</v>
      </c>
      <c r="K1427" s="151"/>
      <c r="L1427" s="32"/>
      <c r="M1427" s="152" t="s">
        <v>1</v>
      </c>
      <c r="N1427" s="153" t="s">
        <v>41</v>
      </c>
      <c r="P1427" s="154">
        <f>O1427*H1427</f>
        <v>0</v>
      </c>
      <c r="Q1427" s="154">
        <v>0</v>
      </c>
      <c r="R1427" s="154">
        <f>Q1427*H1427</f>
        <v>0</v>
      </c>
      <c r="S1427" s="154">
        <v>0</v>
      </c>
      <c r="T1427" s="155">
        <f>S1427*H1427</f>
        <v>0</v>
      </c>
      <c r="AR1427" s="156" t="s">
        <v>183</v>
      </c>
      <c r="AT1427" s="156" t="s">
        <v>179</v>
      </c>
      <c r="AU1427" s="156" t="s">
        <v>88</v>
      </c>
      <c r="AY1427" s="17" t="s">
        <v>177</v>
      </c>
      <c r="BE1427" s="157">
        <f>IF(N1427="základná",J1427,0)</f>
        <v>0</v>
      </c>
      <c r="BF1427" s="157">
        <f>IF(N1427="znížená",J1427,0)</f>
        <v>0</v>
      </c>
      <c r="BG1427" s="157">
        <f>IF(N1427="zákl. prenesená",J1427,0)</f>
        <v>0</v>
      </c>
      <c r="BH1427" s="157">
        <f>IF(N1427="zníž. prenesená",J1427,0)</f>
        <v>0</v>
      </c>
      <c r="BI1427" s="157">
        <f>IF(N1427="nulová",J1427,0)</f>
        <v>0</v>
      </c>
      <c r="BJ1427" s="17" t="s">
        <v>88</v>
      </c>
      <c r="BK1427" s="157">
        <f>ROUND(I1427*H1427,2)</f>
        <v>0</v>
      </c>
      <c r="BL1427" s="17" t="s">
        <v>183</v>
      </c>
      <c r="BM1427" s="156" t="s">
        <v>3361</v>
      </c>
    </row>
    <row r="1428" spans="2:65" s="12" customFormat="1">
      <c r="B1428" s="158"/>
      <c r="D1428" s="159" t="s">
        <v>184</v>
      </c>
      <c r="E1428" s="160" t="s">
        <v>1</v>
      </c>
      <c r="F1428" s="161" t="s">
        <v>3358</v>
      </c>
      <c r="H1428" s="162">
        <v>1</v>
      </c>
      <c r="I1428" s="163"/>
      <c r="L1428" s="158"/>
      <c r="M1428" s="164"/>
      <c r="T1428" s="165"/>
      <c r="AT1428" s="160" t="s">
        <v>184</v>
      </c>
      <c r="AU1428" s="160" t="s">
        <v>88</v>
      </c>
      <c r="AV1428" s="12" t="s">
        <v>88</v>
      </c>
      <c r="AW1428" s="12" t="s">
        <v>31</v>
      </c>
      <c r="AX1428" s="12" t="s">
        <v>75</v>
      </c>
      <c r="AY1428" s="160" t="s">
        <v>177</v>
      </c>
    </row>
    <row r="1429" spans="2:65" s="13" customFormat="1">
      <c r="B1429" s="166"/>
      <c r="D1429" s="159" t="s">
        <v>184</v>
      </c>
      <c r="E1429" s="167" t="s">
        <v>1</v>
      </c>
      <c r="F1429" s="168" t="s">
        <v>186</v>
      </c>
      <c r="H1429" s="169">
        <v>1</v>
      </c>
      <c r="I1429" s="170"/>
      <c r="L1429" s="166"/>
      <c r="M1429" s="171"/>
      <c r="T1429" s="172"/>
      <c r="AT1429" s="167" t="s">
        <v>184</v>
      </c>
      <c r="AU1429" s="167" t="s">
        <v>88</v>
      </c>
      <c r="AV1429" s="13" t="s">
        <v>183</v>
      </c>
      <c r="AW1429" s="13" t="s">
        <v>31</v>
      </c>
      <c r="AX1429" s="13" t="s">
        <v>82</v>
      </c>
      <c r="AY1429" s="167" t="s">
        <v>177</v>
      </c>
    </row>
    <row r="1430" spans="2:65" s="1" customFormat="1" ht="62.7" customHeight="1">
      <c r="B1430" s="143"/>
      <c r="C1430" s="144" t="s">
        <v>854</v>
      </c>
      <c r="D1430" s="144" t="s">
        <v>179</v>
      </c>
      <c r="E1430" s="145" t="s">
        <v>3362</v>
      </c>
      <c r="F1430" s="146" t="s">
        <v>3363</v>
      </c>
      <c r="G1430" s="147" t="s">
        <v>260</v>
      </c>
      <c r="H1430" s="148">
        <v>1</v>
      </c>
      <c r="I1430" s="149"/>
      <c r="J1430" s="150">
        <f>ROUND(I1430*H1430,2)</f>
        <v>0</v>
      </c>
      <c r="K1430" s="151"/>
      <c r="L1430" s="32"/>
      <c r="M1430" s="152" t="s">
        <v>1</v>
      </c>
      <c r="N1430" s="153" t="s">
        <v>41</v>
      </c>
      <c r="P1430" s="154">
        <f>O1430*H1430</f>
        <v>0</v>
      </c>
      <c r="Q1430" s="154">
        <v>0</v>
      </c>
      <c r="R1430" s="154">
        <f>Q1430*H1430</f>
        <v>0</v>
      </c>
      <c r="S1430" s="154">
        <v>0</v>
      </c>
      <c r="T1430" s="155">
        <f>S1430*H1430</f>
        <v>0</v>
      </c>
      <c r="AR1430" s="156" t="s">
        <v>183</v>
      </c>
      <c r="AT1430" s="156" t="s">
        <v>179</v>
      </c>
      <c r="AU1430" s="156" t="s">
        <v>88</v>
      </c>
      <c r="AY1430" s="17" t="s">
        <v>177</v>
      </c>
      <c r="BE1430" s="157">
        <f>IF(N1430="základná",J1430,0)</f>
        <v>0</v>
      </c>
      <c r="BF1430" s="157">
        <f>IF(N1430="znížená",J1430,0)</f>
        <v>0</v>
      </c>
      <c r="BG1430" s="157">
        <f>IF(N1430="zákl. prenesená",J1430,0)</f>
        <v>0</v>
      </c>
      <c r="BH1430" s="157">
        <f>IF(N1430="zníž. prenesená",J1430,0)</f>
        <v>0</v>
      </c>
      <c r="BI1430" s="157">
        <f>IF(N1430="nulová",J1430,0)</f>
        <v>0</v>
      </c>
      <c r="BJ1430" s="17" t="s">
        <v>88</v>
      </c>
      <c r="BK1430" s="157">
        <f>ROUND(I1430*H1430,2)</f>
        <v>0</v>
      </c>
      <c r="BL1430" s="17" t="s">
        <v>183</v>
      </c>
      <c r="BM1430" s="156" t="s">
        <v>3364</v>
      </c>
    </row>
    <row r="1431" spans="2:65" s="12" customFormat="1">
      <c r="B1431" s="158"/>
      <c r="D1431" s="159" t="s">
        <v>184</v>
      </c>
      <c r="E1431" s="160" t="s">
        <v>1</v>
      </c>
      <c r="F1431" s="161" t="s">
        <v>3358</v>
      </c>
      <c r="H1431" s="162">
        <v>1</v>
      </c>
      <c r="I1431" s="163"/>
      <c r="L1431" s="158"/>
      <c r="M1431" s="164"/>
      <c r="T1431" s="165"/>
      <c r="AT1431" s="160" t="s">
        <v>184</v>
      </c>
      <c r="AU1431" s="160" t="s">
        <v>88</v>
      </c>
      <c r="AV1431" s="12" t="s">
        <v>88</v>
      </c>
      <c r="AW1431" s="12" t="s">
        <v>31</v>
      </c>
      <c r="AX1431" s="12" t="s">
        <v>75</v>
      </c>
      <c r="AY1431" s="160" t="s">
        <v>177</v>
      </c>
    </row>
    <row r="1432" spans="2:65" s="13" customFormat="1">
      <c r="B1432" s="166"/>
      <c r="D1432" s="159" t="s">
        <v>184</v>
      </c>
      <c r="E1432" s="167" t="s">
        <v>1</v>
      </c>
      <c r="F1432" s="168" t="s">
        <v>186</v>
      </c>
      <c r="H1432" s="169">
        <v>1</v>
      </c>
      <c r="I1432" s="170"/>
      <c r="L1432" s="166"/>
      <c r="M1432" s="171"/>
      <c r="T1432" s="172"/>
      <c r="AT1432" s="167" t="s">
        <v>184</v>
      </c>
      <c r="AU1432" s="167" t="s">
        <v>88</v>
      </c>
      <c r="AV1432" s="13" t="s">
        <v>183</v>
      </c>
      <c r="AW1432" s="13" t="s">
        <v>31</v>
      </c>
      <c r="AX1432" s="13" t="s">
        <v>82</v>
      </c>
      <c r="AY1432" s="167" t="s">
        <v>177</v>
      </c>
    </row>
    <row r="1433" spans="2:65" s="1" customFormat="1" ht="49.2" customHeight="1">
      <c r="B1433" s="143"/>
      <c r="C1433" s="144" t="s">
        <v>1378</v>
      </c>
      <c r="D1433" s="144" t="s">
        <v>179</v>
      </c>
      <c r="E1433" s="145" t="s">
        <v>3365</v>
      </c>
      <c r="F1433" s="146" t="s">
        <v>3366</v>
      </c>
      <c r="G1433" s="147" t="s">
        <v>260</v>
      </c>
      <c r="H1433" s="148">
        <v>1</v>
      </c>
      <c r="I1433" s="149"/>
      <c r="J1433" s="150">
        <f>ROUND(I1433*H1433,2)</f>
        <v>0</v>
      </c>
      <c r="K1433" s="151"/>
      <c r="L1433" s="32"/>
      <c r="M1433" s="152" t="s">
        <v>1</v>
      </c>
      <c r="N1433" s="153" t="s">
        <v>41</v>
      </c>
      <c r="P1433" s="154">
        <f>O1433*H1433</f>
        <v>0</v>
      </c>
      <c r="Q1433" s="154">
        <v>0</v>
      </c>
      <c r="R1433" s="154">
        <f>Q1433*H1433</f>
        <v>0</v>
      </c>
      <c r="S1433" s="154">
        <v>0</v>
      </c>
      <c r="T1433" s="155">
        <f>S1433*H1433</f>
        <v>0</v>
      </c>
      <c r="AR1433" s="156" t="s">
        <v>183</v>
      </c>
      <c r="AT1433" s="156" t="s">
        <v>179</v>
      </c>
      <c r="AU1433" s="156" t="s">
        <v>88</v>
      </c>
      <c r="AY1433" s="17" t="s">
        <v>177</v>
      </c>
      <c r="BE1433" s="157">
        <f>IF(N1433="základná",J1433,0)</f>
        <v>0</v>
      </c>
      <c r="BF1433" s="157">
        <f>IF(N1433="znížená",J1433,0)</f>
        <v>0</v>
      </c>
      <c r="BG1433" s="157">
        <f>IF(N1433="zákl. prenesená",J1433,0)</f>
        <v>0</v>
      </c>
      <c r="BH1433" s="157">
        <f>IF(N1433="zníž. prenesená",J1433,0)</f>
        <v>0</v>
      </c>
      <c r="BI1433" s="157">
        <f>IF(N1433="nulová",J1433,0)</f>
        <v>0</v>
      </c>
      <c r="BJ1433" s="17" t="s">
        <v>88</v>
      </c>
      <c r="BK1433" s="157">
        <f>ROUND(I1433*H1433,2)</f>
        <v>0</v>
      </c>
      <c r="BL1433" s="17" t="s">
        <v>183</v>
      </c>
      <c r="BM1433" s="156" t="s">
        <v>3367</v>
      </c>
    </row>
    <row r="1434" spans="2:65" s="12" customFormat="1">
      <c r="B1434" s="158"/>
      <c r="D1434" s="159" t="s">
        <v>184</v>
      </c>
      <c r="E1434" s="160" t="s">
        <v>1</v>
      </c>
      <c r="F1434" s="161" t="s">
        <v>3358</v>
      </c>
      <c r="H1434" s="162">
        <v>1</v>
      </c>
      <c r="I1434" s="163"/>
      <c r="L1434" s="158"/>
      <c r="M1434" s="164"/>
      <c r="T1434" s="165"/>
      <c r="AT1434" s="160" t="s">
        <v>184</v>
      </c>
      <c r="AU1434" s="160" t="s">
        <v>88</v>
      </c>
      <c r="AV1434" s="12" t="s">
        <v>88</v>
      </c>
      <c r="AW1434" s="12" t="s">
        <v>31</v>
      </c>
      <c r="AX1434" s="12" t="s">
        <v>75</v>
      </c>
      <c r="AY1434" s="160" t="s">
        <v>177</v>
      </c>
    </row>
    <row r="1435" spans="2:65" s="13" customFormat="1">
      <c r="B1435" s="166"/>
      <c r="D1435" s="159" t="s">
        <v>184</v>
      </c>
      <c r="E1435" s="167" t="s">
        <v>1</v>
      </c>
      <c r="F1435" s="168" t="s">
        <v>186</v>
      </c>
      <c r="H1435" s="169">
        <v>1</v>
      </c>
      <c r="I1435" s="170"/>
      <c r="L1435" s="166"/>
      <c r="M1435" s="171"/>
      <c r="T1435" s="172"/>
      <c r="AT1435" s="167" t="s">
        <v>184</v>
      </c>
      <c r="AU1435" s="167" t="s">
        <v>88</v>
      </c>
      <c r="AV1435" s="13" t="s">
        <v>183</v>
      </c>
      <c r="AW1435" s="13" t="s">
        <v>31</v>
      </c>
      <c r="AX1435" s="13" t="s">
        <v>82</v>
      </c>
      <c r="AY1435" s="167" t="s">
        <v>177</v>
      </c>
    </row>
    <row r="1436" spans="2:65" s="1" customFormat="1" ht="76.349999999999994" customHeight="1">
      <c r="B1436" s="143"/>
      <c r="C1436" s="144" t="s">
        <v>859</v>
      </c>
      <c r="D1436" s="144" t="s">
        <v>179</v>
      </c>
      <c r="E1436" s="145" t="s">
        <v>3368</v>
      </c>
      <c r="F1436" s="146" t="s">
        <v>3369</v>
      </c>
      <c r="G1436" s="147" t="s">
        <v>260</v>
      </c>
      <c r="H1436" s="148">
        <v>1</v>
      </c>
      <c r="I1436" s="149"/>
      <c r="J1436" s="150">
        <f>ROUND(I1436*H1436,2)</f>
        <v>0</v>
      </c>
      <c r="K1436" s="151"/>
      <c r="L1436" s="32"/>
      <c r="M1436" s="152" t="s">
        <v>1</v>
      </c>
      <c r="N1436" s="153" t="s">
        <v>41</v>
      </c>
      <c r="P1436" s="154">
        <f>O1436*H1436</f>
        <v>0</v>
      </c>
      <c r="Q1436" s="154">
        <v>0</v>
      </c>
      <c r="R1436" s="154">
        <f>Q1436*H1436</f>
        <v>0</v>
      </c>
      <c r="S1436" s="154">
        <v>0</v>
      </c>
      <c r="T1436" s="155">
        <f>S1436*H1436</f>
        <v>0</v>
      </c>
      <c r="AR1436" s="156" t="s">
        <v>183</v>
      </c>
      <c r="AT1436" s="156" t="s">
        <v>179</v>
      </c>
      <c r="AU1436" s="156" t="s">
        <v>88</v>
      </c>
      <c r="AY1436" s="17" t="s">
        <v>177</v>
      </c>
      <c r="BE1436" s="157">
        <f>IF(N1436="základná",J1436,0)</f>
        <v>0</v>
      </c>
      <c r="BF1436" s="157">
        <f>IF(N1436="znížená",J1436,0)</f>
        <v>0</v>
      </c>
      <c r="BG1436" s="157">
        <f>IF(N1436="zákl. prenesená",J1436,0)</f>
        <v>0</v>
      </c>
      <c r="BH1436" s="157">
        <f>IF(N1436="zníž. prenesená",J1436,0)</f>
        <v>0</v>
      </c>
      <c r="BI1436" s="157">
        <f>IF(N1436="nulová",J1436,0)</f>
        <v>0</v>
      </c>
      <c r="BJ1436" s="17" t="s">
        <v>88</v>
      </c>
      <c r="BK1436" s="157">
        <f>ROUND(I1436*H1436,2)</f>
        <v>0</v>
      </c>
      <c r="BL1436" s="17" t="s">
        <v>183</v>
      </c>
      <c r="BM1436" s="156" t="s">
        <v>3370</v>
      </c>
    </row>
    <row r="1437" spans="2:65" s="12" customFormat="1">
      <c r="B1437" s="158"/>
      <c r="D1437" s="159" t="s">
        <v>184</v>
      </c>
      <c r="E1437" s="160" t="s">
        <v>1</v>
      </c>
      <c r="F1437" s="161" t="s">
        <v>3371</v>
      </c>
      <c r="H1437" s="162">
        <v>1</v>
      </c>
      <c r="I1437" s="163"/>
      <c r="L1437" s="158"/>
      <c r="M1437" s="164"/>
      <c r="T1437" s="165"/>
      <c r="AT1437" s="160" t="s">
        <v>184</v>
      </c>
      <c r="AU1437" s="160" t="s">
        <v>88</v>
      </c>
      <c r="AV1437" s="12" t="s">
        <v>88</v>
      </c>
      <c r="AW1437" s="12" t="s">
        <v>31</v>
      </c>
      <c r="AX1437" s="12" t="s">
        <v>75</v>
      </c>
      <c r="AY1437" s="160" t="s">
        <v>177</v>
      </c>
    </row>
    <row r="1438" spans="2:65" s="13" customFormat="1">
      <c r="B1438" s="166"/>
      <c r="D1438" s="159" t="s">
        <v>184</v>
      </c>
      <c r="E1438" s="167" t="s">
        <v>1</v>
      </c>
      <c r="F1438" s="168" t="s">
        <v>186</v>
      </c>
      <c r="H1438" s="169">
        <v>1</v>
      </c>
      <c r="I1438" s="170"/>
      <c r="L1438" s="166"/>
      <c r="M1438" s="171"/>
      <c r="T1438" s="172"/>
      <c r="AT1438" s="167" t="s">
        <v>184</v>
      </c>
      <c r="AU1438" s="167" t="s">
        <v>88</v>
      </c>
      <c r="AV1438" s="13" t="s">
        <v>183</v>
      </c>
      <c r="AW1438" s="13" t="s">
        <v>31</v>
      </c>
      <c r="AX1438" s="13" t="s">
        <v>82</v>
      </c>
      <c r="AY1438" s="167" t="s">
        <v>177</v>
      </c>
    </row>
    <row r="1439" spans="2:65" s="1" customFormat="1" ht="63.45" customHeight="1">
      <c r="B1439" s="143"/>
      <c r="C1439" s="144" t="s">
        <v>1386</v>
      </c>
      <c r="D1439" s="144" t="s">
        <v>179</v>
      </c>
      <c r="E1439" s="145" t="s">
        <v>3372</v>
      </c>
      <c r="F1439" s="146" t="s">
        <v>3373</v>
      </c>
      <c r="G1439" s="147" t="s">
        <v>260</v>
      </c>
      <c r="H1439" s="148">
        <v>1</v>
      </c>
      <c r="I1439" s="149"/>
      <c r="J1439" s="150">
        <f>ROUND(I1439*H1439,2)</f>
        <v>0</v>
      </c>
      <c r="K1439" s="151"/>
      <c r="L1439" s="32"/>
      <c r="M1439" s="152" t="s">
        <v>1</v>
      </c>
      <c r="N1439" s="153" t="s">
        <v>41</v>
      </c>
      <c r="P1439" s="154">
        <f>O1439*H1439</f>
        <v>0</v>
      </c>
      <c r="Q1439" s="154">
        <v>0</v>
      </c>
      <c r="R1439" s="154">
        <f>Q1439*H1439</f>
        <v>0</v>
      </c>
      <c r="S1439" s="154">
        <v>0</v>
      </c>
      <c r="T1439" s="155">
        <f>S1439*H1439</f>
        <v>0</v>
      </c>
      <c r="AR1439" s="156" t="s">
        <v>183</v>
      </c>
      <c r="AT1439" s="156" t="s">
        <v>179</v>
      </c>
      <c r="AU1439" s="156" t="s">
        <v>88</v>
      </c>
      <c r="AY1439" s="17" t="s">
        <v>177</v>
      </c>
      <c r="BE1439" s="157">
        <f>IF(N1439="základná",J1439,0)</f>
        <v>0</v>
      </c>
      <c r="BF1439" s="157">
        <f>IF(N1439="znížená",J1439,0)</f>
        <v>0</v>
      </c>
      <c r="BG1439" s="157">
        <f>IF(N1439="zákl. prenesená",J1439,0)</f>
        <v>0</v>
      </c>
      <c r="BH1439" s="157">
        <f>IF(N1439="zníž. prenesená",J1439,0)</f>
        <v>0</v>
      </c>
      <c r="BI1439" s="157">
        <f>IF(N1439="nulová",J1439,0)</f>
        <v>0</v>
      </c>
      <c r="BJ1439" s="17" t="s">
        <v>88</v>
      </c>
      <c r="BK1439" s="157">
        <f>ROUND(I1439*H1439,2)</f>
        <v>0</v>
      </c>
      <c r="BL1439" s="17" t="s">
        <v>183</v>
      </c>
      <c r="BM1439" s="156" t="s">
        <v>3374</v>
      </c>
    </row>
    <row r="1440" spans="2:65" s="12" customFormat="1">
      <c r="B1440" s="158"/>
      <c r="D1440" s="159" t="s">
        <v>184</v>
      </c>
      <c r="E1440" s="160" t="s">
        <v>1</v>
      </c>
      <c r="F1440" s="161" t="s">
        <v>3371</v>
      </c>
      <c r="H1440" s="162">
        <v>1</v>
      </c>
      <c r="I1440" s="163"/>
      <c r="L1440" s="158"/>
      <c r="M1440" s="164"/>
      <c r="T1440" s="165"/>
      <c r="AT1440" s="160" t="s">
        <v>184</v>
      </c>
      <c r="AU1440" s="160" t="s">
        <v>88</v>
      </c>
      <c r="AV1440" s="12" t="s">
        <v>88</v>
      </c>
      <c r="AW1440" s="12" t="s">
        <v>31</v>
      </c>
      <c r="AX1440" s="12" t="s">
        <v>75</v>
      </c>
      <c r="AY1440" s="160" t="s">
        <v>177</v>
      </c>
    </row>
    <row r="1441" spans="2:65" s="13" customFormat="1">
      <c r="B1441" s="166"/>
      <c r="D1441" s="159" t="s">
        <v>184</v>
      </c>
      <c r="E1441" s="167" t="s">
        <v>1</v>
      </c>
      <c r="F1441" s="168" t="s">
        <v>186</v>
      </c>
      <c r="H1441" s="169">
        <v>1</v>
      </c>
      <c r="I1441" s="170"/>
      <c r="L1441" s="166"/>
      <c r="M1441" s="171"/>
      <c r="T1441" s="172"/>
      <c r="AT1441" s="167" t="s">
        <v>184</v>
      </c>
      <c r="AU1441" s="167" t="s">
        <v>88</v>
      </c>
      <c r="AV1441" s="13" t="s">
        <v>183</v>
      </c>
      <c r="AW1441" s="13" t="s">
        <v>31</v>
      </c>
      <c r="AX1441" s="13" t="s">
        <v>82</v>
      </c>
      <c r="AY1441" s="167" t="s">
        <v>177</v>
      </c>
    </row>
    <row r="1442" spans="2:65" s="1" customFormat="1" ht="44.25" customHeight="1">
      <c r="B1442" s="143"/>
      <c r="C1442" s="144" t="s">
        <v>863</v>
      </c>
      <c r="D1442" s="144" t="s">
        <v>179</v>
      </c>
      <c r="E1442" s="145" t="s">
        <v>3375</v>
      </c>
      <c r="F1442" s="146" t="s">
        <v>3376</v>
      </c>
      <c r="G1442" s="147" t="s">
        <v>260</v>
      </c>
      <c r="H1442" s="148">
        <v>1</v>
      </c>
      <c r="I1442" s="149"/>
      <c r="J1442" s="150">
        <f>ROUND(I1442*H1442,2)</f>
        <v>0</v>
      </c>
      <c r="K1442" s="151"/>
      <c r="L1442" s="32"/>
      <c r="M1442" s="152" t="s">
        <v>1</v>
      </c>
      <c r="N1442" s="153" t="s">
        <v>41</v>
      </c>
      <c r="P1442" s="154">
        <f>O1442*H1442</f>
        <v>0</v>
      </c>
      <c r="Q1442" s="154">
        <v>0</v>
      </c>
      <c r="R1442" s="154">
        <f>Q1442*H1442</f>
        <v>0</v>
      </c>
      <c r="S1442" s="154">
        <v>0</v>
      </c>
      <c r="T1442" s="155">
        <f>S1442*H1442</f>
        <v>0</v>
      </c>
      <c r="AR1442" s="156" t="s">
        <v>183</v>
      </c>
      <c r="AT1442" s="156" t="s">
        <v>179</v>
      </c>
      <c r="AU1442" s="156" t="s">
        <v>88</v>
      </c>
      <c r="AY1442" s="17" t="s">
        <v>177</v>
      </c>
      <c r="BE1442" s="157">
        <f>IF(N1442="základná",J1442,0)</f>
        <v>0</v>
      </c>
      <c r="BF1442" s="157">
        <f>IF(N1442="znížená",J1442,0)</f>
        <v>0</v>
      </c>
      <c r="BG1442" s="157">
        <f>IF(N1442="zákl. prenesená",J1442,0)</f>
        <v>0</v>
      </c>
      <c r="BH1442" s="157">
        <f>IF(N1442="zníž. prenesená",J1442,0)</f>
        <v>0</v>
      </c>
      <c r="BI1442" s="157">
        <f>IF(N1442="nulová",J1442,0)</f>
        <v>0</v>
      </c>
      <c r="BJ1442" s="17" t="s">
        <v>88</v>
      </c>
      <c r="BK1442" s="157">
        <f>ROUND(I1442*H1442,2)</f>
        <v>0</v>
      </c>
      <c r="BL1442" s="17" t="s">
        <v>183</v>
      </c>
      <c r="BM1442" s="156" t="s">
        <v>3377</v>
      </c>
    </row>
    <row r="1443" spans="2:65" s="12" customFormat="1">
      <c r="B1443" s="158"/>
      <c r="D1443" s="159" t="s">
        <v>184</v>
      </c>
      <c r="E1443" s="160" t="s">
        <v>1</v>
      </c>
      <c r="F1443" s="161" t="s">
        <v>3371</v>
      </c>
      <c r="H1443" s="162">
        <v>1</v>
      </c>
      <c r="I1443" s="163"/>
      <c r="L1443" s="158"/>
      <c r="M1443" s="164"/>
      <c r="T1443" s="165"/>
      <c r="AT1443" s="160" t="s">
        <v>184</v>
      </c>
      <c r="AU1443" s="160" t="s">
        <v>88</v>
      </c>
      <c r="AV1443" s="12" t="s">
        <v>88</v>
      </c>
      <c r="AW1443" s="12" t="s">
        <v>31</v>
      </c>
      <c r="AX1443" s="12" t="s">
        <v>75</v>
      </c>
      <c r="AY1443" s="160" t="s">
        <v>177</v>
      </c>
    </row>
    <row r="1444" spans="2:65" s="13" customFormat="1">
      <c r="B1444" s="166"/>
      <c r="D1444" s="159" t="s">
        <v>184</v>
      </c>
      <c r="E1444" s="167" t="s">
        <v>1</v>
      </c>
      <c r="F1444" s="168" t="s">
        <v>186</v>
      </c>
      <c r="H1444" s="169">
        <v>1</v>
      </c>
      <c r="I1444" s="170"/>
      <c r="L1444" s="166"/>
      <c r="M1444" s="171"/>
      <c r="T1444" s="172"/>
      <c r="AT1444" s="167" t="s">
        <v>184</v>
      </c>
      <c r="AU1444" s="167" t="s">
        <v>88</v>
      </c>
      <c r="AV1444" s="13" t="s">
        <v>183</v>
      </c>
      <c r="AW1444" s="13" t="s">
        <v>31</v>
      </c>
      <c r="AX1444" s="13" t="s">
        <v>82</v>
      </c>
      <c r="AY1444" s="167" t="s">
        <v>177</v>
      </c>
    </row>
    <row r="1445" spans="2:65" s="1" customFormat="1" ht="45" customHeight="1">
      <c r="B1445" s="143"/>
      <c r="C1445" s="144" t="s">
        <v>1393</v>
      </c>
      <c r="D1445" s="144" t="s">
        <v>179</v>
      </c>
      <c r="E1445" s="145" t="s">
        <v>3378</v>
      </c>
      <c r="F1445" s="146" t="s">
        <v>3379</v>
      </c>
      <c r="G1445" s="147" t="s">
        <v>260</v>
      </c>
      <c r="H1445" s="148">
        <v>1</v>
      </c>
      <c r="I1445" s="149"/>
      <c r="J1445" s="150">
        <f>ROUND(I1445*H1445,2)</f>
        <v>0</v>
      </c>
      <c r="K1445" s="151"/>
      <c r="L1445" s="32"/>
      <c r="M1445" s="152" t="s">
        <v>1</v>
      </c>
      <c r="N1445" s="153" t="s">
        <v>41</v>
      </c>
      <c r="P1445" s="154">
        <f>O1445*H1445</f>
        <v>0</v>
      </c>
      <c r="Q1445" s="154">
        <v>0</v>
      </c>
      <c r="R1445" s="154">
        <f>Q1445*H1445</f>
        <v>0</v>
      </c>
      <c r="S1445" s="154">
        <v>0</v>
      </c>
      <c r="T1445" s="155">
        <f>S1445*H1445</f>
        <v>0</v>
      </c>
      <c r="AR1445" s="156" t="s">
        <v>183</v>
      </c>
      <c r="AT1445" s="156" t="s">
        <v>179</v>
      </c>
      <c r="AU1445" s="156" t="s">
        <v>88</v>
      </c>
      <c r="AY1445" s="17" t="s">
        <v>177</v>
      </c>
      <c r="BE1445" s="157">
        <f>IF(N1445="základná",J1445,0)</f>
        <v>0</v>
      </c>
      <c r="BF1445" s="157">
        <f>IF(N1445="znížená",J1445,0)</f>
        <v>0</v>
      </c>
      <c r="BG1445" s="157">
        <f>IF(N1445="zákl. prenesená",J1445,0)</f>
        <v>0</v>
      </c>
      <c r="BH1445" s="157">
        <f>IF(N1445="zníž. prenesená",J1445,0)</f>
        <v>0</v>
      </c>
      <c r="BI1445" s="157">
        <f>IF(N1445="nulová",J1445,0)</f>
        <v>0</v>
      </c>
      <c r="BJ1445" s="17" t="s">
        <v>88</v>
      </c>
      <c r="BK1445" s="157">
        <f>ROUND(I1445*H1445,2)</f>
        <v>0</v>
      </c>
      <c r="BL1445" s="17" t="s">
        <v>183</v>
      </c>
      <c r="BM1445" s="156" t="s">
        <v>3380</v>
      </c>
    </row>
    <row r="1446" spans="2:65" s="12" customFormat="1">
      <c r="B1446" s="158"/>
      <c r="D1446" s="159" t="s">
        <v>184</v>
      </c>
      <c r="E1446" s="160" t="s">
        <v>1</v>
      </c>
      <c r="F1446" s="161" t="s">
        <v>3371</v>
      </c>
      <c r="H1446" s="162">
        <v>1</v>
      </c>
      <c r="I1446" s="163"/>
      <c r="L1446" s="158"/>
      <c r="M1446" s="164"/>
      <c r="T1446" s="165"/>
      <c r="AT1446" s="160" t="s">
        <v>184</v>
      </c>
      <c r="AU1446" s="160" t="s">
        <v>88</v>
      </c>
      <c r="AV1446" s="12" t="s">
        <v>88</v>
      </c>
      <c r="AW1446" s="12" t="s">
        <v>31</v>
      </c>
      <c r="AX1446" s="12" t="s">
        <v>75</v>
      </c>
      <c r="AY1446" s="160" t="s">
        <v>177</v>
      </c>
    </row>
    <row r="1447" spans="2:65" s="13" customFormat="1">
      <c r="B1447" s="166"/>
      <c r="D1447" s="159" t="s">
        <v>184</v>
      </c>
      <c r="E1447" s="167" t="s">
        <v>1</v>
      </c>
      <c r="F1447" s="168" t="s">
        <v>186</v>
      </c>
      <c r="H1447" s="169">
        <v>1</v>
      </c>
      <c r="I1447" s="170"/>
      <c r="L1447" s="166"/>
      <c r="M1447" s="171"/>
      <c r="T1447" s="172"/>
      <c r="AT1447" s="167" t="s">
        <v>184</v>
      </c>
      <c r="AU1447" s="167" t="s">
        <v>88</v>
      </c>
      <c r="AV1447" s="13" t="s">
        <v>183</v>
      </c>
      <c r="AW1447" s="13" t="s">
        <v>31</v>
      </c>
      <c r="AX1447" s="13" t="s">
        <v>82</v>
      </c>
      <c r="AY1447" s="167" t="s">
        <v>177</v>
      </c>
    </row>
    <row r="1448" spans="2:65" s="1" customFormat="1" ht="62.7" customHeight="1">
      <c r="B1448" s="143"/>
      <c r="C1448" s="144" t="s">
        <v>868</v>
      </c>
      <c r="D1448" s="144" t="s">
        <v>179</v>
      </c>
      <c r="E1448" s="145" t="s">
        <v>3381</v>
      </c>
      <c r="F1448" s="146" t="s">
        <v>3382</v>
      </c>
      <c r="G1448" s="147" t="s">
        <v>260</v>
      </c>
      <c r="H1448" s="148">
        <v>1</v>
      </c>
      <c r="I1448" s="149"/>
      <c r="J1448" s="150">
        <f>ROUND(I1448*H1448,2)</f>
        <v>0</v>
      </c>
      <c r="K1448" s="151"/>
      <c r="L1448" s="32"/>
      <c r="M1448" s="152" t="s">
        <v>1</v>
      </c>
      <c r="N1448" s="153" t="s">
        <v>41</v>
      </c>
      <c r="P1448" s="154">
        <f>O1448*H1448</f>
        <v>0</v>
      </c>
      <c r="Q1448" s="154">
        <v>0</v>
      </c>
      <c r="R1448" s="154">
        <f>Q1448*H1448</f>
        <v>0</v>
      </c>
      <c r="S1448" s="154">
        <v>0</v>
      </c>
      <c r="T1448" s="155">
        <f>S1448*H1448</f>
        <v>0</v>
      </c>
      <c r="AR1448" s="156" t="s">
        <v>183</v>
      </c>
      <c r="AT1448" s="156" t="s">
        <v>179</v>
      </c>
      <c r="AU1448" s="156" t="s">
        <v>88</v>
      </c>
      <c r="AY1448" s="17" t="s">
        <v>177</v>
      </c>
      <c r="BE1448" s="157">
        <f>IF(N1448="základná",J1448,0)</f>
        <v>0</v>
      </c>
      <c r="BF1448" s="157">
        <f>IF(N1448="znížená",J1448,0)</f>
        <v>0</v>
      </c>
      <c r="BG1448" s="157">
        <f>IF(N1448="zákl. prenesená",J1448,0)</f>
        <v>0</v>
      </c>
      <c r="BH1448" s="157">
        <f>IF(N1448="zníž. prenesená",J1448,0)</f>
        <v>0</v>
      </c>
      <c r="BI1448" s="157">
        <f>IF(N1448="nulová",J1448,0)</f>
        <v>0</v>
      </c>
      <c r="BJ1448" s="17" t="s">
        <v>88</v>
      </c>
      <c r="BK1448" s="157">
        <f>ROUND(I1448*H1448,2)</f>
        <v>0</v>
      </c>
      <c r="BL1448" s="17" t="s">
        <v>183</v>
      </c>
      <c r="BM1448" s="156" t="s">
        <v>3383</v>
      </c>
    </row>
    <row r="1449" spans="2:65" s="12" customFormat="1">
      <c r="B1449" s="158"/>
      <c r="D1449" s="159" t="s">
        <v>184</v>
      </c>
      <c r="E1449" s="160" t="s">
        <v>1</v>
      </c>
      <c r="F1449" s="161" t="s">
        <v>3384</v>
      </c>
      <c r="H1449" s="162">
        <v>1</v>
      </c>
      <c r="I1449" s="163"/>
      <c r="L1449" s="158"/>
      <c r="M1449" s="164"/>
      <c r="T1449" s="165"/>
      <c r="AT1449" s="160" t="s">
        <v>184</v>
      </c>
      <c r="AU1449" s="160" t="s">
        <v>88</v>
      </c>
      <c r="AV1449" s="12" t="s">
        <v>88</v>
      </c>
      <c r="AW1449" s="12" t="s">
        <v>31</v>
      </c>
      <c r="AX1449" s="12" t="s">
        <v>75</v>
      </c>
      <c r="AY1449" s="160" t="s">
        <v>177</v>
      </c>
    </row>
    <row r="1450" spans="2:65" s="15" customFormat="1" ht="30.6">
      <c r="B1450" s="180"/>
      <c r="D1450" s="159" t="s">
        <v>184</v>
      </c>
      <c r="E1450" s="181" t="s">
        <v>1</v>
      </c>
      <c r="F1450" s="182" t="s">
        <v>3385</v>
      </c>
      <c r="H1450" s="181" t="s">
        <v>1</v>
      </c>
      <c r="I1450" s="183"/>
      <c r="L1450" s="180"/>
      <c r="M1450" s="184"/>
      <c r="T1450" s="185"/>
      <c r="AT1450" s="181" t="s">
        <v>184</v>
      </c>
      <c r="AU1450" s="181" t="s">
        <v>88</v>
      </c>
      <c r="AV1450" s="15" t="s">
        <v>82</v>
      </c>
      <c r="AW1450" s="15" t="s">
        <v>31</v>
      </c>
      <c r="AX1450" s="15" t="s">
        <v>75</v>
      </c>
      <c r="AY1450" s="181" t="s">
        <v>177</v>
      </c>
    </row>
    <row r="1451" spans="2:65" s="13" customFormat="1">
      <c r="B1451" s="166"/>
      <c r="D1451" s="159" t="s">
        <v>184</v>
      </c>
      <c r="E1451" s="167" t="s">
        <v>1</v>
      </c>
      <c r="F1451" s="168" t="s">
        <v>186</v>
      </c>
      <c r="H1451" s="169">
        <v>1</v>
      </c>
      <c r="I1451" s="170"/>
      <c r="L1451" s="166"/>
      <c r="M1451" s="171"/>
      <c r="T1451" s="172"/>
      <c r="AT1451" s="167" t="s">
        <v>184</v>
      </c>
      <c r="AU1451" s="167" t="s">
        <v>88</v>
      </c>
      <c r="AV1451" s="13" t="s">
        <v>183</v>
      </c>
      <c r="AW1451" s="13" t="s">
        <v>31</v>
      </c>
      <c r="AX1451" s="13" t="s">
        <v>82</v>
      </c>
      <c r="AY1451" s="167" t="s">
        <v>177</v>
      </c>
    </row>
    <row r="1452" spans="2:65" s="1" customFormat="1" ht="76.349999999999994" customHeight="1">
      <c r="B1452" s="143"/>
      <c r="C1452" s="144" t="s">
        <v>1402</v>
      </c>
      <c r="D1452" s="144" t="s">
        <v>179</v>
      </c>
      <c r="E1452" s="145" t="s">
        <v>3386</v>
      </c>
      <c r="F1452" s="146" t="s">
        <v>3387</v>
      </c>
      <c r="G1452" s="147" t="s">
        <v>260</v>
      </c>
      <c r="H1452" s="148">
        <v>1</v>
      </c>
      <c r="I1452" s="149"/>
      <c r="J1452" s="150">
        <f>ROUND(I1452*H1452,2)</f>
        <v>0</v>
      </c>
      <c r="K1452" s="151"/>
      <c r="L1452" s="32"/>
      <c r="M1452" s="152" t="s">
        <v>1</v>
      </c>
      <c r="N1452" s="153" t="s">
        <v>41</v>
      </c>
      <c r="P1452" s="154">
        <f>O1452*H1452</f>
        <v>0</v>
      </c>
      <c r="Q1452" s="154">
        <v>0</v>
      </c>
      <c r="R1452" s="154">
        <f>Q1452*H1452</f>
        <v>0</v>
      </c>
      <c r="S1452" s="154">
        <v>0</v>
      </c>
      <c r="T1452" s="155">
        <f>S1452*H1452</f>
        <v>0</v>
      </c>
      <c r="AR1452" s="156" t="s">
        <v>183</v>
      </c>
      <c r="AT1452" s="156" t="s">
        <v>179</v>
      </c>
      <c r="AU1452" s="156" t="s">
        <v>88</v>
      </c>
      <c r="AY1452" s="17" t="s">
        <v>177</v>
      </c>
      <c r="BE1452" s="157">
        <f>IF(N1452="základná",J1452,0)</f>
        <v>0</v>
      </c>
      <c r="BF1452" s="157">
        <f>IF(N1452="znížená",J1452,0)</f>
        <v>0</v>
      </c>
      <c r="BG1452" s="157">
        <f>IF(N1452="zákl. prenesená",J1452,0)</f>
        <v>0</v>
      </c>
      <c r="BH1452" s="157">
        <f>IF(N1452="zníž. prenesená",J1452,0)</f>
        <v>0</v>
      </c>
      <c r="BI1452" s="157">
        <f>IF(N1452="nulová",J1452,0)</f>
        <v>0</v>
      </c>
      <c r="BJ1452" s="17" t="s">
        <v>88</v>
      </c>
      <c r="BK1452" s="157">
        <f>ROUND(I1452*H1452,2)</f>
        <v>0</v>
      </c>
      <c r="BL1452" s="17" t="s">
        <v>183</v>
      </c>
      <c r="BM1452" s="156" t="s">
        <v>3388</v>
      </c>
    </row>
    <row r="1453" spans="2:65" s="12" customFormat="1">
      <c r="B1453" s="158"/>
      <c r="D1453" s="159" t="s">
        <v>184</v>
      </c>
      <c r="E1453" s="160" t="s">
        <v>1</v>
      </c>
      <c r="F1453" s="161" t="s">
        <v>3384</v>
      </c>
      <c r="H1453" s="162">
        <v>1</v>
      </c>
      <c r="I1453" s="163"/>
      <c r="L1453" s="158"/>
      <c r="M1453" s="164"/>
      <c r="T1453" s="165"/>
      <c r="AT1453" s="160" t="s">
        <v>184</v>
      </c>
      <c r="AU1453" s="160" t="s">
        <v>88</v>
      </c>
      <c r="AV1453" s="12" t="s">
        <v>88</v>
      </c>
      <c r="AW1453" s="12" t="s">
        <v>31</v>
      </c>
      <c r="AX1453" s="12" t="s">
        <v>75</v>
      </c>
      <c r="AY1453" s="160" t="s">
        <v>177</v>
      </c>
    </row>
    <row r="1454" spans="2:65" s="15" customFormat="1" ht="30.6">
      <c r="B1454" s="180"/>
      <c r="D1454" s="159" t="s">
        <v>184</v>
      </c>
      <c r="E1454" s="181" t="s">
        <v>1</v>
      </c>
      <c r="F1454" s="182" t="s">
        <v>3385</v>
      </c>
      <c r="H1454" s="181" t="s">
        <v>1</v>
      </c>
      <c r="I1454" s="183"/>
      <c r="L1454" s="180"/>
      <c r="M1454" s="184"/>
      <c r="T1454" s="185"/>
      <c r="AT1454" s="181" t="s">
        <v>184</v>
      </c>
      <c r="AU1454" s="181" t="s">
        <v>88</v>
      </c>
      <c r="AV1454" s="15" t="s">
        <v>82</v>
      </c>
      <c r="AW1454" s="15" t="s">
        <v>31</v>
      </c>
      <c r="AX1454" s="15" t="s">
        <v>75</v>
      </c>
      <c r="AY1454" s="181" t="s">
        <v>177</v>
      </c>
    </row>
    <row r="1455" spans="2:65" s="13" customFormat="1">
      <c r="B1455" s="166"/>
      <c r="D1455" s="159" t="s">
        <v>184</v>
      </c>
      <c r="E1455" s="167" t="s">
        <v>1</v>
      </c>
      <c r="F1455" s="168" t="s">
        <v>186</v>
      </c>
      <c r="H1455" s="169">
        <v>1</v>
      </c>
      <c r="I1455" s="170"/>
      <c r="L1455" s="166"/>
      <c r="M1455" s="171"/>
      <c r="T1455" s="172"/>
      <c r="AT1455" s="167" t="s">
        <v>184</v>
      </c>
      <c r="AU1455" s="167" t="s">
        <v>88</v>
      </c>
      <c r="AV1455" s="13" t="s">
        <v>183</v>
      </c>
      <c r="AW1455" s="13" t="s">
        <v>31</v>
      </c>
      <c r="AX1455" s="13" t="s">
        <v>82</v>
      </c>
      <c r="AY1455" s="167" t="s">
        <v>177</v>
      </c>
    </row>
    <row r="1456" spans="2:65" s="1" customFormat="1" ht="66.75" customHeight="1">
      <c r="B1456" s="143"/>
      <c r="C1456" s="144" t="s">
        <v>872</v>
      </c>
      <c r="D1456" s="144" t="s">
        <v>179</v>
      </c>
      <c r="E1456" s="145" t="s">
        <v>3389</v>
      </c>
      <c r="F1456" s="146" t="s">
        <v>3390</v>
      </c>
      <c r="G1456" s="147" t="s">
        <v>260</v>
      </c>
      <c r="H1456" s="148">
        <v>1</v>
      </c>
      <c r="I1456" s="149"/>
      <c r="J1456" s="150">
        <f>ROUND(I1456*H1456,2)</f>
        <v>0</v>
      </c>
      <c r="K1456" s="151"/>
      <c r="L1456" s="32"/>
      <c r="M1456" s="152" t="s">
        <v>1</v>
      </c>
      <c r="N1456" s="153" t="s">
        <v>41</v>
      </c>
      <c r="P1456" s="154">
        <f>O1456*H1456</f>
        <v>0</v>
      </c>
      <c r="Q1456" s="154">
        <v>0</v>
      </c>
      <c r="R1456" s="154">
        <f>Q1456*H1456</f>
        <v>0</v>
      </c>
      <c r="S1456" s="154">
        <v>0</v>
      </c>
      <c r="T1456" s="155">
        <f>S1456*H1456</f>
        <v>0</v>
      </c>
      <c r="AR1456" s="156" t="s">
        <v>183</v>
      </c>
      <c r="AT1456" s="156" t="s">
        <v>179</v>
      </c>
      <c r="AU1456" s="156" t="s">
        <v>88</v>
      </c>
      <c r="AY1456" s="17" t="s">
        <v>177</v>
      </c>
      <c r="BE1456" s="157">
        <f>IF(N1456="základná",J1456,0)</f>
        <v>0</v>
      </c>
      <c r="BF1456" s="157">
        <f>IF(N1456="znížená",J1456,0)</f>
        <v>0</v>
      </c>
      <c r="BG1456" s="157">
        <f>IF(N1456="zákl. prenesená",J1456,0)</f>
        <v>0</v>
      </c>
      <c r="BH1456" s="157">
        <f>IF(N1456="zníž. prenesená",J1456,0)</f>
        <v>0</v>
      </c>
      <c r="BI1456" s="157">
        <f>IF(N1456="nulová",J1456,0)</f>
        <v>0</v>
      </c>
      <c r="BJ1456" s="17" t="s">
        <v>88</v>
      </c>
      <c r="BK1456" s="157">
        <f>ROUND(I1456*H1456,2)</f>
        <v>0</v>
      </c>
      <c r="BL1456" s="17" t="s">
        <v>183</v>
      </c>
      <c r="BM1456" s="156" t="s">
        <v>3391</v>
      </c>
    </row>
    <row r="1457" spans="2:65" s="12" customFormat="1">
      <c r="B1457" s="158"/>
      <c r="D1457" s="159" t="s">
        <v>184</v>
      </c>
      <c r="E1457" s="160" t="s">
        <v>1</v>
      </c>
      <c r="F1457" s="161" t="s">
        <v>3384</v>
      </c>
      <c r="H1457" s="162">
        <v>1</v>
      </c>
      <c r="I1457" s="163"/>
      <c r="L1457" s="158"/>
      <c r="M1457" s="164"/>
      <c r="T1457" s="165"/>
      <c r="AT1457" s="160" t="s">
        <v>184</v>
      </c>
      <c r="AU1457" s="160" t="s">
        <v>88</v>
      </c>
      <c r="AV1457" s="12" t="s">
        <v>88</v>
      </c>
      <c r="AW1457" s="12" t="s">
        <v>31</v>
      </c>
      <c r="AX1457" s="12" t="s">
        <v>75</v>
      </c>
      <c r="AY1457" s="160" t="s">
        <v>177</v>
      </c>
    </row>
    <row r="1458" spans="2:65" s="15" customFormat="1" ht="30.6">
      <c r="B1458" s="180"/>
      <c r="D1458" s="159" t="s">
        <v>184</v>
      </c>
      <c r="E1458" s="181" t="s">
        <v>1</v>
      </c>
      <c r="F1458" s="182" t="s">
        <v>3385</v>
      </c>
      <c r="H1458" s="181" t="s">
        <v>1</v>
      </c>
      <c r="I1458" s="183"/>
      <c r="L1458" s="180"/>
      <c r="M1458" s="184"/>
      <c r="T1458" s="185"/>
      <c r="AT1458" s="181" t="s">
        <v>184</v>
      </c>
      <c r="AU1458" s="181" t="s">
        <v>88</v>
      </c>
      <c r="AV1458" s="15" t="s">
        <v>82</v>
      </c>
      <c r="AW1458" s="15" t="s">
        <v>31</v>
      </c>
      <c r="AX1458" s="15" t="s">
        <v>75</v>
      </c>
      <c r="AY1458" s="181" t="s">
        <v>177</v>
      </c>
    </row>
    <row r="1459" spans="2:65" s="13" customFormat="1">
      <c r="B1459" s="166"/>
      <c r="D1459" s="159" t="s">
        <v>184</v>
      </c>
      <c r="E1459" s="167" t="s">
        <v>1</v>
      </c>
      <c r="F1459" s="168" t="s">
        <v>186</v>
      </c>
      <c r="H1459" s="169">
        <v>1</v>
      </c>
      <c r="I1459" s="170"/>
      <c r="L1459" s="166"/>
      <c r="M1459" s="171"/>
      <c r="T1459" s="172"/>
      <c r="AT1459" s="167" t="s">
        <v>184</v>
      </c>
      <c r="AU1459" s="167" t="s">
        <v>88</v>
      </c>
      <c r="AV1459" s="13" t="s">
        <v>183</v>
      </c>
      <c r="AW1459" s="13" t="s">
        <v>31</v>
      </c>
      <c r="AX1459" s="13" t="s">
        <v>82</v>
      </c>
      <c r="AY1459" s="167" t="s">
        <v>177</v>
      </c>
    </row>
    <row r="1460" spans="2:65" s="1" customFormat="1" ht="62.7" customHeight="1">
      <c r="B1460" s="143"/>
      <c r="C1460" s="144" t="s">
        <v>1410</v>
      </c>
      <c r="D1460" s="144" t="s">
        <v>179</v>
      </c>
      <c r="E1460" s="145" t="s">
        <v>3392</v>
      </c>
      <c r="F1460" s="146" t="s">
        <v>3393</v>
      </c>
      <c r="G1460" s="147" t="s">
        <v>260</v>
      </c>
      <c r="H1460" s="148">
        <v>1</v>
      </c>
      <c r="I1460" s="149"/>
      <c r="J1460" s="150">
        <f>ROUND(I1460*H1460,2)</f>
        <v>0</v>
      </c>
      <c r="K1460" s="151"/>
      <c r="L1460" s="32"/>
      <c r="M1460" s="152" t="s">
        <v>1</v>
      </c>
      <c r="N1460" s="153" t="s">
        <v>41</v>
      </c>
      <c r="P1460" s="154">
        <f>O1460*H1460</f>
        <v>0</v>
      </c>
      <c r="Q1460" s="154">
        <v>0</v>
      </c>
      <c r="R1460" s="154">
        <f>Q1460*H1460</f>
        <v>0</v>
      </c>
      <c r="S1460" s="154">
        <v>0</v>
      </c>
      <c r="T1460" s="155">
        <f>S1460*H1460</f>
        <v>0</v>
      </c>
      <c r="AR1460" s="156" t="s">
        <v>183</v>
      </c>
      <c r="AT1460" s="156" t="s">
        <v>179</v>
      </c>
      <c r="AU1460" s="156" t="s">
        <v>88</v>
      </c>
      <c r="AY1460" s="17" t="s">
        <v>177</v>
      </c>
      <c r="BE1460" s="157">
        <f>IF(N1460="základná",J1460,0)</f>
        <v>0</v>
      </c>
      <c r="BF1460" s="157">
        <f>IF(N1460="znížená",J1460,0)</f>
        <v>0</v>
      </c>
      <c r="BG1460" s="157">
        <f>IF(N1460="zákl. prenesená",J1460,0)</f>
        <v>0</v>
      </c>
      <c r="BH1460" s="157">
        <f>IF(N1460="zníž. prenesená",J1460,0)</f>
        <v>0</v>
      </c>
      <c r="BI1460" s="157">
        <f>IF(N1460="nulová",J1460,0)</f>
        <v>0</v>
      </c>
      <c r="BJ1460" s="17" t="s">
        <v>88</v>
      </c>
      <c r="BK1460" s="157">
        <f>ROUND(I1460*H1460,2)</f>
        <v>0</v>
      </c>
      <c r="BL1460" s="17" t="s">
        <v>183</v>
      </c>
      <c r="BM1460" s="156" t="s">
        <v>3394</v>
      </c>
    </row>
    <row r="1461" spans="2:65" s="12" customFormat="1">
      <c r="B1461" s="158"/>
      <c r="D1461" s="159" t="s">
        <v>184</v>
      </c>
      <c r="E1461" s="160" t="s">
        <v>1</v>
      </c>
      <c r="F1461" s="161" t="s">
        <v>3384</v>
      </c>
      <c r="H1461" s="162">
        <v>1</v>
      </c>
      <c r="I1461" s="163"/>
      <c r="L1461" s="158"/>
      <c r="M1461" s="164"/>
      <c r="T1461" s="165"/>
      <c r="AT1461" s="160" t="s">
        <v>184</v>
      </c>
      <c r="AU1461" s="160" t="s">
        <v>88</v>
      </c>
      <c r="AV1461" s="12" t="s">
        <v>88</v>
      </c>
      <c r="AW1461" s="12" t="s">
        <v>31</v>
      </c>
      <c r="AX1461" s="12" t="s">
        <v>75</v>
      </c>
      <c r="AY1461" s="160" t="s">
        <v>177</v>
      </c>
    </row>
    <row r="1462" spans="2:65" s="15" customFormat="1" ht="30.6">
      <c r="B1462" s="180"/>
      <c r="D1462" s="159" t="s">
        <v>184</v>
      </c>
      <c r="E1462" s="181" t="s">
        <v>1</v>
      </c>
      <c r="F1462" s="182" t="s">
        <v>3385</v>
      </c>
      <c r="H1462" s="181" t="s">
        <v>1</v>
      </c>
      <c r="I1462" s="183"/>
      <c r="L1462" s="180"/>
      <c r="M1462" s="184"/>
      <c r="T1462" s="185"/>
      <c r="AT1462" s="181" t="s">
        <v>184</v>
      </c>
      <c r="AU1462" s="181" t="s">
        <v>88</v>
      </c>
      <c r="AV1462" s="15" t="s">
        <v>82</v>
      </c>
      <c r="AW1462" s="15" t="s">
        <v>31</v>
      </c>
      <c r="AX1462" s="15" t="s">
        <v>75</v>
      </c>
      <c r="AY1462" s="181" t="s">
        <v>177</v>
      </c>
    </row>
    <row r="1463" spans="2:65" s="13" customFormat="1">
      <c r="B1463" s="166"/>
      <c r="D1463" s="159" t="s">
        <v>184</v>
      </c>
      <c r="E1463" s="167" t="s">
        <v>1</v>
      </c>
      <c r="F1463" s="168" t="s">
        <v>186</v>
      </c>
      <c r="H1463" s="169">
        <v>1</v>
      </c>
      <c r="I1463" s="170"/>
      <c r="L1463" s="166"/>
      <c r="M1463" s="171"/>
      <c r="T1463" s="172"/>
      <c r="AT1463" s="167" t="s">
        <v>184</v>
      </c>
      <c r="AU1463" s="167" t="s">
        <v>88</v>
      </c>
      <c r="AV1463" s="13" t="s">
        <v>183</v>
      </c>
      <c r="AW1463" s="13" t="s">
        <v>31</v>
      </c>
      <c r="AX1463" s="13" t="s">
        <v>82</v>
      </c>
      <c r="AY1463" s="167" t="s">
        <v>177</v>
      </c>
    </row>
    <row r="1464" spans="2:65" s="1" customFormat="1" ht="62.7" customHeight="1">
      <c r="B1464" s="143"/>
      <c r="C1464" s="144" t="s">
        <v>877</v>
      </c>
      <c r="D1464" s="144" t="s">
        <v>179</v>
      </c>
      <c r="E1464" s="145" t="s">
        <v>3395</v>
      </c>
      <c r="F1464" s="146" t="s">
        <v>3396</v>
      </c>
      <c r="G1464" s="147" t="s">
        <v>260</v>
      </c>
      <c r="H1464" s="148">
        <v>1</v>
      </c>
      <c r="I1464" s="149"/>
      <c r="J1464" s="150">
        <f>ROUND(I1464*H1464,2)</f>
        <v>0</v>
      </c>
      <c r="K1464" s="151"/>
      <c r="L1464" s="32"/>
      <c r="M1464" s="152" t="s">
        <v>1</v>
      </c>
      <c r="N1464" s="153" t="s">
        <v>41</v>
      </c>
      <c r="P1464" s="154">
        <f>O1464*H1464</f>
        <v>0</v>
      </c>
      <c r="Q1464" s="154">
        <v>0</v>
      </c>
      <c r="R1464" s="154">
        <f>Q1464*H1464</f>
        <v>0</v>
      </c>
      <c r="S1464" s="154">
        <v>0</v>
      </c>
      <c r="T1464" s="155">
        <f>S1464*H1464</f>
        <v>0</v>
      </c>
      <c r="AR1464" s="156" t="s">
        <v>183</v>
      </c>
      <c r="AT1464" s="156" t="s">
        <v>179</v>
      </c>
      <c r="AU1464" s="156" t="s">
        <v>88</v>
      </c>
      <c r="AY1464" s="17" t="s">
        <v>177</v>
      </c>
      <c r="BE1464" s="157">
        <f>IF(N1464="základná",J1464,0)</f>
        <v>0</v>
      </c>
      <c r="BF1464" s="157">
        <f>IF(N1464="znížená",J1464,0)</f>
        <v>0</v>
      </c>
      <c r="BG1464" s="157">
        <f>IF(N1464="zákl. prenesená",J1464,0)</f>
        <v>0</v>
      </c>
      <c r="BH1464" s="157">
        <f>IF(N1464="zníž. prenesená",J1464,0)</f>
        <v>0</v>
      </c>
      <c r="BI1464" s="157">
        <f>IF(N1464="nulová",J1464,0)</f>
        <v>0</v>
      </c>
      <c r="BJ1464" s="17" t="s">
        <v>88</v>
      </c>
      <c r="BK1464" s="157">
        <f>ROUND(I1464*H1464,2)</f>
        <v>0</v>
      </c>
      <c r="BL1464" s="17" t="s">
        <v>183</v>
      </c>
      <c r="BM1464" s="156" t="s">
        <v>3397</v>
      </c>
    </row>
    <row r="1465" spans="2:65" s="12" customFormat="1">
      <c r="B1465" s="158"/>
      <c r="D1465" s="159" t="s">
        <v>184</v>
      </c>
      <c r="E1465" s="160" t="s">
        <v>1</v>
      </c>
      <c r="F1465" s="161" t="s">
        <v>3398</v>
      </c>
      <c r="H1465" s="162">
        <v>1</v>
      </c>
      <c r="I1465" s="163"/>
      <c r="L1465" s="158"/>
      <c r="M1465" s="164"/>
      <c r="T1465" s="165"/>
      <c r="AT1465" s="160" t="s">
        <v>184</v>
      </c>
      <c r="AU1465" s="160" t="s">
        <v>88</v>
      </c>
      <c r="AV1465" s="12" t="s">
        <v>88</v>
      </c>
      <c r="AW1465" s="12" t="s">
        <v>31</v>
      </c>
      <c r="AX1465" s="12" t="s">
        <v>75</v>
      </c>
      <c r="AY1465" s="160" t="s">
        <v>177</v>
      </c>
    </row>
    <row r="1466" spans="2:65" s="15" customFormat="1" ht="30.6">
      <c r="B1466" s="180"/>
      <c r="D1466" s="159" t="s">
        <v>184</v>
      </c>
      <c r="E1466" s="181" t="s">
        <v>1</v>
      </c>
      <c r="F1466" s="182" t="s">
        <v>3385</v>
      </c>
      <c r="H1466" s="181" t="s">
        <v>1</v>
      </c>
      <c r="I1466" s="183"/>
      <c r="L1466" s="180"/>
      <c r="M1466" s="184"/>
      <c r="T1466" s="185"/>
      <c r="AT1466" s="181" t="s">
        <v>184</v>
      </c>
      <c r="AU1466" s="181" t="s">
        <v>88</v>
      </c>
      <c r="AV1466" s="15" t="s">
        <v>82</v>
      </c>
      <c r="AW1466" s="15" t="s">
        <v>31</v>
      </c>
      <c r="AX1466" s="15" t="s">
        <v>75</v>
      </c>
      <c r="AY1466" s="181" t="s">
        <v>177</v>
      </c>
    </row>
    <row r="1467" spans="2:65" s="13" customFormat="1">
      <c r="B1467" s="166"/>
      <c r="D1467" s="159" t="s">
        <v>184</v>
      </c>
      <c r="E1467" s="167" t="s">
        <v>1</v>
      </c>
      <c r="F1467" s="168" t="s">
        <v>186</v>
      </c>
      <c r="H1467" s="169">
        <v>1</v>
      </c>
      <c r="I1467" s="170"/>
      <c r="L1467" s="166"/>
      <c r="M1467" s="171"/>
      <c r="T1467" s="172"/>
      <c r="AT1467" s="167" t="s">
        <v>184</v>
      </c>
      <c r="AU1467" s="167" t="s">
        <v>88</v>
      </c>
      <c r="AV1467" s="13" t="s">
        <v>183</v>
      </c>
      <c r="AW1467" s="13" t="s">
        <v>31</v>
      </c>
      <c r="AX1467" s="13" t="s">
        <v>82</v>
      </c>
      <c r="AY1467" s="167" t="s">
        <v>177</v>
      </c>
    </row>
    <row r="1468" spans="2:65" s="1" customFormat="1" ht="66.75" customHeight="1">
      <c r="B1468" s="143"/>
      <c r="C1468" s="144" t="s">
        <v>1416</v>
      </c>
      <c r="D1468" s="144" t="s">
        <v>179</v>
      </c>
      <c r="E1468" s="145" t="s">
        <v>3399</v>
      </c>
      <c r="F1468" s="146" t="s">
        <v>3400</v>
      </c>
      <c r="G1468" s="147" t="s">
        <v>260</v>
      </c>
      <c r="H1468" s="148">
        <v>1</v>
      </c>
      <c r="I1468" s="149"/>
      <c r="J1468" s="150">
        <f>ROUND(I1468*H1468,2)</f>
        <v>0</v>
      </c>
      <c r="K1468" s="151"/>
      <c r="L1468" s="32"/>
      <c r="M1468" s="152" t="s">
        <v>1</v>
      </c>
      <c r="N1468" s="153" t="s">
        <v>41</v>
      </c>
      <c r="P1468" s="154">
        <f>O1468*H1468</f>
        <v>0</v>
      </c>
      <c r="Q1468" s="154">
        <v>0</v>
      </c>
      <c r="R1468" s="154">
        <f>Q1468*H1468</f>
        <v>0</v>
      </c>
      <c r="S1468" s="154">
        <v>0</v>
      </c>
      <c r="T1468" s="155">
        <f>S1468*H1468</f>
        <v>0</v>
      </c>
      <c r="AR1468" s="156" t="s">
        <v>183</v>
      </c>
      <c r="AT1468" s="156" t="s">
        <v>179</v>
      </c>
      <c r="AU1468" s="156" t="s">
        <v>88</v>
      </c>
      <c r="AY1468" s="17" t="s">
        <v>177</v>
      </c>
      <c r="BE1468" s="157">
        <f>IF(N1468="základná",J1468,0)</f>
        <v>0</v>
      </c>
      <c r="BF1468" s="157">
        <f>IF(N1468="znížená",J1468,0)</f>
        <v>0</v>
      </c>
      <c r="BG1468" s="157">
        <f>IF(N1468="zákl. prenesená",J1468,0)</f>
        <v>0</v>
      </c>
      <c r="BH1468" s="157">
        <f>IF(N1468="zníž. prenesená",J1468,0)</f>
        <v>0</v>
      </c>
      <c r="BI1468" s="157">
        <f>IF(N1468="nulová",J1468,0)</f>
        <v>0</v>
      </c>
      <c r="BJ1468" s="17" t="s">
        <v>88</v>
      </c>
      <c r="BK1468" s="157">
        <f>ROUND(I1468*H1468,2)</f>
        <v>0</v>
      </c>
      <c r="BL1468" s="17" t="s">
        <v>183</v>
      </c>
      <c r="BM1468" s="156" t="s">
        <v>3401</v>
      </c>
    </row>
    <row r="1469" spans="2:65" s="12" customFormat="1">
      <c r="B1469" s="158"/>
      <c r="D1469" s="159" t="s">
        <v>184</v>
      </c>
      <c r="E1469" s="160" t="s">
        <v>1</v>
      </c>
      <c r="F1469" s="161" t="s">
        <v>3398</v>
      </c>
      <c r="H1469" s="162">
        <v>1</v>
      </c>
      <c r="I1469" s="163"/>
      <c r="L1469" s="158"/>
      <c r="M1469" s="164"/>
      <c r="T1469" s="165"/>
      <c r="AT1469" s="160" t="s">
        <v>184</v>
      </c>
      <c r="AU1469" s="160" t="s">
        <v>88</v>
      </c>
      <c r="AV1469" s="12" t="s">
        <v>88</v>
      </c>
      <c r="AW1469" s="12" t="s">
        <v>31</v>
      </c>
      <c r="AX1469" s="12" t="s">
        <v>75</v>
      </c>
      <c r="AY1469" s="160" t="s">
        <v>177</v>
      </c>
    </row>
    <row r="1470" spans="2:65" s="15" customFormat="1" ht="30.6">
      <c r="B1470" s="180"/>
      <c r="D1470" s="159" t="s">
        <v>184</v>
      </c>
      <c r="E1470" s="181" t="s">
        <v>1</v>
      </c>
      <c r="F1470" s="182" t="s">
        <v>3385</v>
      </c>
      <c r="H1470" s="181" t="s">
        <v>1</v>
      </c>
      <c r="I1470" s="183"/>
      <c r="L1470" s="180"/>
      <c r="M1470" s="184"/>
      <c r="T1470" s="185"/>
      <c r="AT1470" s="181" t="s">
        <v>184</v>
      </c>
      <c r="AU1470" s="181" t="s">
        <v>88</v>
      </c>
      <c r="AV1470" s="15" t="s">
        <v>82</v>
      </c>
      <c r="AW1470" s="15" t="s">
        <v>31</v>
      </c>
      <c r="AX1470" s="15" t="s">
        <v>75</v>
      </c>
      <c r="AY1470" s="181" t="s">
        <v>177</v>
      </c>
    </row>
    <row r="1471" spans="2:65" s="13" customFormat="1">
      <c r="B1471" s="166"/>
      <c r="D1471" s="159" t="s">
        <v>184</v>
      </c>
      <c r="E1471" s="167" t="s">
        <v>1</v>
      </c>
      <c r="F1471" s="168" t="s">
        <v>186</v>
      </c>
      <c r="H1471" s="169">
        <v>1</v>
      </c>
      <c r="I1471" s="170"/>
      <c r="L1471" s="166"/>
      <c r="M1471" s="171"/>
      <c r="T1471" s="172"/>
      <c r="AT1471" s="167" t="s">
        <v>184</v>
      </c>
      <c r="AU1471" s="167" t="s">
        <v>88</v>
      </c>
      <c r="AV1471" s="13" t="s">
        <v>183</v>
      </c>
      <c r="AW1471" s="13" t="s">
        <v>31</v>
      </c>
      <c r="AX1471" s="13" t="s">
        <v>82</v>
      </c>
      <c r="AY1471" s="167" t="s">
        <v>177</v>
      </c>
    </row>
    <row r="1472" spans="2:65" s="1" customFormat="1" ht="66.75" customHeight="1">
      <c r="B1472" s="143"/>
      <c r="C1472" s="144" t="s">
        <v>883</v>
      </c>
      <c r="D1472" s="144" t="s">
        <v>179</v>
      </c>
      <c r="E1472" s="145" t="s">
        <v>3402</v>
      </c>
      <c r="F1472" s="146" t="s">
        <v>3403</v>
      </c>
      <c r="G1472" s="147" t="s">
        <v>260</v>
      </c>
      <c r="H1472" s="148">
        <v>1</v>
      </c>
      <c r="I1472" s="149"/>
      <c r="J1472" s="150">
        <f>ROUND(I1472*H1472,2)</f>
        <v>0</v>
      </c>
      <c r="K1472" s="151"/>
      <c r="L1472" s="32"/>
      <c r="M1472" s="152" t="s">
        <v>1</v>
      </c>
      <c r="N1472" s="153" t="s">
        <v>41</v>
      </c>
      <c r="P1472" s="154">
        <f>O1472*H1472</f>
        <v>0</v>
      </c>
      <c r="Q1472" s="154">
        <v>0</v>
      </c>
      <c r="R1472" s="154">
        <f>Q1472*H1472</f>
        <v>0</v>
      </c>
      <c r="S1472" s="154">
        <v>0</v>
      </c>
      <c r="T1472" s="155">
        <f>S1472*H1472</f>
        <v>0</v>
      </c>
      <c r="AR1472" s="156" t="s">
        <v>183</v>
      </c>
      <c r="AT1472" s="156" t="s">
        <v>179</v>
      </c>
      <c r="AU1472" s="156" t="s">
        <v>88</v>
      </c>
      <c r="AY1472" s="17" t="s">
        <v>177</v>
      </c>
      <c r="BE1472" s="157">
        <f>IF(N1472="základná",J1472,0)</f>
        <v>0</v>
      </c>
      <c r="BF1472" s="157">
        <f>IF(N1472="znížená",J1472,0)</f>
        <v>0</v>
      </c>
      <c r="BG1472" s="157">
        <f>IF(N1472="zákl. prenesená",J1472,0)</f>
        <v>0</v>
      </c>
      <c r="BH1472" s="157">
        <f>IF(N1472="zníž. prenesená",J1472,0)</f>
        <v>0</v>
      </c>
      <c r="BI1472" s="157">
        <f>IF(N1472="nulová",J1472,0)</f>
        <v>0</v>
      </c>
      <c r="BJ1472" s="17" t="s">
        <v>88</v>
      </c>
      <c r="BK1472" s="157">
        <f>ROUND(I1472*H1472,2)</f>
        <v>0</v>
      </c>
      <c r="BL1472" s="17" t="s">
        <v>183</v>
      </c>
      <c r="BM1472" s="156" t="s">
        <v>3404</v>
      </c>
    </row>
    <row r="1473" spans="2:65" s="12" customFormat="1">
      <c r="B1473" s="158"/>
      <c r="D1473" s="159" t="s">
        <v>184</v>
      </c>
      <c r="E1473" s="160" t="s">
        <v>1</v>
      </c>
      <c r="F1473" s="161" t="s">
        <v>3398</v>
      </c>
      <c r="H1473" s="162">
        <v>1</v>
      </c>
      <c r="I1473" s="163"/>
      <c r="L1473" s="158"/>
      <c r="M1473" s="164"/>
      <c r="T1473" s="165"/>
      <c r="AT1473" s="160" t="s">
        <v>184</v>
      </c>
      <c r="AU1473" s="160" t="s">
        <v>88</v>
      </c>
      <c r="AV1473" s="12" t="s">
        <v>88</v>
      </c>
      <c r="AW1473" s="12" t="s">
        <v>31</v>
      </c>
      <c r="AX1473" s="12" t="s">
        <v>75</v>
      </c>
      <c r="AY1473" s="160" t="s">
        <v>177</v>
      </c>
    </row>
    <row r="1474" spans="2:65" s="15" customFormat="1" ht="30.6">
      <c r="B1474" s="180"/>
      <c r="D1474" s="159" t="s">
        <v>184</v>
      </c>
      <c r="E1474" s="181" t="s">
        <v>1</v>
      </c>
      <c r="F1474" s="182" t="s">
        <v>3385</v>
      </c>
      <c r="H1474" s="181" t="s">
        <v>1</v>
      </c>
      <c r="I1474" s="183"/>
      <c r="L1474" s="180"/>
      <c r="M1474" s="184"/>
      <c r="T1474" s="185"/>
      <c r="AT1474" s="181" t="s">
        <v>184</v>
      </c>
      <c r="AU1474" s="181" t="s">
        <v>88</v>
      </c>
      <c r="AV1474" s="15" t="s">
        <v>82</v>
      </c>
      <c r="AW1474" s="15" t="s">
        <v>31</v>
      </c>
      <c r="AX1474" s="15" t="s">
        <v>75</v>
      </c>
      <c r="AY1474" s="181" t="s">
        <v>177</v>
      </c>
    </row>
    <row r="1475" spans="2:65" s="13" customFormat="1">
      <c r="B1475" s="166"/>
      <c r="D1475" s="159" t="s">
        <v>184</v>
      </c>
      <c r="E1475" s="167" t="s">
        <v>1</v>
      </c>
      <c r="F1475" s="168" t="s">
        <v>186</v>
      </c>
      <c r="H1475" s="169">
        <v>1</v>
      </c>
      <c r="I1475" s="170"/>
      <c r="L1475" s="166"/>
      <c r="M1475" s="171"/>
      <c r="T1475" s="172"/>
      <c r="AT1475" s="167" t="s">
        <v>184</v>
      </c>
      <c r="AU1475" s="167" t="s">
        <v>88</v>
      </c>
      <c r="AV1475" s="13" t="s">
        <v>183</v>
      </c>
      <c r="AW1475" s="13" t="s">
        <v>31</v>
      </c>
      <c r="AX1475" s="13" t="s">
        <v>82</v>
      </c>
      <c r="AY1475" s="167" t="s">
        <v>177</v>
      </c>
    </row>
    <row r="1476" spans="2:65" s="1" customFormat="1" ht="55.5" customHeight="1">
      <c r="B1476" s="143"/>
      <c r="C1476" s="144" t="s">
        <v>1426</v>
      </c>
      <c r="D1476" s="144" t="s">
        <v>179</v>
      </c>
      <c r="E1476" s="145" t="s">
        <v>3405</v>
      </c>
      <c r="F1476" s="146" t="s">
        <v>3406</v>
      </c>
      <c r="G1476" s="147" t="s">
        <v>260</v>
      </c>
      <c r="H1476" s="148">
        <v>1</v>
      </c>
      <c r="I1476" s="149"/>
      <c r="J1476" s="150">
        <f>ROUND(I1476*H1476,2)</f>
        <v>0</v>
      </c>
      <c r="K1476" s="151"/>
      <c r="L1476" s="32"/>
      <c r="M1476" s="152" t="s">
        <v>1</v>
      </c>
      <c r="N1476" s="153" t="s">
        <v>41</v>
      </c>
      <c r="P1476" s="154">
        <f>O1476*H1476</f>
        <v>0</v>
      </c>
      <c r="Q1476" s="154">
        <v>0</v>
      </c>
      <c r="R1476" s="154">
        <f>Q1476*H1476</f>
        <v>0</v>
      </c>
      <c r="S1476" s="154">
        <v>0</v>
      </c>
      <c r="T1476" s="155">
        <f>S1476*H1476</f>
        <v>0</v>
      </c>
      <c r="AR1476" s="156" t="s">
        <v>183</v>
      </c>
      <c r="AT1476" s="156" t="s">
        <v>179</v>
      </c>
      <c r="AU1476" s="156" t="s">
        <v>88</v>
      </c>
      <c r="AY1476" s="17" t="s">
        <v>177</v>
      </c>
      <c r="BE1476" s="157">
        <f>IF(N1476="základná",J1476,0)</f>
        <v>0</v>
      </c>
      <c r="BF1476" s="157">
        <f>IF(N1476="znížená",J1476,0)</f>
        <v>0</v>
      </c>
      <c r="BG1476" s="157">
        <f>IF(N1476="zákl. prenesená",J1476,0)</f>
        <v>0</v>
      </c>
      <c r="BH1476" s="157">
        <f>IF(N1476="zníž. prenesená",J1476,0)</f>
        <v>0</v>
      </c>
      <c r="BI1476" s="157">
        <f>IF(N1476="nulová",J1476,0)</f>
        <v>0</v>
      </c>
      <c r="BJ1476" s="17" t="s">
        <v>88</v>
      </c>
      <c r="BK1476" s="157">
        <f>ROUND(I1476*H1476,2)</f>
        <v>0</v>
      </c>
      <c r="BL1476" s="17" t="s">
        <v>183</v>
      </c>
      <c r="BM1476" s="156" t="s">
        <v>3407</v>
      </c>
    </row>
    <row r="1477" spans="2:65" s="12" customFormat="1">
      <c r="B1477" s="158"/>
      <c r="D1477" s="159" t="s">
        <v>184</v>
      </c>
      <c r="E1477" s="160" t="s">
        <v>1</v>
      </c>
      <c r="F1477" s="161" t="s">
        <v>3398</v>
      </c>
      <c r="H1477" s="162">
        <v>1</v>
      </c>
      <c r="I1477" s="163"/>
      <c r="L1477" s="158"/>
      <c r="M1477" s="164"/>
      <c r="T1477" s="165"/>
      <c r="AT1477" s="160" t="s">
        <v>184</v>
      </c>
      <c r="AU1477" s="160" t="s">
        <v>88</v>
      </c>
      <c r="AV1477" s="12" t="s">
        <v>88</v>
      </c>
      <c r="AW1477" s="12" t="s">
        <v>31</v>
      </c>
      <c r="AX1477" s="12" t="s">
        <v>75</v>
      </c>
      <c r="AY1477" s="160" t="s">
        <v>177</v>
      </c>
    </row>
    <row r="1478" spans="2:65" s="15" customFormat="1" ht="30.6">
      <c r="B1478" s="180"/>
      <c r="D1478" s="159" t="s">
        <v>184</v>
      </c>
      <c r="E1478" s="181" t="s">
        <v>1</v>
      </c>
      <c r="F1478" s="182" t="s">
        <v>3385</v>
      </c>
      <c r="H1478" s="181" t="s">
        <v>1</v>
      </c>
      <c r="I1478" s="183"/>
      <c r="L1478" s="180"/>
      <c r="M1478" s="184"/>
      <c r="T1478" s="185"/>
      <c r="AT1478" s="181" t="s">
        <v>184</v>
      </c>
      <c r="AU1478" s="181" t="s">
        <v>88</v>
      </c>
      <c r="AV1478" s="15" t="s">
        <v>82</v>
      </c>
      <c r="AW1478" s="15" t="s">
        <v>31</v>
      </c>
      <c r="AX1478" s="15" t="s">
        <v>75</v>
      </c>
      <c r="AY1478" s="181" t="s">
        <v>177</v>
      </c>
    </row>
    <row r="1479" spans="2:65" s="13" customFormat="1">
      <c r="B1479" s="166"/>
      <c r="D1479" s="159" t="s">
        <v>184</v>
      </c>
      <c r="E1479" s="167" t="s">
        <v>1</v>
      </c>
      <c r="F1479" s="168" t="s">
        <v>186</v>
      </c>
      <c r="H1479" s="169">
        <v>1</v>
      </c>
      <c r="I1479" s="170"/>
      <c r="L1479" s="166"/>
      <c r="M1479" s="171"/>
      <c r="T1479" s="172"/>
      <c r="AT1479" s="167" t="s">
        <v>184</v>
      </c>
      <c r="AU1479" s="167" t="s">
        <v>88</v>
      </c>
      <c r="AV1479" s="13" t="s">
        <v>183</v>
      </c>
      <c r="AW1479" s="13" t="s">
        <v>31</v>
      </c>
      <c r="AX1479" s="13" t="s">
        <v>82</v>
      </c>
      <c r="AY1479" s="167" t="s">
        <v>177</v>
      </c>
    </row>
    <row r="1480" spans="2:65" s="1" customFormat="1" ht="62.7" customHeight="1">
      <c r="B1480" s="143"/>
      <c r="C1480" s="144" t="s">
        <v>888</v>
      </c>
      <c r="D1480" s="144" t="s">
        <v>179</v>
      </c>
      <c r="E1480" s="145" t="s">
        <v>3408</v>
      </c>
      <c r="F1480" s="146" t="s">
        <v>3409</v>
      </c>
      <c r="G1480" s="147" t="s">
        <v>260</v>
      </c>
      <c r="H1480" s="148">
        <v>1</v>
      </c>
      <c r="I1480" s="149"/>
      <c r="J1480" s="150">
        <f>ROUND(I1480*H1480,2)</f>
        <v>0</v>
      </c>
      <c r="K1480" s="151"/>
      <c r="L1480" s="32"/>
      <c r="M1480" s="152" t="s">
        <v>1</v>
      </c>
      <c r="N1480" s="153" t="s">
        <v>41</v>
      </c>
      <c r="P1480" s="154">
        <f>O1480*H1480</f>
        <v>0</v>
      </c>
      <c r="Q1480" s="154">
        <v>0</v>
      </c>
      <c r="R1480" s="154">
        <f>Q1480*H1480</f>
        <v>0</v>
      </c>
      <c r="S1480" s="154">
        <v>0</v>
      </c>
      <c r="T1480" s="155">
        <f>S1480*H1480</f>
        <v>0</v>
      </c>
      <c r="AR1480" s="156" t="s">
        <v>183</v>
      </c>
      <c r="AT1480" s="156" t="s">
        <v>179</v>
      </c>
      <c r="AU1480" s="156" t="s">
        <v>88</v>
      </c>
      <c r="AY1480" s="17" t="s">
        <v>177</v>
      </c>
      <c r="BE1480" s="157">
        <f>IF(N1480="základná",J1480,0)</f>
        <v>0</v>
      </c>
      <c r="BF1480" s="157">
        <f>IF(N1480="znížená",J1480,0)</f>
        <v>0</v>
      </c>
      <c r="BG1480" s="157">
        <f>IF(N1480="zákl. prenesená",J1480,0)</f>
        <v>0</v>
      </c>
      <c r="BH1480" s="157">
        <f>IF(N1480="zníž. prenesená",J1480,0)</f>
        <v>0</v>
      </c>
      <c r="BI1480" s="157">
        <f>IF(N1480="nulová",J1480,0)</f>
        <v>0</v>
      </c>
      <c r="BJ1480" s="17" t="s">
        <v>88</v>
      </c>
      <c r="BK1480" s="157">
        <f>ROUND(I1480*H1480,2)</f>
        <v>0</v>
      </c>
      <c r="BL1480" s="17" t="s">
        <v>183</v>
      </c>
      <c r="BM1480" s="156" t="s">
        <v>3410</v>
      </c>
    </row>
    <row r="1481" spans="2:65" s="12" customFormat="1">
      <c r="B1481" s="158"/>
      <c r="D1481" s="159" t="s">
        <v>184</v>
      </c>
      <c r="E1481" s="160" t="s">
        <v>1</v>
      </c>
      <c r="F1481" s="161" t="s">
        <v>3411</v>
      </c>
      <c r="H1481" s="162">
        <v>1</v>
      </c>
      <c r="I1481" s="163"/>
      <c r="L1481" s="158"/>
      <c r="M1481" s="164"/>
      <c r="T1481" s="165"/>
      <c r="AT1481" s="160" t="s">
        <v>184</v>
      </c>
      <c r="AU1481" s="160" t="s">
        <v>88</v>
      </c>
      <c r="AV1481" s="12" t="s">
        <v>88</v>
      </c>
      <c r="AW1481" s="12" t="s">
        <v>31</v>
      </c>
      <c r="AX1481" s="12" t="s">
        <v>75</v>
      </c>
      <c r="AY1481" s="160" t="s">
        <v>177</v>
      </c>
    </row>
    <row r="1482" spans="2:65" s="15" customFormat="1" ht="30.6">
      <c r="B1482" s="180"/>
      <c r="D1482" s="159" t="s">
        <v>184</v>
      </c>
      <c r="E1482" s="181" t="s">
        <v>1</v>
      </c>
      <c r="F1482" s="182" t="s">
        <v>3385</v>
      </c>
      <c r="H1482" s="181" t="s">
        <v>1</v>
      </c>
      <c r="I1482" s="183"/>
      <c r="L1482" s="180"/>
      <c r="M1482" s="184"/>
      <c r="T1482" s="185"/>
      <c r="AT1482" s="181" t="s">
        <v>184</v>
      </c>
      <c r="AU1482" s="181" t="s">
        <v>88</v>
      </c>
      <c r="AV1482" s="15" t="s">
        <v>82</v>
      </c>
      <c r="AW1482" s="15" t="s">
        <v>31</v>
      </c>
      <c r="AX1482" s="15" t="s">
        <v>75</v>
      </c>
      <c r="AY1482" s="181" t="s">
        <v>177</v>
      </c>
    </row>
    <row r="1483" spans="2:65" s="13" customFormat="1">
      <c r="B1483" s="166"/>
      <c r="D1483" s="159" t="s">
        <v>184</v>
      </c>
      <c r="E1483" s="167" t="s">
        <v>1</v>
      </c>
      <c r="F1483" s="168" t="s">
        <v>186</v>
      </c>
      <c r="H1483" s="169">
        <v>1</v>
      </c>
      <c r="I1483" s="170"/>
      <c r="L1483" s="166"/>
      <c r="M1483" s="171"/>
      <c r="T1483" s="172"/>
      <c r="AT1483" s="167" t="s">
        <v>184</v>
      </c>
      <c r="AU1483" s="167" t="s">
        <v>88</v>
      </c>
      <c r="AV1483" s="13" t="s">
        <v>183</v>
      </c>
      <c r="AW1483" s="13" t="s">
        <v>31</v>
      </c>
      <c r="AX1483" s="13" t="s">
        <v>82</v>
      </c>
      <c r="AY1483" s="167" t="s">
        <v>177</v>
      </c>
    </row>
    <row r="1484" spans="2:65" s="1" customFormat="1" ht="66.75" customHeight="1">
      <c r="B1484" s="143"/>
      <c r="C1484" s="144" t="s">
        <v>1435</v>
      </c>
      <c r="D1484" s="144" t="s">
        <v>179</v>
      </c>
      <c r="E1484" s="145" t="s">
        <v>3412</v>
      </c>
      <c r="F1484" s="146" t="s">
        <v>3413</v>
      </c>
      <c r="G1484" s="147" t="s">
        <v>260</v>
      </c>
      <c r="H1484" s="148">
        <v>1</v>
      </c>
      <c r="I1484" s="149"/>
      <c r="J1484" s="150">
        <f>ROUND(I1484*H1484,2)</f>
        <v>0</v>
      </c>
      <c r="K1484" s="151"/>
      <c r="L1484" s="32"/>
      <c r="M1484" s="152" t="s">
        <v>1</v>
      </c>
      <c r="N1484" s="153" t="s">
        <v>41</v>
      </c>
      <c r="P1484" s="154">
        <f>O1484*H1484</f>
        <v>0</v>
      </c>
      <c r="Q1484" s="154">
        <v>0</v>
      </c>
      <c r="R1484" s="154">
        <f>Q1484*H1484</f>
        <v>0</v>
      </c>
      <c r="S1484" s="154">
        <v>0</v>
      </c>
      <c r="T1484" s="155">
        <f>S1484*H1484</f>
        <v>0</v>
      </c>
      <c r="AR1484" s="156" t="s">
        <v>183</v>
      </c>
      <c r="AT1484" s="156" t="s">
        <v>179</v>
      </c>
      <c r="AU1484" s="156" t="s">
        <v>88</v>
      </c>
      <c r="AY1484" s="17" t="s">
        <v>177</v>
      </c>
      <c r="BE1484" s="157">
        <f>IF(N1484="základná",J1484,0)</f>
        <v>0</v>
      </c>
      <c r="BF1484" s="157">
        <f>IF(N1484="znížená",J1484,0)</f>
        <v>0</v>
      </c>
      <c r="BG1484" s="157">
        <f>IF(N1484="zákl. prenesená",J1484,0)</f>
        <v>0</v>
      </c>
      <c r="BH1484" s="157">
        <f>IF(N1484="zníž. prenesená",J1484,0)</f>
        <v>0</v>
      </c>
      <c r="BI1484" s="157">
        <f>IF(N1484="nulová",J1484,0)</f>
        <v>0</v>
      </c>
      <c r="BJ1484" s="17" t="s">
        <v>88</v>
      </c>
      <c r="BK1484" s="157">
        <f>ROUND(I1484*H1484,2)</f>
        <v>0</v>
      </c>
      <c r="BL1484" s="17" t="s">
        <v>183</v>
      </c>
      <c r="BM1484" s="156" t="s">
        <v>3414</v>
      </c>
    </row>
    <row r="1485" spans="2:65" s="12" customFormat="1">
      <c r="B1485" s="158"/>
      <c r="D1485" s="159" t="s">
        <v>184</v>
      </c>
      <c r="E1485" s="160" t="s">
        <v>1</v>
      </c>
      <c r="F1485" s="161" t="s">
        <v>3411</v>
      </c>
      <c r="H1485" s="162">
        <v>1</v>
      </c>
      <c r="I1485" s="163"/>
      <c r="L1485" s="158"/>
      <c r="M1485" s="164"/>
      <c r="T1485" s="165"/>
      <c r="AT1485" s="160" t="s">
        <v>184</v>
      </c>
      <c r="AU1485" s="160" t="s">
        <v>88</v>
      </c>
      <c r="AV1485" s="12" t="s">
        <v>88</v>
      </c>
      <c r="AW1485" s="12" t="s">
        <v>31</v>
      </c>
      <c r="AX1485" s="12" t="s">
        <v>75</v>
      </c>
      <c r="AY1485" s="160" t="s">
        <v>177</v>
      </c>
    </row>
    <row r="1486" spans="2:65" s="15" customFormat="1" ht="30.6">
      <c r="B1486" s="180"/>
      <c r="D1486" s="159" t="s">
        <v>184</v>
      </c>
      <c r="E1486" s="181" t="s">
        <v>1</v>
      </c>
      <c r="F1486" s="182" t="s">
        <v>3385</v>
      </c>
      <c r="H1486" s="181" t="s">
        <v>1</v>
      </c>
      <c r="I1486" s="183"/>
      <c r="L1486" s="180"/>
      <c r="M1486" s="184"/>
      <c r="T1486" s="185"/>
      <c r="AT1486" s="181" t="s">
        <v>184</v>
      </c>
      <c r="AU1486" s="181" t="s">
        <v>88</v>
      </c>
      <c r="AV1486" s="15" t="s">
        <v>82</v>
      </c>
      <c r="AW1486" s="15" t="s">
        <v>31</v>
      </c>
      <c r="AX1486" s="15" t="s">
        <v>75</v>
      </c>
      <c r="AY1486" s="181" t="s">
        <v>177</v>
      </c>
    </row>
    <row r="1487" spans="2:65" s="13" customFormat="1">
      <c r="B1487" s="166"/>
      <c r="D1487" s="159" t="s">
        <v>184</v>
      </c>
      <c r="E1487" s="167" t="s">
        <v>1</v>
      </c>
      <c r="F1487" s="168" t="s">
        <v>186</v>
      </c>
      <c r="H1487" s="169">
        <v>1</v>
      </c>
      <c r="I1487" s="170"/>
      <c r="L1487" s="166"/>
      <c r="M1487" s="171"/>
      <c r="T1487" s="172"/>
      <c r="AT1487" s="167" t="s">
        <v>184</v>
      </c>
      <c r="AU1487" s="167" t="s">
        <v>88</v>
      </c>
      <c r="AV1487" s="13" t="s">
        <v>183</v>
      </c>
      <c r="AW1487" s="13" t="s">
        <v>31</v>
      </c>
      <c r="AX1487" s="13" t="s">
        <v>82</v>
      </c>
      <c r="AY1487" s="167" t="s">
        <v>177</v>
      </c>
    </row>
    <row r="1488" spans="2:65" s="1" customFormat="1" ht="66.75" customHeight="1">
      <c r="B1488" s="143"/>
      <c r="C1488" s="144" t="s">
        <v>1439</v>
      </c>
      <c r="D1488" s="144" t="s">
        <v>179</v>
      </c>
      <c r="E1488" s="145" t="s">
        <v>3415</v>
      </c>
      <c r="F1488" s="146" t="s">
        <v>3403</v>
      </c>
      <c r="G1488" s="147" t="s">
        <v>260</v>
      </c>
      <c r="H1488" s="148">
        <v>1</v>
      </c>
      <c r="I1488" s="149"/>
      <c r="J1488" s="150">
        <f>ROUND(I1488*H1488,2)</f>
        <v>0</v>
      </c>
      <c r="K1488" s="151"/>
      <c r="L1488" s="32"/>
      <c r="M1488" s="152" t="s">
        <v>1</v>
      </c>
      <c r="N1488" s="153" t="s">
        <v>41</v>
      </c>
      <c r="P1488" s="154">
        <f>O1488*H1488</f>
        <v>0</v>
      </c>
      <c r="Q1488" s="154">
        <v>0</v>
      </c>
      <c r="R1488" s="154">
        <f>Q1488*H1488</f>
        <v>0</v>
      </c>
      <c r="S1488" s="154">
        <v>0</v>
      </c>
      <c r="T1488" s="155">
        <f>S1488*H1488</f>
        <v>0</v>
      </c>
      <c r="AR1488" s="156" t="s">
        <v>183</v>
      </c>
      <c r="AT1488" s="156" t="s">
        <v>179</v>
      </c>
      <c r="AU1488" s="156" t="s">
        <v>88</v>
      </c>
      <c r="AY1488" s="17" t="s">
        <v>177</v>
      </c>
      <c r="BE1488" s="157">
        <f>IF(N1488="základná",J1488,0)</f>
        <v>0</v>
      </c>
      <c r="BF1488" s="157">
        <f>IF(N1488="znížená",J1488,0)</f>
        <v>0</v>
      </c>
      <c r="BG1488" s="157">
        <f>IF(N1488="zákl. prenesená",J1488,0)</f>
        <v>0</v>
      </c>
      <c r="BH1488" s="157">
        <f>IF(N1488="zníž. prenesená",J1488,0)</f>
        <v>0</v>
      </c>
      <c r="BI1488" s="157">
        <f>IF(N1488="nulová",J1488,0)</f>
        <v>0</v>
      </c>
      <c r="BJ1488" s="17" t="s">
        <v>88</v>
      </c>
      <c r="BK1488" s="157">
        <f>ROUND(I1488*H1488,2)</f>
        <v>0</v>
      </c>
      <c r="BL1488" s="17" t="s">
        <v>183</v>
      </c>
      <c r="BM1488" s="156" t="s">
        <v>3416</v>
      </c>
    </row>
    <row r="1489" spans="2:65" s="12" customFormat="1">
      <c r="B1489" s="158"/>
      <c r="D1489" s="159" t="s">
        <v>184</v>
      </c>
      <c r="E1489" s="160" t="s">
        <v>1</v>
      </c>
      <c r="F1489" s="161" t="s">
        <v>3411</v>
      </c>
      <c r="H1489" s="162">
        <v>1</v>
      </c>
      <c r="I1489" s="163"/>
      <c r="L1489" s="158"/>
      <c r="M1489" s="164"/>
      <c r="T1489" s="165"/>
      <c r="AT1489" s="160" t="s">
        <v>184</v>
      </c>
      <c r="AU1489" s="160" t="s">
        <v>88</v>
      </c>
      <c r="AV1489" s="12" t="s">
        <v>88</v>
      </c>
      <c r="AW1489" s="12" t="s">
        <v>31</v>
      </c>
      <c r="AX1489" s="12" t="s">
        <v>75</v>
      </c>
      <c r="AY1489" s="160" t="s">
        <v>177</v>
      </c>
    </row>
    <row r="1490" spans="2:65" s="15" customFormat="1" ht="30.6">
      <c r="B1490" s="180"/>
      <c r="D1490" s="159" t="s">
        <v>184</v>
      </c>
      <c r="E1490" s="181" t="s">
        <v>1</v>
      </c>
      <c r="F1490" s="182" t="s">
        <v>3385</v>
      </c>
      <c r="H1490" s="181" t="s">
        <v>1</v>
      </c>
      <c r="I1490" s="183"/>
      <c r="L1490" s="180"/>
      <c r="M1490" s="184"/>
      <c r="T1490" s="185"/>
      <c r="AT1490" s="181" t="s">
        <v>184</v>
      </c>
      <c r="AU1490" s="181" t="s">
        <v>88</v>
      </c>
      <c r="AV1490" s="15" t="s">
        <v>82</v>
      </c>
      <c r="AW1490" s="15" t="s">
        <v>31</v>
      </c>
      <c r="AX1490" s="15" t="s">
        <v>75</v>
      </c>
      <c r="AY1490" s="181" t="s">
        <v>177</v>
      </c>
    </row>
    <row r="1491" spans="2:65" s="13" customFormat="1">
      <c r="B1491" s="166"/>
      <c r="D1491" s="159" t="s">
        <v>184</v>
      </c>
      <c r="E1491" s="167" t="s">
        <v>1</v>
      </c>
      <c r="F1491" s="168" t="s">
        <v>186</v>
      </c>
      <c r="H1491" s="169">
        <v>1</v>
      </c>
      <c r="I1491" s="170"/>
      <c r="L1491" s="166"/>
      <c r="M1491" s="171"/>
      <c r="T1491" s="172"/>
      <c r="AT1491" s="167" t="s">
        <v>184</v>
      </c>
      <c r="AU1491" s="167" t="s">
        <v>88</v>
      </c>
      <c r="AV1491" s="13" t="s">
        <v>183</v>
      </c>
      <c r="AW1491" s="13" t="s">
        <v>31</v>
      </c>
      <c r="AX1491" s="13" t="s">
        <v>82</v>
      </c>
      <c r="AY1491" s="167" t="s">
        <v>177</v>
      </c>
    </row>
    <row r="1492" spans="2:65" s="1" customFormat="1" ht="55.5" customHeight="1">
      <c r="B1492" s="143"/>
      <c r="C1492" s="144" t="s">
        <v>1443</v>
      </c>
      <c r="D1492" s="144" t="s">
        <v>179</v>
      </c>
      <c r="E1492" s="145" t="s">
        <v>3417</v>
      </c>
      <c r="F1492" s="146" t="s">
        <v>3406</v>
      </c>
      <c r="G1492" s="147" t="s">
        <v>260</v>
      </c>
      <c r="H1492" s="148">
        <v>1</v>
      </c>
      <c r="I1492" s="149"/>
      <c r="J1492" s="150">
        <f>ROUND(I1492*H1492,2)</f>
        <v>0</v>
      </c>
      <c r="K1492" s="151"/>
      <c r="L1492" s="32"/>
      <c r="M1492" s="152" t="s">
        <v>1</v>
      </c>
      <c r="N1492" s="153" t="s">
        <v>41</v>
      </c>
      <c r="P1492" s="154">
        <f>O1492*H1492</f>
        <v>0</v>
      </c>
      <c r="Q1492" s="154">
        <v>0</v>
      </c>
      <c r="R1492" s="154">
        <f>Q1492*H1492</f>
        <v>0</v>
      </c>
      <c r="S1492" s="154">
        <v>0</v>
      </c>
      <c r="T1492" s="155">
        <f>S1492*H1492</f>
        <v>0</v>
      </c>
      <c r="AR1492" s="156" t="s">
        <v>183</v>
      </c>
      <c r="AT1492" s="156" t="s">
        <v>179</v>
      </c>
      <c r="AU1492" s="156" t="s">
        <v>88</v>
      </c>
      <c r="AY1492" s="17" t="s">
        <v>177</v>
      </c>
      <c r="BE1492" s="157">
        <f>IF(N1492="základná",J1492,0)</f>
        <v>0</v>
      </c>
      <c r="BF1492" s="157">
        <f>IF(N1492="znížená",J1492,0)</f>
        <v>0</v>
      </c>
      <c r="BG1492" s="157">
        <f>IF(N1492="zákl. prenesená",J1492,0)</f>
        <v>0</v>
      </c>
      <c r="BH1492" s="157">
        <f>IF(N1492="zníž. prenesená",J1492,0)</f>
        <v>0</v>
      </c>
      <c r="BI1492" s="157">
        <f>IF(N1492="nulová",J1492,0)</f>
        <v>0</v>
      </c>
      <c r="BJ1492" s="17" t="s">
        <v>88</v>
      </c>
      <c r="BK1492" s="157">
        <f>ROUND(I1492*H1492,2)</f>
        <v>0</v>
      </c>
      <c r="BL1492" s="17" t="s">
        <v>183</v>
      </c>
      <c r="BM1492" s="156" t="s">
        <v>3418</v>
      </c>
    </row>
    <row r="1493" spans="2:65" s="12" customFormat="1">
      <c r="B1493" s="158"/>
      <c r="D1493" s="159" t="s">
        <v>184</v>
      </c>
      <c r="E1493" s="160" t="s">
        <v>1</v>
      </c>
      <c r="F1493" s="161" t="s">
        <v>3411</v>
      </c>
      <c r="H1493" s="162">
        <v>1</v>
      </c>
      <c r="I1493" s="163"/>
      <c r="L1493" s="158"/>
      <c r="M1493" s="164"/>
      <c r="T1493" s="165"/>
      <c r="AT1493" s="160" t="s">
        <v>184</v>
      </c>
      <c r="AU1493" s="160" t="s">
        <v>88</v>
      </c>
      <c r="AV1493" s="12" t="s">
        <v>88</v>
      </c>
      <c r="AW1493" s="12" t="s">
        <v>31</v>
      </c>
      <c r="AX1493" s="12" t="s">
        <v>75</v>
      </c>
      <c r="AY1493" s="160" t="s">
        <v>177</v>
      </c>
    </row>
    <row r="1494" spans="2:65" s="15" customFormat="1" ht="30.6">
      <c r="B1494" s="180"/>
      <c r="D1494" s="159" t="s">
        <v>184</v>
      </c>
      <c r="E1494" s="181" t="s">
        <v>1</v>
      </c>
      <c r="F1494" s="182" t="s">
        <v>3385</v>
      </c>
      <c r="H1494" s="181" t="s">
        <v>1</v>
      </c>
      <c r="I1494" s="183"/>
      <c r="L1494" s="180"/>
      <c r="M1494" s="184"/>
      <c r="T1494" s="185"/>
      <c r="AT1494" s="181" t="s">
        <v>184</v>
      </c>
      <c r="AU1494" s="181" t="s">
        <v>88</v>
      </c>
      <c r="AV1494" s="15" t="s">
        <v>82</v>
      </c>
      <c r="AW1494" s="15" t="s">
        <v>31</v>
      </c>
      <c r="AX1494" s="15" t="s">
        <v>75</v>
      </c>
      <c r="AY1494" s="181" t="s">
        <v>177</v>
      </c>
    </row>
    <row r="1495" spans="2:65" s="13" customFormat="1">
      <c r="B1495" s="166"/>
      <c r="D1495" s="159" t="s">
        <v>184</v>
      </c>
      <c r="E1495" s="167" t="s">
        <v>1</v>
      </c>
      <c r="F1495" s="168" t="s">
        <v>186</v>
      </c>
      <c r="H1495" s="169">
        <v>1</v>
      </c>
      <c r="I1495" s="170"/>
      <c r="L1495" s="166"/>
      <c r="M1495" s="171"/>
      <c r="T1495" s="172"/>
      <c r="AT1495" s="167" t="s">
        <v>184</v>
      </c>
      <c r="AU1495" s="167" t="s">
        <v>88</v>
      </c>
      <c r="AV1495" s="13" t="s">
        <v>183</v>
      </c>
      <c r="AW1495" s="13" t="s">
        <v>31</v>
      </c>
      <c r="AX1495" s="13" t="s">
        <v>82</v>
      </c>
      <c r="AY1495" s="167" t="s">
        <v>177</v>
      </c>
    </row>
    <row r="1496" spans="2:65" s="1" customFormat="1" ht="55.5" customHeight="1">
      <c r="B1496" s="143"/>
      <c r="C1496" s="144" t="s">
        <v>1448</v>
      </c>
      <c r="D1496" s="144" t="s">
        <v>179</v>
      </c>
      <c r="E1496" s="145" t="s">
        <v>3419</v>
      </c>
      <c r="F1496" s="146" t="s">
        <v>3275</v>
      </c>
      <c r="G1496" s="147" t="s">
        <v>260</v>
      </c>
      <c r="H1496" s="148">
        <v>1</v>
      </c>
      <c r="I1496" s="149"/>
      <c r="J1496" s="150">
        <f>ROUND(I1496*H1496,2)</f>
        <v>0</v>
      </c>
      <c r="K1496" s="151"/>
      <c r="L1496" s="32"/>
      <c r="M1496" s="152" t="s">
        <v>1</v>
      </c>
      <c r="N1496" s="153" t="s">
        <v>41</v>
      </c>
      <c r="P1496" s="154">
        <f>O1496*H1496</f>
        <v>0</v>
      </c>
      <c r="Q1496" s="154">
        <v>0</v>
      </c>
      <c r="R1496" s="154">
        <f>Q1496*H1496</f>
        <v>0</v>
      </c>
      <c r="S1496" s="154">
        <v>0</v>
      </c>
      <c r="T1496" s="155">
        <f>S1496*H1496</f>
        <v>0</v>
      </c>
      <c r="AR1496" s="156" t="s">
        <v>183</v>
      </c>
      <c r="AT1496" s="156" t="s">
        <v>179</v>
      </c>
      <c r="AU1496" s="156" t="s">
        <v>88</v>
      </c>
      <c r="AY1496" s="17" t="s">
        <v>177</v>
      </c>
      <c r="BE1496" s="157">
        <f>IF(N1496="základná",J1496,0)</f>
        <v>0</v>
      </c>
      <c r="BF1496" s="157">
        <f>IF(N1496="znížená",J1496,0)</f>
        <v>0</v>
      </c>
      <c r="BG1496" s="157">
        <f>IF(N1496="zákl. prenesená",J1496,0)</f>
        <v>0</v>
      </c>
      <c r="BH1496" s="157">
        <f>IF(N1496="zníž. prenesená",J1496,0)</f>
        <v>0</v>
      </c>
      <c r="BI1496" s="157">
        <f>IF(N1496="nulová",J1496,0)</f>
        <v>0</v>
      </c>
      <c r="BJ1496" s="17" t="s">
        <v>88</v>
      </c>
      <c r="BK1496" s="157">
        <f>ROUND(I1496*H1496,2)</f>
        <v>0</v>
      </c>
      <c r="BL1496" s="17" t="s">
        <v>183</v>
      </c>
      <c r="BM1496" s="156" t="s">
        <v>3420</v>
      </c>
    </row>
    <row r="1497" spans="2:65" s="12" customFormat="1">
      <c r="B1497" s="158"/>
      <c r="D1497" s="159" t="s">
        <v>184</v>
      </c>
      <c r="E1497" s="160" t="s">
        <v>1</v>
      </c>
      <c r="F1497" s="161" t="s">
        <v>3421</v>
      </c>
      <c r="H1497" s="162">
        <v>1</v>
      </c>
      <c r="I1497" s="163"/>
      <c r="L1497" s="158"/>
      <c r="M1497" s="164"/>
      <c r="T1497" s="165"/>
      <c r="AT1497" s="160" t="s">
        <v>184</v>
      </c>
      <c r="AU1497" s="160" t="s">
        <v>88</v>
      </c>
      <c r="AV1497" s="12" t="s">
        <v>88</v>
      </c>
      <c r="AW1497" s="12" t="s">
        <v>31</v>
      </c>
      <c r="AX1497" s="12" t="s">
        <v>75</v>
      </c>
      <c r="AY1497" s="160" t="s">
        <v>177</v>
      </c>
    </row>
    <row r="1498" spans="2:65" s="15" customFormat="1">
      <c r="B1498" s="180"/>
      <c r="D1498" s="159" t="s">
        <v>184</v>
      </c>
      <c r="E1498" s="181" t="s">
        <v>1</v>
      </c>
      <c r="F1498" s="182" t="s">
        <v>3422</v>
      </c>
      <c r="H1498" s="181" t="s">
        <v>1</v>
      </c>
      <c r="I1498" s="183"/>
      <c r="L1498" s="180"/>
      <c r="M1498" s="184"/>
      <c r="T1498" s="185"/>
      <c r="AT1498" s="181" t="s">
        <v>184</v>
      </c>
      <c r="AU1498" s="181" t="s">
        <v>88</v>
      </c>
      <c r="AV1498" s="15" t="s">
        <v>82</v>
      </c>
      <c r="AW1498" s="15" t="s">
        <v>31</v>
      </c>
      <c r="AX1498" s="15" t="s">
        <v>75</v>
      </c>
      <c r="AY1498" s="181" t="s">
        <v>177</v>
      </c>
    </row>
    <row r="1499" spans="2:65" s="13" customFormat="1">
      <c r="B1499" s="166"/>
      <c r="D1499" s="159" t="s">
        <v>184</v>
      </c>
      <c r="E1499" s="167" t="s">
        <v>1</v>
      </c>
      <c r="F1499" s="168" t="s">
        <v>186</v>
      </c>
      <c r="H1499" s="169">
        <v>1</v>
      </c>
      <c r="I1499" s="170"/>
      <c r="L1499" s="166"/>
      <c r="M1499" s="171"/>
      <c r="T1499" s="172"/>
      <c r="AT1499" s="167" t="s">
        <v>184</v>
      </c>
      <c r="AU1499" s="167" t="s">
        <v>88</v>
      </c>
      <c r="AV1499" s="13" t="s">
        <v>183</v>
      </c>
      <c r="AW1499" s="13" t="s">
        <v>31</v>
      </c>
      <c r="AX1499" s="13" t="s">
        <v>82</v>
      </c>
      <c r="AY1499" s="167" t="s">
        <v>177</v>
      </c>
    </row>
    <row r="1500" spans="2:65" s="1" customFormat="1" ht="66.75" customHeight="1">
      <c r="B1500" s="143"/>
      <c r="C1500" s="144" t="s">
        <v>1452</v>
      </c>
      <c r="D1500" s="144" t="s">
        <v>179</v>
      </c>
      <c r="E1500" s="145" t="s">
        <v>3423</v>
      </c>
      <c r="F1500" s="146" t="s">
        <v>3280</v>
      </c>
      <c r="G1500" s="147" t="s">
        <v>260</v>
      </c>
      <c r="H1500" s="148">
        <v>1</v>
      </c>
      <c r="I1500" s="149"/>
      <c r="J1500" s="150">
        <f>ROUND(I1500*H1500,2)</f>
        <v>0</v>
      </c>
      <c r="K1500" s="151"/>
      <c r="L1500" s="32"/>
      <c r="M1500" s="152" t="s">
        <v>1</v>
      </c>
      <c r="N1500" s="153" t="s">
        <v>41</v>
      </c>
      <c r="P1500" s="154">
        <f>O1500*H1500</f>
        <v>0</v>
      </c>
      <c r="Q1500" s="154">
        <v>0</v>
      </c>
      <c r="R1500" s="154">
        <f>Q1500*H1500</f>
        <v>0</v>
      </c>
      <c r="S1500" s="154">
        <v>0</v>
      </c>
      <c r="T1500" s="155">
        <f>S1500*H1500</f>
        <v>0</v>
      </c>
      <c r="AR1500" s="156" t="s">
        <v>183</v>
      </c>
      <c r="AT1500" s="156" t="s">
        <v>179</v>
      </c>
      <c r="AU1500" s="156" t="s">
        <v>88</v>
      </c>
      <c r="AY1500" s="17" t="s">
        <v>177</v>
      </c>
      <c r="BE1500" s="157">
        <f>IF(N1500="základná",J1500,0)</f>
        <v>0</v>
      </c>
      <c r="BF1500" s="157">
        <f>IF(N1500="znížená",J1500,0)</f>
        <v>0</v>
      </c>
      <c r="BG1500" s="157">
        <f>IF(N1500="zákl. prenesená",J1500,0)</f>
        <v>0</v>
      </c>
      <c r="BH1500" s="157">
        <f>IF(N1500="zníž. prenesená",J1500,0)</f>
        <v>0</v>
      </c>
      <c r="BI1500" s="157">
        <f>IF(N1500="nulová",J1500,0)</f>
        <v>0</v>
      </c>
      <c r="BJ1500" s="17" t="s">
        <v>88</v>
      </c>
      <c r="BK1500" s="157">
        <f>ROUND(I1500*H1500,2)</f>
        <v>0</v>
      </c>
      <c r="BL1500" s="17" t="s">
        <v>183</v>
      </c>
      <c r="BM1500" s="156" t="s">
        <v>3424</v>
      </c>
    </row>
    <row r="1501" spans="2:65" s="12" customFormat="1">
      <c r="B1501" s="158"/>
      <c r="D1501" s="159" t="s">
        <v>184</v>
      </c>
      <c r="E1501" s="160" t="s">
        <v>1</v>
      </c>
      <c r="F1501" s="161" t="s">
        <v>3421</v>
      </c>
      <c r="H1501" s="162">
        <v>1</v>
      </c>
      <c r="I1501" s="163"/>
      <c r="L1501" s="158"/>
      <c r="M1501" s="164"/>
      <c r="T1501" s="165"/>
      <c r="AT1501" s="160" t="s">
        <v>184</v>
      </c>
      <c r="AU1501" s="160" t="s">
        <v>88</v>
      </c>
      <c r="AV1501" s="12" t="s">
        <v>88</v>
      </c>
      <c r="AW1501" s="12" t="s">
        <v>31</v>
      </c>
      <c r="AX1501" s="12" t="s">
        <v>75</v>
      </c>
      <c r="AY1501" s="160" t="s">
        <v>177</v>
      </c>
    </row>
    <row r="1502" spans="2:65" s="15" customFormat="1">
      <c r="B1502" s="180"/>
      <c r="D1502" s="159" t="s">
        <v>184</v>
      </c>
      <c r="E1502" s="181" t="s">
        <v>1</v>
      </c>
      <c r="F1502" s="182" t="s">
        <v>3422</v>
      </c>
      <c r="H1502" s="181" t="s">
        <v>1</v>
      </c>
      <c r="I1502" s="183"/>
      <c r="L1502" s="180"/>
      <c r="M1502" s="184"/>
      <c r="T1502" s="185"/>
      <c r="AT1502" s="181" t="s">
        <v>184</v>
      </c>
      <c r="AU1502" s="181" t="s">
        <v>88</v>
      </c>
      <c r="AV1502" s="15" t="s">
        <v>82</v>
      </c>
      <c r="AW1502" s="15" t="s">
        <v>31</v>
      </c>
      <c r="AX1502" s="15" t="s">
        <v>75</v>
      </c>
      <c r="AY1502" s="181" t="s">
        <v>177</v>
      </c>
    </row>
    <row r="1503" spans="2:65" s="13" customFormat="1">
      <c r="B1503" s="166"/>
      <c r="D1503" s="159" t="s">
        <v>184</v>
      </c>
      <c r="E1503" s="167" t="s">
        <v>1</v>
      </c>
      <c r="F1503" s="168" t="s">
        <v>186</v>
      </c>
      <c r="H1503" s="169">
        <v>1</v>
      </c>
      <c r="I1503" s="170"/>
      <c r="L1503" s="166"/>
      <c r="M1503" s="171"/>
      <c r="T1503" s="172"/>
      <c r="AT1503" s="167" t="s">
        <v>184</v>
      </c>
      <c r="AU1503" s="167" t="s">
        <v>88</v>
      </c>
      <c r="AV1503" s="13" t="s">
        <v>183</v>
      </c>
      <c r="AW1503" s="13" t="s">
        <v>31</v>
      </c>
      <c r="AX1503" s="13" t="s">
        <v>82</v>
      </c>
      <c r="AY1503" s="167" t="s">
        <v>177</v>
      </c>
    </row>
    <row r="1504" spans="2:65" s="1" customFormat="1" ht="62.7" customHeight="1">
      <c r="B1504" s="143"/>
      <c r="C1504" s="144" t="s">
        <v>1456</v>
      </c>
      <c r="D1504" s="144" t="s">
        <v>179</v>
      </c>
      <c r="E1504" s="145" t="s">
        <v>3425</v>
      </c>
      <c r="F1504" s="146" t="s">
        <v>3283</v>
      </c>
      <c r="G1504" s="147" t="s">
        <v>260</v>
      </c>
      <c r="H1504" s="148">
        <v>1</v>
      </c>
      <c r="I1504" s="149"/>
      <c r="J1504" s="150">
        <f>ROUND(I1504*H1504,2)</f>
        <v>0</v>
      </c>
      <c r="K1504" s="151"/>
      <c r="L1504" s="32"/>
      <c r="M1504" s="152" t="s">
        <v>1</v>
      </c>
      <c r="N1504" s="153" t="s">
        <v>41</v>
      </c>
      <c r="P1504" s="154">
        <f>O1504*H1504</f>
        <v>0</v>
      </c>
      <c r="Q1504" s="154">
        <v>0</v>
      </c>
      <c r="R1504" s="154">
        <f>Q1504*H1504</f>
        <v>0</v>
      </c>
      <c r="S1504" s="154">
        <v>0</v>
      </c>
      <c r="T1504" s="155">
        <f>S1504*H1504</f>
        <v>0</v>
      </c>
      <c r="AR1504" s="156" t="s">
        <v>183</v>
      </c>
      <c r="AT1504" s="156" t="s">
        <v>179</v>
      </c>
      <c r="AU1504" s="156" t="s">
        <v>88</v>
      </c>
      <c r="AY1504" s="17" t="s">
        <v>177</v>
      </c>
      <c r="BE1504" s="157">
        <f>IF(N1504="základná",J1504,0)</f>
        <v>0</v>
      </c>
      <c r="BF1504" s="157">
        <f>IF(N1504="znížená",J1504,0)</f>
        <v>0</v>
      </c>
      <c r="BG1504" s="157">
        <f>IF(N1504="zákl. prenesená",J1504,0)</f>
        <v>0</v>
      </c>
      <c r="BH1504" s="157">
        <f>IF(N1504="zníž. prenesená",J1504,0)</f>
        <v>0</v>
      </c>
      <c r="BI1504" s="157">
        <f>IF(N1504="nulová",J1504,0)</f>
        <v>0</v>
      </c>
      <c r="BJ1504" s="17" t="s">
        <v>88</v>
      </c>
      <c r="BK1504" s="157">
        <f>ROUND(I1504*H1504,2)</f>
        <v>0</v>
      </c>
      <c r="BL1504" s="17" t="s">
        <v>183</v>
      </c>
      <c r="BM1504" s="156" t="s">
        <v>3426</v>
      </c>
    </row>
    <row r="1505" spans="2:65" s="12" customFormat="1">
      <c r="B1505" s="158"/>
      <c r="D1505" s="159" t="s">
        <v>184</v>
      </c>
      <c r="E1505" s="160" t="s">
        <v>1</v>
      </c>
      <c r="F1505" s="161" t="s">
        <v>3421</v>
      </c>
      <c r="H1505" s="162">
        <v>1</v>
      </c>
      <c r="I1505" s="163"/>
      <c r="L1505" s="158"/>
      <c r="M1505" s="164"/>
      <c r="T1505" s="165"/>
      <c r="AT1505" s="160" t="s">
        <v>184</v>
      </c>
      <c r="AU1505" s="160" t="s">
        <v>88</v>
      </c>
      <c r="AV1505" s="12" t="s">
        <v>88</v>
      </c>
      <c r="AW1505" s="12" t="s">
        <v>31</v>
      </c>
      <c r="AX1505" s="12" t="s">
        <v>75</v>
      </c>
      <c r="AY1505" s="160" t="s">
        <v>177</v>
      </c>
    </row>
    <row r="1506" spans="2:65" s="15" customFormat="1">
      <c r="B1506" s="180"/>
      <c r="D1506" s="159" t="s">
        <v>184</v>
      </c>
      <c r="E1506" s="181" t="s">
        <v>1</v>
      </c>
      <c r="F1506" s="182" t="s">
        <v>3422</v>
      </c>
      <c r="H1506" s="181" t="s">
        <v>1</v>
      </c>
      <c r="I1506" s="183"/>
      <c r="L1506" s="180"/>
      <c r="M1506" s="184"/>
      <c r="T1506" s="185"/>
      <c r="AT1506" s="181" t="s">
        <v>184</v>
      </c>
      <c r="AU1506" s="181" t="s">
        <v>88</v>
      </c>
      <c r="AV1506" s="15" t="s">
        <v>82</v>
      </c>
      <c r="AW1506" s="15" t="s">
        <v>31</v>
      </c>
      <c r="AX1506" s="15" t="s">
        <v>75</v>
      </c>
      <c r="AY1506" s="181" t="s">
        <v>177</v>
      </c>
    </row>
    <row r="1507" spans="2:65" s="13" customFormat="1">
      <c r="B1507" s="166"/>
      <c r="D1507" s="159" t="s">
        <v>184</v>
      </c>
      <c r="E1507" s="167" t="s">
        <v>1</v>
      </c>
      <c r="F1507" s="168" t="s">
        <v>186</v>
      </c>
      <c r="H1507" s="169">
        <v>1</v>
      </c>
      <c r="I1507" s="170"/>
      <c r="L1507" s="166"/>
      <c r="M1507" s="171"/>
      <c r="T1507" s="172"/>
      <c r="AT1507" s="167" t="s">
        <v>184</v>
      </c>
      <c r="AU1507" s="167" t="s">
        <v>88</v>
      </c>
      <c r="AV1507" s="13" t="s">
        <v>183</v>
      </c>
      <c r="AW1507" s="13" t="s">
        <v>31</v>
      </c>
      <c r="AX1507" s="13" t="s">
        <v>82</v>
      </c>
      <c r="AY1507" s="167" t="s">
        <v>177</v>
      </c>
    </row>
    <row r="1508" spans="2:65" s="1" customFormat="1" ht="49.2" customHeight="1">
      <c r="B1508" s="143"/>
      <c r="C1508" s="144" t="s">
        <v>1461</v>
      </c>
      <c r="D1508" s="144" t="s">
        <v>179</v>
      </c>
      <c r="E1508" s="145" t="s">
        <v>3427</v>
      </c>
      <c r="F1508" s="146" t="s">
        <v>3286</v>
      </c>
      <c r="G1508" s="147" t="s">
        <v>260</v>
      </c>
      <c r="H1508" s="148">
        <v>1</v>
      </c>
      <c r="I1508" s="149"/>
      <c r="J1508" s="150">
        <f>ROUND(I1508*H1508,2)</f>
        <v>0</v>
      </c>
      <c r="K1508" s="151"/>
      <c r="L1508" s="32"/>
      <c r="M1508" s="152" t="s">
        <v>1</v>
      </c>
      <c r="N1508" s="153" t="s">
        <v>41</v>
      </c>
      <c r="P1508" s="154">
        <f>O1508*H1508</f>
        <v>0</v>
      </c>
      <c r="Q1508" s="154">
        <v>0</v>
      </c>
      <c r="R1508" s="154">
        <f>Q1508*H1508</f>
        <v>0</v>
      </c>
      <c r="S1508" s="154">
        <v>0</v>
      </c>
      <c r="T1508" s="155">
        <f>S1508*H1508</f>
        <v>0</v>
      </c>
      <c r="AR1508" s="156" t="s">
        <v>183</v>
      </c>
      <c r="AT1508" s="156" t="s">
        <v>179</v>
      </c>
      <c r="AU1508" s="156" t="s">
        <v>88</v>
      </c>
      <c r="AY1508" s="17" t="s">
        <v>177</v>
      </c>
      <c r="BE1508" s="157">
        <f>IF(N1508="základná",J1508,0)</f>
        <v>0</v>
      </c>
      <c r="BF1508" s="157">
        <f>IF(N1508="znížená",J1508,0)</f>
        <v>0</v>
      </c>
      <c r="BG1508" s="157">
        <f>IF(N1508="zákl. prenesená",J1508,0)</f>
        <v>0</v>
      </c>
      <c r="BH1508" s="157">
        <f>IF(N1508="zníž. prenesená",J1508,0)</f>
        <v>0</v>
      </c>
      <c r="BI1508" s="157">
        <f>IF(N1508="nulová",J1508,0)</f>
        <v>0</v>
      </c>
      <c r="BJ1508" s="17" t="s">
        <v>88</v>
      </c>
      <c r="BK1508" s="157">
        <f>ROUND(I1508*H1508,2)</f>
        <v>0</v>
      </c>
      <c r="BL1508" s="17" t="s">
        <v>183</v>
      </c>
      <c r="BM1508" s="156" t="s">
        <v>3428</v>
      </c>
    </row>
    <row r="1509" spans="2:65" s="12" customFormat="1">
      <c r="B1509" s="158"/>
      <c r="D1509" s="159" t="s">
        <v>184</v>
      </c>
      <c r="E1509" s="160" t="s">
        <v>1</v>
      </c>
      <c r="F1509" s="161" t="s">
        <v>3421</v>
      </c>
      <c r="H1509" s="162">
        <v>1</v>
      </c>
      <c r="I1509" s="163"/>
      <c r="L1509" s="158"/>
      <c r="M1509" s="164"/>
      <c r="T1509" s="165"/>
      <c r="AT1509" s="160" t="s">
        <v>184</v>
      </c>
      <c r="AU1509" s="160" t="s">
        <v>88</v>
      </c>
      <c r="AV1509" s="12" t="s">
        <v>88</v>
      </c>
      <c r="AW1509" s="12" t="s">
        <v>31</v>
      </c>
      <c r="AX1509" s="12" t="s">
        <v>75</v>
      </c>
      <c r="AY1509" s="160" t="s">
        <v>177</v>
      </c>
    </row>
    <row r="1510" spans="2:65" s="15" customFormat="1">
      <c r="B1510" s="180"/>
      <c r="D1510" s="159" t="s">
        <v>184</v>
      </c>
      <c r="E1510" s="181" t="s">
        <v>1</v>
      </c>
      <c r="F1510" s="182" t="s">
        <v>3422</v>
      </c>
      <c r="H1510" s="181" t="s">
        <v>1</v>
      </c>
      <c r="I1510" s="183"/>
      <c r="L1510" s="180"/>
      <c r="M1510" s="184"/>
      <c r="T1510" s="185"/>
      <c r="AT1510" s="181" t="s">
        <v>184</v>
      </c>
      <c r="AU1510" s="181" t="s">
        <v>88</v>
      </c>
      <c r="AV1510" s="15" t="s">
        <v>82</v>
      </c>
      <c r="AW1510" s="15" t="s">
        <v>31</v>
      </c>
      <c r="AX1510" s="15" t="s">
        <v>75</v>
      </c>
      <c r="AY1510" s="181" t="s">
        <v>177</v>
      </c>
    </row>
    <row r="1511" spans="2:65" s="13" customFormat="1">
      <c r="B1511" s="166"/>
      <c r="D1511" s="159" t="s">
        <v>184</v>
      </c>
      <c r="E1511" s="167" t="s">
        <v>1</v>
      </c>
      <c r="F1511" s="168" t="s">
        <v>186</v>
      </c>
      <c r="H1511" s="169">
        <v>1</v>
      </c>
      <c r="I1511" s="170"/>
      <c r="L1511" s="166"/>
      <c r="M1511" s="171"/>
      <c r="T1511" s="172"/>
      <c r="AT1511" s="167" t="s">
        <v>184</v>
      </c>
      <c r="AU1511" s="167" t="s">
        <v>88</v>
      </c>
      <c r="AV1511" s="13" t="s">
        <v>183</v>
      </c>
      <c r="AW1511" s="13" t="s">
        <v>31</v>
      </c>
      <c r="AX1511" s="13" t="s">
        <v>82</v>
      </c>
      <c r="AY1511" s="167" t="s">
        <v>177</v>
      </c>
    </row>
    <row r="1512" spans="2:65" s="1" customFormat="1" ht="55.5" customHeight="1">
      <c r="B1512" s="143"/>
      <c r="C1512" s="144" t="s">
        <v>891</v>
      </c>
      <c r="D1512" s="144" t="s">
        <v>179</v>
      </c>
      <c r="E1512" s="145" t="s">
        <v>3429</v>
      </c>
      <c r="F1512" s="146" t="s">
        <v>3275</v>
      </c>
      <c r="G1512" s="147" t="s">
        <v>260</v>
      </c>
      <c r="H1512" s="148">
        <v>1</v>
      </c>
      <c r="I1512" s="149"/>
      <c r="J1512" s="150">
        <f>ROUND(I1512*H1512,2)</f>
        <v>0</v>
      </c>
      <c r="K1512" s="151"/>
      <c r="L1512" s="32"/>
      <c r="M1512" s="152" t="s">
        <v>1</v>
      </c>
      <c r="N1512" s="153" t="s">
        <v>41</v>
      </c>
      <c r="P1512" s="154">
        <f>O1512*H1512</f>
        <v>0</v>
      </c>
      <c r="Q1512" s="154">
        <v>0</v>
      </c>
      <c r="R1512" s="154">
        <f>Q1512*H1512</f>
        <v>0</v>
      </c>
      <c r="S1512" s="154">
        <v>0</v>
      </c>
      <c r="T1512" s="155">
        <f>S1512*H1512</f>
        <v>0</v>
      </c>
      <c r="AR1512" s="156" t="s">
        <v>183</v>
      </c>
      <c r="AT1512" s="156" t="s">
        <v>179</v>
      </c>
      <c r="AU1512" s="156" t="s">
        <v>88</v>
      </c>
      <c r="AY1512" s="17" t="s">
        <v>177</v>
      </c>
      <c r="BE1512" s="157">
        <f>IF(N1512="základná",J1512,0)</f>
        <v>0</v>
      </c>
      <c r="BF1512" s="157">
        <f>IF(N1512="znížená",J1512,0)</f>
        <v>0</v>
      </c>
      <c r="BG1512" s="157">
        <f>IF(N1512="zákl. prenesená",J1512,0)</f>
        <v>0</v>
      </c>
      <c r="BH1512" s="157">
        <f>IF(N1512="zníž. prenesená",J1512,0)</f>
        <v>0</v>
      </c>
      <c r="BI1512" s="157">
        <f>IF(N1512="nulová",J1512,0)</f>
        <v>0</v>
      </c>
      <c r="BJ1512" s="17" t="s">
        <v>88</v>
      </c>
      <c r="BK1512" s="157">
        <f>ROUND(I1512*H1512,2)</f>
        <v>0</v>
      </c>
      <c r="BL1512" s="17" t="s">
        <v>183</v>
      </c>
      <c r="BM1512" s="156" t="s">
        <v>3430</v>
      </c>
    </row>
    <row r="1513" spans="2:65" s="12" customFormat="1">
      <c r="B1513" s="158"/>
      <c r="D1513" s="159" t="s">
        <v>184</v>
      </c>
      <c r="E1513" s="160" t="s">
        <v>1</v>
      </c>
      <c r="F1513" s="161" t="s">
        <v>3431</v>
      </c>
      <c r="H1513" s="162">
        <v>1</v>
      </c>
      <c r="I1513" s="163"/>
      <c r="L1513" s="158"/>
      <c r="M1513" s="164"/>
      <c r="T1513" s="165"/>
      <c r="AT1513" s="160" t="s">
        <v>184</v>
      </c>
      <c r="AU1513" s="160" t="s">
        <v>88</v>
      </c>
      <c r="AV1513" s="12" t="s">
        <v>88</v>
      </c>
      <c r="AW1513" s="12" t="s">
        <v>31</v>
      </c>
      <c r="AX1513" s="12" t="s">
        <v>75</v>
      </c>
      <c r="AY1513" s="160" t="s">
        <v>177</v>
      </c>
    </row>
    <row r="1514" spans="2:65" s="15" customFormat="1">
      <c r="B1514" s="180"/>
      <c r="D1514" s="159" t="s">
        <v>184</v>
      </c>
      <c r="E1514" s="181" t="s">
        <v>1</v>
      </c>
      <c r="F1514" s="182" t="s">
        <v>3432</v>
      </c>
      <c r="H1514" s="181" t="s">
        <v>1</v>
      </c>
      <c r="I1514" s="183"/>
      <c r="L1514" s="180"/>
      <c r="M1514" s="184"/>
      <c r="T1514" s="185"/>
      <c r="AT1514" s="181" t="s">
        <v>184</v>
      </c>
      <c r="AU1514" s="181" t="s">
        <v>88</v>
      </c>
      <c r="AV1514" s="15" t="s">
        <v>82</v>
      </c>
      <c r="AW1514" s="15" t="s">
        <v>31</v>
      </c>
      <c r="AX1514" s="15" t="s">
        <v>75</v>
      </c>
      <c r="AY1514" s="181" t="s">
        <v>177</v>
      </c>
    </row>
    <row r="1515" spans="2:65" s="13" customFormat="1">
      <c r="B1515" s="166"/>
      <c r="D1515" s="159" t="s">
        <v>184</v>
      </c>
      <c r="E1515" s="167" t="s">
        <v>1</v>
      </c>
      <c r="F1515" s="168" t="s">
        <v>186</v>
      </c>
      <c r="H1515" s="169">
        <v>1</v>
      </c>
      <c r="I1515" s="170"/>
      <c r="L1515" s="166"/>
      <c r="M1515" s="171"/>
      <c r="T1515" s="172"/>
      <c r="AT1515" s="167" t="s">
        <v>184</v>
      </c>
      <c r="AU1515" s="167" t="s">
        <v>88</v>
      </c>
      <c r="AV1515" s="13" t="s">
        <v>183</v>
      </c>
      <c r="AW1515" s="13" t="s">
        <v>31</v>
      </c>
      <c r="AX1515" s="13" t="s">
        <v>82</v>
      </c>
      <c r="AY1515" s="167" t="s">
        <v>177</v>
      </c>
    </row>
    <row r="1516" spans="2:65" s="1" customFormat="1" ht="78.75" customHeight="1">
      <c r="B1516" s="143"/>
      <c r="C1516" s="144" t="s">
        <v>1468</v>
      </c>
      <c r="D1516" s="144" t="s">
        <v>179</v>
      </c>
      <c r="E1516" s="145" t="s">
        <v>3433</v>
      </c>
      <c r="F1516" s="146" t="s">
        <v>3434</v>
      </c>
      <c r="G1516" s="147" t="s">
        <v>260</v>
      </c>
      <c r="H1516" s="148">
        <v>1</v>
      </c>
      <c r="I1516" s="149"/>
      <c r="J1516" s="150">
        <f>ROUND(I1516*H1516,2)</f>
        <v>0</v>
      </c>
      <c r="K1516" s="151"/>
      <c r="L1516" s="32"/>
      <c r="M1516" s="152" t="s">
        <v>1</v>
      </c>
      <c r="N1516" s="153" t="s">
        <v>41</v>
      </c>
      <c r="P1516" s="154">
        <f>O1516*H1516</f>
        <v>0</v>
      </c>
      <c r="Q1516" s="154">
        <v>0</v>
      </c>
      <c r="R1516" s="154">
        <f>Q1516*H1516</f>
        <v>0</v>
      </c>
      <c r="S1516" s="154">
        <v>0</v>
      </c>
      <c r="T1516" s="155">
        <f>S1516*H1516</f>
        <v>0</v>
      </c>
      <c r="AR1516" s="156" t="s">
        <v>183</v>
      </c>
      <c r="AT1516" s="156" t="s">
        <v>179</v>
      </c>
      <c r="AU1516" s="156" t="s">
        <v>88</v>
      </c>
      <c r="AY1516" s="17" t="s">
        <v>177</v>
      </c>
      <c r="BE1516" s="157">
        <f>IF(N1516="základná",J1516,0)</f>
        <v>0</v>
      </c>
      <c r="BF1516" s="157">
        <f>IF(N1516="znížená",J1516,0)</f>
        <v>0</v>
      </c>
      <c r="BG1516" s="157">
        <f>IF(N1516="zákl. prenesená",J1516,0)</f>
        <v>0</v>
      </c>
      <c r="BH1516" s="157">
        <f>IF(N1516="zníž. prenesená",J1516,0)</f>
        <v>0</v>
      </c>
      <c r="BI1516" s="157">
        <f>IF(N1516="nulová",J1516,0)</f>
        <v>0</v>
      </c>
      <c r="BJ1516" s="17" t="s">
        <v>88</v>
      </c>
      <c r="BK1516" s="157">
        <f>ROUND(I1516*H1516,2)</f>
        <v>0</v>
      </c>
      <c r="BL1516" s="17" t="s">
        <v>183</v>
      </c>
      <c r="BM1516" s="156" t="s">
        <v>3435</v>
      </c>
    </row>
    <row r="1517" spans="2:65" s="12" customFormat="1">
      <c r="B1517" s="158"/>
      <c r="D1517" s="159" t="s">
        <v>184</v>
      </c>
      <c r="E1517" s="160" t="s">
        <v>1</v>
      </c>
      <c r="F1517" s="161" t="s">
        <v>3431</v>
      </c>
      <c r="H1517" s="162">
        <v>1</v>
      </c>
      <c r="I1517" s="163"/>
      <c r="L1517" s="158"/>
      <c r="M1517" s="164"/>
      <c r="T1517" s="165"/>
      <c r="AT1517" s="160" t="s">
        <v>184</v>
      </c>
      <c r="AU1517" s="160" t="s">
        <v>88</v>
      </c>
      <c r="AV1517" s="12" t="s">
        <v>88</v>
      </c>
      <c r="AW1517" s="12" t="s">
        <v>31</v>
      </c>
      <c r="AX1517" s="12" t="s">
        <v>75</v>
      </c>
      <c r="AY1517" s="160" t="s">
        <v>177</v>
      </c>
    </row>
    <row r="1518" spans="2:65" s="15" customFormat="1">
      <c r="B1518" s="180"/>
      <c r="D1518" s="159" t="s">
        <v>184</v>
      </c>
      <c r="E1518" s="181" t="s">
        <v>1</v>
      </c>
      <c r="F1518" s="182" t="s">
        <v>3432</v>
      </c>
      <c r="H1518" s="181" t="s">
        <v>1</v>
      </c>
      <c r="I1518" s="183"/>
      <c r="L1518" s="180"/>
      <c r="M1518" s="184"/>
      <c r="T1518" s="185"/>
      <c r="AT1518" s="181" t="s">
        <v>184</v>
      </c>
      <c r="AU1518" s="181" t="s">
        <v>88</v>
      </c>
      <c r="AV1518" s="15" t="s">
        <v>82</v>
      </c>
      <c r="AW1518" s="15" t="s">
        <v>31</v>
      </c>
      <c r="AX1518" s="15" t="s">
        <v>75</v>
      </c>
      <c r="AY1518" s="181" t="s">
        <v>177</v>
      </c>
    </row>
    <row r="1519" spans="2:65" s="13" customFormat="1">
      <c r="B1519" s="166"/>
      <c r="D1519" s="159" t="s">
        <v>184</v>
      </c>
      <c r="E1519" s="167" t="s">
        <v>1</v>
      </c>
      <c r="F1519" s="168" t="s">
        <v>186</v>
      </c>
      <c r="H1519" s="169">
        <v>1</v>
      </c>
      <c r="I1519" s="170"/>
      <c r="L1519" s="166"/>
      <c r="M1519" s="171"/>
      <c r="T1519" s="172"/>
      <c r="AT1519" s="167" t="s">
        <v>184</v>
      </c>
      <c r="AU1519" s="167" t="s">
        <v>88</v>
      </c>
      <c r="AV1519" s="13" t="s">
        <v>183</v>
      </c>
      <c r="AW1519" s="13" t="s">
        <v>31</v>
      </c>
      <c r="AX1519" s="13" t="s">
        <v>82</v>
      </c>
      <c r="AY1519" s="167" t="s">
        <v>177</v>
      </c>
    </row>
    <row r="1520" spans="2:65" s="1" customFormat="1" ht="62.7" customHeight="1">
      <c r="B1520" s="143"/>
      <c r="C1520" s="144" t="s">
        <v>897</v>
      </c>
      <c r="D1520" s="144" t="s">
        <v>179</v>
      </c>
      <c r="E1520" s="145" t="s">
        <v>3436</v>
      </c>
      <c r="F1520" s="146" t="s">
        <v>3283</v>
      </c>
      <c r="G1520" s="147" t="s">
        <v>260</v>
      </c>
      <c r="H1520" s="148">
        <v>1</v>
      </c>
      <c r="I1520" s="149"/>
      <c r="J1520" s="150">
        <f>ROUND(I1520*H1520,2)</f>
        <v>0</v>
      </c>
      <c r="K1520" s="151"/>
      <c r="L1520" s="32"/>
      <c r="M1520" s="152" t="s">
        <v>1</v>
      </c>
      <c r="N1520" s="153" t="s">
        <v>41</v>
      </c>
      <c r="P1520" s="154">
        <f>O1520*H1520</f>
        <v>0</v>
      </c>
      <c r="Q1520" s="154">
        <v>0</v>
      </c>
      <c r="R1520" s="154">
        <f>Q1520*H1520</f>
        <v>0</v>
      </c>
      <c r="S1520" s="154">
        <v>0</v>
      </c>
      <c r="T1520" s="155">
        <f>S1520*H1520</f>
        <v>0</v>
      </c>
      <c r="AR1520" s="156" t="s">
        <v>183</v>
      </c>
      <c r="AT1520" s="156" t="s">
        <v>179</v>
      </c>
      <c r="AU1520" s="156" t="s">
        <v>88</v>
      </c>
      <c r="AY1520" s="17" t="s">
        <v>177</v>
      </c>
      <c r="BE1520" s="157">
        <f>IF(N1520="základná",J1520,0)</f>
        <v>0</v>
      </c>
      <c r="BF1520" s="157">
        <f>IF(N1520="znížená",J1520,0)</f>
        <v>0</v>
      </c>
      <c r="BG1520" s="157">
        <f>IF(N1520="zákl. prenesená",J1520,0)</f>
        <v>0</v>
      </c>
      <c r="BH1520" s="157">
        <f>IF(N1520="zníž. prenesená",J1520,0)</f>
        <v>0</v>
      </c>
      <c r="BI1520" s="157">
        <f>IF(N1520="nulová",J1520,0)</f>
        <v>0</v>
      </c>
      <c r="BJ1520" s="17" t="s">
        <v>88</v>
      </c>
      <c r="BK1520" s="157">
        <f>ROUND(I1520*H1520,2)</f>
        <v>0</v>
      </c>
      <c r="BL1520" s="17" t="s">
        <v>183</v>
      </c>
      <c r="BM1520" s="156" t="s">
        <v>3437</v>
      </c>
    </row>
    <row r="1521" spans="2:65" s="12" customFormat="1">
      <c r="B1521" s="158"/>
      <c r="D1521" s="159" t="s">
        <v>184</v>
      </c>
      <c r="E1521" s="160" t="s">
        <v>1</v>
      </c>
      <c r="F1521" s="161" t="s">
        <v>3431</v>
      </c>
      <c r="H1521" s="162">
        <v>1</v>
      </c>
      <c r="I1521" s="163"/>
      <c r="L1521" s="158"/>
      <c r="M1521" s="164"/>
      <c r="T1521" s="165"/>
      <c r="AT1521" s="160" t="s">
        <v>184</v>
      </c>
      <c r="AU1521" s="160" t="s">
        <v>88</v>
      </c>
      <c r="AV1521" s="12" t="s">
        <v>88</v>
      </c>
      <c r="AW1521" s="12" t="s">
        <v>31</v>
      </c>
      <c r="AX1521" s="12" t="s">
        <v>75</v>
      </c>
      <c r="AY1521" s="160" t="s">
        <v>177</v>
      </c>
    </row>
    <row r="1522" spans="2:65" s="15" customFormat="1">
      <c r="B1522" s="180"/>
      <c r="D1522" s="159" t="s">
        <v>184</v>
      </c>
      <c r="E1522" s="181" t="s">
        <v>1</v>
      </c>
      <c r="F1522" s="182" t="s">
        <v>3432</v>
      </c>
      <c r="H1522" s="181" t="s">
        <v>1</v>
      </c>
      <c r="I1522" s="183"/>
      <c r="L1522" s="180"/>
      <c r="M1522" s="184"/>
      <c r="T1522" s="185"/>
      <c r="AT1522" s="181" t="s">
        <v>184</v>
      </c>
      <c r="AU1522" s="181" t="s">
        <v>88</v>
      </c>
      <c r="AV1522" s="15" t="s">
        <v>82</v>
      </c>
      <c r="AW1522" s="15" t="s">
        <v>31</v>
      </c>
      <c r="AX1522" s="15" t="s">
        <v>75</v>
      </c>
      <c r="AY1522" s="181" t="s">
        <v>177</v>
      </c>
    </row>
    <row r="1523" spans="2:65" s="13" customFormat="1">
      <c r="B1523" s="166"/>
      <c r="D1523" s="159" t="s">
        <v>184</v>
      </c>
      <c r="E1523" s="167" t="s">
        <v>1</v>
      </c>
      <c r="F1523" s="168" t="s">
        <v>186</v>
      </c>
      <c r="H1523" s="169">
        <v>1</v>
      </c>
      <c r="I1523" s="170"/>
      <c r="L1523" s="166"/>
      <c r="M1523" s="171"/>
      <c r="T1523" s="172"/>
      <c r="AT1523" s="167" t="s">
        <v>184</v>
      </c>
      <c r="AU1523" s="167" t="s">
        <v>88</v>
      </c>
      <c r="AV1523" s="13" t="s">
        <v>183</v>
      </c>
      <c r="AW1523" s="13" t="s">
        <v>31</v>
      </c>
      <c r="AX1523" s="13" t="s">
        <v>82</v>
      </c>
      <c r="AY1523" s="167" t="s">
        <v>177</v>
      </c>
    </row>
    <row r="1524" spans="2:65" s="1" customFormat="1" ht="55.5" customHeight="1">
      <c r="B1524" s="143"/>
      <c r="C1524" s="144" t="s">
        <v>1476</v>
      </c>
      <c r="D1524" s="144" t="s">
        <v>179</v>
      </c>
      <c r="E1524" s="145" t="s">
        <v>3438</v>
      </c>
      <c r="F1524" s="146" t="s">
        <v>3439</v>
      </c>
      <c r="G1524" s="147" t="s">
        <v>260</v>
      </c>
      <c r="H1524" s="148">
        <v>1</v>
      </c>
      <c r="I1524" s="149"/>
      <c r="J1524" s="150">
        <f>ROUND(I1524*H1524,2)</f>
        <v>0</v>
      </c>
      <c r="K1524" s="151"/>
      <c r="L1524" s="32"/>
      <c r="M1524" s="152" t="s">
        <v>1</v>
      </c>
      <c r="N1524" s="153" t="s">
        <v>41</v>
      </c>
      <c r="P1524" s="154">
        <f>O1524*H1524</f>
        <v>0</v>
      </c>
      <c r="Q1524" s="154">
        <v>0</v>
      </c>
      <c r="R1524" s="154">
        <f>Q1524*H1524</f>
        <v>0</v>
      </c>
      <c r="S1524" s="154">
        <v>0</v>
      </c>
      <c r="T1524" s="155">
        <f>S1524*H1524</f>
        <v>0</v>
      </c>
      <c r="AR1524" s="156" t="s">
        <v>183</v>
      </c>
      <c r="AT1524" s="156" t="s">
        <v>179</v>
      </c>
      <c r="AU1524" s="156" t="s">
        <v>88</v>
      </c>
      <c r="AY1524" s="17" t="s">
        <v>177</v>
      </c>
      <c r="BE1524" s="157">
        <f>IF(N1524="základná",J1524,0)</f>
        <v>0</v>
      </c>
      <c r="BF1524" s="157">
        <f>IF(N1524="znížená",J1524,0)</f>
        <v>0</v>
      </c>
      <c r="BG1524" s="157">
        <f>IF(N1524="zákl. prenesená",J1524,0)</f>
        <v>0</v>
      </c>
      <c r="BH1524" s="157">
        <f>IF(N1524="zníž. prenesená",J1524,0)</f>
        <v>0</v>
      </c>
      <c r="BI1524" s="157">
        <f>IF(N1524="nulová",J1524,0)</f>
        <v>0</v>
      </c>
      <c r="BJ1524" s="17" t="s">
        <v>88</v>
      </c>
      <c r="BK1524" s="157">
        <f>ROUND(I1524*H1524,2)</f>
        <v>0</v>
      </c>
      <c r="BL1524" s="17" t="s">
        <v>183</v>
      </c>
      <c r="BM1524" s="156" t="s">
        <v>3440</v>
      </c>
    </row>
    <row r="1525" spans="2:65" s="12" customFormat="1">
      <c r="B1525" s="158"/>
      <c r="D1525" s="159" t="s">
        <v>184</v>
      </c>
      <c r="E1525" s="160" t="s">
        <v>1</v>
      </c>
      <c r="F1525" s="161" t="s">
        <v>3431</v>
      </c>
      <c r="H1525" s="162">
        <v>1</v>
      </c>
      <c r="I1525" s="163"/>
      <c r="L1525" s="158"/>
      <c r="M1525" s="164"/>
      <c r="T1525" s="165"/>
      <c r="AT1525" s="160" t="s">
        <v>184</v>
      </c>
      <c r="AU1525" s="160" t="s">
        <v>88</v>
      </c>
      <c r="AV1525" s="12" t="s">
        <v>88</v>
      </c>
      <c r="AW1525" s="12" t="s">
        <v>31</v>
      </c>
      <c r="AX1525" s="12" t="s">
        <v>75</v>
      </c>
      <c r="AY1525" s="160" t="s">
        <v>177</v>
      </c>
    </row>
    <row r="1526" spans="2:65" s="15" customFormat="1">
      <c r="B1526" s="180"/>
      <c r="D1526" s="159" t="s">
        <v>184</v>
      </c>
      <c r="E1526" s="181" t="s">
        <v>1</v>
      </c>
      <c r="F1526" s="182" t="s">
        <v>3432</v>
      </c>
      <c r="H1526" s="181" t="s">
        <v>1</v>
      </c>
      <c r="I1526" s="183"/>
      <c r="L1526" s="180"/>
      <c r="M1526" s="184"/>
      <c r="T1526" s="185"/>
      <c r="AT1526" s="181" t="s">
        <v>184</v>
      </c>
      <c r="AU1526" s="181" t="s">
        <v>88</v>
      </c>
      <c r="AV1526" s="15" t="s">
        <v>82</v>
      </c>
      <c r="AW1526" s="15" t="s">
        <v>31</v>
      </c>
      <c r="AX1526" s="15" t="s">
        <v>75</v>
      </c>
      <c r="AY1526" s="181" t="s">
        <v>177</v>
      </c>
    </row>
    <row r="1527" spans="2:65" s="13" customFormat="1">
      <c r="B1527" s="166"/>
      <c r="D1527" s="159" t="s">
        <v>184</v>
      </c>
      <c r="E1527" s="167" t="s">
        <v>1</v>
      </c>
      <c r="F1527" s="168" t="s">
        <v>186</v>
      </c>
      <c r="H1527" s="169">
        <v>1</v>
      </c>
      <c r="I1527" s="170"/>
      <c r="L1527" s="166"/>
      <c r="M1527" s="171"/>
      <c r="T1527" s="172"/>
      <c r="AT1527" s="167" t="s">
        <v>184</v>
      </c>
      <c r="AU1527" s="167" t="s">
        <v>88</v>
      </c>
      <c r="AV1527" s="13" t="s">
        <v>183</v>
      </c>
      <c r="AW1527" s="13" t="s">
        <v>31</v>
      </c>
      <c r="AX1527" s="13" t="s">
        <v>82</v>
      </c>
      <c r="AY1527" s="167" t="s">
        <v>177</v>
      </c>
    </row>
    <row r="1528" spans="2:65" s="1" customFormat="1" ht="62.7" customHeight="1">
      <c r="B1528" s="143"/>
      <c r="C1528" s="144" t="s">
        <v>901</v>
      </c>
      <c r="D1528" s="144" t="s">
        <v>179</v>
      </c>
      <c r="E1528" s="145" t="s">
        <v>3441</v>
      </c>
      <c r="F1528" s="146" t="s">
        <v>3396</v>
      </c>
      <c r="G1528" s="147" t="s">
        <v>260</v>
      </c>
      <c r="H1528" s="148">
        <v>1</v>
      </c>
      <c r="I1528" s="149"/>
      <c r="J1528" s="150">
        <f>ROUND(I1528*H1528,2)</f>
        <v>0</v>
      </c>
      <c r="K1528" s="151"/>
      <c r="L1528" s="32"/>
      <c r="M1528" s="152" t="s">
        <v>1</v>
      </c>
      <c r="N1528" s="153" t="s">
        <v>41</v>
      </c>
      <c r="P1528" s="154">
        <f>O1528*H1528</f>
        <v>0</v>
      </c>
      <c r="Q1528" s="154">
        <v>0</v>
      </c>
      <c r="R1528" s="154">
        <f>Q1528*H1528</f>
        <v>0</v>
      </c>
      <c r="S1528" s="154">
        <v>0</v>
      </c>
      <c r="T1528" s="155">
        <f>S1528*H1528</f>
        <v>0</v>
      </c>
      <c r="AR1528" s="156" t="s">
        <v>183</v>
      </c>
      <c r="AT1528" s="156" t="s">
        <v>179</v>
      </c>
      <c r="AU1528" s="156" t="s">
        <v>88</v>
      </c>
      <c r="AY1528" s="17" t="s">
        <v>177</v>
      </c>
      <c r="BE1528" s="157">
        <f>IF(N1528="základná",J1528,0)</f>
        <v>0</v>
      </c>
      <c r="BF1528" s="157">
        <f>IF(N1528="znížená",J1528,0)</f>
        <v>0</v>
      </c>
      <c r="BG1528" s="157">
        <f>IF(N1528="zákl. prenesená",J1528,0)</f>
        <v>0</v>
      </c>
      <c r="BH1528" s="157">
        <f>IF(N1528="zníž. prenesená",J1528,0)</f>
        <v>0</v>
      </c>
      <c r="BI1528" s="157">
        <f>IF(N1528="nulová",J1528,0)</f>
        <v>0</v>
      </c>
      <c r="BJ1528" s="17" t="s">
        <v>88</v>
      </c>
      <c r="BK1528" s="157">
        <f>ROUND(I1528*H1528,2)</f>
        <v>0</v>
      </c>
      <c r="BL1528" s="17" t="s">
        <v>183</v>
      </c>
      <c r="BM1528" s="156" t="s">
        <v>3442</v>
      </c>
    </row>
    <row r="1529" spans="2:65" s="12" customFormat="1">
      <c r="B1529" s="158"/>
      <c r="D1529" s="159" t="s">
        <v>184</v>
      </c>
      <c r="E1529" s="160" t="s">
        <v>1</v>
      </c>
      <c r="F1529" s="161" t="s">
        <v>3443</v>
      </c>
      <c r="H1529" s="162">
        <v>1</v>
      </c>
      <c r="I1529" s="163"/>
      <c r="L1529" s="158"/>
      <c r="M1529" s="164"/>
      <c r="T1529" s="165"/>
      <c r="AT1529" s="160" t="s">
        <v>184</v>
      </c>
      <c r="AU1529" s="160" t="s">
        <v>88</v>
      </c>
      <c r="AV1529" s="12" t="s">
        <v>88</v>
      </c>
      <c r="AW1529" s="12" t="s">
        <v>31</v>
      </c>
      <c r="AX1529" s="12" t="s">
        <v>75</v>
      </c>
      <c r="AY1529" s="160" t="s">
        <v>177</v>
      </c>
    </row>
    <row r="1530" spans="2:65" s="15" customFormat="1" ht="30.6">
      <c r="B1530" s="180"/>
      <c r="D1530" s="159" t="s">
        <v>184</v>
      </c>
      <c r="E1530" s="181" t="s">
        <v>1</v>
      </c>
      <c r="F1530" s="182" t="s">
        <v>3385</v>
      </c>
      <c r="H1530" s="181" t="s">
        <v>1</v>
      </c>
      <c r="I1530" s="183"/>
      <c r="L1530" s="180"/>
      <c r="M1530" s="184"/>
      <c r="T1530" s="185"/>
      <c r="AT1530" s="181" t="s">
        <v>184</v>
      </c>
      <c r="AU1530" s="181" t="s">
        <v>88</v>
      </c>
      <c r="AV1530" s="15" t="s">
        <v>82</v>
      </c>
      <c r="AW1530" s="15" t="s">
        <v>31</v>
      </c>
      <c r="AX1530" s="15" t="s">
        <v>75</v>
      </c>
      <c r="AY1530" s="181" t="s">
        <v>177</v>
      </c>
    </row>
    <row r="1531" spans="2:65" s="13" customFormat="1">
      <c r="B1531" s="166"/>
      <c r="D1531" s="159" t="s">
        <v>184</v>
      </c>
      <c r="E1531" s="167" t="s">
        <v>1</v>
      </c>
      <c r="F1531" s="168" t="s">
        <v>186</v>
      </c>
      <c r="H1531" s="169">
        <v>1</v>
      </c>
      <c r="I1531" s="170"/>
      <c r="L1531" s="166"/>
      <c r="M1531" s="171"/>
      <c r="T1531" s="172"/>
      <c r="AT1531" s="167" t="s">
        <v>184</v>
      </c>
      <c r="AU1531" s="167" t="s">
        <v>88</v>
      </c>
      <c r="AV1531" s="13" t="s">
        <v>183</v>
      </c>
      <c r="AW1531" s="13" t="s">
        <v>31</v>
      </c>
      <c r="AX1531" s="13" t="s">
        <v>82</v>
      </c>
      <c r="AY1531" s="167" t="s">
        <v>177</v>
      </c>
    </row>
    <row r="1532" spans="2:65" s="1" customFormat="1" ht="66.75" customHeight="1">
      <c r="B1532" s="143"/>
      <c r="C1532" s="144" t="s">
        <v>1483</v>
      </c>
      <c r="D1532" s="144" t="s">
        <v>179</v>
      </c>
      <c r="E1532" s="145" t="s">
        <v>3444</v>
      </c>
      <c r="F1532" s="146" t="s">
        <v>3413</v>
      </c>
      <c r="G1532" s="147" t="s">
        <v>260</v>
      </c>
      <c r="H1532" s="148">
        <v>1</v>
      </c>
      <c r="I1532" s="149"/>
      <c r="J1532" s="150">
        <f>ROUND(I1532*H1532,2)</f>
        <v>0</v>
      </c>
      <c r="K1532" s="151"/>
      <c r="L1532" s="32"/>
      <c r="M1532" s="152" t="s">
        <v>1</v>
      </c>
      <c r="N1532" s="153" t="s">
        <v>41</v>
      </c>
      <c r="P1532" s="154">
        <f>O1532*H1532</f>
        <v>0</v>
      </c>
      <c r="Q1532" s="154">
        <v>0</v>
      </c>
      <c r="R1532" s="154">
        <f>Q1532*H1532</f>
        <v>0</v>
      </c>
      <c r="S1532" s="154">
        <v>0</v>
      </c>
      <c r="T1532" s="155">
        <f>S1532*H1532</f>
        <v>0</v>
      </c>
      <c r="AR1532" s="156" t="s">
        <v>183</v>
      </c>
      <c r="AT1532" s="156" t="s">
        <v>179</v>
      </c>
      <c r="AU1532" s="156" t="s">
        <v>88</v>
      </c>
      <c r="AY1532" s="17" t="s">
        <v>177</v>
      </c>
      <c r="BE1532" s="157">
        <f>IF(N1532="základná",J1532,0)</f>
        <v>0</v>
      </c>
      <c r="BF1532" s="157">
        <f>IF(N1532="znížená",J1532,0)</f>
        <v>0</v>
      </c>
      <c r="BG1532" s="157">
        <f>IF(N1532="zákl. prenesená",J1532,0)</f>
        <v>0</v>
      </c>
      <c r="BH1532" s="157">
        <f>IF(N1532="zníž. prenesená",J1532,0)</f>
        <v>0</v>
      </c>
      <c r="BI1532" s="157">
        <f>IF(N1532="nulová",J1532,0)</f>
        <v>0</v>
      </c>
      <c r="BJ1532" s="17" t="s">
        <v>88</v>
      </c>
      <c r="BK1532" s="157">
        <f>ROUND(I1532*H1532,2)</f>
        <v>0</v>
      </c>
      <c r="BL1532" s="17" t="s">
        <v>183</v>
      </c>
      <c r="BM1532" s="156" t="s">
        <v>3445</v>
      </c>
    </row>
    <row r="1533" spans="2:65" s="12" customFormat="1">
      <c r="B1533" s="158"/>
      <c r="D1533" s="159" t="s">
        <v>184</v>
      </c>
      <c r="E1533" s="160" t="s">
        <v>1</v>
      </c>
      <c r="F1533" s="161" t="s">
        <v>3443</v>
      </c>
      <c r="H1533" s="162">
        <v>1</v>
      </c>
      <c r="I1533" s="163"/>
      <c r="L1533" s="158"/>
      <c r="M1533" s="164"/>
      <c r="T1533" s="165"/>
      <c r="AT1533" s="160" t="s">
        <v>184</v>
      </c>
      <c r="AU1533" s="160" t="s">
        <v>88</v>
      </c>
      <c r="AV1533" s="12" t="s">
        <v>88</v>
      </c>
      <c r="AW1533" s="12" t="s">
        <v>31</v>
      </c>
      <c r="AX1533" s="12" t="s">
        <v>75</v>
      </c>
      <c r="AY1533" s="160" t="s">
        <v>177</v>
      </c>
    </row>
    <row r="1534" spans="2:65" s="15" customFormat="1" ht="30.6">
      <c r="B1534" s="180"/>
      <c r="D1534" s="159" t="s">
        <v>184</v>
      </c>
      <c r="E1534" s="181" t="s">
        <v>1</v>
      </c>
      <c r="F1534" s="182" t="s">
        <v>3385</v>
      </c>
      <c r="H1534" s="181" t="s">
        <v>1</v>
      </c>
      <c r="I1534" s="183"/>
      <c r="L1534" s="180"/>
      <c r="M1534" s="184"/>
      <c r="T1534" s="185"/>
      <c r="AT1534" s="181" t="s">
        <v>184</v>
      </c>
      <c r="AU1534" s="181" t="s">
        <v>88</v>
      </c>
      <c r="AV1534" s="15" t="s">
        <v>82</v>
      </c>
      <c r="AW1534" s="15" t="s">
        <v>31</v>
      </c>
      <c r="AX1534" s="15" t="s">
        <v>75</v>
      </c>
      <c r="AY1534" s="181" t="s">
        <v>177</v>
      </c>
    </row>
    <row r="1535" spans="2:65" s="13" customFormat="1">
      <c r="B1535" s="166"/>
      <c r="D1535" s="159" t="s">
        <v>184</v>
      </c>
      <c r="E1535" s="167" t="s">
        <v>1</v>
      </c>
      <c r="F1535" s="168" t="s">
        <v>186</v>
      </c>
      <c r="H1535" s="169">
        <v>1</v>
      </c>
      <c r="I1535" s="170"/>
      <c r="L1535" s="166"/>
      <c r="M1535" s="171"/>
      <c r="T1535" s="172"/>
      <c r="AT1535" s="167" t="s">
        <v>184</v>
      </c>
      <c r="AU1535" s="167" t="s">
        <v>88</v>
      </c>
      <c r="AV1535" s="13" t="s">
        <v>183</v>
      </c>
      <c r="AW1535" s="13" t="s">
        <v>31</v>
      </c>
      <c r="AX1535" s="13" t="s">
        <v>82</v>
      </c>
      <c r="AY1535" s="167" t="s">
        <v>177</v>
      </c>
    </row>
    <row r="1536" spans="2:65" s="1" customFormat="1" ht="66.75" customHeight="1">
      <c r="B1536" s="143"/>
      <c r="C1536" s="144" t="s">
        <v>906</v>
      </c>
      <c r="D1536" s="144" t="s">
        <v>179</v>
      </c>
      <c r="E1536" s="145" t="s">
        <v>3446</v>
      </c>
      <c r="F1536" s="146" t="s">
        <v>3403</v>
      </c>
      <c r="G1536" s="147" t="s">
        <v>260</v>
      </c>
      <c r="H1536" s="148">
        <v>1</v>
      </c>
      <c r="I1536" s="149"/>
      <c r="J1536" s="150">
        <f>ROUND(I1536*H1536,2)</f>
        <v>0</v>
      </c>
      <c r="K1536" s="151"/>
      <c r="L1536" s="32"/>
      <c r="M1536" s="152" t="s">
        <v>1</v>
      </c>
      <c r="N1536" s="153" t="s">
        <v>41</v>
      </c>
      <c r="P1536" s="154">
        <f>O1536*H1536</f>
        <v>0</v>
      </c>
      <c r="Q1536" s="154">
        <v>0</v>
      </c>
      <c r="R1536" s="154">
        <f>Q1536*H1536</f>
        <v>0</v>
      </c>
      <c r="S1536" s="154">
        <v>0</v>
      </c>
      <c r="T1536" s="155">
        <f>S1536*H1536</f>
        <v>0</v>
      </c>
      <c r="AR1536" s="156" t="s">
        <v>183</v>
      </c>
      <c r="AT1536" s="156" t="s">
        <v>179</v>
      </c>
      <c r="AU1536" s="156" t="s">
        <v>88</v>
      </c>
      <c r="AY1536" s="17" t="s">
        <v>177</v>
      </c>
      <c r="BE1536" s="157">
        <f>IF(N1536="základná",J1536,0)</f>
        <v>0</v>
      </c>
      <c r="BF1536" s="157">
        <f>IF(N1536="znížená",J1536,0)</f>
        <v>0</v>
      </c>
      <c r="BG1536" s="157">
        <f>IF(N1536="zákl. prenesená",J1536,0)</f>
        <v>0</v>
      </c>
      <c r="BH1536" s="157">
        <f>IF(N1536="zníž. prenesená",J1536,0)</f>
        <v>0</v>
      </c>
      <c r="BI1536" s="157">
        <f>IF(N1536="nulová",J1536,0)</f>
        <v>0</v>
      </c>
      <c r="BJ1536" s="17" t="s">
        <v>88</v>
      </c>
      <c r="BK1536" s="157">
        <f>ROUND(I1536*H1536,2)</f>
        <v>0</v>
      </c>
      <c r="BL1536" s="17" t="s">
        <v>183</v>
      </c>
      <c r="BM1536" s="156" t="s">
        <v>3447</v>
      </c>
    </row>
    <row r="1537" spans="2:65" s="12" customFormat="1">
      <c r="B1537" s="158"/>
      <c r="D1537" s="159" t="s">
        <v>184</v>
      </c>
      <c r="E1537" s="160" t="s">
        <v>1</v>
      </c>
      <c r="F1537" s="161" t="s">
        <v>3443</v>
      </c>
      <c r="H1537" s="162">
        <v>1</v>
      </c>
      <c r="I1537" s="163"/>
      <c r="L1537" s="158"/>
      <c r="M1537" s="164"/>
      <c r="T1537" s="165"/>
      <c r="AT1537" s="160" t="s">
        <v>184</v>
      </c>
      <c r="AU1537" s="160" t="s">
        <v>88</v>
      </c>
      <c r="AV1537" s="12" t="s">
        <v>88</v>
      </c>
      <c r="AW1537" s="12" t="s">
        <v>31</v>
      </c>
      <c r="AX1537" s="12" t="s">
        <v>75</v>
      </c>
      <c r="AY1537" s="160" t="s">
        <v>177</v>
      </c>
    </row>
    <row r="1538" spans="2:65" s="15" customFormat="1" ht="30.6">
      <c r="B1538" s="180"/>
      <c r="D1538" s="159" t="s">
        <v>184</v>
      </c>
      <c r="E1538" s="181" t="s">
        <v>1</v>
      </c>
      <c r="F1538" s="182" t="s">
        <v>3385</v>
      </c>
      <c r="H1538" s="181" t="s">
        <v>1</v>
      </c>
      <c r="I1538" s="183"/>
      <c r="L1538" s="180"/>
      <c r="M1538" s="184"/>
      <c r="T1538" s="185"/>
      <c r="AT1538" s="181" t="s">
        <v>184</v>
      </c>
      <c r="AU1538" s="181" t="s">
        <v>88</v>
      </c>
      <c r="AV1538" s="15" t="s">
        <v>82</v>
      </c>
      <c r="AW1538" s="15" t="s">
        <v>31</v>
      </c>
      <c r="AX1538" s="15" t="s">
        <v>75</v>
      </c>
      <c r="AY1538" s="181" t="s">
        <v>177</v>
      </c>
    </row>
    <row r="1539" spans="2:65" s="13" customFormat="1">
      <c r="B1539" s="166"/>
      <c r="D1539" s="159" t="s">
        <v>184</v>
      </c>
      <c r="E1539" s="167" t="s">
        <v>1</v>
      </c>
      <c r="F1539" s="168" t="s">
        <v>186</v>
      </c>
      <c r="H1539" s="169">
        <v>1</v>
      </c>
      <c r="I1539" s="170"/>
      <c r="L1539" s="166"/>
      <c r="M1539" s="171"/>
      <c r="T1539" s="172"/>
      <c r="AT1539" s="167" t="s">
        <v>184</v>
      </c>
      <c r="AU1539" s="167" t="s">
        <v>88</v>
      </c>
      <c r="AV1539" s="13" t="s">
        <v>183</v>
      </c>
      <c r="AW1539" s="13" t="s">
        <v>31</v>
      </c>
      <c r="AX1539" s="13" t="s">
        <v>82</v>
      </c>
      <c r="AY1539" s="167" t="s">
        <v>177</v>
      </c>
    </row>
    <row r="1540" spans="2:65" s="1" customFormat="1" ht="55.5" customHeight="1">
      <c r="B1540" s="143"/>
      <c r="C1540" s="144" t="s">
        <v>1489</v>
      </c>
      <c r="D1540" s="144" t="s">
        <v>179</v>
      </c>
      <c r="E1540" s="145" t="s">
        <v>3448</v>
      </c>
      <c r="F1540" s="146" t="s">
        <v>3406</v>
      </c>
      <c r="G1540" s="147" t="s">
        <v>260</v>
      </c>
      <c r="H1540" s="148">
        <v>1</v>
      </c>
      <c r="I1540" s="149"/>
      <c r="J1540" s="150">
        <f>ROUND(I1540*H1540,2)</f>
        <v>0</v>
      </c>
      <c r="K1540" s="151"/>
      <c r="L1540" s="32"/>
      <c r="M1540" s="152" t="s">
        <v>1</v>
      </c>
      <c r="N1540" s="153" t="s">
        <v>41</v>
      </c>
      <c r="P1540" s="154">
        <f>O1540*H1540</f>
        <v>0</v>
      </c>
      <c r="Q1540" s="154">
        <v>0</v>
      </c>
      <c r="R1540" s="154">
        <f>Q1540*H1540</f>
        <v>0</v>
      </c>
      <c r="S1540" s="154">
        <v>0</v>
      </c>
      <c r="T1540" s="155">
        <f>S1540*H1540</f>
        <v>0</v>
      </c>
      <c r="AR1540" s="156" t="s">
        <v>183</v>
      </c>
      <c r="AT1540" s="156" t="s">
        <v>179</v>
      </c>
      <c r="AU1540" s="156" t="s">
        <v>88</v>
      </c>
      <c r="AY1540" s="17" t="s">
        <v>177</v>
      </c>
      <c r="BE1540" s="157">
        <f>IF(N1540="základná",J1540,0)</f>
        <v>0</v>
      </c>
      <c r="BF1540" s="157">
        <f>IF(N1540="znížená",J1540,0)</f>
        <v>0</v>
      </c>
      <c r="BG1540" s="157">
        <f>IF(N1540="zákl. prenesená",J1540,0)</f>
        <v>0</v>
      </c>
      <c r="BH1540" s="157">
        <f>IF(N1540="zníž. prenesená",J1540,0)</f>
        <v>0</v>
      </c>
      <c r="BI1540" s="157">
        <f>IF(N1540="nulová",J1540,0)</f>
        <v>0</v>
      </c>
      <c r="BJ1540" s="17" t="s">
        <v>88</v>
      </c>
      <c r="BK1540" s="157">
        <f>ROUND(I1540*H1540,2)</f>
        <v>0</v>
      </c>
      <c r="BL1540" s="17" t="s">
        <v>183</v>
      </c>
      <c r="BM1540" s="156" t="s">
        <v>3449</v>
      </c>
    </row>
    <row r="1541" spans="2:65" s="12" customFormat="1">
      <c r="B1541" s="158"/>
      <c r="D1541" s="159" t="s">
        <v>184</v>
      </c>
      <c r="E1541" s="160" t="s">
        <v>1</v>
      </c>
      <c r="F1541" s="161" t="s">
        <v>3443</v>
      </c>
      <c r="H1541" s="162">
        <v>1</v>
      </c>
      <c r="I1541" s="163"/>
      <c r="L1541" s="158"/>
      <c r="M1541" s="164"/>
      <c r="T1541" s="165"/>
      <c r="AT1541" s="160" t="s">
        <v>184</v>
      </c>
      <c r="AU1541" s="160" t="s">
        <v>88</v>
      </c>
      <c r="AV1541" s="12" t="s">
        <v>88</v>
      </c>
      <c r="AW1541" s="12" t="s">
        <v>31</v>
      </c>
      <c r="AX1541" s="12" t="s">
        <v>75</v>
      </c>
      <c r="AY1541" s="160" t="s">
        <v>177</v>
      </c>
    </row>
    <row r="1542" spans="2:65" s="15" customFormat="1" ht="30.6">
      <c r="B1542" s="180"/>
      <c r="D1542" s="159" t="s">
        <v>184</v>
      </c>
      <c r="E1542" s="181" t="s">
        <v>1</v>
      </c>
      <c r="F1542" s="182" t="s">
        <v>3450</v>
      </c>
      <c r="H1542" s="181" t="s">
        <v>1</v>
      </c>
      <c r="I1542" s="183"/>
      <c r="L1542" s="180"/>
      <c r="M1542" s="184"/>
      <c r="T1542" s="185"/>
      <c r="AT1542" s="181" t="s">
        <v>184</v>
      </c>
      <c r="AU1542" s="181" t="s">
        <v>88</v>
      </c>
      <c r="AV1542" s="15" t="s">
        <v>82</v>
      </c>
      <c r="AW1542" s="15" t="s">
        <v>31</v>
      </c>
      <c r="AX1542" s="15" t="s">
        <v>75</v>
      </c>
      <c r="AY1542" s="181" t="s">
        <v>177</v>
      </c>
    </row>
    <row r="1543" spans="2:65" s="13" customFormat="1">
      <c r="B1543" s="166"/>
      <c r="D1543" s="159" t="s">
        <v>184</v>
      </c>
      <c r="E1543" s="167" t="s">
        <v>1</v>
      </c>
      <c r="F1543" s="168" t="s">
        <v>186</v>
      </c>
      <c r="H1543" s="169">
        <v>1</v>
      </c>
      <c r="I1543" s="170"/>
      <c r="L1543" s="166"/>
      <c r="M1543" s="171"/>
      <c r="T1543" s="172"/>
      <c r="AT1543" s="167" t="s">
        <v>184</v>
      </c>
      <c r="AU1543" s="167" t="s">
        <v>88</v>
      </c>
      <c r="AV1543" s="13" t="s">
        <v>183</v>
      </c>
      <c r="AW1543" s="13" t="s">
        <v>31</v>
      </c>
      <c r="AX1543" s="13" t="s">
        <v>82</v>
      </c>
      <c r="AY1543" s="167" t="s">
        <v>177</v>
      </c>
    </row>
    <row r="1544" spans="2:65" s="1" customFormat="1" ht="62.7" customHeight="1">
      <c r="B1544" s="143"/>
      <c r="C1544" s="144" t="s">
        <v>909</v>
      </c>
      <c r="D1544" s="144" t="s">
        <v>179</v>
      </c>
      <c r="E1544" s="145" t="s">
        <v>3451</v>
      </c>
      <c r="F1544" s="146" t="s">
        <v>3452</v>
      </c>
      <c r="G1544" s="147" t="s">
        <v>260</v>
      </c>
      <c r="H1544" s="148">
        <v>1</v>
      </c>
      <c r="I1544" s="149"/>
      <c r="J1544" s="150">
        <f>ROUND(I1544*H1544,2)</f>
        <v>0</v>
      </c>
      <c r="K1544" s="151"/>
      <c r="L1544" s="32"/>
      <c r="M1544" s="152" t="s">
        <v>1</v>
      </c>
      <c r="N1544" s="153" t="s">
        <v>41</v>
      </c>
      <c r="P1544" s="154">
        <f>O1544*H1544</f>
        <v>0</v>
      </c>
      <c r="Q1544" s="154">
        <v>0</v>
      </c>
      <c r="R1544" s="154">
        <f>Q1544*H1544</f>
        <v>0</v>
      </c>
      <c r="S1544" s="154">
        <v>0</v>
      </c>
      <c r="T1544" s="155">
        <f>S1544*H1544</f>
        <v>0</v>
      </c>
      <c r="AR1544" s="156" t="s">
        <v>183</v>
      </c>
      <c r="AT1544" s="156" t="s">
        <v>179</v>
      </c>
      <c r="AU1544" s="156" t="s">
        <v>88</v>
      </c>
      <c r="AY1544" s="17" t="s">
        <v>177</v>
      </c>
      <c r="BE1544" s="157">
        <f>IF(N1544="základná",J1544,0)</f>
        <v>0</v>
      </c>
      <c r="BF1544" s="157">
        <f>IF(N1544="znížená",J1544,0)</f>
        <v>0</v>
      </c>
      <c r="BG1544" s="157">
        <f>IF(N1544="zákl. prenesená",J1544,0)</f>
        <v>0</v>
      </c>
      <c r="BH1544" s="157">
        <f>IF(N1544="zníž. prenesená",J1544,0)</f>
        <v>0</v>
      </c>
      <c r="BI1544" s="157">
        <f>IF(N1544="nulová",J1544,0)</f>
        <v>0</v>
      </c>
      <c r="BJ1544" s="17" t="s">
        <v>88</v>
      </c>
      <c r="BK1544" s="157">
        <f>ROUND(I1544*H1544,2)</f>
        <v>0</v>
      </c>
      <c r="BL1544" s="17" t="s">
        <v>183</v>
      </c>
      <c r="BM1544" s="156" t="s">
        <v>3453</v>
      </c>
    </row>
    <row r="1545" spans="2:65" s="12" customFormat="1">
      <c r="B1545" s="158"/>
      <c r="D1545" s="159" t="s">
        <v>184</v>
      </c>
      <c r="E1545" s="160" t="s">
        <v>1</v>
      </c>
      <c r="F1545" s="161" t="s">
        <v>3454</v>
      </c>
      <c r="H1545" s="162">
        <v>1</v>
      </c>
      <c r="I1545" s="163"/>
      <c r="L1545" s="158"/>
      <c r="M1545" s="164"/>
      <c r="T1545" s="165"/>
      <c r="AT1545" s="160" t="s">
        <v>184</v>
      </c>
      <c r="AU1545" s="160" t="s">
        <v>88</v>
      </c>
      <c r="AV1545" s="12" t="s">
        <v>88</v>
      </c>
      <c r="AW1545" s="12" t="s">
        <v>31</v>
      </c>
      <c r="AX1545" s="12" t="s">
        <v>75</v>
      </c>
      <c r="AY1545" s="160" t="s">
        <v>177</v>
      </c>
    </row>
    <row r="1546" spans="2:65" s="15" customFormat="1">
      <c r="B1546" s="180"/>
      <c r="D1546" s="159" t="s">
        <v>184</v>
      </c>
      <c r="E1546" s="181" t="s">
        <v>1</v>
      </c>
      <c r="F1546" s="182" t="s">
        <v>3455</v>
      </c>
      <c r="H1546" s="181" t="s">
        <v>1</v>
      </c>
      <c r="I1546" s="183"/>
      <c r="L1546" s="180"/>
      <c r="M1546" s="184"/>
      <c r="T1546" s="185"/>
      <c r="AT1546" s="181" t="s">
        <v>184</v>
      </c>
      <c r="AU1546" s="181" t="s">
        <v>88</v>
      </c>
      <c r="AV1546" s="15" t="s">
        <v>82</v>
      </c>
      <c r="AW1546" s="15" t="s">
        <v>31</v>
      </c>
      <c r="AX1546" s="15" t="s">
        <v>75</v>
      </c>
      <c r="AY1546" s="181" t="s">
        <v>177</v>
      </c>
    </row>
    <row r="1547" spans="2:65" s="13" customFormat="1">
      <c r="B1547" s="166"/>
      <c r="D1547" s="159" t="s">
        <v>184</v>
      </c>
      <c r="E1547" s="167" t="s">
        <v>1</v>
      </c>
      <c r="F1547" s="168" t="s">
        <v>186</v>
      </c>
      <c r="H1547" s="169">
        <v>1</v>
      </c>
      <c r="I1547" s="170"/>
      <c r="L1547" s="166"/>
      <c r="M1547" s="171"/>
      <c r="T1547" s="172"/>
      <c r="AT1547" s="167" t="s">
        <v>184</v>
      </c>
      <c r="AU1547" s="167" t="s">
        <v>88</v>
      </c>
      <c r="AV1547" s="13" t="s">
        <v>183</v>
      </c>
      <c r="AW1547" s="13" t="s">
        <v>31</v>
      </c>
      <c r="AX1547" s="13" t="s">
        <v>82</v>
      </c>
      <c r="AY1547" s="167" t="s">
        <v>177</v>
      </c>
    </row>
    <row r="1548" spans="2:65" s="1" customFormat="1" ht="76.349999999999994" customHeight="1">
      <c r="B1548" s="143"/>
      <c r="C1548" s="144" t="s">
        <v>3456</v>
      </c>
      <c r="D1548" s="144" t="s">
        <v>179</v>
      </c>
      <c r="E1548" s="145" t="s">
        <v>3457</v>
      </c>
      <c r="F1548" s="146" t="s">
        <v>3458</v>
      </c>
      <c r="G1548" s="147" t="s">
        <v>260</v>
      </c>
      <c r="H1548" s="148">
        <v>1</v>
      </c>
      <c r="I1548" s="149"/>
      <c r="J1548" s="150">
        <f>ROUND(I1548*H1548,2)</f>
        <v>0</v>
      </c>
      <c r="K1548" s="151"/>
      <c r="L1548" s="32"/>
      <c r="M1548" s="152" t="s">
        <v>1</v>
      </c>
      <c r="N1548" s="153" t="s">
        <v>41</v>
      </c>
      <c r="P1548" s="154">
        <f>O1548*H1548</f>
        <v>0</v>
      </c>
      <c r="Q1548" s="154">
        <v>0</v>
      </c>
      <c r="R1548" s="154">
        <f>Q1548*H1548</f>
        <v>0</v>
      </c>
      <c r="S1548" s="154">
        <v>0</v>
      </c>
      <c r="T1548" s="155">
        <f>S1548*H1548</f>
        <v>0</v>
      </c>
      <c r="AR1548" s="156" t="s">
        <v>183</v>
      </c>
      <c r="AT1548" s="156" t="s">
        <v>179</v>
      </c>
      <c r="AU1548" s="156" t="s">
        <v>88</v>
      </c>
      <c r="AY1548" s="17" t="s">
        <v>177</v>
      </c>
      <c r="BE1548" s="157">
        <f>IF(N1548="základná",J1548,0)</f>
        <v>0</v>
      </c>
      <c r="BF1548" s="157">
        <f>IF(N1548="znížená",J1548,0)</f>
        <v>0</v>
      </c>
      <c r="BG1548" s="157">
        <f>IF(N1548="zákl. prenesená",J1548,0)</f>
        <v>0</v>
      </c>
      <c r="BH1548" s="157">
        <f>IF(N1548="zníž. prenesená",J1548,0)</f>
        <v>0</v>
      </c>
      <c r="BI1548" s="157">
        <f>IF(N1548="nulová",J1548,0)</f>
        <v>0</v>
      </c>
      <c r="BJ1548" s="17" t="s">
        <v>88</v>
      </c>
      <c r="BK1548" s="157">
        <f>ROUND(I1548*H1548,2)</f>
        <v>0</v>
      </c>
      <c r="BL1548" s="17" t="s">
        <v>183</v>
      </c>
      <c r="BM1548" s="156" t="s">
        <v>3459</v>
      </c>
    </row>
    <row r="1549" spans="2:65" s="12" customFormat="1">
      <c r="B1549" s="158"/>
      <c r="D1549" s="159" t="s">
        <v>184</v>
      </c>
      <c r="E1549" s="160" t="s">
        <v>1</v>
      </c>
      <c r="F1549" s="161" t="s">
        <v>3454</v>
      </c>
      <c r="H1549" s="162">
        <v>1</v>
      </c>
      <c r="I1549" s="163"/>
      <c r="L1549" s="158"/>
      <c r="M1549" s="164"/>
      <c r="T1549" s="165"/>
      <c r="AT1549" s="160" t="s">
        <v>184</v>
      </c>
      <c r="AU1549" s="160" t="s">
        <v>88</v>
      </c>
      <c r="AV1549" s="12" t="s">
        <v>88</v>
      </c>
      <c r="AW1549" s="12" t="s">
        <v>31</v>
      </c>
      <c r="AX1549" s="12" t="s">
        <v>75</v>
      </c>
      <c r="AY1549" s="160" t="s">
        <v>177</v>
      </c>
    </row>
    <row r="1550" spans="2:65" s="15" customFormat="1">
      <c r="B1550" s="180"/>
      <c r="D1550" s="159" t="s">
        <v>184</v>
      </c>
      <c r="E1550" s="181" t="s">
        <v>1</v>
      </c>
      <c r="F1550" s="182" t="s">
        <v>3455</v>
      </c>
      <c r="H1550" s="181" t="s">
        <v>1</v>
      </c>
      <c r="I1550" s="183"/>
      <c r="L1550" s="180"/>
      <c r="M1550" s="184"/>
      <c r="T1550" s="185"/>
      <c r="AT1550" s="181" t="s">
        <v>184</v>
      </c>
      <c r="AU1550" s="181" t="s">
        <v>88</v>
      </c>
      <c r="AV1550" s="15" t="s">
        <v>82</v>
      </c>
      <c r="AW1550" s="15" t="s">
        <v>31</v>
      </c>
      <c r="AX1550" s="15" t="s">
        <v>75</v>
      </c>
      <c r="AY1550" s="181" t="s">
        <v>177</v>
      </c>
    </row>
    <row r="1551" spans="2:65" s="13" customFormat="1">
      <c r="B1551" s="166"/>
      <c r="D1551" s="159" t="s">
        <v>184</v>
      </c>
      <c r="E1551" s="167" t="s">
        <v>1</v>
      </c>
      <c r="F1551" s="168" t="s">
        <v>186</v>
      </c>
      <c r="H1551" s="169">
        <v>1</v>
      </c>
      <c r="I1551" s="170"/>
      <c r="L1551" s="166"/>
      <c r="M1551" s="171"/>
      <c r="T1551" s="172"/>
      <c r="AT1551" s="167" t="s">
        <v>184</v>
      </c>
      <c r="AU1551" s="167" t="s">
        <v>88</v>
      </c>
      <c r="AV1551" s="13" t="s">
        <v>183</v>
      </c>
      <c r="AW1551" s="13" t="s">
        <v>31</v>
      </c>
      <c r="AX1551" s="13" t="s">
        <v>82</v>
      </c>
      <c r="AY1551" s="167" t="s">
        <v>177</v>
      </c>
    </row>
    <row r="1552" spans="2:65" s="1" customFormat="1" ht="66.75" customHeight="1">
      <c r="B1552" s="143"/>
      <c r="C1552" s="144" t="s">
        <v>915</v>
      </c>
      <c r="D1552" s="144" t="s">
        <v>179</v>
      </c>
      <c r="E1552" s="145" t="s">
        <v>3460</v>
      </c>
      <c r="F1552" s="146" t="s">
        <v>3461</v>
      </c>
      <c r="G1552" s="147" t="s">
        <v>260</v>
      </c>
      <c r="H1552" s="148">
        <v>1</v>
      </c>
      <c r="I1552" s="149"/>
      <c r="J1552" s="150">
        <f>ROUND(I1552*H1552,2)</f>
        <v>0</v>
      </c>
      <c r="K1552" s="151"/>
      <c r="L1552" s="32"/>
      <c r="M1552" s="152" t="s">
        <v>1</v>
      </c>
      <c r="N1552" s="153" t="s">
        <v>41</v>
      </c>
      <c r="P1552" s="154">
        <f>O1552*H1552</f>
        <v>0</v>
      </c>
      <c r="Q1552" s="154">
        <v>0</v>
      </c>
      <c r="R1552" s="154">
        <f>Q1552*H1552</f>
        <v>0</v>
      </c>
      <c r="S1552" s="154">
        <v>0</v>
      </c>
      <c r="T1552" s="155">
        <f>S1552*H1552</f>
        <v>0</v>
      </c>
      <c r="AR1552" s="156" t="s">
        <v>183</v>
      </c>
      <c r="AT1552" s="156" t="s">
        <v>179</v>
      </c>
      <c r="AU1552" s="156" t="s">
        <v>88</v>
      </c>
      <c r="AY1552" s="17" t="s">
        <v>177</v>
      </c>
      <c r="BE1552" s="157">
        <f>IF(N1552="základná",J1552,0)</f>
        <v>0</v>
      </c>
      <c r="BF1552" s="157">
        <f>IF(N1552="znížená",J1552,0)</f>
        <v>0</v>
      </c>
      <c r="BG1552" s="157">
        <f>IF(N1552="zákl. prenesená",J1552,0)</f>
        <v>0</v>
      </c>
      <c r="BH1552" s="157">
        <f>IF(N1552="zníž. prenesená",J1552,0)</f>
        <v>0</v>
      </c>
      <c r="BI1552" s="157">
        <f>IF(N1552="nulová",J1552,0)</f>
        <v>0</v>
      </c>
      <c r="BJ1552" s="17" t="s">
        <v>88</v>
      </c>
      <c r="BK1552" s="157">
        <f>ROUND(I1552*H1552,2)</f>
        <v>0</v>
      </c>
      <c r="BL1552" s="17" t="s">
        <v>183</v>
      </c>
      <c r="BM1552" s="156" t="s">
        <v>3462</v>
      </c>
    </row>
    <row r="1553" spans="2:65" s="12" customFormat="1">
      <c r="B1553" s="158"/>
      <c r="D1553" s="159" t="s">
        <v>184</v>
      </c>
      <c r="E1553" s="160" t="s">
        <v>1</v>
      </c>
      <c r="F1553" s="161" t="s">
        <v>3454</v>
      </c>
      <c r="H1553" s="162">
        <v>1</v>
      </c>
      <c r="I1553" s="163"/>
      <c r="L1553" s="158"/>
      <c r="M1553" s="164"/>
      <c r="T1553" s="165"/>
      <c r="AT1553" s="160" t="s">
        <v>184</v>
      </c>
      <c r="AU1553" s="160" t="s">
        <v>88</v>
      </c>
      <c r="AV1553" s="12" t="s">
        <v>88</v>
      </c>
      <c r="AW1553" s="12" t="s">
        <v>31</v>
      </c>
      <c r="AX1553" s="12" t="s">
        <v>75</v>
      </c>
      <c r="AY1553" s="160" t="s">
        <v>177</v>
      </c>
    </row>
    <row r="1554" spans="2:65" s="15" customFormat="1">
      <c r="B1554" s="180"/>
      <c r="D1554" s="159" t="s">
        <v>184</v>
      </c>
      <c r="E1554" s="181" t="s">
        <v>1</v>
      </c>
      <c r="F1554" s="182" t="s">
        <v>3455</v>
      </c>
      <c r="H1554" s="181" t="s">
        <v>1</v>
      </c>
      <c r="I1554" s="183"/>
      <c r="L1554" s="180"/>
      <c r="M1554" s="184"/>
      <c r="T1554" s="185"/>
      <c r="AT1554" s="181" t="s">
        <v>184</v>
      </c>
      <c r="AU1554" s="181" t="s">
        <v>88</v>
      </c>
      <c r="AV1554" s="15" t="s">
        <v>82</v>
      </c>
      <c r="AW1554" s="15" t="s">
        <v>31</v>
      </c>
      <c r="AX1554" s="15" t="s">
        <v>75</v>
      </c>
      <c r="AY1554" s="181" t="s">
        <v>177</v>
      </c>
    </row>
    <row r="1555" spans="2:65" s="13" customFormat="1">
      <c r="B1555" s="166"/>
      <c r="D1555" s="159" t="s">
        <v>184</v>
      </c>
      <c r="E1555" s="167" t="s">
        <v>1</v>
      </c>
      <c r="F1555" s="168" t="s">
        <v>186</v>
      </c>
      <c r="H1555" s="169">
        <v>1</v>
      </c>
      <c r="I1555" s="170"/>
      <c r="L1555" s="166"/>
      <c r="M1555" s="171"/>
      <c r="T1555" s="172"/>
      <c r="AT1555" s="167" t="s">
        <v>184</v>
      </c>
      <c r="AU1555" s="167" t="s">
        <v>88</v>
      </c>
      <c r="AV1555" s="13" t="s">
        <v>183</v>
      </c>
      <c r="AW1555" s="13" t="s">
        <v>31</v>
      </c>
      <c r="AX1555" s="13" t="s">
        <v>82</v>
      </c>
      <c r="AY1555" s="167" t="s">
        <v>177</v>
      </c>
    </row>
    <row r="1556" spans="2:65" s="1" customFormat="1" ht="62.7" customHeight="1">
      <c r="B1556" s="143"/>
      <c r="C1556" s="144" t="s">
        <v>3463</v>
      </c>
      <c r="D1556" s="144" t="s">
        <v>179</v>
      </c>
      <c r="E1556" s="145" t="s">
        <v>3464</v>
      </c>
      <c r="F1556" s="146" t="s">
        <v>3465</v>
      </c>
      <c r="G1556" s="147" t="s">
        <v>260</v>
      </c>
      <c r="H1556" s="148">
        <v>1</v>
      </c>
      <c r="I1556" s="149"/>
      <c r="J1556" s="150">
        <f>ROUND(I1556*H1556,2)</f>
        <v>0</v>
      </c>
      <c r="K1556" s="151"/>
      <c r="L1556" s="32"/>
      <c r="M1556" s="152" t="s">
        <v>1</v>
      </c>
      <c r="N1556" s="153" t="s">
        <v>41</v>
      </c>
      <c r="P1556" s="154">
        <f>O1556*H1556</f>
        <v>0</v>
      </c>
      <c r="Q1556" s="154">
        <v>0</v>
      </c>
      <c r="R1556" s="154">
        <f>Q1556*H1556</f>
        <v>0</v>
      </c>
      <c r="S1556" s="154">
        <v>0</v>
      </c>
      <c r="T1556" s="155">
        <f>S1556*H1556</f>
        <v>0</v>
      </c>
      <c r="AR1556" s="156" t="s">
        <v>183</v>
      </c>
      <c r="AT1556" s="156" t="s">
        <v>179</v>
      </c>
      <c r="AU1556" s="156" t="s">
        <v>88</v>
      </c>
      <c r="AY1556" s="17" t="s">
        <v>177</v>
      </c>
      <c r="BE1556" s="157">
        <f>IF(N1556="základná",J1556,0)</f>
        <v>0</v>
      </c>
      <c r="BF1556" s="157">
        <f>IF(N1556="znížená",J1556,0)</f>
        <v>0</v>
      </c>
      <c r="BG1556" s="157">
        <f>IF(N1556="zákl. prenesená",J1556,0)</f>
        <v>0</v>
      </c>
      <c r="BH1556" s="157">
        <f>IF(N1556="zníž. prenesená",J1556,0)</f>
        <v>0</v>
      </c>
      <c r="BI1556" s="157">
        <f>IF(N1556="nulová",J1556,0)</f>
        <v>0</v>
      </c>
      <c r="BJ1556" s="17" t="s">
        <v>88</v>
      </c>
      <c r="BK1556" s="157">
        <f>ROUND(I1556*H1556,2)</f>
        <v>0</v>
      </c>
      <c r="BL1556" s="17" t="s">
        <v>183</v>
      </c>
      <c r="BM1556" s="156" t="s">
        <v>3466</v>
      </c>
    </row>
    <row r="1557" spans="2:65" s="12" customFormat="1">
      <c r="B1557" s="158"/>
      <c r="D1557" s="159" t="s">
        <v>184</v>
      </c>
      <c r="E1557" s="160" t="s">
        <v>1</v>
      </c>
      <c r="F1557" s="161" t="s">
        <v>3454</v>
      </c>
      <c r="H1557" s="162">
        <v>1</v>
      </c>
      <c r="I1557" s="163"/>
      <c r="L1557" s="158"/>
      <c r="M1557" s="164"/>
      <c r="T1557" s="165"/>
      <c r="AT1557" s="160" t="s">
        <v>184</v>
      </c>
      <c r="AU1557" s="160" t="s">
        <v>88</v>
      </c>
      <c r="AV1557" s="12" t="s">
        <v>88</v>
      </c>
      <c r="AW1557" s="12" t="s">
        <v>31</v>
      </c>
      <c r="AX1557" s="12" t="s">
        <v>75</v>
      </c>
      <c r="AY1557" s="160" t="s">
        <v>177</v>
      </c>
    </row>
    <row r="1558" spans="2:65" s="15" customFormat="1">
      <c r="B1558" s="180"/>
      <c r="D1558" s="159" t="s">
        <v>184</v>
      </c>
      <c r="E1558" s="181" t="s">
        <v>1</v>
      </c>
      <c r="F1558" s="182" t="s">
        <v>3455</v>
      </c>
      <c r="H1558" s="181" t="s">
        <v>1</v>
      </c>
      <c r="I1558" s="183"/>
      <c r="L1558" s="180"/>
      <c r="M1558" s="184"/>
      <c r="T1558" s="185"/>
      <c r="AT1558" s="181" t="s">
        <v>184</v>
      </c>
      <c r="AU1558" s="181" t="s">
        <v>88</v>
      </c>
      <c r="AV1558" s="15" t="s">
        <v>82</v>
      </c>
      <c r="AW1558" s="15" t="s">
        <v>31</v>
      </c>
      <c r="AX1558" s="15" t="s">
        <v>75</v>
      </c>
      <c r="AY1558" s="181" t="s">
        <v>177</v>
      </c>
    </row>
    <row r="1559" spans="2:65" s="13" customFormat="1">
      <c r="B1559" s="166"/>
      <c r="D1559" s="159" t="s">
        <v>184</v>
      </c>
      <c r="E1559" s="167" t="s">
        <v>1</v>
      </c>
      <c r="F1559" s="168" t="s">
        <v>186</v>
      </c>
      <c r="H1559" s="169">
        <v>1</v>
      </c>
      <c r="I1559" s="170"/>
      <c r="L1559" s="166"/>
      <c r="M1559" s="171"/>
      <c r="T1559" s="172"/>
      <c r="AT1559" s="167" t="s">
        <v>184</v>
      </c>
      <c r="AU1559" s="167" t="s">
        <v>88</v>
      </c>
      <c r="AV1559" s="13" t="s">
        <v>183</v>
      </c>
      <c r="AW1559" s="13" t="s">
        <v>31</v>
      </c>
      <c r="AX1559" s="13" t="s">
        <v>82</v>
      </c>
      <c r="AY1559" s="167" t="s">
        <v>177</v>
      </c>
    </row>
    <row r="1560" spans="2:65" s="1" customFormat="1" ht="62.7" customHeight="1">
      <c r="B1560" s="143"/>
      <c r="C1560" s="144" t="s">
        <v>929</v>
      </c>
      <c r="D1560" s="144" t="s">
        <v>179</v>
      </c>
      <c r="E1560" s="145" t="s">
        <v>3467</v>
      </c>
      <c r="F1560" s="146" t="s">
        <v>3468</v>
      </c>
      <c r="G1560" s="147" t="s">
        <v>260</v>
      </c>
      <c r="H1560" s="148">
        <v>2</v>
      </c>
      <c r="I1560" s="149"/>
      <c r="J1560" s="150">
        <f>ROUND(I1560*H1560,2)</f>
        <v>0</v>
      </c>
      <c r="K1560" s="151"/>
      <c r="L1560" s="32"/>
      <c r="M1560" s="152" t="s">
        <v>1</v>
      </c>
      <c r="N1560" s="153" t="s">
        <v>41</v>
      </c>
      <c r="P1560" s="154">
        <f>O1560*H1560</f>
        <v>0</v>
      </c>
      <c r="Q1560" s="154">
        <v>0</v>
      </c>
      <c r="R1560" s="154">
        <f>Q1560*H1560</f>
        <v>0</v>
      </c>
      <c r="S1560" s="154">
        <v>0</v>
      </c>
      <c r="T1560" s="155">
        <f>S1560*H1560</f>
        <v>0</v>
      </c>
      <c r="AR1560" s="156" t="s">
        <v>183</v>
      </c>
      <c r="AT1560" s="156" t="s">
        <v>179</v>
      </c>
      <c r="AU1560" s="156" t="s">
        <v>88</v>
      </c>
      <c r="AY1560" s="17" t="s">
        <v>177</v>
      </c>
      <c r="BE1560" s="157">
        <f>IF(N1560="základná",J1560,0)</f>
        <v>0</v>
      </c>
      <c r="BF1560" s="157">
        <f>IF(N1560="znížená",J1560,0)</f>
        <v>0</v>
      </c>
      <c r="BG1560" s="157">
        <f>IF(N1560="zákl. prenesená",J1560,0)</f>
        <v>0</v>
      </c>
      <c r="BH1560" s="157">
        <f>IF(N1560="zníž. prenesená",J1560,0)</f>
        <v>0</v>
      </c>
      <c r="BI1560" s="157">
        <f>IF(N1560="nulová",J1560,0)</f>
        <v>0</v>
      </c>
      <c r="BJ1560" s="17" t="s">
        <v>88</v>
      </c>
      <c r="BK1560" s="157">
        <f>ROUND(I1560*H1560,2)</f>
        <v>0</v>
      </c>
      <c r="BL1560" s="17" t="s">
        <v>183</v>
      </c>
      <c r="BM1560" s="156" t="s">
        <v>3469</v>
      </c>
    </row>
    <row r="1561" spans="2:65" s="12" customFormat="1">
      <c r="B1561" s="158"/>
      <c r="D1561" s="159" t="s">
        <v>184</v>
      </c>
      <c r="E1561" s="160" t="s">
        <v>1</v>
      </c>
      <c r="F1561" s="161" t="s">
        <v>3470</v>
      </c>
      <c r="H1561" s="162">
        <v>2</v>
      </c>
      <c r="I1561" s="163"/>
      <c r="L1561" s="158"/>
      <c r="M1561" s="164"/>
      <c r="T1561" s="165"/>
      <c r="AT1561" s="160" t="s">
        <v>184</v>
      </c>
      <c r="AU1561" s="160" t="s">
        <v>88</v>
      </c>
      <c r="AV1561" s="12" t="s">
        <v>88</v>
      </c>
      <c r="AW1561" s="12" t="s">
        <v>31</v>
      </c>
      <c r="AX1561" s="12" t="s">
        <v>75</v>
      </c>
      <c r="AY1561" s="160" t="s">
        <v>177</v>
      </c>
    </row>
    <row r="1562" spans="2:65" s="13" customFormat="1">
      <c r="B1562" s="166"/>
      <c r="D1562" s="159" t="s">
        <v>184</v>
      </c>
      <c r="E1562" s="167" t="s">
        <v>1</v>
      </c>
      <c r="F1562" s="168" t="s">
        <v>186</v>
      </c>
      <c r="H1562" s="169">
        <v>2</v>
      </c>
      <c r="I1562" s="170"/>
      <c r="L1562" s="166"/>
      <c r="M1562" s="171"/>
      <c r="T1562" s="172"/>
      <c r="AT1562" s="167" t="s">
        <v>184</v>
      </c>
      <c r="AU1562" s="167" t="s">
        <v>88</v>
      </c>
      <c r="AV1562" s="13" t="s">
        <v>183</v>
      </c>
      <c r="AW1562" s="13" t="s">
        <v>31</v>
      </c>
      <c r="AX1562" s="13" t="s">
        <v>82</v>
      </c>
      <c r="AY1562" s="167" t="s">
        <v>177</v>
      </c>
    </row>
    <row r="1563" spans="2:65" s="1" customFormat="1" ht="66.75" customHeight="1">
      <c r="B1563" s="143"/>
      <c r="C1563" s="144" t="s">
        <v>3471</v>
      </c>
      <c r="D1563" s="144" t="s">
        <v>179</v>
      </c>
      <c r="E1563" s="145" t="s">
        <v>3472</v>
      </c>
      <c r="F1563" s="146" t="s">
        <v>3473</v>
      </c>
      <c r="G1563" s="147" t="s">
        <v>260</v>
      </c>
      <c r="H1563" s="148">
        <v>2</v>
      </c>
      <c r="I1563" s="149"/>
      <c r="J1563" s="150">
        <f>ROUND(I1563*H1563,2)</f>
        <v>0</v>
      </c>
      <c r="K1563" s="151"/>
      <c r="L1563" s="32"/>
      <c r="M1563" s="152" t="s">
        <v>1</v>
      </c>
      <c r="N1563" s="153" t="s">
        <v>41</v>
      </c>
      <c r="P1563" s="154">
        <f>O1563*H1563</f>
        <v>0</v>
      </c>
      <c r="Q1563" s="154">
        <v>0</v>
      </c>
      <c r="R1563" s="154">
        <f>Q1563*H1563</f>
        <v>0</v>
      </c>
      <c r="S1563" s="154">
        <v>0</v>
      </c>
      <c r="T1563" s="155">
        <f>S1563*H1563</f>
        <v>0</v>
      </c>
      <c r="AR1563" s="156" t="s">
        <v>183</v>
      </c>
      <c r="AT1563" s="156" t="s">
        <v>179</v>
      </c>
      <c r="AU1563" s="156" t="s">
        <v>88</v>
      </c>
      <c r="AY1563" s="17" t="s">
        <v>177</v>
      </c>
      <c r="BE1563" s="157">
        <f>IF(N1563="základná",J1563,0)</f>
        <v>0</v>
      </c>
      <c r="BF1563" s="157">
        <f>IF(N1563="znížená",J1563,0)</f>
        <v>0</v>
      </c>
      <c r="BG1563" s="157">
        <f>IF(N1563="zákl. prenesená",J1563,0)</f>
        <v>0</v>
      </c>
      <c r="BH1563" s="157">
        <f>IF(N1563="zníž. prenesená",J1563,0)</f>
        <v>0</v>
      </c>
      <c r="BI1563" s="157">
        <f>IF(N1563="nulová",J1563,0)</f>
        <v>0</v>
      </c>
      <c r="BJ1563" s="17" t="s">
        <v>88</v>
      </c>
      <c r="BK1563" s="157">
        <f>ROUND(I1563*H1563,2)</f>
        <v>0</v>
      </c>
      <c r="BL1563" s="17" t="s">
        <v>183</v>
      </c>
      <c r="BM1563" s="156" t="s">
        <v>3474</v>
      </c>
    </row>
    <row r="1564" spans="2:65" s="12" customFormat="1">
      <c r="B1564" s="158"/>
      <c r="D1564" s="159" t="s">
        <v>184</v>
      </c>
      <c r="E1564" s="160" t="s">
        <v>1</v>
      </c>
      <c r="F1564" s="161" t="s">
        <v>3470</v>
      </c>
      <c r="H1564" s="162">
        <v>2</v>
      </c>
      <c r="I1564" s="163"/>
      <c r="L1564" s="158"/>
      <c r="M1564" s="164"/>
      <c r="T1564" s="165"/>
      <c r="AT1564" s="160" t="s">
        <v>184</v>
      </c>
      <c r="AU1564" s="160" t="s">
        <v>88</v>
      </c>
      <c r="AV1564" s="12" t="s">
        <v>88</v>
      </c>
      <c r="AW1564" s="12" t="s">
        <v>31</v>
      </c>
      <c r="AX1564" s="12" t="s">
        <v>75</v>
      </c>
      <c r="AY1564" s="160" t="s">
        <v>177</v>
      </c>
    </row>
    <row r="1565" spans="2:65" s="13" customFormat="1">
      <c r="B1565" s="166"/>
      <c r="D1565" s="159" t="s">
        <v>184</v>
      </c>
      <c r="E1565" s="167" t="s">
        <v>1</v>
      </c>
      <c r="F1565" s="168" t="s">
        <v>186</v>
      </c>
      <c r="H1565" s="169">
        <v>2</v>
      </c>
      <c r="I1565" s="170"/>
      <c r="L1565" s="166"/>
      <c r="M1565" s="171"/>
      <c r="T1565" s="172"/>
      <c r="AT1565" s="167" t="s">
        <v>184</v>
      </c>
      <c r="AU1565" s="167" t="s">
        <v>88</v>
      </c>
      <c r="AV1565" s="13" t="s">
        <v>183</v>
      </c>
      <c r="AW1565" s="13" t="s">
        <v>31</v>
      </c>
      <c r="AX1565" s="13" t="s">
        <v>82</v>
      </c>
      <c r="AY1565" s="167" t="s">
        <v>177</v>
      </c>
    </row>
    <row r="1566" spans="2:65" s="1" customFormat="1" ht="66.75" customHeight="1">
      <c r="B1566" s="143"/>
      <c r="C1566" s="144" t="s">
        <v>954</v>
      </c>
      <c r="D1566" s="144" t="s">
        <v>179</v>
      </c>
      <c r="E1566" s="145" t="s">
        <v>3475</v>
      </c>
      <c r="F1566" s="146" t="s">
        <v>3476</v>
      </c>
      <c r="G1566" s="147" t="s">
        <v>260</v>
      </c>
      <c r="H1566" s="148">
        <v>2</v>
      </c>
      <c r="I1566" s="149"/>
      <c r="J1566" s="150">
        <f>ROUND(I1566*H1566,2)</f>
        <v>0</v>
      </c>
      <c r="K1566" s="151"/>
      <c r="L1566" s="32"/>
      <c r="M1566" s="152" t="s">
        <v>1</v>
      </c>
      <c r="N1566" s="153" t="s">
        <v>41</v>
      </c>
      <c r="P1566" s="154">
        <f>O1566*H1566</f>
        <v>0</v>
      </c>
      <c r="Q1566" s="154">
        <v>0</v>
      </c>
      <c r="R1566" s="154">
        <f>Q1566*H1566</f>
        <v>0</v>
      </c>
      <c r="S1566" s="154">
        <v>0</v>
      </c>
      <c r="T1566" s="155">
        <f>S1566*H1566</f>
        <v>0</v>
      </c>
      <c r="AR1566" s="156" t="s">
        <v>183</v>
      </c>
      <c r="AT1566" s="156" t="s">
        <v>179</v>
      </c>
      <c r="AU1566" s="156" t="s">
        <v>88</v>
      </c>
      <c r="AY1566" s="17" t="s">
        <v>177</v>
      </c>
      <c r="BE1566" s="157">
        <f>IF(N1566="základná",J1566,0)</f>
        <v>0</v>
      </c>
      <c r="BF1566" s="157">
        <f>IF(N1566="znížená",J1566,0)</f>
        <v>0</v>
      </c>
      <c r="BG1566" s="157">
        <f>IF(N1566="zákl. prenesená",J1566,0)</f>
        <v>0</v>
      </c>
      <c r="BH1566" s="157">
        <f>IF(N1566="zníž. prenesená",J1566,0)</f>
        <v>0</v>
      </c>
      <c r="BI1566" s="157">
        <f>IF(N1566="nulová",J1566,0)</f>
        <v>0</v>
      </c>
      <c r="BJ1566" s="17" t="s">
        <v>88</v>
      </c>
      <c r="BK1566" s="157">
        <f>ROUND(I1566*H1566,2)</f>
        <v>0</v>
      </c>
      <c r="BL1566" s="17" t="s">
        <v>183</v>
      </c>
      <c r="BM1566" s="156" t="s">
        <v>3477</v>
      </c>
    </row>
    <row r="1567" spans="2:65" s="12" customFormat="1">
      <c r="B1567" s="158"/>
      <c r="D1567" s="159" t="s">
        <v>184</v>
      </c>
      <c r="E1567" s="160" t="s">
        <v>1</v>
      </c>
      <c r="F1567" s="161" t="s">
        <v>3470</v>
      </c>
      <c r="H1567" s="162">
        <v>2</v>
      </c>
      <c r="I1567" s="163"/>
      <c r="L1567" s="158"/>
      <c r="M1567" s="164"/>
      <c r="T1567" s="165"/>
      <c r="AT1567" s="160" t="s">
        <v>184</v>
      </c>
      <c r="AU1567" s="160" t="s">
        <v>88</v>
      </c>
      <c r="AV1567" s="12" t="s">
        <v>88</v>
      </c>
      <c r="AW1567" s="12" t="s">
        <v>31</v>
      </c>
      <c r="AX1567" s="12" t="s">
        <v>75</v>
      </c>
      <c r="AY1567" s="160" t="s">
        <v>177</v>
      </c>
    </row>
    <row r="1568" spans="2:65" s="13" customFormat="1">
      <c r="B1568" s="166"/>
      <c r="D1568" s="159" t="s">
        <v>184</v>
      </c>
      <c r="E1568" s="167" t="s">
        <v>1</v>
      </c>
      <c r="F1568" s="168" t="s">
        <v>186</v>
      </c>
      <c r="H1568" s="169">
        <v>2</v>
      </c>
      <c r="I1568" s="170"/>
      <c r="L1568" s="166"/>
      <c r="M1568" s="171"/>
      <c r="T1568" s="172"/>
      <c r="AT1568" s="167" t="s">
        <v>184</v>
      </c>
      <c r="AU1568" s="167" t="s">
        <v>88</v>
      </c>
      <c r="AV1568" s="13" t="s">
        <v>183</v>
      </c>
      <c r="AW1568" s="13" t="s">
        <v>31</v>
      </c>
      <c r="AX1568" s="13" t="s">
        <v>82</v>
      </c>
      <c r="AY1568" s="167" t="s">
        <v>177</v>
      </c>
    </row>
    <row r="1569" spans="2:65" s="1" customFormat="1" ht="55.5" customHeight="1">
      <c r="B1569" s="143"/>
      <c r="C1569" s="144" t="s">
        <v>3478</v>
      </c>
      <c r="D1569" s="144" t="s">
        <v>179</v>
      </c>
      <c r="E1569" s="145" t="s">
        <v>3479</v>
      </c>
      <c r="F1569" s="146" t="s">
        <v>3480</v>
      </c>
      <c r="G1569" s="147" t="s">
        <v>260</v>
      </c>
      <c r="H1569" s="148">
        <v>2</v>
      </c>
      <c r="I1569" s="149"/>
      <c r="J1569" s="150">
        <f>ROUND(I1569*H1569,2)</f>
        <v>0</v>
      </c>
      <c r="K1569" s="151"/>
      <c r="L1569" s="32"/>
      <c r="M1569" s="152" t="s">
        <v>1</v>
      </c>
      <c r="N1569" s="153" t="s">
        <v>41</v>
      </c>
      <c r="P1569" s="154">
        <f>O1569*H1569</f>
        <v>0</v>
      </c>
      <c r="Q1569" s="154">
        <v>0</v>
      </c>
      <c r="R1569" s="154">
        <f>Q1569*H1569</f>
        <v>0</v>
      </c>
      <c r="S1569" s="154">
        <v>0</v>
      </c>
      <c r="T1569" s="155">
        <f>S1569*H1569</f>
        <v>0</v>
      </c>
      <c r="AR1569" s="156" t="s">
        <v>183</v>
      </c>
      <c r="AT1569" s="156" t="s">
        <v>179</v>
      </c>
      <c r="AU1569" s="156" t="s">
        <v>88</v>
      </c>
      <c r="AY1569" s="17" t="s">
        <v>177</v>
      </c>
      <c r="BE1569" s="157">
        <f>IF(N1569="základná",J1569,0)</f>
        <v>0</v>
      </c>
      <c r="BF1569" s="157">
        <f>IF(N1569="znížená",J1569,0)</f>
        <v>0</v>
      </c>
      <c r="BG1569" s="157">
        <f>IF(N1569="zákl. prenesená",J1569,0)</f>
        <v>0</v>
      </c>
      <c r="BH1569" s="157">
        <f>IF(N1569="zníž. prenesená",J1569,0)</f>
        <v>0</v>
      </c>
      <c r="BI1569" s="157">
        <f>IF(N1569="nulová",J1569,0)</f>
        <v>0</v>
      </c>
      <c r="BJ1569" s="17" t="s">
        <v>88</v>
      </c>
      <c r="BK1569" s="157">
        <f>ROUND(I1569*H1569,2)</f>
        <v>0</v>
      </c>
      <c r="BL1569" s="17" t="s">
        <v>183</v>
      </c>
      <c r="BM1569" s="156" t="s">
        <v>3481</v>
      </c>
    </row>
    <row r="1570" spans="2:65" s="12" customFormat="1">
      <c r="B1570" s="158"/>
      <c r="D1570" s="159" t="s">
        <v>184</v>
      </c>
      <c r="E1570" s="160" t="s">
        <v>1</v>
      </c>
      <c r="F1570" s="161" t="s">
        <v>3470</v>
      </c>
      <c r="H1570" s="162">
        <v>2</v>
      </c>
      <c r="I1570" s="163"/>
      <c r="L1570" s="158"/>
      <c r="M1570" s="164"/>
      <c r="T1570" s="165"/>
      <c r="AT1570" s="160" t="s">
        <v>184</v>
      </c>
      <c r="AU1570" s="160" t="s">
        <v>88</v>
      </c>
      <c r="AV1570" s="12" t="s">
        <v>88</v>
      </c>
      <c r="AW1570" s="12" t="s">
        <v>31</v>
      </c>
      <c r="AX1570" s="12" t="s">
        <v>75</v>
      </c>
      <c r="AY1570" s="160" t="s">
        <v>177</v>
      </c>
    </row>
    <row r="1571" spans="2:65" s="13" customFormat="1">
      <c r="B1571" s="166"/>
      <c r="D1571" s="159" t="s">
        <v>184</v>
      </c>
      <c r="E1571" s="167" t="s">
        <v>1</v>
      </c>
      <c r="F1571" s="168" t="s">
        <v>186</v>
      </c>
      <c r="H1571" s="169">
        <v>2</v>
      </c>
      <c r="I1571" s="170"/>
      <c r="L1571" s="166"/>
      <c r="M1571" s="171"/>
      <c r="T1571" s="172"/>
      <c r="AT1571" s="167" t="s">
        <v>184</v>
      </c>
      <c r="AU1571" s="167" t="s">
        <v>88</v>
      </c>
      <c r="AV1571" s="13" t="s">
        <v>183</v>
      </c>
      <c r="AW1571" s="13" t="s">
        <v>31</v>
      </c>
      <c r="AX1571" s="13" t="s">
        <v>82</v>
      </c>
      <c r="AY1571" s="167" t="s">
        <v>177</v>
      </c>
    </row>
    <row r="1572" spans="2:65" s="1" customFormat="1" ht="49.2" customHeight="1">
      <c r="B1572" s="143"/>
      <c r="C1572" s="144" t="s">
        <v>965</v>
      </c>
      <c r="D1572" s="144" t="s">
        <v>179</v>
      </c>
      <c r="E1572" s="145" t="s">
        <v>3482</v>
      </c>
      <c r="F1572" s="146" t="s">
        <v>3483</v>
      </c>
      <c r="G1572" s="147" t="s">
        <v>260</v>
      </c>
      <c r="H1572" s="148">
        <v>1</v>
      </c>
      <c r="I1572" s="149"/>
      <c r="J1572" s="150">
        <f>ROUND(I1572*H1572,2)</f>
        <v>0</v>
      </c>
      <c r="K1572" s="151"/>
      <c r="L1572" s="32"/>
      <c r="M1572" s="152" t="s">
        <v>1</v>
      </c>
      <c r="N1572" s="153" t="s">
        <v>41</v>
      </c>
      <c r="P1572" s="154">
        <f>O1572*H1572</f>
        <v>0</v>
      </c>
      <c r="Q1572" s="154">
        <v>0</v>
      </c>
      <c r="R1572" s="154">
        <f>Q1572*H1572</f>
        <v>0</v>
      </c>
      <c r="S1572" s="154">
        <v>0</v>
      </c>
      <c r="T1572" s="155">
        <f>S1572*H1572</f>
        <v>0</v>
      </c>
      <c r="AR1572" s="156" t="s">
        <v>183</v>
      </c>
      <c r="AT1572" s="156" t="s">
        <v>179</v>
      </c>
      <c r="AU1572" s="156" t="s">
        <v>88</v>
      </c>
      <c r="AY1572" s="17" t="s">
        <v>177</v>
      </c>
      <c r="BE1572" s="157">
        <f>IF(N1572="základná",J1572,0)</f>
        <v>0</v>
      </c>
      <c r="BF1572" s="157">
        <f>IF(N1572="znížená",J1572,0)</f>
        <v>0</v>
      </c>
      <c r="BG1572" s="157">
        <f>IF(N1572="zákl. prenesená",J1572,0)</f>
        <v>0</v>
      </c>
      <c r="BH1572" s="157">
        <f>IF(N1572="zníž. prenesená",J1572,0)</f>
        <v>0</v>
      </c>
      <c r="BI1572" s="157">
        <f>IF(N1572="nulová",J1572,0)</f>
        <v>0</v>
      </c>
      <c r="BJ1572" s="17" t="s">
        <v>88</v>
      </c>
      <c r="BK1572" s="157">
        <f>ROUND(I1572*H1572,2)</f>
        <v>0</v>
      </c>
      <c r="BL1572" s="17" t="s">
        <v>183</v>
      </c>
      <c r="BM1572" s="156" t="s">
        <v>3484</v>
      </c>
    </row>
    <row r="1573" spans="2:65" s="12" customFormat="1">
      <c r="B1573" s="158"/>
      <c r="D1573" s="159" t="s">
        <v>184</v>
      </c>
      <c r="E1573" s="160" t="s">
        <v>1</v>
      </c>
      <c r="F1573" s="161" t="s">
        <v>3485</v>
      </c>
      <c r="H1573" s="162">
        <v>1</v>
      </c>
      <c r="I1573" s="163"/>
      <c r="L1573" s="158"/>
      <c r="M1573" s="164"/>
      <c r="T1573" s="165"/>
      <c r="AT1573" s="160" t="s">
        <v>184</v>
      </c>
      <c r="AU1573" s="160" t="s">
        <v>88</v>
      </c>
      <c r="AV1573" s="12" t="s">
        <v>88</v>
      </c>
      <c r="AW1573" s="12" t="s">
        <v>31</v>
      </c>
      <c r="AX1573" s="12" t="s">
        <v>75</v>
      </c>
      <c r="AY1573" s="160" t="s">
        <v>177</v>
      </c>
    </row>
    <row r="1574" spans="2:65" s="13" customFormat="1">
      <c r="B1574" s="166"/>
      <c r="D1574" s="159" t="s">
        <v>184</v>
      </c>
      <c r="E1574" s="167" t="s">
        <v>1</v>
      </c>
      <c r="F1574" s="168" t="s">
        <v>186</v>
      </c>
      <c r="H1574" s="169">
        <v>1</v>
      </c>
      <c r="I1574" s="170"/>
      <c r="L1574" s="166"/>
      <c r="M1574" s="171"/>
      <c r="T1574" s="172"/>
      <c r="AT1574" s="167" t="s">
        <v>184</v>
      </c>
      <c r="AU1574" s="167" t="s">
        <v>88</v>
      </c>
      <c r="AV1574" s="13" t="s">
        <v>183</v>
      </c>
      <c r="AW1574" s="13" t="s">
        <v>31</v>
      </c>
      <c r="AX1574" s="13" t="s">
        <v>82</v>
      </c>
      <c r="AY1574" s="167" t="s">
        <v>177</v>
      </c>
    </row>
    <row r="1575" spans="2:65" s="1" customFormat="1" ht="62.7" customHeight="1">
      <c r="B1575" s="143"/>
      <c r="C1575" s="144" t="s">
        <v>3486</v>
      </c>
      <c r="D1575" s="144" t="s">
        <v>179</v>
      </c>
      <c r="E1575" s="145" t="s">
        <v>3487</v>
      </c>
      <c r="F1575" s="146" t="s">
        <v>3488</v>
      </c>
      <c r="G1575" s="147" t="s">
        <v>260</v>
      </c>
      <c r="H1575" s="148">
        <v>1</v>
      </c>
      <c r="I1575" s="149"/>
      <c r="J1575" s="150">
        <f>ROUND(I1575*H1575,2)</f>
        <v>0</v>
      </c>
      <c r="K1575" s="151"/>
      <c r="L1575" s="32"/>
      <c r="M1575" s="152" t="s">
        <v>1</v>
      </c>
      <c r="N1575" s="153" t="s">
        <v>41</v>
      </c>
      <c r="P1575" s="154">
        <f>O1575*H1575</f>
        <v>0</v>
      </c>
      <c r="Q1575" s="154">
        <v>0</v>
      </c>
      <c r="R1575" s="154">
        <f>Q1575*H1575</f>
        <v>0</v>
      </c>
      <c r="S1575" s="154">
        <v>0</v>
      </c>
      <c r="T1575" s="155">
        <f>S1575*H1575</f>
        <v>0</v>
      </c>
      <c r="AR1575" s="156" t="s">
        <v>183</v>
      </c>
      <c r="AT1575" s="156" t="s">
        <v>179</v>
      </c>
      <c r="AU1575" s="156" t="s">
        <v>88</v>
      </c>
      <c r="AY1575" s="17" t="s">
        <v>177</v>
      </c>
      <c r="BE1575" s="157">
        <f>IF(N1575="základná",J1575,0)</f>
        <v>0</v>
      </c>
      <c r="BF1575" s="157">
        <f>IF(N1575="znížená",J1575,0)</f>
        <v>0</v>
      </c>
      <c r="BG1575" s="157">
        <f>IF(N1575="zákl. prenesená",J1575,0)</f>
        <v>0</v>
      </c>
      <c r="BH1575" s="157">
        <f>IF(N1575="zníž. prenesená",J1575,0)</f>
        <v>0</v>
      </c>
      <c r="BI1575" s="157">
        <f>IF(N1575="nulová",J1575,0)</f>
        <v>0</v>
      </c>
      <c r="BJ1575" s="17" t="s">
        <v>88</v>
      </c>
      <c r="BK1575" s="157">
        <f>ROUND(I1575*H1575,2)</f>
        <v>0</v>
      </c>
      <c r="BL1575" s="17" t="s">
        <v>183</v>
      </c>
      <c r="BM1575" s="156" t="s">
        <v>3489</v>
      </c>
    </row>
    <row r="1576" spans="2:65" s="12" customFormat="1">
      <c r="B1576" s="158"/>
      <c r="D1576" s="159" t="s">
        <v>184</v>
      </c>
      <c r="E1576" s="160" t="s">
        <v>1</v>
      </c>
      <c r="F1576" s="161" t="s">
        <v>3485</v>
      </c>
      <c r="H1576" s="162">
        <v>1</v>
      </c>
      <c r="I1576" s="163"/>
      <c r="L1576" s="158"/>
      <c r="M1576" s="164"/>
      <c r="T1576" s="165"/>
      <c r="AT1576" s="160" t="s">
        <v>184</v>
      </c>
      <c r="AU1576" s="160" t="s">
        <v>88</v>
      </c>
      <c r="AV1576" s="12" t="s">
        <v>88</v>
      </c>
      <c r="AW1576" s="12" t="s">
        <v>31</v>
      </c>
      <c r="AX1576" s="12" t="s">
        <v>75</v>
      </c>
      <c r="AY1576" s="160" t="s">
        <v>177</v>
      </c>
    </row>
    <row r="1577" spans="2:65" s="13" customFormat="1">
      <c r="B1577" s="166"/>
      <c r="D1577" s="159" t="s">
        <v>184</v>
      </c>
      <c r="E1577" s="167" t="s">
        <v>1</v>
      </c>
      <c r="F1577" s="168" t="s">
        <v>186</v>
      </c>
      <c r="H1577" s="169">
        <v>1</v>
      </c>
      <c r="I1577" s="170"/>
      <c r="L1577" s="166"/>
      <c r="M1577" s="171"/>
      <c r="T1577" s="172"/>
      <c r="AT1577" s="167" t="s">
        <v>184</v>
      </c>
      <c r="AU1577" s="167" t="s">
        <v>88</v>
      </c>
      <c r="AV1577" s="13" t="s">
        <v>183</v>
      </c>
      <c r="AW1577" s="13" t="s">
        <v>31</v>
      </c>
      <c r="AX1577" s="13" t="s">
        <v>82</v>
      </c>
      <c r="AY1577" s="167" t="s">
        <v>177</v>
      </c>
    </row>
    <row r="1578" spans="2:65" s="1" customFormat="1" ht="62.7" customHeight="1">
      <c r="B1578" s="143"/>
      <c r="C1578" s="144" t="s">
        <v>981</v>
      </c>
      <c r="D1578" s="144" t="s">
        <v>179</v>
      </c>
      <c r="E1578" s="145" t="s">
        <v>3490</v>
      </c>
      <c r="F1578" s="146" t="s">
        <v>3491</v>
      </c>
      <c r="G1578" s="147" t="s">
        <v>260</v>
      </c>
      <c r="H1578" s="148">
        <v>1</v>
      </c>
      <c r="I1578" s="149"/>
      <c r="J1578" s="150">
        <f>ROUND(I1578*H1578,2)</f>
        <v>0</v>
      </c>
      <c r="K1578" s="151"/>
      <c r="L1578" s="32"/>
      <c r="M1578" s="152" t="s">
        <v>1</v>
      </c>
      <c r="N1578" s="153" t="s">
        <v>41</v>
      </c>
      <c r="P1578" s="154">
        <f>O1578*H1578</f>
        <v>0</v>
      </c>
      <c r="Q1578" s="154">
        <v>0</v>
      </c>
      <c r="R1578" s="154">
        <f>Q1578*H1578</f>
        <v>0</v>
      </c>
      <c r="S1578" s="154">
        <v>0</v>
      </c>
      <c r="T1578" s="155">
        <f>S1578*H1578</f>
        <v>0</v>
      </c>
      <c r="AR1578" s="156" t="s">
        <v>183</v>
      </c>
      <c r="AT1578" s="156" t="s">
        <v>179</v>
      </c>
      <c r="AU1578" s="156" t="s">
        <v>88</v>
      </c>
      <c r="AY1578" s="17" t="s">
        <v>177</v>
      </c>
      <c r="BE1578" s="157">
        <f>IF(N1578="základná",J1578,0)</f>
        <v>0</v>
      </c>
      <c r="BF1578" s="157">
        <f>IF(N1578="znížená",J1578,0)</f>
        <v>0</v>
      </c>
      <c r="BG1578" s="157">
        <f>IF(N1578="zákl. prenesená",J1578,0)</f>
        <v>0</v>
      </c>
      <c r="BH1578" s="157">
        <f>IF(N1578="zníž. prenesená",J1578,0)</f>
        <v>0</v>
      </c>
      <c r="BI1578" s="157">
        <f>IF(N1578="nulová",J1578,0)</f>
        <v>0</v>
      </c>
      <c r="BJ1578" s="17" t="s">
        <v>88</v>
      </c>
      <c r="BK1578" s="157">
        <f>ROUND(I1578*H1578,2)</f>
        <v>0</v>
      </c>
      <c r="BL1578" s="17" t="s">
        <v>183</v>
      </c>
      <c r="BM1578" s="156" t="s">
        <v>3492</v>
      </c>
    </row>
    <row r="1579" spans="2:65" s="12" customFormat="1">
      <c r="B1579" s="158"/>
      <c r="D1579" s="159" t="s">
        <v>184</v>
      </c>
      <c r="E1579" s="160" t="s">
        <v>1</v>
      </c>
      <c r="F1579" s="161" t="s">
        <v>3485</v>
      </c>
      <c r="H1579" s="162">
        <v>1</v>
      </c>
      <c r="I1579" s="163"/>
      <c r="L1579" s="158"/>
      <c r="M1579" s="164"/>
      <c r="T1579" s="165"/>
      <c r="AT1579" s="160" t="s">
        <v>184</v>
      </c>
      <c r="AU1579" s="160" t="s">
        <v>88</v>
      </c>
      <c r="AV1579" s="12" t="s">
        <v>88</v>
      </c>
      <c r="AW1579" s="12" t="s">
        <v>31</v>
      </c>
      <c r="AX1579" s="12" t="s">
        <v>75</v>
      </c>
      <c r="AY1579" s="160" t="s">
        <v>177</v>
      </c>
    </row>
    <row r="1580" spans="2:65" s="13" customFormat="1">
      <c r="B1580" s="166"/>
      <c r="D1580" s="159" t="s">
        <v>184</v>
      </c>
      <c r="E1580" s="167" t="s">
        <v>1</v>
      </c>
      <c r="F1580" s="168" t="s">
        <v>186</v>
      </c>
      <c r="H1580" s="169">
        <v>1</v>
      </c>
      <c r="I1580" s="170"/>
      <c r="L1580" s="166"/>
      <c r="M1580" s="171"/>
      <c r="T1580" s="172"/>
      <c r="AT1580" s="167" t="s">
        <v>184</v>
      </c>
      <c r="AU1580" s="167" t="s">
        <v>88</v>
      </c>
      <c r="AV1580" s="13" t="s">
        <v>183</v>
      </c>
      <c r="AW1580" s="13" t="s">
        <v>31</v>
      </c>
      <c r="AX1580" s="13" t="s">
        <v>82</v>
      </c>
      <c r="AY1580" s="167" t="s">
        <v>177</v>
      </c>
    </row>
    <row r="1581" spans="2:65" s="1" customFormat="1" ht="49.2" customHeight="1">
      <c r="B1581" s="143"/>
      <c r="C1581" s="144" t="s">
        <v>3493</v>
      </c>
      <c r="D1581" s="144" t="s">
        <v>179</v>
      </c>
      <c r="E1581" s="145" t="s">
        <v>3494</v>
      </c>
      <c r="F1581" s="146" t="s">
        <v>3495</v>
      </c>
      <c r="G1581" s="147" t="s">
        <v>260</v>
      </c>
      <c r="H1581" s="148">
        <v>1</v>
      </c>
      <c r="I1581" s="149"/>
      <c r="J1581" s="150">
        <f>ROUND(I1581*H1581,2)</f>
        <v>0</v>
      </c>
      <c r="K1581" s="151"/>
      <c r="L1581" s="32"/>
      <c r="M1581" s="152" t="s">
        <v>1</v>
      </c>
      <c r="N1581" s="153" t="s">
        <v>41</v>
      </c>
      <c r="P1581" s="154">
        <f>O1581*H1581</f>
        <v>0</v>
      </c>
      <c r="Q1581" s="154">
        <v>0</v>
      </c>
      <c r="R1581" s="154">
        <f>Q1581*H1581</f>
        <v>0</v>
      </c>
      <c r="S1581" s="154">
        <v>0</v>
      </c>
      <c r="T1581" s="155">
        <f>S1581*H1581</f>
        <v>0</v>
      </c>
      <c r="AR1581" s="156" t="s">
        <v>183</v>
      </c>
      <c r="AT1581" s="156" t="s">
        <v>179</v>
      </c>
      <c r="AU1581" s="156" t="s">
        <v>88</v>
      </c>
      <c r="AY1581" s="17" t="s">
        <v>177</v>
      </c>
      <c r="BE1581" s="157">
        <f>IF(N1581="základná",J1581,0)</f>
        <v>0</v>
      </c>
      <c r="BF1581" s="157">
        <f>IF(N1581="znížená",J1581,0)</f>
        <v>0</v>
      </c>
      <c r="BG1581" s="157">
        <f>IF(N1581="zákl. prenesená",J1581,0)</f>
        <v>0</v>
      </c>
      <c r="BH1581" s="157">
        <f>IF(N1581="zníž. prenesená",J1581,0)</f>
        <v>0</v>
      </c>
      <c r="BI1581" s="157">
        <f>IF(N1581="nulová",J1581,0)</f>
        <v>0</v>
      </c>
      <c r="BJ1581" s="17" t="s">
        <v>88</v>
      </c>
      <c r="BK1581" s="157">
        <f>ROUND(I1581*H1581,2)</f>
        <v>0</v>
      </c>
      <c r="BL1581" s="17" t="s">
        <v>183</v>
      </c>
      <c r="BM1581" s="156" t="s">
        <v>3496</v>
      </c>
    </row>
    <row r="1582" spans="2:65" s="12" customFormat="1">
      <c r="B1582" s="158"/>
      <c r="D1582" s="159" t="s">
        <v>184</v>
      </c>
      <c r="E1582" s="160" t="s">
        <v>1</v>
      </c>
      <c r="F1582" s="161" t="s">
        <v>3485</v>
      </c>
      <c r="H1582" s="162">
        <v>1</v>
      </c>
      <c r="I1582" s="163"/>
      <c r="L1582" s="158"/>
      <c r="M1582" s="164"/>
      <c r="T1582" s="165"/>
      <c r="AT1582" s="160" t="s">
        <v>184</v>
      </c>
      <c r="AU1582" s="160" t="s">
        <v>88</v>
      </c>
      <c r="AV1582" s="12" t="s">
        <v>88</v>
      </c>
      <c r="AW1582" s="12" t="s">
        <v>31</v>
      </c>
      <c r="AX1582" s="12" t="s">
        <v>75</v>
      </c>
      <c r="AY1582" s="160" t="s">
        <v>177</v>
      </c>
    </row>
    <row r="1583" spans="2:65" s="13" customFormat="1">
      <c r="B1583" s="166"/>
      <c r="D1583" s="159" t="s">
        <v>184</v>
      </c>
      <c r="E1583" s="167" t="s">
        <v>1</v>
      </c>
      <c r="F1583" s="168" t="s">
        <v>186</v>
      </c>
      <c r="H1583" s="169">
        <v>1</v>
      </c>
      <c r="I1583" s="170"/>
      <c r="L1583" s="166"/>
      <c r="M1583" s="171"/>
      <c r="T1583" s="172"/>
      <c r="AT1583" s="167" t="s">
        <v>184</v>
      </c>
      <c r="AU1583" s="167" t="s">
        <v>88</v>
      </c>
      <c r="AV1583" s="13" t="s">
        <v>183</v>
      </c>
      <c r="AW1583" s="13" t="s">
        <v>31</v>
      </c>
      <c r="AX1583" s="13" t="s">
        <v>82</v>
      </c>
      <c r="AY1583" s="167" t="s">
        <v>177</v>
      </c>
    </row>
    <row r="1584" spans="2:65" s="1" customFormat="1" ht="62.7" customHeight="1">
      <c r="B1584" s="143"/>
      <c r="C1584" s="144" t="s">
        <v>996</v>
      </c>
      <c r="D1584" s="144" t="s">
        <v>179</v>
      </c>
      <c r="E1584" s="145" t="s">
        <v>3497</v>
      </c>
      <c r="F1584" s="146" t="s">
        <v>3498</v>
      </c>
      <c r="G1584" s="147" t="s">
        <v>260</v>
      </c>
      <c r="H1584" s="148">
        <v>1</v>
      </c>
      <c r="I1584" s="149"/>
      <c r="J1584" s="150">
        <f>ROUND(I1584*H1584,2)</f>
        <v>0</v>
      </c>
      <c r="K1584" s="151"/>
      <c r="L1584" s="32"/>
      <c r="M1584" s="152" t="s">
        <v>1</v>
      </c>
      <c r="N1584" s="153" t="s">
        <v>41</v>
      </c>
      <c r="P1584" s="154">
        <f>O1584*H1584</f>
        <v>0</v>
      </c>
      <c r="Q1584" s="154">
        <v>0</v>
      </c>
      <c r="R1584" s="154">
        <f>Q1584*H1584</f>
        <v>0</v>
      </c>
      <c r="S1584" s="154">
        <v>0</v>
      </c>
      <c r="T1584" s="155">
        <f>S1584*H1584</f>
        <v>0</v>
      </c>
      <c r="AR1584" s="156" t="s">
        <v>183</v>
      </c>
      <c r="AT1584" s="156" t="s">
        <v>179</v>
      </c>
      <c r="AU1584" s="156" t="s">
        <v>88</v>
      </c>
      <c r="AY1584" s="17" t="s">
        <v>177</v>
      </c>
      <c r="BE1584" s="157">
        <f>IF(N1584="základná",J1584,0)</f>
        <v>0</v>
      </c>
      <c r="BF1584" s="157">
        <f>IF(N1584="znížená",J1584,0)</f>
        <v>0</v>
      </c>
      <c r="BG1584" s="157">
        <f>IF(N1584="zákl. prenesená",J1584,0)</f>
        <v>0</v>
      </c>
      <c r="BH1584" s="157">
        <f>IF(N1584="zníž. prenesená",J1584,0)</f>
        <v>0</v>
      </c>
      <c r="BI1584" s="157">
        <f>IF(N1584="nulová",J1584,0)</f>
        <v>0</v>
      </c>
      <c r="BJ1584" s="17" t="s">
        <v>88</v>
      </c>
      <c r="BK1584" s="157">
        <f>ROUND(I1584*H1584,2)</f>
        <v>0</v>
      </c>
      <c r="BL1584" s="17" t="s">
        <v>183</v>
      </c>
      <c r="BM1584" s="156" t="s">
        <v>3499</v>
      </c>
    </row>
    <row r="1585" spans="2:65" s="12" customFormat="1">
      <c r="B1585" s="158"/>
      <c r="D1585" s="159" t="s">
        <v>184</v>
      </c>
      <c r="E1585" s="160" t="s">
        <v>1</v>
      </c>
      <c r="F1585" s="161" t="s">
        <v>3500</v>
      </c>
      <c r="H1585" s="162">
        <v>1</v>
      </c>
      <c r="I1585" s="163"/>
      <c r="L1585" s="158"/>
      <c r="M1585" s="164"/>
      <c r="T1585" s="165"/>
      <c r="AT1585" s="160" t="s">
        <v>184</v>
      </c>
      <c r="AU1585" s="160" t="s">
        <v>88</v>
      </c>
      <c r="AV1585" s="12" t="s">
        <v>88</v>
      </c>
      <c r="AW1585" s="12" t="s">
        <v>31</v>
      </c>
      <c r="AX1585" s="12" t="s">
        <v>75</v>
      </c>
      <c r="AY1585" s="160" t="s">
        <v>177</v>
      </c>
    </row>
    <row r="1586" spans="2:65" s="13" customFormat="1">
      <c r="B1586" s="166"/>
      <c r="D1586" s="159" t="s">
        <v>184</v>
      </c>
      <c r="E1586" s="167" t="s">
        <v>1</v>
      </c>
      <c r="F1586" s="168" t="s">
        <v>186</v>
      </c>
      <c r="H1586" s="169">
        <v>1</v>
      </c>
      <c r="I1586" s="170"/>
      <c r="L1586" s="166"/>
      <c r="M1586" s="171"/>
      <c r="T1586" s="172"/>
      <c r="AT1586" s="167" t="s">
        <v>184</v>
      </c>
      <c r="AU1586" s="167" t="s">
        <v>88</v>
      </c>
      <c r="AV1586" s="13" t="s">
        <v>183</v>
      </c>
      <c r="AW1586" s="13" t="s">
        <v>31</v>
      </c>
      <c r="AX1586" s="13" t="s">
        <v>82</v>
      </c>
      <c r="AY1586" s="167" t="s">
        <v>177</v>
      </c>
    </row>
    <row r="1587" spans="2:65" s="1" customFormat="1" ht="76.349999999999994" customHeight="1">
      <c r="B1587" s="143"/>
      <c r="C1587" s="144" t="s">
        <v>3501</v>
      </c>
      <c r="D1587" s="144" t="s">
        <v>179</v>
      </c>
      <c r="E1587" s="145" t="s">
        <v>3502</v>
      </c>
      <c r="F1587" s="146" t="s">
        <v>3503</v>
      </c>
      <c r="G1587" s="147" t="s">
        <v>260</v>
      </c>
      <c r="H1587" s="148">
        <v>1</v>
      </c>
      <c r="I1587" s="149"/>
      <c r="J1587" s="150">
        <f>ROUND(I1587*H1587,2)</f>
        <v>0</v>
      </c>
      <c r="K1587" s="151"/>
      <c r="L1587" s="32"/>
      <c r="M1587" s="152" t="s">
        <v>1</v>
      </c>
      <c r="N1587" s="153" t="s">
        <v>41</v>
      </c>
      <c r="P1587" s="154">
        <f>O1587*H1587</f>
        <v>0</v>
      </c>
      <c r="Q1587" s="154">
        <v>0</v>
      </c>
      <c r="R1587" s="154">
        <f>Q1587*H1587</f>
        <v>0</v>
      </c>
      <c r="S1587" s="154">
        <v>0</v>
      </c>
      <c r="T1587" s="155">
        <f>S1587*H1587</f>
        <v>0</v>
      </c>
      <c r="AR1587" s="156" t="s">
        <v>183</v>
      </c>
      <c r="AT1587" s="156" t="s">
        <v>179</v>
      </c>
      <c r="AU1587" s="156" t="s">
        <v>88</v>
      </c>
      <c r="AY1587" s="17" t="s">
        <v>177</v>
      </c>
      <c r="BE1587" s="157">
        <f>IF(N1587="základná",J1587,0)</f>
        <v>0</v>
      </c>
      <c r="BF1587" s="157">
        <f>IF(N1587="znížená",J1587,0)</f>
        <v>0</v>
      </c>
      <c r="BG1587" s="157">
        <f>IF(N1587="zákl. prenesená",J1587,0)</f>
        <v>0</v>
      </c>
      <c r="BH1587" s="157">
        <f>IF(N1587="zníž. prenesená",J1587,0)</f>
        <v>0</v>
      </c>
      <c r="BI1587" s="157">
        <f>IF(N1587="nulová",J1587,0)</f>
        <v>0</v>
      </c>
      <c r="BJ1587" s="17" t="s">
        <v>88</v>
      </c>
      <c r="BK1587" s="157">
        <f>ROUND(I1587*H1587,2)</f>
        <v>0</v>
      </c>
      <c r="BL1587" s="17" t="s">
        <v>183</v>
      </c>
      <c r="BM1587" s="156" t="s">
        <v>3504</v>
      </c>
    </row>
    <row r="1588" spans="2:65" s="12" customFormat="1">
      <c r="B1588" s="158"/>
      <c r="D1588" s="159" t="s">
        <v>184</v>
      </c>
      <c r="E1588" s="160" t="s">
        <v>1</v>
      </c>
      <c r="F1588" s="161" t="s">
        <v>3500</v>
      </c>
      <c r="H1588" s="162">
        <v>1</v>
      </c>
      <c r="I1588" s="163"/>
      <c r="L1588" s="158"/>
      <c r="M1588" s="164"/>
      <c r="T1588" s="165"/>
      <c r="AT1588" s="160" t="s">
        <v>184</v>
      </c>
      <c r="AU1588" s="160" t="s">
        <v>88</v>
      </c>
      <c r="AV1588" s="12" t="s">
        <v>88</v>
      </c>
      <c r="AW1588" s="12" t="s">
        <v>31</v>
      </c>
      <c r="AX1588" s="12" t="s">
        <v>75</v>
      </c>
      <c r="AY1588" s="160" t="s">
        <v>177</v>
      </c>
    </row>
    <row r="1589" spans="2:65" s="13" customFormat="1">
      <c r="B1589" s="166"/>
      <c r="D1589" s="159" t="s">
        <v>184</v>
      </c>
      <c r="E1589" s="167" t="s">
        <v>1</v>
      </c>
      <c r="F1589" s="168" t="s">
        <v>186</v>
      </c>
      <c r="H1589" s="169">
        <v>1</v>
      </c>
      <c r="I1589" s="170"/>
      <c r="L1589" s="166"/>
      <c r="M1589" s="171"/>
      <c r="T1589" s="172"/>
      <c r="AT1589" s="167" t="s">
        <v>184</v>
      </c>
      <c r="AU1589" s="167" t="s">
        <v>88</v>
      </c>
      <c r="AV1589" s="13" t="s">
        <v>183</v>
      </c>
      <c r="AW1589" s="13" t="s">
        <v>31</v>
      </c>
      <c r="AX1589" s="13" t="s">
        <v>82</v>
      </c>
      <c r="AY1589" s="167" t="s">
        <v>177</v>
      </c>
    </row>
    <row r="1590" spans="2:65" s="1" customFormat="1" ht="66.75" customHeight="1">
      <c r="B1590" s="143"/>
      <c r="C1590" s="144" t="s">
        <v>1011</v>
      </c>
      <c r="D1590" s="144" t="s">
        <v>179</v>
      </c>
      <c r="E1590" s="145" t="s">
        <v>3505</v>
      </c>
      <c r="F1590" s="146" t="s">
        <v>3506</v>
      </c>
      <c r="G1590" s="147" t="s">
        <v>260</v>
      </c>
      <c r="H1590" s="148">
        <v>1</v>
      </c>
      <c r="I1590" s="149"/>
      <c r="J1590" s="150">
        <f>ROUND(I1590*H1590,2)</f>
        <v>0</v>
      </c>
      <c r="K1590" s="151"/>
      <c r="L1590" s="32"/>
      <c r="M1590" s="152" t="s">
        <v>1</v>
      </c>
      <c r="N1590" s="153" t="s">
        <v>41</v>
      </c>
      <c r="P1590" s="154">
        <f>O1590*H1590</f>
        <v>0</v>
      </c>
      <c r="Q1590" s="154">
        <v>0</v>
      </c>
      <c r="R1590" s="154">
        <f>Q1590*H1590</f>
        <v>0</v>
      </c>
      <c r="S1590" s="154">
        <v>0</v>
      </c>
      <c r="T1590" s="155">
        <f>S1590*H1590</f>
        <v>0</v>
      </c>
      <c r="AR1590" s="156" t="s">
        <v>183</v>
      </c>
      <c r="AT1590" s="156" t="s">
        <v>179</v>
      </c>
      <c r="AU1590" s="156" t="s">
        <v>88</v>
      </c>
      <c r="AY1590" s="17" t="s">
        <v>177</v>
      </c>
      <c r="BE1590" s="157">
        <f>IF(N1590="základná",J1590,0)</f>
        <v>0</v>
      </c>
      <c r="BF1590" s="157">
        <f>IF(N1590="znížená",J1590,0)</f>
        <v>0</v>
      </c>
      <c r="BG1590" s="157">
        <f>IF(N1590="zákl. prenesená",J1590,0)</f>
        <v>0</v>
      </c>
      <c r="BH1590" s="157">
        <f>IF(N1590="zníž. prenesená",J1590,0)</f>
        <v>0</v>
      </c>
      <c r="BI1590" s="157">
        <f>IF(N1590="nulová",J1590,0)</f>
        <v>0</v>
      </c>
      <c r="BJ1590" s="17" t="s">
        <v>88</v>
      </c>
      <c r="BK1590" s="157">
        <f>ROUND(I1590*H1590,2)</f>
        <v>0</v>
      </c>
      <c r="BL1590" s="17" t="s">
        <v>183</v>
      </c>
      <c r="BM1590" s="156" t="s">
        <v>3507</v>
      </c>
    </row>
    <row r="1591" spans="2:65" s="12" customFormat="1">
      <c r="B1591" s="158"/>
      <c r="D1591" s="159" t="s">
        <v>184</v>
      </c>
      <c r="E1591" s="160" t="s">
        <v>1</v>
      </c>
      <c r="F1591" s="161" t="s">
        <v>3500</v>
      </c>
      <c r="H1591" s="162">
        <v>1</v>
      </c>
      <c r="I1591" s="163"/>
      <c r="L1591" s="158"/>
      <c r="M1591" s="164"/>
      <c r="T1591" s="165"/>
      <c r="AT1591" s="160" t="s">
        <v>184</v>
      </c>
      <c r="AU1591" s="160" t="s">
        <v>88</v>
      </c>
      <c r="AV1591" s="12" t="s">
        <v>88</v>
      </c>
      <c r="AW1591" s="12" t="s">
        <v>31</v>
      </c>
      <c r="AX1591" s="12" t="s">
        <v>75</v>
      </c>
      <c r="AY1591" s="160" t="s">
        <v>177</v>
      </c>
    </row>
    <row r="1592" spans="2:65" s="13" customFormat="1">
      <c r="B1592" s="166"/>
      <c r="D1592" s="159" t="s">
        <v>184</v>
      </c>
      <c r="E1592" s="167" t="s">
        <v>1</v>
      </c>
      <c r="F1592" s="168" t="s">
        <v>186</v>
      </c>
      <c r="H1592" s="169">
        <v>1</v>
      </c>
      <c r="I1592" s="170"/>
      <c r="L1592" s="166"/>
      <c r="M1592" s="171"/>
      <c r="T1592" s="172"/>
      <c r="AT1592" s="167" t="s">
        <v>184</v>
      </c>
      <c r="AU1592" s="167" t="s">
        <v>88</v>
      </c>
      <c r="AV1592" s="13" t="s">
        <v>183</v>
      </c>
      <c r="AW1592" s="13" t="s">
        <v>31</v>
      </c>
      <c r="AX1592" s="13" t="s">
        <v>82</v>
      </c>
      <c r="AY1592" s="167" t="s">
        <v>177</v>
      </c>
    </row>
    <row r="1593" spans="2:65" s="1" customFormat="1" ht="62.7" customHeight="1">
      <c r="B1593" s="143"/>
      <c r="C1593" s="144" t="s">
        <v>3508</v>
      </c>
      <c r="D1593" s="144" t="s">
        <v>179</v>
      </c>
      <c r="E1593" s="145" t="s">
        <v>3509</v>
      </c>
      <c r="F1593" s="146" t="s">
        <v>3510</v>
      </c>
      <c r="G1593" s="147" t="s">
        <v>260</v>
      </c>
      <c r="H1593" s="148">
        <v>1</v>
      </c>
      <c r="I1593" s="149"/>
      <c r="J1593" s="150">
        <f>ROUND(I1593*H1593,2)</f>
        <v>0</v>
      </c>
      <c r="K1593" s="151"/>
      <c r="L1593" s="32"/>
      <c r="M1593" s="152" t="s">
        <v>1</v>
      </c>
      <c r="N1593" s="153" t="s">
        <v>41</v>
      </c>
      <c r="P1593" s="154">
        <f>O1593*H1593</f>
        <v>0</v>
      </c>
      <c r="Q1593" s="154">
        <v>0</v>
      </c>
      <c r="R1593" s="154">
        <f>Q1593*H1593</f>
        <v>0</v>
      </c>
      <c r="S1593" s="154">
        <v>0</v>
      </c>
      <c r="T1593" s="155">
        <f>S1593*H1593</f>
        <v>0</v>
      </c>
      <c r="AR1593" s="156" t="s">
        <v>183</v>
      </c>
      <c r="AT1593" s="156" t="s">
        <v>179</v>
      </c>
      <c r="AU1593" s="156" t="s">
        <v>88</v>
      </c>
      <c r="AY1593" s="17" t="s">
        <v>177</v>
      </c>
      <c r="BE1593" s="157">
        <f>IF(N1593="základná",J1593,0)</f>
        <v>0</v>
      </c>
      <c r="BF1593" s="157">
        <f>IF(N1593="znížená",J1593,0)</f>
        <v>0</v>
      </c>
      <c r="BG1593" s="157">
        <f>IF(N1593="zákl. prenesená",J1593,0)</f>
        <v>0</v>
      </c>
      <c r="BH1593" s="157">
        <f>IF(N1593="zníž. prenesená",J1593,0)</f>
        <v>0</v>
      </c>
      <c r="BI1593" s="157">
        <f>IF(N1593="nulová",J1593,0)</f>
        <v>0</v>
      </c>
      <c r="BJ1593" s="17" t="s">
        <v>88</v>
      </c>
      <c r="BK1593" s="157">
        <f>ROUND(I1593*H1593,2)</f>
        <v>0</v>
      </c>
      <c r="BL1593" s="17" t="s">
        <v>183</v>
      </c>
      <c r="BM1593" s="156" t="s">
        <v>3511</v>
      </c>
    </row>
    <row r="1594" spans="2:65" s="12" customFormat="1">
      <c r="B1594" s="158"/>
      <c r="D1594" s="159" t="s">
        <v>184</v>
      </c>
      <c r="E1594" s="160" t="s">
        <v>1</v>
      </c>
      <c r="F1594" s="161" t="s">
        <v>3500</v>
      </c>
      <c r="H1594" s="162">
        <v>1</v>
      </c>
      <c r="I1594" s="163"/>
      <c r="L1594" s="158"/>
      <c r="M1594" s="164"/>
      <c r="T1594" s="165"/>
      <c r="AT1594" s="160" t="s">
        <v>184</v>
      </c>
      <c r="AU1594" s="160" t="s">
        <v>88</v>
      </c>
      <c r="AV1594" s="12" t="s">
        <v>88</v>
      </c>
      <c r="AW1594" s="12" t="s">
        <v>31</v>
      </c>
      <c r="AX1594" s="12" t="s">
        <v>75</v>
      </c>
      <c r="AY1594" s="160" t="s">
        <v>177</v>
      </c>
    </row>
    <row r="1595" spans="2:65" s="13" customFormat="1">
      <c r="B1595" s="166"/>
      <c r="D1595" s="159" t="s">
        <v>184</v>
      </c>
      <c r="E1595" s="167" t="s">
        <v>1</v>
      </c>
      <c r="F1595" s="168" t="s">
        <v>186</v>
      </c>
      <c r="H1595" s="169">
        <v>1</v>
      </c>
      <c r="I1595" s="170"/>
      <c r="L1595" s="166"/>
      <c r="M1595" s="171"/>
      <c r="T1595" s="172"/>
      <c r="AT1595" s="167" t="s">
        <v>184</v>
      </c>
      <c r="AU1595" s="167" t="s">
        <v>88</v>
      </c>
      <c r="AV1595" s="13" t="s">
        <v>183</v>
      </c>
      <c r="AW1595" s="13" t="s">
        <v>31</v>
      </c>
      <c r="AX1595" s="13" t="s">
        <v>82</v>
      </c>
      <c r="AY1595" s="167" t="s">
        <v>177</v>
      </c>
    </row>
    <row r="1596" spans="2:65" s="1" customFormat="1" ht="62.7" customHeight="1">
      <c r="B1596" s="143"/>
      <c r="C1596" s="144" t="s">
        <v>1026</v>
      </c>
      <c r="D1596" s="144" t="s">
        <v>179</v>
      </c>
      <c r="E1596" s="145" t="s">
        <v>3512</v>
      </c>
      <c r="F1596" s="146" t="s">
        <v>3468</v>
      </c>
      <c r="G1596" s="147" t="s">
        <v>260</v>
      </c>
      <c r="H1596" s="148">
        <v>2</v>
      </c>
      <c r="I1596" s="149"/>
      <c r="J1596" s="150">
        <f>ROUND(I1596*H1596,2)</f>
        <v>0</v>
      </c>
      <c r="K1596" s="151"/>
      <c r="L1596" s="32"/>
      <c r="M1596" s="152" t="s">
        <v>1</v>
      </c>
      <c r="N1596" s="153" t="s">
        <v>41</v>
      </c>
      <c r="P1596" s="154">
        <f>O1596*H1596</f>
        <v>0</v>
      </c>
      <c r="Q1596" s="154">
        <v>0</v>
      </c>
      <c r="R1596" s="154">
        <f>Q1596*H1596</f>
        <v>0</v>
      </c>
      <c r="S1596" s="154">
        <v>0</v>
      </c>
      <c r="T1596" s="155">
        <f>S1596*H1596</f>
        <v>0</v>
      </c>
      <c r="AR1596" s="156" t="s">
        <v>183</v>
      </c>
      <c r="AT1596" s="156" t="s">
        <v>179</v>
      </c>
      <c r="AU1596" s="156" t="s">
        <v>88</v>
      </c>
      <c r="AY1596" s="17" t="s">
        <v>177</v>
      </c>
      <c r="BE1596" s="157">
        <f>IF(N1596="základná",J1596,0)</f>
        <v>0</v>
      </c>
      <c r="BF1596" s="157">
        <f>IF(N1596="znížená",J1596,0)</f>
        <v>0</v>
      </c>
      <c r="BG1596" s="157">
        <f>IF(N1596="zákl. prenesená",J1596,0)</f>
        <v>0</v>
      </c>
      <c r="BH1596" s="157">
        <f>IF(N1596="zníž. prenesená",J1596,0)</f>
        <v>0</v>
      </c>
      <c r="BI1596" s="157">
        <f>IF(N1596="nulová",J1596,0)</f>
        <v>0</v>
      </c>
      <c r="BJ1596" s="17" t="s">
        <v>88</v>
      </c>
      <c r="BK1596" s="157">
        <f>ROUND(I1596*H1596,2)</f>
        <v>0</v>
      </c>
      <c r="BL1596" s="17" t="s">
        <v>183</v>
      </c>
      <c r="BM1596" s="156" t="s">
        <v>3513</v>
      </c>
    </row>
    <row r="1597" spans="2:65" s="12" customFormat="1">
      <c r="B1597" s="158"/>
      <c r="D1597" s="159" t="s">
        <v>184</v>
      </c>
      <c r="E1597" s="160" t="s">
        <v>1</v>
      </c>
      <c r="F1597" s="161" t="s">
        <v>3514</v>
      </c>
      <c r="H1597" s="162">
        <v>2</v>
      </c>
      <c r="I1597" s="163"/>
      <c r="L1597" s="158"/>
      <c r="M1597" s="164"/>
      <c r="T1597" s="165"/>
      <c r="AT1597" s="160" t="s">
        <v>184</v>
      </c>
      <c r="AU1597" s="160" t="s">
        <v>88</v>
      </c>
      <c r="AV1597" s="12" t="s">
        <v>88</v>
      </c>
      <c r="AW1597" s="12" t="s">
        <v>31</v>
      </c>
      <c r="AX1597" s="12" t="s">
        <v>75</v>
      </c>
      <c r="AY1597" s="160" t="s">
        <v>177</v>
      </c>
    </row>
    <row r="1598" spans="2:65" s="13" customFormat="1">
      <c r="B1598" s="166"/>
      <c r="D1598" s="159" t="s">
        <v>184</v>
      </c>
      <c r="E1598" s="167" t="s">
        <v>1</v>
      </c>
      <c r="F1598" s="168" t="s">
        <v>186</v>
      </c>
      <c r="H1598" s="169">
        <v>2</v>
      </c>
      <c r="I1598" s="170"/>
      <c r="L1598" s="166"/>
      <c r="M1598" s="171"/>
      <c r="T1598" s="172"/>
      <c r="AT1598" s="167" t="s">
        <v>184</v>
      </c>
      <c r="AU1598" s="167" t="s">
        <v>88</v>
      </c>
      <c r="AV1598" s="13" t="s">
        <v>183</v>
      </c>
      <c r="AW1598" s="13" t="s">
        <v>31</v>
      </c>
      <c r="AX1598" s="13" t="s">
        <v>82</v>
      </c>
      <c r="AY1598" s="167" t="s">
        <v>177</v>
      </c>
    </row>
    <row r="1599" spans="2:65" s="1" customFormat="1" ht="66.75" customHeight="1">
      <c r="B1599" s="143"/>
      <c r="C1599" s="144" t="s">
        <v>3515</v>
      </c>
      <c r="D1599" s="144" t="s">
        <v>179</v>
      </c>
      <c r="E1599" s="145" t="s">
        <v>3516</v>
      </c>
      <c r="F1599" s="146" t="s">
        <v>3517</v>
      </c>
      <c r="G1599" s="147" t="s">
        <v>260</v>
      </c>
      <c r="H1599" s="148">
        <v>2</v>
      </c>
      <c r="I1599" s="149"/>
      <c r="J1599" s="150">
        <f>ROUND(I1599*H1599,2)</f>
        <v>0</v>
      </c>
      <c r="K1599" s="151"/>
      <c r="L1599" s="32"/>
      <c r="M1599" s="152" t="s">
        <v>1</v>
      </c>
      <c r="N1599" s="153" t="s">
        <v>41</v>
      </c>
      <c r="P1599" s="154">
        <f>O1599*H1599</f>
        <v>0</v>
      </c>
      <c r="Q1599" s="154">
        <v>0</v>
      </c>
      <c r="R1599" s="154">
        <f>Q1599*H1599</f>
        <v>0</v>
      </c>
      <c r="S1599" s="154">
        <v>0</v>
      </c>
      <c r="T1599" s="155">
        <f>S1599*H1599</f>
        <v>0</v>
      </c>
      <c r="AR1599" s="156" t="s">
        <v>183</v>
      </c>
      <c r="AT1599" s="156" t="s">
        <v>179</v>
      </c>
      <c r="AU1599" s="156" t="s">
        <v>88</v>
      </c>
      <c r="AY1599" s="17" t="s">
        <v>177</v>
      </c>
      <c r="BE1599" s="157">
        <f>IF(N1599="základná",J1599,0)</f>
        <v>0</v>
      </c>
      <c r="BF1599" s="157">
        <f>IF(N1599="znížená",J1599,0)</f>
        <v>0</v>
      </c>
      <c r="BG1599" s="157">
        <f>IF(N1599="zákl. prenesená",J1599,0)</f>
        <v>0</v>
      </c>
      <c r="BH1599" s="157">
        <f>IF(N1599="zníž. prenesená",J1599,0)</f>
        <v>0</v>
      </c>
      <c r="BI1599" s="157">
        <f>IF(N1599="nulová",J1599,0)</f>
        <v>0</v>
      </c>
      <c r="BJ1599" s="17" t="s">
        <v>88</v>
      </c>
      <c r="BK1599" s="157">
        <f>ROUND(I1599*H1599,2)</f>
        <v>0</v>
      </c>
      <c r="BL1599" s="17" t="s">
        <v>183</v>
      </c>
      <c r="BM1599" s="156" t="s">
        <v>3518</v>
      </c>
    </row>
    <row r="1600" spans="2:65" s="12" customFormat="1">
      <c r="B1600" s="158"/>
      <c r="D1600" s="159" t="s">
        <v>184</v>
      </c>
      <c r="E1600" s="160" t="s">
        <v>1</v>
      </c>
      <c r="F1600" s="161" t="s">
        <v>3514</v>
      </c>
      <c r="H1600" s="162">
        <v>2</v>
      </c>
      <c r="I1600" s="163"/>
      <c r="L1600" s="158"/>
      <c r="M1600" s="164"/>
      <c r="T1600" s="165"/>
      <c r="AT1600" s="160" t="s">
        <v>184</v>
      </c>
      <c r="AU1600" s="160" t="s">
        <v>88</v>
      </c>
      <c r="AV1600" s="12" t="s">
        <v>88</v>
      </c>
      <c r="AW1600" s="12" t="s">
        <v>31</v>
      </c>
      <c r="AX1600" s="12" t="s">
        <v>75</v>
      </c>
      <c r="AY1600" s="160" t="s">
        <v>177</v>
      </c>
    </row>
    <row r="1601" spans="2:65" s="13" customFormat="1">
      <c r="B1601" s="166"/>
      <c r="D1601" s="159" t="s">
        <v>184</v>
      </c>
      <c r="E1601" s="167" t="s">
        <v>1</v>
      </c>
      <c r="F1601" s="168" t="s">
        <v>186</v>
      </c>
      <c r="H1601" s="169">
        <v>2</v>
      </c>
      <c r="I1601" s="170"/>
      <c r="L1601" s="166"/>
      <c r="M1601" s="171"/>
      <c r="T1601" s="172"/>
      <c r="AT1601" s="167" t="s">
        <v>184</v>
      </c>
      <c r="AU1601" s="167" t="s">
        <v>88</v>
      </c>
      <c r="AV1601" s="13" t="s">
        <v>183</v>
      </c>
      <c r="AW1601" s="13" t="s">
        <v>31</v>
      </c>
      <c r="AX1601" s="13" t="s">
        <v>82</v>
      </c>
      <c r="AY1601" s="167" t="s">
        <v>177</v>
      </c>
    </row>
    <row r="1602" spans="2:65" s="1" customFormat="1" ht="66.75" customHeight="1">
      <c r="B1602" s="143"/>
      <c r="C1602" s="144" t="s">
        <v>1041</v>
      </c>
      <c r="D1602" s="144" t="s">
        <v>179</v>
      </c>
      <c r="E1602" s="145" t="s">
        <v>3519</v>
      </c>
      <c r="F1602" s="146" t="s">
        <v>3476</v>
      </c>
      <c r="G1602" s="147" t="s">
        <v>260</v>
      </c>
      <c r="H1602" s="148">
        <v>2</v>
      </c>
      <c r="I1602" s="149"/>
      <c r="J1602" s="150">
        <f>ROUND(I1602*H1602,2)</f>
        <v>0</v>
      </c>
      <c r="K1602" s="151"/>
      <c r="L1602" s="32"/>
      <c r="M1602" s="152" t="s">
        <v>1</v>
      </c>
      <c r="N1602" s="153" t="s">
        <v>41</v>
      </c>
      <c r="P1602" s="154">
        <f>O1602*H1602</f>
        <v>0</v>
      </c>
      <c r="Q1602" s="154">
        <v>0</v>
      </c>
      <c r="R1602" s="154">
        <f>Q1602*H1602</f>
        <v>0</v>
      </c>
      <c r="S1602" s="154">
        <v>0</v>
      </c>
      <c r="T1602" s="155">
        <f>S1602*H1602</f>
        <v>0</v>
      </c>
      <c r="AR1602" s="156" t="s">
        <v>183</v>
      </c>
      <c r="AT1602" s="156" t="s">
        <v>179</v>
      </c>
      <c r="AU1602" s="156" t="s">
        <v>88</v>
      </c>
      <c r="AY1602" s="17" t="s">
        <v>177</v>
      </c>
      <c r="BE1602" s="157">
        <f>IF(N1602="základná",J1602,0)</f>
        <v>0</v>
      </c>
      <c r="BF1602" s="157">
        <f>IF(N1602="znížená",J1602,0)</f>
        <v>0</v>
      </c>
      <c r="BG1602" s="157">
        <f>IF(N1602="zákl. prenesená",J1602,0)</f>
        <v>0</v>
      </c>
      <c r="BH1602" s="157">
        <f>IF(N1602="zníž. prenesená",J1602,0)</f>
        <v>0</v>
      </c>
      <c r="BI1602" s="157">
        <f>IF(N1602="nulová",J1602,0)</f>
        <v>0</v>
      </c>
      <c r="BJ1602" s="17" t="s">
        <v>88</v>
      </c>
      <c r="BK1602" s="157">
        <f>ROUND(I1602*H1602,2)</f>
        <v>0</v>
      </c>
      <c r="BL1602" s="17" t="s">
        <v>183</v>
      </c>
      <c r="BM1602" s="156" t="s">
        <v>3520</v>
      </c>
    </row>
    <row r="1603" spans="2:65" s="12" customFormat="1">
      <c r="B1603" s="158"/>
      <c r="D1603" s="159" t="s">
        <v>184</v>
      </c>
      <c r="E1603" s="160" t="s">
        <v>1</v>
      </c>
      <c r="F1603" s="161" t="s">
        <v>3514</v>
      </c>
      <c r="H1603" s="162">
        <v>2</v>
      </c>
      <c r="I1603" s="163"/>
      <c r="L1603" s="158"/>
      <c r="M1603" s="164"/>
      <c r="T1603" s="165"/>
      <c r="AT1603" s="160" t="s">
        <v>184</v>
      </c>
      <c r="AU1603" s="160" t="s">
        <v>88</v>
      </c>
      <c r="AV1603" s="12" t="s">
        <v>88</v>
      </c>
      <c r="AW1603" s="12" t="s">
        <v>31</v>
      </c>
      <c r="AX1603" s="12" t="s">
        <v>75</v>
      </c>
      <c r="AY1603" s="160" t="s">
        <v>177</v>
      </c>
    </row>
    <row r="1604" spans="2:65" s="13" customFormat="1">
      <c r="B1604" s="166"/>
      <c r="D1604" s="159" t="s">
        <v>184</v>
      </c>
      <c r="E1604" s="167" t="s">
        <v>1</v>
      </c>
      <c r="F1604" s="168" t="s">
        <v>186</v>
      </c>
      <c r="H1604" s="169">
        <v>2</v>
      </c>
      <c r="I1604" s="170"/>
      <c r="L1604" s="166"/>
      <c r="M1604" s="171"/>
      <c r="T1604" s="172"/>
      <c r="AT1604" s="167" t="s">
        <v>184</v>
      </c>
      <c r="AU1604" s="167" t="s">
        <v>88</v>
      </c>
      <c r="AV1604" s="13" t="s">
        <v>183</v>
      </c>
      <c r="AW1604" s="13" t="s">
        <v>31</v>
      </c>
      <c r="AX1604" s="13" t="s">
        <v>82</v>
      </c>
      <c r="AY1604" s="167" t="s">
        <v>177</v>
      </c>
    </row>
    <row r="1605" spans="2:65" s="1" customFormat="1" ht="55.5" customHeight="1">
      <c r="B1605" s="143"/>
      <c r="C1605" s="144" t="s">
        <v>3521</v>
      </c>
      <c r="D1605" s="144" t="s">
        <v>179</v>
      </c>
      <c r="E1605" s="145" t="s">
        <v>3522</v>
      </c>
      <c r="F1605" s="146" t="s">
        <v>3480</v>
      </c>
      <c r="G1605" s="147" t="s">
        <v>260</v>
      </c>
      <c r="H1605" s="148">
        <v>2</v>
      </c>
      <c r="I1605" s="149"/>
      <c r="J1605" s="150">
        <f>ROUND(I1605*H1605,2)</f>
        <v>0</v>
      </c>
      <c r="K1605" s="151"/>
      <c r="L1605" s="32"/>
      <c r="M1605" s="152" t="s">
        <v>1</v>
      </c>
      <c r="N1605" s="153" t="s">
        <v>41</v>
      </c>
      <c r="P1605" s="154">
        <f>O1605*H1605</f>
        <v>0</v>
      </c>
      <c r="Q1605" s="154">
        <v>0</v>
      </c>
      <c r="R1605" s="154">
        <f>Q1605*H1605</f>
        <v>0</v>
      </c>
      <c r="S1605" s="154">
        <v>0</v>
      </c>
      <c r="T1605" s="155">
        <f>S1605*H1605</f>
        <v>0</v>
      </c>
      <c r="AR1605" s="156" t="s">
        <v>183</v>
      </c>
      <c r="AT1605" s="156" t="s">
        <v>179</v>
      </c>
      <c r="AU1605" s="156" t="s">
        <v>88</v>
      </c>
      <c r="AY1605" s="17" t="s">
        <v>177</v>
      </c>
      <c r="BE1605" s="157">
        <f>IF(N1605="základná",J1605,0)</f>
        <v>0</v>
      </c>
      <c r="BF1605" s="157">
        <f>IF(N1605="znížená",J1605,0)</f>
        <v>0</v>
      </c>
      <c r="BG1605" s="157">
        <f>IF(N1605="zákl. prenesená",J1605,0)</f>
        <v>0</v>
      </c>
      <c r="BH1605" s="157">
        <f>IF(N1605="zníž. prenesená",J1605,0)</f>
        <v>0</v>
      </c>
      <c r="BI1605" s="157">
        <f>IF(N1605="nulová",J1605,0)</f>
        <v>0</v>
      </c>
      <c r="BJ1605" s="17" t="s">
        <v>88</v>
      </c>
      <c r="BK1605" s="157">
        <f>ROUND(I1605*H1605,2)</f>
        <v>0</v>
      </c>
      <c r="BL1605" s="17" t="s">
        <v>183</v>
      </c>
      <c r="BM1605" s="156" t="s">
        <v>3523</v>
      </c>
    </row>
    <row r="1606" spans="2:65" s="12" customFormat="1">
      <c r="B1606" s="158"/>
      <c r="D1606" s="159" t="s">
        <v>184</v>
      </c>
      <c r="E1606" s="160" t="s">
        <v>1</v>
      </c>
      <c r="F1606" s="161" t="s">
        <v>3514</v>
      </c>
      <c r="H1606" s="162">
        <v>2</v>
      </c>
      <c r="I1606" s="163"/>
      <c r="L1606" s="158"/>
      <c r="M1606" s="164"/>
      <c r="T1606" s="165"/>
      <c r="AT1606" s="160" t="s">
        <v>184</v>
      </c>
      <c r="AU1606" s="160" t="s">
        <v>88</v>
      </c>
      <c r="AV1606" s="12" t="s">
        <v>88</v>
      </c>
      <c r="AW1606" s="12" t="s">
        <v>31</v>
      </c>
      <c r="AX1606" s="12" t="s">
        <v>75</v>
      </c>
      <c r="AY1606" s="160" t="s">
        <v>177</v>
      </c>
    </row>
    <row r="1607" spans="2:65" s="13" customFormat="1">
      <c r="B1607" s="166"/>
      <c r="D1607" s="159" t="s">
        <v>184</v>
      </c>
      <c r="E1607" s="167" t="s">
        <v>1</v>
      </c>
      <c r="F1607" s="168" t="s">
        <v>186</v>
      </c>
      <c r="H1607" s="169">
        <v>2</v>
      </c>
      <c r="I1607" s="170"/>
      <c r="L1607" s="166"/>
      <c r="M1607" s="171"/>
      <c r="T1607" s="172"/>
      <c r="AT1607" s="167" t="s">
        <v>184</v>
      </c>
      <c r="AU1607" s="167" t="s">
        <v>88</v>
      </c>
      <c r="AV1607" s="13" t="s">
        <v>183</v>
      </c>
      <c r="AW1607" s="13" t="s">
        <v>31</v>
      </c>
      <c r="AX1607" s="13" t="s">
        <v>82</v>
      </c>
      <c r="AY1607" s="167" t="s">
        <v>177</v>
      </c>
    </row>
    <row r="1608" spans="2:65" s="1" customFormat="1" ht="76.349999999999994" customHeight="1">
      <c r="B1608" s="143"/>
      <c r="C1608" s="144" t="s">
        <v>1056</v>
      </c>
      <c r="D1608" s="144" t="s">
        <v>179</v>
      </c>
      <c r="E1608" s="145" t="s">
        <v>3524</v>
      </c>
      <c r="F1608" s="146" t="s">
        <v>3525</v>
      </c>
      <c r="G1608" s="147" t="s">
        <v>260</v>
      </c>
      <c r="H1608" s="148">
        <v>1</v>
      </c>
      <c r="I1608" s="149"/>
      <c r="J1608" s="150">
        <f>ROUND(I1608*H1608,2)</f>
        <v>0</v>
      </c>
      <c r="K1608" s="151"/>
      <c r="L1608" s="32"/>
      <c r="M1608" s="152" t="s">
        <v>1</v>
      </c>
      <c r="N1608" s="153" t="s">
        <v>41</v>
      </c>
      <c r="P1608" s="154">
        <f>O1608*H1608</f>
        <v>0</v>
      </c>
      <c r="Q1608" s="154">
        <v>0</v>
      </c>
      <c r="R1608" s="154">
        <f>Q1608*H1608</f>
        <v>0</v>
      </c>
      <c r="S1608" s="154">
        <v>0</v>
      </c>
      <c r="T1608" s="155">
        <f>S1608*H1608</f>
        <v>0</v>
      </c>
      <c r="AR1608" s="156" t="s">
        <v>183</v>
      </c>
      <c r="AT1608" s="156" t="s">
        <v>179</v>
      </c>
      <c r="AU1608" s="156" t="s">
        <v>88</v>
      </c>
      <c r="AY1608" s="17" t="s">
        <v>177</v>
      </c>
      <c r="BE1608" s="157">
        <f>IF(N1608="základná",J1608,0)</f>
        <v>0</v>
      </c>
      <c r="BF1608" s="157">
        <f>IF(N1608="znížená",J1608,0)</f>
        <v>0</v>
      </c>
      <c r="BG1608" s="157">
        <f>IF(N1608="zákl. prenesená",J1608,0)</f>
        <v>0</v>
      </c>
      <c r="BH1608" s="157">
        <f>IF(N1608="zníž. prenesená",J1608,0)</f>
        <v>0</v>
      </c>
      <c r="BI1608" s="157">
        <f>IF(N1608="nulová",J1608,0)</f>
        <v>0</v>
      </c>
      <c r="BJ1608" s="17" t="s">
        <v>88</v>
      </c>
      <c r="BK1608" s="157">
        <f>ROUND(I1608*H1608,2)</f>
        <v>0</v>
      </c>
      <c r="BL1608" s="17" t="s">
        <v>183</v>
      </c>
      <c r="BM1608" s="156" t="s">
        <v>3526</v>
      </c>
    </row>
    <row r="1609" spans="2:65" s="12" customFormat="1">
      <c r="B1609" s="158"/>
      <c r="D1609" s="159" t="s">
        <v>184</v>
      </c>
      <c r="E1609" s="160" t="s">
        <v>1</v>
      </c>
      <c r="F1609" s="161" t="s">
        <v>3527</v>
      </c>
      <c r="H1609" s="162">
        <v>1</v>
      </c>
      <c r="I1609" s="163"/>
      <c r="L1609" s="158"/>
      <c r="M1609" s="164"/>
      <c r="T1609" s="165"/>
      <c r="AT1609" s="160" t="s">
        <v>184</v>
      </c>
      <c r="AU1609" s="160" t="s">
        <v>88</v>
      </c>
      <c r="AV1609" s="12" t="s">
        <v>88</v>
      </c>
      <c r="AW1609" s="12" t="s">
        <v>31</v>
      </c>
      <c r="AX1609" s="12" t="s">
        <v>75</v>
      </c>
      <c r="AY1609" s="160" t="s">
        <v>177</v>
      </c>
    </row>
    <row r="1610" spans="2:65" s="13" customFormat="1">
      <c r="B1610" s="166"/>
      <c r="D1610" s="159" t="s">
        <v>184</v>
      </c>
      <c r="E1610" s="167" t="s">
        <v>1</v>
      </c>
      <c r="F1610" s="168" t="s">
        <v>186</v>
      </c>
      <c r="H1610" s="169">
        <v>1</v>
      </c>
      <c r="I1610" s="170"/>
      <c r="L1610" s="166"/>
      <c r="M1610" s="171"/>
      <c r="T1610" s="172"/>
      <c r="AT1610" s="167" t="s">
        <v>184</v>
      </c>
      <c r="AU1610" s="167" t="s">
        <v>88</v>
      </c>
      <c r="AV1610" s="13" t="s">
        <v>183</v>
      </c>
      <c r="AW1610" s="13" t="s">
        <v>31</v>
      </c>
      <c r="AX1610" s="13" t="s">
        <v>82</v>
      </c>
      <c r="AY1610" s="167" t="s">
        <v>177</v>
      </c>
    </row>
    <row r="1611" spans="2:65" s="1" customFormat="1" ht="78" customHeight="1">
      <c r="B1611" s="143"/>
      <c r="C1611" s="144" t="s">
        <v>3528</v>
      </c>
      <c r="D1611" s="144" t="s">
        <v>179</v>
      </c>
      <c r="E1611" s="145" t="s">
        <v>3529</v>
      </c>
      <c r="F1611" s="146" t="s">
        <v>3530</v>
      </c>
      <c r="G1611" s="147" t="s">
        <v>260</v>
      </c>
      <c r="H1611" s="148">
        <v>1</v>
      </c>
      <c r="I1611" s="149"/>
      <c r="J1611" s="150">
        <f>ROUND(I1611*H1611,2)</f>
        <v>0</v>
      </c>
      <c r="K1611" s="151"/>
      <c r="L1611" s="32"/>
      <c r="M1611" s="152" t="s">
        <v>1</v>
      </c>
      <c r="N1611" s="153" t="s">
        <v>41</v>
      </c>
      <c r="P1611" s="154">
        <f>O1611*H1611</f>
        <v>0</v>
      </c>
      <c r="Q1611" s="154">
        <v>0</v>
      </c>
      <c r="R1611" s="154">
        <f>Q1611*H1611</f>
        <v>0</v>
      </c>
      <c r="S1611" s="154">
        <v>0</v>
      </c>
      <c r="T1611" s="155">
        <f>S1611*H1611</f>
        <v>0</v>
      </c>
      <c r="AR1611" s="156" t="s">
        <v>183</v>
      </c>
      <c r="AT1611" s="156" t="s">
        <v>179</v>
      </c>
      <c r="AU1611" s="156" t="s">
        <v>88</v>
      </c>
      <c r="AY1611" s="17" t="s">
        <v>177</v>
      </c>
      <c r="BE1611" s="157">
        <f>IF(N1611="základná",J1611,0)</f>
        <v>0</v>
      </c>
      <c r="BF1611" s="157">
        <f>IF(N1611="znížená",J1611,0)</f>
        <v>0</v>
      </c>
      <c r="BG1611" s="157">
        <f>IF(N1611="zákl. prenesená",J1611,0)</f>
        <v>0</v>
      </c>
      <c r="BH1611" s="157">
        <f>IF(N1611="zníž. prenesená",J1611,0)</f>
        <v>0</v>
      </c>
      <c r="BI1611" s="157">
        <f>IF(N1611="nulová",J1611,0)</f>
        <v>0</v>
      </c>
      <c r="BJ1611" s="17" t="s">
        <v>88</v>
      </c>
      <c r="BK1611" s="157">
        <f>ROUND(I1611*H1611,2)</f>
        <v>0</v>
      </c>
      <c r="BL1611" s="17" t="s">
        <v>183</v>
      </c>
      <c r="BM1611" s="156" t="s">
        <v>3531</v>
      </c>
    </row>
    <row r="1612" spans="2:65" s="12" customFormat="1">
      <c r="B1612" s="158"/>
      <c r="D1612" s="159" t="s">
        <v>184</v>
      </c>
      <c r="E1612" s="160" t="s">
        <v>1</v>
      </c>
      <c r="F1612" s="161" t="s">
        <v>3527</v>
      </c>
      <c r="H1612" s="162">
        <v>1</v>
      </c>
      <c r="I1612" s="163"/>
      <c r="L1612" s="158"/>
      <c r="M1612" s="164"/>
      <c r="T1612" s="165"/>
      <c r="AT1612" s="160" t="s">
        <v>184</v>
      </c>
      <c r="AU1612" s="160" t="s">
        <v>88</v>
      </c>
      <c r="AV1612" s="12" t="s">
        <v>88</v>
      </c>
      <c r="AW1612" s="12" t="s">
        <v>31</v>
      </c>
      <c r="AX1612" s="12" t="s">
        <v>75</v>
      </c>
      <c r="AY1612" s="160" t="s">
        <v>177</v>
      </c>
    </row>
    <row r="1613" spans="2:65" s="13" customFormat="1">
      <c r="B1613" s="166"/>
      <c r="D1613" s="159" t="s">
        <v>184</v>
      </c>
      <c r="E1613" s="167" t="s">
        <v>1</v>
      </c>
      <c r="F1613" s="168" t="s">
        <v>186</v>
      </c>
      <c r="H1613" s="169">
        <v>1</v>
      </c>
      <c r="I1613" s="170"/>
      <c r="L1613" s="166"/>
      <c r="M1613" s="171"/>
      <c r="T1613" s="172"/>
      <c r="AT1613" s="167" t="s">
        <v>184</v>
      </c>
      <c r="AU1613" s="167" t="s">
        <v>88</v>
      </c>
      <c r="AV1613" s="13" t="s">
        <v>183</v>
      </c>
      <c r="AW1613" s="13" t="s">
        <v>31</v>
      </c>
      <c r="AX1613" s="13" t="s">
        <v>82</v>
      </c>
      <c r="AY1613" s="167" t="s">
        <v>177</v>
      </c>
    </row>
    <row r="1614" spans="2:65" s="1" customFormat="1" ht="78" customHeight="1">
      <c r="B1614" s="143"/>
      <c r="C1614" s="144" t="s">
        <v>1071</v>
      </c>
      <c r="D1614" s="144" t="s">
        <v>179</v>
      </c>
      <c r="E1614" s="145" t="s">
        <v>3532</v>
      </c>
      <c r="F1614" s="146" t="s">
        <v>3533</v>
      </c>
      <c r="G1614" s="147" t="s">
        <v>260</v>
      </c>
      <c r="H1614" s="148">
        <v>1</v>
      </c>
      <c r="I1614" s="149"/>
      <c r="J1614" s="150">
        <f>ROUND(I1614*H1614,2)</f>
        <v>0</v>
      </c>
      <c r="K1614" s="151"/>
      <c r="L1614" s="32"/>
      <c r="M1614" s="152" t="s">
        <v>1</v>
      </c>
      <c r="N1614" s="153" t="s">
        <v>41</v>
      </c>
      <c r="P1614" s="154">
        <f>O1614*H1614</f>
        <v>0</v>
      </c>
      <c r="Q1614" s="154">
        <v>0</v>
      </c>
      <c r="R1614" s="154">
        <f>Q1614*H1614</f>
        <v>0</v>
      </c>
      <c r="S1614" s="154">
        <v>0</v>
      </c>
      <c r="T1614" s="155">
        <f>S1614*H1614</f>
        <v>0</v>
      </c>
      <c r="AR1614" s="156" t="s">
        <v>183</v>
      </c>
      <c r="AT1614" s="156" t="s">
        <v>179</v>
      </c>
      <c r="AU1614" s="156" t="s">
        <v>88</v>
      </c>
      <c r="AY1614" s="17" t="s">
        <v>177</v>
      </c>
      <c r="BE1614" s="157">
        <f>IF(N1614="základná",J1614,0)</f>
        <v>0</v>
      </c>
      <c r="BF1614" s="157">
        <f>IF(N1614="znížená",J1614,0)</f>
        <v>0</v>
      </c>
      <c r="BG1614" s="157">
        <f>IF(N1614="zákl. prenesená",J1614,0)</f>
        <v>0</v>
      </c>
      <c r="BH1614" s="157">
        <f>IF(N1614="zníž. prenesená",J1614,0)</f>
        <v>0</v>
      </c>
      <c r="BI1614" s="157">
        <f>IF(N1614="nulová",J1614,0)</f>
        <v>0</v>
      </c>
      <c r="BJ1614" s="17" t="s">
        <v>88</v>
      </c>
      <c r="BK1614" s="157">
        <f>ROUND(I1614*H1614,2)</f>
        <v>0</v>
      </c>
      <c r="BL1614" s="17" t="s">
        <v>183</v>
      </c>
      <c r="BM1614" s="156" t="s">
        <v>3534</v>
      </c>
    </row>
    <row r="1615" spans="2:65" s="12" customFormat="1">
      <c r="B1615" s="158"/>
      <c r="D1615" s="159" t="s">
        <v>184</v>
      </c>
      <c r="E1615" s="160" t="s">
        <v>1</v>
      </c>
      <c r="F1615" s="161" t="s">
        <v>3527</v>
      </c>
      <c r="H1615" s="162">
        <v>1</v>
      </c>
      <c r="I1615" s="163"/>
      <c r="L1615" s="158"/>
      <c r="M1615" s="164"/>
      <c r="T1615" s="165"/>
      <c r="AT1615" s="160" t="s">
        <v>184</v>
      </c>
      <c r="AU1615" s="160" t="s">
        <v>88</v>
      </c>
      <c r="AV1615" s="12" t="s">
        <v>88</v>
      </c>
      <c r="AW1615" s="12" t="s">
        <v>31</v>
      </c>
      <c r="AX1615" s="12" t="s">
        <v>75</v>
      </c>
      <c r="AY1615" s="160" t="s">
        <v>177</v>
      </c>
    </row>
    <row r="1616" spans="2:65" s="13" customFormat="1">
      <c r="B1616" s="166"/>
      <c r="D1616" s="159" t="s">
        <v>184</v>
      </c>
      <c r="E1616" s="167" t="s">
        <v>1</v>
      </c>
      <c r="F1616" s="168" t="s">
        <v>186</v>
      </c>
      <c r="H1616" s="169">
        <v>1</v>
      </c>
      <c r="I1616" s="170"/>
      <c r="L1616" s="166"/>
      <c r="M1616" s="171"/>
      <c r="T1616" s="172"/>
      <c r="AT1616" s="167" t="s">
        <v>184</v>
      </c>
      <c r="AU1616" s="167" t="s">
        <v>88</v>
      </c>
      <c r="AV1616" s="13" t="s">
        <v>183</v>
      </c>
      <c r="AW1616" s="13" t="s">
        <v>31</v>
      </c>
      <c r="AX1616" s="13" t="s">
        <v>82</v>
      </c>
      <c r="AY1616" s="167" t="s">
        <v>177</v>
      </c>
    </row>
    <row r="1617" spans="2:65" s="1" customFormat="1" ht="66.75" customHeight="1">
      <c r="B1617" s="143"/>
      <c r="C1617" s="144" t="s">
        <v>3535</v>
      </c>
      <c r="D1617" s="144" t="s">
        <v>179</v>
      </c>
      <c r="E1617" s="145" t="s">
        <v>3536</v>
      </c>
      <c r="F1617" s="146" t="s">
        <v>3537</v>
      </c>
      <c r="G1617" s="147" t="s">
        <v>260</v>
      </c>
      <c r="H1617" s="148">
        <v>1</v>
      </c>
      <c r="I1617" s="149"/>
      <c r="J1617" s="150">
        <f>ROUND(I1617*H1617,2)</f>
        <v>0</v>
      </c>
      <c r="K1617" s="151"/>
      <c r="L1617" s="32"/>
      <c r="M1617" s="152" t="s">
        <v>1</v>
      </c>
      <c r="N1617" s="153" t="s">
        <v>41</v>
      </c>
      <c r="P1617" s="154">
        <f>O1617*H1617</f>
        <v>0</v>
      </c>
      <c r="Q1617" s="154">
        <v>0</v>
      </c>
      <c r="R1617" s="154">
        <f>Q1617*H1617</f>
        <v>0</v>
      </c>
      <c r="S1617" s="154">
        <v>0</v>
      </c>
      <c r="T1617" s="155">
        <f>S1617*H1617</f>
        <v>0</v>
      </c>
      <c r="AR1617" s="156" t="s">
        <v>183</v>
      </c>
      <c r="AT1617" s="156" t="s">
        <v>179</v>
      </c>
      <c r="AU1617" s="156" t="s">
        <v>88</v>
      </c>
      <c r="AY1617" s="17" t="s">
        <v>177</v>
      </c>
      <c r="BE1617" s="157">
        <f>IF(N1617="základná",J1617,0)</f>
        <v>0</v>
      </c>
      <c r="BF1617" s="157">
        <f>IF(N1617="znížená",J1617,0)</f>
        <v>0</v>
      </c>
      <c r="BG1617" s="157">
        <f>IF(N1617="zákl. prenesená",J1617,0)</f>
        <v>0</v>
      </c>
      <c r="BH1617" s="157">
        <f>IF(N1617="zníž. prenesená",J1617,0)</f>
        <v>0</v>
      </c>
      <c r="BI1617" s="157">
        <f>IF(N1617="nulová",J1617,0)</f>
        <v>0</v>
      </c>
      <c r="BJ1617" s="17" t="s">
        <v>88</v>
      </c>
      <c r="BK1617" s="157">
        <f>ROUND(I1617*H1617,2)</f>
        <v>0</v>
      </c>
      <c r="BL1617" s="17" t="s">
        <v>183</v>
      </c>
      <c r="BM1617" s="156" t="s">
        <v>3538</v>
      </c>
    </row>
    <row r="1618" spans="2:65" s="12" customFormat="1">
      <c r="B1618" s="158"/>
      <c r="D1618" s="159" t="s">
        <v>184</v>
      </c>
      <c r="E1618" s="160" t="s">
        <v>1</v>
      </c>
      <c r="F1618" s="161" t="s">
        <v>3527</v>
      </c>
      <c r="H1618" s="162">
        <v>1</v>
      </c>
      <c r="I1618" s="163"/>
      <c r="L1618" s="158"/>
      <c r="M1618" s="164"/>
      <c r="T1618" s="165"/>
      <c r="AT1618" s="160" t="s">
        <v>184</v>
      </c>
      <c r="AU1618" s="160" t="s">
        <v>88</v>
      </c>
      <c r="AV1618" s="12" t="s">
        <v>88</v>
      </c>
      <c r="AW1618" s="12" t="s">
        <v>31</v>
      </c>
      <c r="AX1618" s="12" t="s">
        <v>75</v>
      </c>
      <c r="AY1618" s="160" t="s">
        <v>177</v>
      </c>
    </row>
    <row r="1619" spans="2:65" s="13" customFormat="1">
      <c r="B1619" s="166"/>
      <c r="D1619" s="159" t="s">
        <v>184</v>
      </c>
      <c r="E1619" s="167" t="s">
        <v>1</v>
      </c>
      <c r="F1619" s="168" t="s">
        <v>186</v>
      </c>
      <c r="H1619" s="169">
        <v>1</v>
      </c>
      <c r="I1619" s="170"/>
      <c r="L1619" s="166"/>
      <c r="M1619" s="171"/>
      <c r="T1619" s="172"/>
      <c r="AT1619" s="167" t="s">
        <v>184</v>
      </c>
      <c r="AU1619" s="167" t="s">
        <v>88</v>
      </c>
      <c r="AV1619" s="13" t="s">
        <v>183</v>
      </c>
      <c r="AW1619" s="13" t="s">
        <v>31</v>
      </c>
      <c r="AX1619" s="13" t="s">
        <v>82</v>
      </c>
      <c r="AY1619" s="167" t="s">
        <v>177</v>
      </c>
    </row>
    <row r="1620" spans="2:65" s="1" customFormat="1" ht="62.7" customHeight="1">
      <c r="B1620" s="143"/>
      <c r="C1620" s="144" t="s">
        <v>1082</v>
      </c>
      <c r="D1620" s="144" t="s">
        <v>179</v>
      </c>
      <c r="E1620" s="145" t="s">
        <v>3539</v>
      </c>
      <c r="F1620" s="146" t="s">
        <v>3396</v>
      </c>
      <c r="G1620" s="147" t="s">
        <v>260</v>
      </c>
      <c r="H1620" s="148">
        <v>1</v>
      </c>
      <c r="I1620" s="149"/>
      <c r="J1620" s="150">
        <f>ROUND(I1620*H1620,2)</f>
        <v>0</v>
      </c>
      <c r="K1620" s="151"/>
      <c r="L1620" s="32"/>
      <c r="M1620" s="152" t="s">
        <v>1</v>
      </c>
      <c r="N1620" s="153" t="s">
        <v>41</v>
      </c>
      <c r="P1620" s="154">
        <f>O1620*H1620</f>
        <v>0</v>
      </c>
      <c r="Q1620" s="154">
        <v>0</v>
      </c>
      <c r="R1620" s="154">
        <f>Q1620*H1620</f>
        <v>0</v>
      </c>
      <c r="S1620" s="154">
        <v>0</v>
      </c>
      <c r="T1620" s="155">
        <f>S1620*H1620</f>
        <v>0</v>
      </c>
      <c r="AR1620" s="156" t="s">
        <v>183</v>
      </c>
      <c r="AT1620" s="156" t="s">
        <v>179</v>
      </c>
      <c r="AU1620" s="156" t="s">
        <v>88</v>
      </c>
      <c r="AY1620" s="17" t="s">
        <v>177</v>
      </c>
      <c r="BE1620" s="157">
        <f>IF(N1620="základná",J1620,0)</f>
        <v>0</v>
      </c>
      <c r="BF1620" s="157">
        <f>IF(N1620="znížená",J1620,0)</f>
        <v>0</v>
      </c>
      <c r="BG1620" s="157">
        <f>IF(N1620="zákl. prenesená",J1620,0)</f>
        <v>0</v>
      </c>
      <c r="BH1620" s="157">
        <f>IF(N1620="zníž. prenesená",J1620,0)</f>
        <v>0</v>
      </c>
      <c r="BI1620" s="157">
        <f>IF(N1620="nulová",J1620,0)</f>
        <v>0</v>
      </c>
      <c r="BJ1620" s="17" t="s">
        <v>88</v>
      </c>
      <c r="BK1620" s="157">
        <f>ROUND(I1620*H1620,2)</f>
        <v>0</v>
      </c>
      <c r="BL1620" s="17" t="s">
        <v>183</v>
      </c>
      <c r="BM1620" s="156" t="s">
        <v>3540</v>
      </c>
    </row>
    <row r="1621" spans="2:65" s="12" customFormat="1">
      <c r="B1621" s="158"/>
      <c r="D1621" s="159" t="s">
        <v>184</v>
      </c>
      <c r="E1621" s="160" t="s">
        <v>1</v>
      </c>
      <c r="F1621" s="161" t="s">
        <v>3541</v>
      </c>
      <c r="H1621" s="162">
        <v>1</v>
      </c>
      <c r="I1621" s="163"/>
      <c r="L1621" s="158"/>
      <c r="M1621" s="164"/>
      <c r="T1621" s="165"/>
      <c r="AT1621" s="160" t="s">
        <v>184</v>
      </c>
      <c r="AU1621" s="160" t="s">
        <v>88</v>
      </c>
      <c r="AV1621" s="12" t="s">
        <v>88</v>
      </c>
      <c r="AW1621" s="12" t="s">
        <v>31</v>
      </c>
      <c r="AX1621" s="12" t="s">
        <v>75</v>
      </c>
      <c r="AY1621" s="160" t="s">
        <v>177</v>
      </c>
    </row>
    <row r="1622" spans="2:65" s="15" customFormat="1" ht="30.6">
      <c r="B1622" s="180"/>
      <c r="D1622" s="159" t="s">
        <v>184</v>
      </c>
      <c r="E1622" s="181" t="s">
        <v>1</v>
      </c>
      <c r="F1622" s="182" t="s">
        <v>3385</v>
      </c>
      <c r="H1622" s="181" t="s">
        <v>1</v>
      </c>
      <c r="I1622" s="183"/>
      <c r="L1622" s="180"/>
      <c r="M1622" s="184"/>
      <c r="T1622" s="185"/>
      <c r="AT1622" s="181" t="s">
        <v>184</v>
      </c>
      <c r="AU1622" s="181" t="s">
        <v>88</v>
      </c>
      <c r="AV1622" s="15" t="s">
        <v>82</v>
      </c>
      <c r="AW1622" s="15" t="s">
        <v>31</v>
      </c>
      <c r="AX1622" s="15" t="s">
        <v>75</v>
      </c>
      <c r="AY1622" s="181" t="s">
        <v>177</v>
      </c>
    </row>
    <row r="1623" spans="2:65" s="13" customFormat="1">
      <c r="B1623" s="166"/>
      <c r="D1623" s="159" t="s">
        <v>184</v>
      </c>
      <c r="E1623" s="167" t="s">
        <v>1</v>
      </c>
      <c r="F1623" s="168" t="s">
        <v>186</v>
      </c>
      <c r="H1623" s="169">
        <v>1</v>
      </c>
      <c r="I1623" s="170"/>
      <c r="L1623" s="166"/>
      <c r="M1623" s="171"/>
      <c r="T1623" s="172"/>
      <c r="AT1623" s="167" t="s">
        <v>184</v>
      </c>
      <c r="AU1623" s="167" t="s">
        <v>88</v>
      </c>
      <c r="AV1623" s="13" t="s">
        <v>183</v>
      </c>
      <c r="AW1623" s="13" t="s">
        <v>31</v>
      </c>
      <c r="AX1623" s="13" t="s">
        <v>82</v>
      </c>
      <c r="AY1623" s="167" t="s">
        <v>177</v>
      </c>
    </row>
    <row r="1624" spans="2:65" s="1" customFormat="1" ht="66.75" customHeight="1">
      <c r="B1624" s="143"/>
      <c r="C1624" s="144" t="s">
        <v>3542</v>
      </c>
      <c r="D1624" s="144" t="s">
        <v>179</v>
      </c>
      <c r="E1624" s="145" t="s">
        <v>3543</v>
      </c>
      <c r="F1624" s="146" t="s">
        <v>3544</v>
      </c>
      <c r="G1624" s="147" t="s">
        <v>260</v>
      </c>
      <c r="H1624" s="148">
        <v>1</v>
      </c>
      <c r="I1624" s="149"/>
      <c r="J1624" s="150">
        <f>ROUND(I1624*H1624,2)</f>
        <v>0</v>
      </c>
      <c r="K1624" s="151"/>
      <c r="L1624" s="32"/>
      <c r="M1624" s="152" t="s">
        <v>1</v>
      </c>
      <c r="N1624" s="153" t="s">
        <v>41</v>
      </c>
      <c r="P1624" s="154">
        <f>O1624*H1624</f>
        <v>0</v>
      </c>
      <c r="Q1624" s="154">
        <v>0</v>
      </c>
      <c r="R1624" s="154">
        <f>Q1624*H1624</f>
        <v>0</v>
      </c>
      <c r="S1624" s="154">
        <v>0</v>
      </c>
      <c r="T1624" s="155">
        <f>S1624*H1624</f>
        <v>0</v>
      </c>
      <c r="AR1624" s="156" t="s">
        <v>183</v>
      </c>
      <c r="AT1624" s="156" t="s">
        <v>179</v>
      </c>
      <c r="AU1624" s="156" t="s">
        <v>88</v>
      </c>
      <c r="AY1624" s="17" t="s">
        <v>177</v>
      </c>
      <c r="BE1624" s="157">
        <f>IF(N1624="základná",J1624,0)</f>
        <v>0</v>
      </c>
      <c r="BF1624" s="157">
        <f>IF(N1624="znížená",J1624,0)</f>
        <v>0</v>
      </c>
      <c r="BG1624" s="157">
        <f>IF(N1624="zákl. prenesená",J1624,0)</f>
        <v>0</v>
      </c>
      <c r="BH1624" s="157">
        <f>IF(N1624="zníž. prenesená",J1624,0)</f>
        <v>0</v>
      </c>
      <c r="BI1624" s="157">
        <f>IF(N1624="nulová",J1624,0)</f>
        <v>0</v>
      </c>
      <c r="BJ1624" s="17" t="s">
        <v>88</v>
      </c>
      <c r="BK1624" s="157">
        <f>ROUND(I1624*H1624,2)</f>
        <v>0</v>
      </c>
      <c r="BL1624" s="17" t="s">
        <v>183</v>
      </c>
      <c r="BM1624" s="156" t="s">
        <v>3545</v>
      </c>
    </row>
    <row r="1625" spans="2:65" s="12" customFormat="1">
      <c r="B1625" s="158"/>
      <c r="D1625" s="159" t="s">
        <v>184</v>
      </c>
      <c r="E1625" s="160" t="s">
        <v>1</v>
      </c>
      <c r="F1625" s="161" t="s">
        <v>3541</v>
      </c>
      <c r="H1625" s="162">
        <v>1</v>
      </c>
      <c r="I1625" s="163"/>
      <c r="L1625" s="158"/>
      <c r="M1625" s="164"/>
      <c r="T1625" s="165"/>
      <c r="AT1625" s="160" t="s">
        <v>184</v>
      </c>
      <c r="AU1625" s="160" t="s">
        <v>88</v>
      </c>
      <c r="AV1625" s="12" t="s">
        <v>88</v>
      </c>
      <c r="AW1625" s="12" t="s">
        <v>31</v>
      </c>
      <c r="AX1625" s="12" t="s">
        <v>75</v>
      </c>
      <c r="AY1625" s="160" t="s">
        <v>177</v>
      </c>
    </row>
    <row r="1626" spans="2:65" s="15" customFormat="1" ht="30.6">
      <c r="B1626" s="180"/>
      <c r="D1626" s="159" t="s">
        <v>184</v>
      </c>
      <c r="E1626" s="181" t="s">
        <v>1</v>
      </c>
      <c r="F1626" s="182" t="s">
        <v>3385</v>
      </c>
      <c r="H1626" s="181" t="s">
        <v>1</v>
      </c>
      <c r="I1626" s="183"/>
      <c r="L1626" s="180"/>
      <c r="M1626" s="184"/>
      <c r="T1626" s="185"/>
      <c r="AT1626" s="181" t="s">
        <v>184</v>
      </c>
      <c r="AU1626" s="181" t="s">
        <v>88</v>
      </c>
      <c r="AV1626" s="15" t="s">
        <v>82</v>
      </c>
      <c r="AW1626" s="15" t="s">
        <v>31</v>
      </c>
      <c r="AX1626" s="15" t="s">
        <v>75</v>
      </c>
      <c r="AY1626" s="181" t="s">
        <v>177</v>
      </c>
    </row>
    <row r="1627" spans="2:65" s="13" customFormat="1">
      <c r="B1627" s="166"/>
      <c r="D1627" s="159" t="s">
        <v>184</v>
      </c>
      <c r="E1627" s="167" t="s">
        <v>1</v>
      </c>
      <c r="F1627" s="168" t="s">
        <v>186</v>
      </c>
      <c r="H1627" s="169">
        <v>1</v>
      </c>
      <c r="I1627" s="170"/>
      <c r="L1627" s="166"/>
      <c r="M1627" s="171"/>
      <c r="T1627" s="172"/>
      <c r="AT1627" s="167" t="s">
        <v>184</v>
      </c>
      <c r="AU1627" s="167" t="s">
        <v>88</v>
      </c>
      <c r="AV1627" s="13" t="s">
        <v>183</v>
      </c>
      <c r="AW1627" s="13" t="s">
        <v>31</v>
      </c>
      <c r="AX1627" s="13" t="s">
        <v>82</v>
      </c>
      <c r="AY1627" s="167" t="s">
        <v>177</v>
      </c>
    </row>
    <row r="1628" spans="2:65" s="1" customFormat="1" ht="66.75" customHeight="1">
      <c r="B1628" s="143"/>
      <c r="C1628" s="144" t="s">
        <v>1094</v>
      </c>
      <c r="D1628" s="144" t="s">
        <v>179</v>
      </c>
      <c r="E1628" s="145" t="s">
        <v>3546</v>
      </c>
      <c r="F1628" s="146" t="s">
        <v>3403</v>
      </c>
      <c r="G1628" s="147" t="s">
        <v>260</v>
      </c>
      <c r="H1628" s="148">
        <v>1</v>
      </c>
      <c r="I1628" s="149"/>
      <c r="J1628" s="150">
        <f>ROUND(I1628*H1628,2)</f>
        <v>0</v>
      </c>
      <c r="K1628" s="151"/>
      <c r="L1628" s="32"/>
      <c r="M1628" s="152" t="s">
        <v>1</v>
      </c>
      <c r="N1628" s="153" t="s">
        <v>41</v>
      </c>
      <c r="P1628" s="154">
        <f>O1628*H1628</f>
        <v>0</v>
      </c>
      <c r="Q1628" s="154">
        <v>0</v>
      </c>
      <c r="R1628" s="154">
        <f>Q1628*H1628</f>
        <v>0</v>
      </c>
      <c r="S1628" s="154">
        <v>0</v>
      </c>
      <c r="T1628" s="155">
        <f>S1628*H1628</f>
        <v>0</v>
      </c>
      <c r="AR1628" s="156" t="s">
        <v>183</v>
      </c>
      <c r="AT1628" s="156" t="s">
        <v>179</v>
      </c>
      <c r="AU1628" s="156" t="s">
        <v>88</v>
      </c>
      <c r="AY1628" s="17" t="s">
        <v>177</v>
      </c>
      <c r="BE1628" s="157">
        <f>IF(N1628="základná",J1628,0)</f>
        <v>0</v>
      </c>
      <c r="BF1628" s="157">
        <f>IF(N1628="znížená",J1628,0)</f>
        <v>0</v>
      </c>
      <c r="BG1628" s="157">
        <f>IF(N1628="zákl. prenesená",J1628,0)</f>
        <v>0</v>
      </c>
      <c r="BH1628" s="157">
        <f>IF(N1628="zníž. prenesená",J1628,0)</f>
        <v>0</v>
      </c>
      <c r="BI1628" s="157">
        <f>IF(N1628="nulová",J1628,0)</f>
        <v>0</v>
      </c>
      <c r="BJ1628" s="17" t="s">
        <v>88</v>
      </c>
      <c r="BK1628" s="157">
        <f>ROUND(I1628*H1628,2)</f>
        <v>0</v>
      </c>
      <c r="BL1628" s="17" t="s">
        <v>183</v>
      </c>
      <c r="BM1628" s="156" t="s">
        <v>3547</v>
      </c>
    </row>
    <row r="1629" spans="2:65" s="12" customFormat="1">
      <c r="B1629" s="158"/>
      <c r="D1629" s="159" t="s">
        <v>184</v>
      </c>
      <c r="E1629" s="160" t="s">
        <v>1</v>
      </c>
      <c r="F1629" s="161" t="s">
        <v>3541</v>
      </c>
      <c r="H1629" s="162">
        <v>1</v>
      </c>
      <c r="I1629" s="163"/>
      <c r="L1629" s="158"/>
      <c r="M1629" s="164"/>
      <c r="T1629" s="165"/>
      <c r="AT1629" s="160" t="s">
        <v>184</v>
      </c>
      <c r="AU1629" s="160" t="s">
        <v>88</v>
      </c>
      <c r="AV1629" s="12" t="s">
        <v>88</v>
      </c>
      <c r="AW1629" s="12" t="s">
        <v>31</v>
      </c>
      <c r="AX1629" s="12" t="s">
        <v>75</v>
      </c>
      <c r="AY1629" s="160" t="s">
        <v>177</v>
      </c>
    </row>
    <row r="1630" spans="2:65" s="15" customFormat="1" ht="30.6">
      <c r="B1630" s="180"/>
      <c r="D1630" s="159" t="s">
        <v>184</v>
      </c>
      <c r="E1630" s="181" t="s">
        <v>1</v>
      </c>
      <c r="F1630" s="182" t="s">
        <v>3385</v>
      </c>
      <c r="H1630" s="181" t="s">
        <v>1</v>
      </c>
      <c r="I1630" s="183"/>
      <c r="L1630" s="180"/>
      <c r="M1630" s="184"/>
      <c r="T1630" s="185"/>
      <c r="AT1630" s="181" t="s">
        <v>184</v>
      </c>
      <c r="AU1630" s="181" t="s">
        <v>88</v>
      </c>
      <c r="AV1630" s="15" t="s">
        <v>82</v>
      </c>
      <c r="AW1630" s="15" t="s">
        <v>31</v>
      </c>
      <c r="AX1630" s="15" t="s">
        <v>75</v>
      </c>
      <c r="AY1630" s="181" t="s">
        <v>177</v>
      </c>
    </row>
    <row r="1631" spans="2:65" s="13" customFormat="1">
      <c r="B1631" s="166"/>
      <c r="D1631" s="159" t="s">
        <v>184</v>
      </c>
      <c r="E1631" s="167" t="s">
        <v>1</v>
      </c>
      <c r="F1631" s="168" t="s">
        <v>186</v>
      </c>
      <c r="H1631" s="169">
        <v>1</v>
      </c>
      <c r="I1631" s="170"/>
      <c r="L1631" s="166"/>
      <c r="M1631" s="171"/>
      <c r="T1631" s="172"/>
      <c r="AT1631" s="167" t="s">
        <v>184</v>
      </c>
      <c r="AU1631" s="167" t="s">
        <v>88</v>
      </c>
      <c r="AV1631" s="13" t="s">
        <v>183</v>
      </c>
      <c r="AW1631" s="13" t="s">
        <v>31</v>
      </c>
      <c r="AX1631" s="13" t="s">
        <v>82</v>
      </c>
      <c r="AY1631" s="167" t="s">
        <v>177</v>
      </c>
    </row>
    <row r="1632" spans="2:65" s="1" customFormat="1" ht="55.5" customHeight="1">
      <c r="B1632" s="143"/>
      <c r="C1632" s="144" t="s">
        <v>3548</v>
      </c>
      <c r="D1632" s="144" t="s">
        <v>179</v>
      </c>
      <c r="E1632" s="145" t="s">
        <v>3549</v>
      </c>
      <c r="F1632" s="146" t="s">
        <v>3406</v>
      </c>
      <c r="G1632" s="147" t="s">
        <v>260</v>
      </c>
      <c r="H1632" s="148">
        <v>1</v>
      </c>
      <c r="I1632" s="149"/>
      <c r="J1632" s="150">
        <f>ROUND(I1632*H1632,2)</f>
        <v>0</v>
      </c>
      <c r="K1632" s="151"/>
      <c r="L1632" s="32"/>
      <c r="M1632" s="152" t="s">
        <v>1</v>
      </c>
      <c r="N1632" s="153" t="s">
        <v>41</v>
      </c>
      <c r="P1632" s="154">
        <f>O1632*H1632</f>
        <v>0</v>
      </c>
      <c r="Q1632" s="154">
        <v>0</v>
      </c>
      <c r="R1632" s="154">
        <f>Q1632*H1632</f>
        <v>0</v>
      </c>
      <c r="S1632" s="154">
        <v>0</v>
      </c>
      <c r="T1632" s="155">
        <f>S1632*H1632</f>
        <v>0</v>
      </c>
      <c r="AR1632" s="156" t="s">
        <v>183</v>
      </c>
      <c r="AT1632" s="156" t="s">
        <v>179</v>
      </c>
      <c r="AU1632" s="156" t="s">
        <v>88</v>
      </c>
      <c r="AY1632" s="17" t="s">
        <v>177</v>
      </c>
      <c r="BE1632" s="157">
        <f>IF(N1632="základná",J1632,0)</f>
        <v>0</v>
      </c>
      <c r="BF1632" s="157">
        <f>IF(N1632="znížená",J1632,0)</f>
        <v>0</v>
      </c>
      <c r="BG1632" s="157">
        <f>IF(N1632="zákl. prenesená",J1632,0)</f>
        <v>0</v>
      </c>
      <c r="BH1632" s="157">
        <f>IF(N1632="zníž. prenesená",J1632,0)</f>
        <v>0</v>
      </c>
      <c r="BI1632" s="157">
        <f>IF(N1632="nulová",J1632,0)</f>
        <v>0</v>
      </c>
      <c r="BJ1632" s="17" t="s">
        <v>88</v>
      </c>
      <c r="BK1632" s="157">
        <f>ROUND(I1632*H1632,2)</f>
        <v>0</v>
      </c>
      <c r="BL1632" s="17" t="s">
        <v>183</v>
      </c>
      <c r="BM1632" s="156" t="s">
        <v>3550</v>
      </c>
    </row>
    <row r="1633" spans="2:65" s="12" customFormat="1">
      <c r="B1633" s="158"/>
      <c r="D1633" s="159" t="s">
        <v>184</v>
      </c>
      <c r="E1633" s="160" t="s">
        <v>1</v>
      </c>
      <c r="F1633" s="161" t="s">
        <v>3541</v>
      </c>
      <c r="H1633" s="162">
        <v>1</v>
      </c>
      <c r="I1633" s="163"/>
      <c r="L1633" s="158"/>
      <c r="M1633" s="164"/>
      <c r="T1633" s="165"/>
      <c r="AT1633" s="160" t="s">
        <v>184</v>
      </c>
      <c r="AU1633" s="160" t="s">
        <v>88</v>
      </c>
      <c r="AV1633" s="12" t="s">
        <v>88</v>
      </c>
      <c r="AW1633" s="12" t="s">
        <v>31</v>
      </c>
      <c r="AX1633" s="12" t="s">
        <v>75</v>
      </c>
      <c r="AY1633" s="160" t="s">
        <v>177</v>
      </c>
    </row>
    <row r="1634" spans="2:65" s="15" customFormat="1" ht="30.6">
      <c r="B1634" s="180"/>
      <c r="D1634" s="159" t="s">
        <v>184</v>
      </c>
      <c r="E1634" s="181" t="s">
        <v>1</v>
      </c>
      <c r="F1634" s="182" t="s">
        <v>3385</v>
      </c>
      <c r="H1634" s="181" t="s">
        <v>1</v>
      </c>
      <c r="I1634" s="183"/>
      <c r="L1634" s="180"/>
      <c r="M1634" s="184"/>
      <c r="T1634" s="185"/>
      <c r="AT1634" s="181" t="s">
        <v>184</v>
      </c>
      <c r="AU1634" s="181" t="s">
        <v>88</v>
      </c>
      <c r="AV1634" s="15" t="s">
        <v>82</v>
      </c>
      <c r="AW1634" s="15" t="s">
        <v>31</v>
      </c>
      <c r="AX1634" s="15" t="s">
        <v>75</v>
      </c>
      <c r="AY1634" s="181" t="s">
        <v>177</v>
      </c>
    </row>
    <row r="1635" spans="2:65" s="13" customFormat="1">
      <c r="B1635" s="166"/>
      <c r="D1635" s="159" t="s">
        <v>184</v>
      </c>
      <c r="E1635" s="167" t="s">
        <v>1</v>
      </c>
      <c r="F1635" s="168" t="s">
        <v>186</v>
      </c>
      <c r="H1635" s="169">
        <v>1</v>
      </c>
      <c r="I1635" s="170"/>
      <c r="L1635" s="166"/>
      <c r="M1635" s="171"/>
      <c r="T1635" s="172"/>
      <c r="AT1635" s="167" t="s">
        <v>184</v>
      </c>
      <c r="AU1635" s="167" t="s">
        <v>88</v>
      </c>
      <c r="AV1635" s="13" t="s">
        <v>183</v>
      </c>
      <c r="AW1635" s="13" t="s">
        <v>31</v>
      </c>
      <c r="AX1635" s="13" t="s">
        <v>82</v>
      </c>
      <c r="AY1635" s="167" t="s">
        <v>177</v>
      </c>
    </row>
    <row r="1636" spans="2:65" s="1" customFormat="1" ht="62.7" customHeight="1">
      <c r="B1636" s="143"/>
      <c r="C1636" s="144" t="s">
        <v>1105</v>
      </c>
      <c r="D1636" s="144" t="s">
        <v>179</v>
      </c>
      <c r="E1636" s="145" t="s">
        <v>3551</v>
      </c>
      <c r="F1636" s="146" t="s">
        <v>3396</v>
      </c>
      <c r="G1636" s="147" t="s">
        <v>260</v>
      </c>
      <c r="H1636" s="148">
        <v>1</v>
      </c>
      <c r="I1636" s="149"/>
      <c r="J1636" s="150">
        <f>ROUND(I1636*H1636,2)</f>
        <v>0</v>
      </c>
      <c r="K1636" s="151"/>
      <c r="L1636" s="32"/>
      <c r="M1636" s="152" t="s">
        <v>1</v>
      </c>
      <c r="N1636" s="153" t="s">
        <v>41</v>
      </c>
      <c r="P1636" s="154">
        <f>O1636*H1636</f>
        <v>0</v>
      </c>
      <c r="Q1636" s="154">
        <v>0</v>
      </c>
      <c r="R1636" s="154">
        <f>Q1636*H1636</f>
        <v>0</v>
      </c>
      <c r="S1636" s="154">
        <v>0</v>
      </c>
      <c r="T1636" s="155">
        <f>S1636*H1636</f>
        <v>0</v>
      </c>
      <c r="AR1636" s="156" t="s">
        <v>183</v>
      </c>
      <c r="AT1636" s="156" t="s">
        <v>179</v>
      </c>
      <c r="AU1636" s="156" t="s">
        <v>88</v>
      </c>
      <c r="AY1636" s="17" t="s">
        <v>177</v>
      </c>
      <c r="BE1636" s="157">
        <f>IF(N1636="základná",J1636,0)</f>
        <v>0</v>
      </c>
      <c r="BF1636" s="157">
        <f>IF(N1636="znížená",J1636,0)</f>
        <v>0</v>
      </c>
      <c r="BG1636" s="157">
        <f>IF(N1636="zákl. prenesená",J1636,0)</f>
        <v>0</v>
      </c>
      <c r="BH1636" s="157">
        <f>IF(N1636="zníž. prenesená",J1636,0)</f>
        <v>0</v>
      </c>
      <c r="BI1636" s="157">
        <f>IF(N1636="nulová",J1636,0)</f>
        <v>0</v>
      </c>
      <c r="BJ1636" s="17" t="s">
        <v>88</v>
      </c>
      <c r="BK1636" s="157">
        <f>ROUND(I1636*H1636,2)</f>
        <v>0</v>
      </c>
      <c r="BL1636" s="17" t="s">
        <v>183</v>
      </c>
      <c r="BM1636" s="156" t="s">
        <v>3552</v>
      </c>
    </row>
    <row r="1637" spans="2:65" s="12" customFormat="1">
      <c r="B1637" s="158"/>
      <c r="D1637" s="159" t="s">
        <v>184</v>
      </c>
      <c r="E1637" s="160" t="s">
        <v>1</v>
      </c>
      <c r="F1637" s="161" t="s">
        <v>3553</v>
      </c>
      <c r="H1637" s="162">
        <v>1</v>
      </c>
      <c r="I1637" s="163"/>
      <c r="L1637" s="158"/>
      <c r="M1637" s="164"/>
      <c r="T1637" s="165"/>
      <c r="AT1637" s="160" t="s">
        <v>184</v>
      </c>
      <c r="AU1637" s="160" t="s">
        <v>88</v>
      </c>
      <c r="AV1637" s="12" t="s">
        <v>88</v>
      </c>
      <c r="AW1637" s="12" t="s">
        <v>31</v>
      </c>
      <c r="AX1637" s="12" t="s">
        <v>75</v>
      </c>
      <c r="AY1637" s="160" t="s">
        <v>177</v>
      </c>
    </row>
    <row r="1638" spans="2:65" s="15" customFormat="1" ht="30.6">
      <c r="B1638" s="180"/>
      <c r="D1638" s="159" t="s">
        <v>184</v>
      </c>
      <c r="E1638" s="181" t="s">
        <v>1</v>
      </c>
      <c r="F1638" s="182" t="s">
        <v>3385</v>
      </c>
      <c r="H1638" s="181" t="s">
        <v>1</v>
      </c>
      <c r="I1638" s="183"/>
      <c r="L1638" s="180"/>
      <c r="M1638" s="184"/>
      <c r="T1638" s="185"/>
      <c r="AT1638" s="181" t="s">
        <v>184</v>
      </c>
      <c r="AU1638" s="181" t="s">
        <v>88</v>
      </c>
      <c r="AV1638" s="15" t="s">
        <v>82</v>
      </c>
      <c r="AW1638" s="15" t="s">
        <v>31</v>
      </c>
      <c r="AX1638" s="15" t="s">
        <v>75</v>
      </c>
      <c r="AY1638" s="181" t="s">
        <v>177</v>
      </c>
    </row>
    <row r="1639" spans="2:65" s="13" customFormat="1">
      <c r="B1639" s="166"/>
      <c r="D1639" s="159" t="s">
        <v>184</v>
      </c>
      <c r="E1639" s="167" t="s">
        <v>1</v>
      </c>
      <c r="F1639" s="168" t="s">
        <v>186</v>
      </c>
      <c r="H1639" s="169">
        <v>1</v>
      </c>
      <c r="I1639" s="170"/>
      <c r="L1639" s="166"/>
      <c r="M1639" s="171"/>
      <c r="T1639" s="172"/>
      <c r="AT1639" s="167" t="s">
        <v>184</v>
      </c>
      <c r="AU1639" s="167" t="s">
        <v>88</v>
      </c>
      <c r="AV1639" s="13" t="s">
        <v>183</v>
      </c>
      <c r="AW1639" s="13" t="s">
        <v>31</v>
      </c>
      <c r="AX1639" s="13" t="s">
        <v>82</v>
      </c>
      <c r="AY1639" s="167" t="s">
        <v>177</v>
      </c>
    </row>
    <row r="1640" spans="2:65" s="1" customFormat="1" ht="66.75" customHeight="1">
      <c r="B1640" s="143"/>
      <c r="C1640" s="144" t="s">
        <v>3554</v>
      </c>
      <c r="D1640" s="144" t="s">
        <v>179</v>
      </c>
      <c r="E1640" s="145" t="s">
        <v>3555</v>
      </c>
      <c r="F1640" s="146" t="s">
        <v>3413</v>
      </c>
      <c r="G1640" s="147" t="s">
        <v>260</v>
      </c>
      <c r="H1640" s="148">
        <v>1</v>
      </c>
      <c r="I1640" s="149"/>
      <c r="J1640" s="150">
        <f>ROUND(I1640*H1640,2)</f>
        <v>0</v>
      </c>
      <c r="K1640" s="151"/>
      <c r="L1640" s="32"/>
      <c r="M1640" s="152" t="s">
        <v>1</v>
      </c>
      <c r="N1640" s="153" t="s">
        <v>41</v>
      </c>
      <c r="P1640" s="154">
        <f>O1640*H1640</f>
        <v>0</v>
      </c>
      <c r="Q1640" s="154">
        <v>0</v>
      </c>
      <c r="R1640" s="154">
        <f>Q1640*H1640</f>
        <v>0</v>
      </c>
      <c r="S1640" s="154">
        <v>0</v>
      </c>
      <c r="T1640" s="155">
        <f>S1640*H1640</f>
        <v>0</v>
      </c>
      <c r="AR1640" s="156" t="s">
        <v>183</v>
      </c>
      <c r="AT1640" s="156" t="s">
        <v>179</v>
      </c>
      <c r="AU1640" s="156" t="s">
        <v>88</v>
      </c>
      <c r="AY1640" s="17" t="s">
        <v>177</v>
      </c>
      <c r="BE1640" s="157">
        <f>IF(N1640="základná",J1640,0)</f>
        <v>0</v>
      </c>
      <c r="BF1640" s="157">
        <f>IF(N1640="znížená",J1640,0)</f>
        <v>0</v>
      </c>
      <c r="BG1640" s="157">
        <f>IF(N1640="zákl. prenesená",J1640,0)</f>
        <v>0</v>
      </c>
      <c r="BH1640" s="157">
        <f>IF(N1640="zníž. prenesená",J1640,0)</f>
        <v>0</v>
      </c>
      <c r="BI1640" s="157">
        <f>IF(N1640="nulová",J1640,0)</f>
        <v>0</v>
      </c>
      <c r="BJ1640" s="17" t="s">
        <v>88</v>
      </c>
      <c r="BK1640" s="157">
        <f>ROUND(I1640*H1640,2)</f>
        <v>0</v>
      </c>
      <c r="BL1640" s="17" t="s">
        <v>183</v>
      </c>
      <c r="BM1640" s="156" t="s">
        <v>3556</v>
      </c>
    </row>
    <row r="1641" spans="2:65" s="12" customFormat="1">
      <c r="B1641" s="158"/>
      <c r="D1641" s="159" t="s">
        <v>184</v>
      </c>
      <c r="E1641" s="160" t="s">
        <v>1</v>
      </c>
      <c r="F1641" s="161" t="s">
        <v>3553</v>
      </c>
      <c r="H1641" s="162">
        <v>1</v>
      </c>
      <c r="I1641" s="163"/>
      <c r="L1641" s="158"/>
      <c r="M1641" s="164"/>
      <c r="T1641" s="165"/>
      <c r="AT1641" s="160" t="s">
        <v>184</v>
      </c>
      <c r="AU1641" s="160" t="s">
        <v>88</v>
      </c>
      <c r="AV1641" s="12" t="s">
        <v>88</v>
      </c>
      <c r="AW1641" s="12" t="s">
        <v>31</v>
      </c>
      <c r="AX1641" s="12" t="s">
        <v>75</v>
      </c>
      <c r="AY1641" s="160" t="s">
        <v>177</v>
      </c>
    </row>
    <row r="1642" spans="2:65" s="15" customFormat="1" ht="30.6">
      <c r="B1642" s="180"/>
      <c r="D1642" s="159" t="s">
        <v>184</v>
      </c>
      <c r="E1642" s="181" t="s">
        <v>1</v>
      </c>
      <c r="F1642" s="182" t="s">
        <v>3385</v>
      </c>
      <c r="H1642" s="181" t="s">
        <v>1</v>
      </c>
      <c r="I1642" s="183"/>
      <c r="L1642" s="180"/>
      <c r="M1642" s="184"/>
      <c r="T1642" s="185"/>
      <c r="AT1642" s="181" t="s">
        <v>184</v>
      </c>
      <c r="AU1642" s="181" t="s">
        <v>88</v>
      </c>
      <c r="AV1642" s="15" t="s">
        <v>82</v>
      </c>
      <c r="AW1642" s="15" t="s">
        <v>31</v>
      </c>
      <c r="AX1642" s="15" t="s">
        <v>75</v>
      </c>
      <c r="AY1642" s="181" t="s">
        <v>177</v>
      </c>
    </row>
    <row r="1643" spans="2:65" s="13" customFormat="1">
      <c r="B1643" s="166"/>
      <c r="D1643" s="159" t="s">
        <v>184</v>
      </c>
      <c r="E1643" s="167" t="s">
        <v>1</v>
      </c>
      <c r="F1643" s="168" t="s">
        <v>186</v>
      </c>
      <c r="H1643" s="169">
        <v>1</v>
      </c>
      <c r="I1643" s="170"/>
      <c r="L1643" s="166"/>
      <c r="M1643" s="171"/>
      <c r="T1643" s="172"/>
      <c r="AT1643" s="167" t="s">
        <v>184</v>
      </c>
      <c r="AU1643" s="167" t="s">
        <v>88</v>
      </c>
      <c r="AV1643" s="13" t="s">
        <v>183</v>
      </c>
      <c r="AW1643" s="13" t="s">
        <v>31</v>
      </c>
      <c r="AX1643" s="13" t="s">
        <v>82</v>
      </c>
      <c r="AY1643" s="167" t="s">
        <v>177</v>
      </c>
    </row>
    <row r="1644" spans="2:65" s="1" customFormat="1" ht="66.75" customHeight="1">
      <c r="B1644" s="143"/>
      <c r="C1644" s="144" t="s">
        <v>1117</v>
      </c>
      <c r="D1644" s="144" t="s">
        <v>179</v>
      </c>
      <c r="E1644" s="145" t="s">
        <v>3557</v>
      </c>
      <c r="F1644" s="146" t="s">
        <v>3403</v>
      </c>
      <c r="G1644" s="147" t="s">
        <v>260</v>
      </c>
      <c r="H1644" s="148">
        <v>1</v>
      </c>
      <c r="I1644" s="149"/>
      <c r="J1644" s="150">
        <f>ROUND(I1644*H1644,2)</f>
        <v>0</v>
      </c>
      <c r="K1644" s="151"/>
      <c r="L1644" s="32"/>
      <c r="M1644" s="152" t="s">
        <v>1</v>
      </c>
      <c r="N1644" s="153" t="s">
        <v>41</v>
      </c>
      <c r="P1644" s="154">
        <f>O1644*H1644</f>
        <v>0</v>
      </c>
      <c r="Q1644" s="154">
        <v>0</v>
      </c>
      <c r="R1644" s="154">
        <f>Q1644*H1644</f>
        <v>0</v>
      </c>
      <c r="S1644" s="154">
        <v>0</v>
      </c>
      <c r="T1644" s="155">
        <f>S1644*H1644</f>
        <v>0</v>
      </c>
      <c r="AR1644" s="156" t="s">
        <v>183</v>
      </c>
      <c r="AT1644" s="156" t="s">
        <v>179</v>
      </c>
      <c r="AU1644" s="156" t="s">
        <v>88</v>
      </c>
      <c r="AY1644" s="17" t="s">
        <v>177</v>
      </c>
      <c r="BE1644" s="157">
        <f>IF(N1644="základná",J1644,0)</f>
        <v>0</v>
      </c>
      <c r="BF1644" s="157">
        <f>IF(N1644="znížená",J1644,0)</f>
        <v>0</v>
      </c>
      <c r="BG1644" s="157">
        <f>IF(N1644="zákl. prenesená",J1644,0)</f>
        <v>0</v>
      </c>
      <c r="BH1644" s="157">
        <f>IF(N1644="zníž. prenesená",J1644,0)</f>
        <v>0</v>
      </c>
      <c r="BI1644" s="157">
        <f>IF(N1644="nulová",J1644,0)</f>
        <v>0</v>
      </c>
      <c r="BJ1644" s="17" t="s">
        <v>88</v>
      </c>
      <c r="BK1644" s="157">
        <f>ROUND(I1644*H1644,2)</f>
        <v>0</v>
      </c>
      <c r="BL1644" s="17" t="s">
        <v>183</v>
      </c>
      <c r="BM1644" s="156" t="s">
        <v>3558</v>
      </c>
    </row>
    <row r="1645" spans="2:65" s="12" customFormat="1">
      <c r="B1645" s="158"/>
      <c r="D1645" s="159" t="s">
        <v>184</v>
      </c>
      <c r="E1645" s="160" t="s">
        <v>1</v>
      </c>
      <c r="F1645" s="161" t="s">
        <v>3553</v>
      </c>
      <c r="H1645" s="162">
        <v>1</v>
      </c>
      <c r="I1645" s="163"/>
      <c r="L1645" s="158"/>
      <c r="M1645" s="164"/>
      <c r="T1645" s="165"/>
      <c r="AT1645" s="160" t="s">
        <v>184</v>
      </c>
      <c r="AU1645" s="160" t="s">
        <v>88</v>
      </c>
      <c r="AV1645" s="12" t="s">
        <v>88</v>
      </c>
      <c r="AW1645" s="12" t="s">
        <v>31</v>
      </c>
      <c r="AX1645" s="12" t="s">
        <v>75</v>
      </c>
      <c r="AY1645" s="160" t="s">
        <v>177</v>
      </c>
    </row>
    <row r="1646" spans="2:65" s="15" customFormat="1" ht="30.6">
      <c r="B1646" s="180"/>
      <c r="D1646" s="159" t="s">
        <v>184</v>
      </c>
      <c r="E1646" s="181" t="s">
        <v>1</v>
      </c>
      <c r="F1646" s="182" t="s">
        <v>3385</v>
      </c>
      <c r="H1646" s="181" t="s">
        <v>1</v>
      </c>
      <c r="I1646" s="183"/>
      <c r="L1646" s="180"/>
      <c r="M1646" s="184"/>
      <c r="T1646" s="185"/>
      <c r="AT1646" s="181" t="s">
        <v>184</v>
      </c>
      <c r="AU1646" s="181" t="s">
        <v>88</v>
      </c>
      <c r="AV1646" s="15" t="s">
        <v>82</v>
      </c>
      <c r="AW1646" s="15" t="s">
        <v>31</v>
      </c>
      <c r="AX1646" s="15" t="s">
        <v>75</v>
      </c>
      <c r="AY1646" s="181" t="s">
        <v>177</v>
      </c>
    </row>
    <row r="1647" spans="2:65" s="13" customFormat="1">
      <c r="B1647" s="166"/>
      <c r="D1647" s="159" t="s">
        <v>184</v>
      </c>
      <c r="E1647" s="167" t="s">
        <v>1</v>
      </c>
      <c r="F1647" s="168" t="s">
        <v>186</v>
      </c>
      <c r="H1647" s="169">
        <v>1</v>
      </c>
      <c r="I1647" s="170"/>
      <c r="L1647" s="166"/>
      <c r="M1647" s="171"/>
      <c r="T1647" s="172"/>
      <c r="AT1647" s="167" t="s">
        <v>184</v>
      </c>
      <c r="AU1647" s="167" t="s">
        <v>88</v>
      </c>
      <c r="AV1647" s="13" t="s">
        <v>183</v>
      </c>
      <c r="AW1647" s="13" t="s">
        <v>31</v>
      </c>
      <c r="AX1647" s="13" t="s">
        <v>82</v>
      </c>
      <c r="AY1647" s="167" t="s">
        <v>177</v>
      </c>
    </row>
    <row r="1648" spans="2:65" s="1" customFormat="1" ht="55.5" customHeight="1">
      <c r="B1648" s="143"/>
      <c r="C1648" s="144" t="s">
        <v>3559</v>
      </c>
      <c r="D1648" s="144" t="s">
        <v>179</v>
      </c>
      <c r="E1648" s="145" t="s">
        <v>3560</v>
      </c>
      <c r="F1648" s="146" t="s">
        <v>3561</v>
      </c>
      <c r="G1648" s="147" t="s">
        <v>260</v>
      </c>
      <c r="H1648" s="148">
        <v>1</v>
      </c>
      <c r="I1648" s="149"/>
      <c r="J1648" s="150">
        <f>ROUND(I1648*H1648,2)</f>
        <v>0</v>
      </c>
      <c r="K1648" s="151"/>
      <c r="L1648" s="32"/>
      <c r="M1648" s="152" t="s">
        <v>1</v>
      </c>
      <c r="N1648" s="153" t="s">
        <v>41</v>
      </c>
      <c r="P1648" s="154">
        <f>O1648*H1648</f>
        <v>0</v>
      </c>
      <c r="Q1648" s="154">
        <v>0</v>
      </c>
      <c r="R1648" s="154">
        <f>Q1648*H1648</f>
        <v>0</v>
      </c>
      <c r="S1648" s="154">
        <v>0</v>
      </c>
      <c r="T1648" s="155">
        <f>S1648*H1648</f>
        <v>0</v>
      </c>
      <c r="AR1648" s="156" t="s">
        <v>183</v>
      </c>
      <c r="AT1648" s="156" t="s">
        <v>179</v>
      </c>
      <c r="AU1648" s="156" t="s">
        <v>88</v>
      </c>
      <c r="AY1648" s="17" t="s">
        <v>177</v>
      </c>
      <c r="BE1648" s="157">
        <f>IF(N1648="základná",J1648,0)</f>
        <v>0</v>
      </c>
      <c r="BF1648" s="157">
        <f>IF(N1648="znížená",J1648,0)</f>
        <v>0</v>
      </c>
      <c r="BG1648" s="157">
        <f>IF(N1648="zákl. prenesená",J1648,0)</f>
        <v>0</v>
      </c>
      <c r="BH1648" s="157">
        <f>IF(N1648="zníž. prenesená",J1648,0)</f>
        <v>0</v>
      </c>
      <c r="BI1648" s="157">
        <f>IF(N1648="nulová",J1648,0)</f>
        <v>0</v>
      </c>
      <c r="BJ1648" s="17" t="s">
        <v>88</v>
      </c>
      <c r="BK1648" s="157">
        <f>ROUND(I1648*H1648,2)</f>
        <v>0</v>
      </c>
      <c r="BL1648" s="17" t="s">
        <v>183</v>
      </c>
      <c r="BM1648" s="156" t="s">
        <v>3562</v>
      </c>
    </row>
    <row r="1649" spans="2:65" s="12" customFormat="1">
      <c r="B1649" s="158"/>
      <c r="D1649" s="159" t="s">
        <v>184</v>
      </c>
      <c r="E1649" s="160" t="s">
        <v>1</v>
      </c>
      <c r="F1649" s="161" t="s">
        <v>3553</v>
      </c>
      <c r="H1649" s="162">
        <v>1</v>
      </c>
      <c r="I1649" s="163"/>
      <c r="L1649" s="158"/>
      <c r="M1649" s="164"/>
      <c r="T1649" s="165"/>
      <c r="AT1649" s="160" t="s">
        <v>184</v>
      </c>
      <c r="AU1649" s="160" t="s">
        <v>88</v>
      </c>
      <c r="AV1649" s="12" t="s">
        <v>88</v>
      </c>
      <c r="AW1649" s="12" t="s">
        <v>31</v>
      </c>
      <c r="AX1649" s="12" t="s">
        <v>75</v>
      </c>
      <c r="AY1649" s="160" t="s">
        <v>177</v>
      </c>
    </row>
    <row r="1650" spans="2:65" s="15" customFormat="1" ht="30.6">
      <c r="B1650" s="180"/>
      <c r="D1650" s="159" t="s">
        <v>184</v>
      </c>
      <c r="E1650" s="181" t="s">
        <v>1</v>
      </c>
      <c r="F1650" s="182" t="s">
        <v>3385</v>
      </c>
      <c r="H1650" s="181" t="s">
        <v>1</v>
      </c>
      <c r="I1650" s="183"/>
      <c r="L1650" s="180"/>
      <c r="M1650" s="184"/>
      <c r="T1650" s="185"/>
      <c r="AT1650" s="181" t="s">
        <v>184</v>
      </c>
      <c r="AU1650" s="181" t="s">
        <v>88</v>
      </c>
      <c r="AV1650" s="15" t="s">
        <v>82</v>
      </c>
      <c r="AW1650" s="15" t="s">
        <v>31</v>
      </c>
      <c r="AX1650" s="15" t="s">
        <v>75</v>
      </c>
      <c r="AY1650" s="181" t="s">
        <v>177</v>
      </c>
    </row>
    <row r="1651" spans="2:65" s="13" customFormat="1">
      <c r="B1651" s="166"/>
      <c r="D1651" s="159" t="s">
        <v>184</v>
      </c>
      <c r="E1651" s="167" t="s">
        <v>1</v>
      </c>
      <c r="F1651" s="168" t="s">
        <v>186</v>
      </c>
      <c r="H1651" s="169">
        <v>1</v>
      </c>
      <c r="I1651" s="170"/>
      <c r="L1651" s="166"/>
      <c r="M1651" s="171"/>
      <c r="T1651" s="172"/>
      <c r="AT1651" s="167" t="s">
        <v>184</v>
      </c>
      <c r="AU1651" s="167" t="s">
        <v>88</v>
      </c>
      <c r="AV1651" s="13" t="s">
        <v>183</v>
      </c>
      <c r="AW1651" s="13" t="s">
        <v>31</v>
      </c>
      <c r="AX1651" s="13" t="s">
        <v>82</v>
      </c>
      <c r="AY1651" s="167" t="s">
        <v>177</v>
      </c>
    </row>
    <row r="1652" spans="2:65" s="1" customFormat="1" ht="76.349999999999994" customHeight="1">
      <c r="B1652" s="143"/>
      <c r="C1652" s="144" t="s">
        <v>1128</v>
      </c>
      <c r="D1652" s="144" t="s">
        <v>179</v>
      </c>
      <c r="E1652" s="145" t="s">
        <v>3563</v>
      </c>
      <c r="F1652" s="146" t="s">
        <v>3564</v>
      </c>
      <c r="G1652" s="147" t="s">
        <v>260</v>
      </c>
      <c r="H1652" s="148">
        <v>1</v>
      </c>
      <c r="I1652" s="149"/>
      <c r="J1652" s="150">
        <f>ROUND(I1652*H1652,2)</f>
        <v>0</v>
      </c>
      <c r="K1652" s="151"/>
      <c r="L1652" s="32"/>
      <c r="M1652" s="152" t="s">
        <v>1</v>
      </c>
      <c r="N1652" s="153" t="s">
        <v>41</v>
      </c>
      <c r="P1652" s="154">
        <f>O1652*H1652</f>
        <v>0</v>
      </c>
      <c r="Q1652" s="154">
        <v>0</v>
      </c>
      <c r="R1652" s="154">
        <f>Q1652*H1652</f>
        <v>0</v>
      </c>
      <c r="S1652" s="154">
        <v>0</v>
      </c>
      <c r="T1652" s="155">
        <f>S1652*H1652</f>
        <v>0</v>
      </c>
      <c r="AR1652" s="156" t="s">
        <v>183</v>
      </c>
      <c r="AT1652" s="156" t="s">
        <v>179</v>
      </c>
      <c r="AU1652" s="156" t="s">
        <v>88</v>
      </c>
      <c r="AY1652" s="17" t="s">
        <v>177</v>
      </c>
      <c r="BE1652" s="157">
        <f>IF(N1652="základná",J1652,0)</f>
        <v>0</v>
      </c>
      <c r="BF1652" s="157">
        <f>IF(N1652="znížená",J1652,0)</f>
        <v>0</v>
      </c>
      <c r="BG1652" s="157">
        <f>IF(N1652="zákl. prenesená",J1652,0)</f>
        <v>0</v>
      </c>
      <c r="BH1652" s="157">
        <f>IF(N1652="zníž. prenesená",J1652,0)</f>
        <v>0</v>
      </c>
      <c r="BI1652" s="157">
        <f>IF(N1652="nulová",J1652,0)</f>
        <v>0</v>
      </c>
      <c r="BJ1652" s="17" t="s">
        <v>88</v>
      </c>
      <c r="BK1652" s="157">
        <f>ROUND(I1652*H1652,2)</f>
        <v>0</v>
      </c>
      <c r="BL1652" s="17" t="s">
        <v>183</v>
      </c>
      <c r="BM1652" s="156" t="s">
        <v>3565</v>
      </c>
    </row>
    <row r="1653" spans="2:65" s="12" customFormat="1">
      <c r="B1653" s="158"/>
      <c r="D1653" s="159" t="s">
        <v>184</v>
      </c>
      <c r="E1653" s="160" t="s">
        <v>1</v>
      </c>
      <c r="F1653" s="161" t="s">
        <v>3566</v>
      </c>
      <c r="H1653" s="162">
        <v>1</v>
      </c>
      <c r="I1653" s="163"/>
      <c r="L1653" s="158"/>
      <c r="M1653" s="164"/>
      <c r="T1653" s="165"/>
      <c r="AT1653" s="160" t="s">
        <v>184</v>
      </c>
      <c r="AU1653" s="160" t="s">
        <v>88</v>
      </c>
      <c r="AV1653" s="12" t="s">
        <v>88</v>
      </c>
      <c r="AW1653" s="12" t="s">
        <v>31</v>
      </c>
      <c r="AX1653" s="12" t="s">
        <v>75</v>
      </c>
      <c r="AY1653" s="160" t="s">
        <v>177</v>
      </c>
    </row>
    <row r="1654" spans="2:65" s="13" customFormat="1">
      <c r="B1654" s="166"/>
      <c r="D1654" s="159" t="s">
        <v>184</v>
      </c>
      <c r="E1654" s="167" t="s">
        <v>1</v>
      </c>
      <c r="F1654" s="168" t="s">
        <v>186</v>
      </c>
      <c r="H1654" s="169">
        <v>1</v>
      </c>
      <c r="I1654" s="170"/>
      <c r="L1654" s="166"/>
      <c r="M1654" s="171"/>
      <c r="T1654" s="172"/>
      <c r="AT1654" s="167" t="s">
        <v>184</v>
      </c>
      <c r="AU1654" s="167" t="s">
        <v>88</v>
      </c>
      <c r="AV1654" s="13" t="s">
        <v>183</v>
      </c>
      <c r="AW1654" s="13" t="s">
        <v>31</v>
      </c>
      <c r="AX1654" s="13" t="s">
        <v>82</v>
      </c>
      <c r="AY1654" s="167" t="s">
        <v>177</v>
      </c>
    </row>
    <row r="1655" spans="2:65" s="1" customFormat="1" ht="62.7" customHeight="1">
      <c r="B1655" s="143"/>
      <c r="C1655" s="144" t="s">
        <v>3567</v>
      </c>
      <c r="D1655" s="144" t="s">
        <v>179</v>
      </c>
      <c r="E1655" s="145" t="s">
        <v>3568</v>
      </c>
      <c r="F1655" s="146" t="s">
        <v>3569</v>
      </c>
      <c r="G1655" s="147" t="s">
        <v>260</v>
      </c>
      <c r="H1655" s="148">
        <v>1</v>
      </c>
      <c r="I1655" s="149"/>
      <c r="J1655" s="150">
        <f>ROUND(I1655*H1655,2)</f>
        <v>0</v>
      </c>
      <c r="K1655" s="151"/>
      <c r="L1655" s="32"/>
      <c r="M1655" s="152" t="s">
        <v>1</v>
      </c>
      <c r="N1655" s="153" t="s">
        <v>41</v>
      </c>
      <c r="P1655" s="154">
        <f>O1655*H1655</f>
        <v>0</v>
      </c>
      <c r="Q1655" s="154">
        <v>0</v>
      </c>
      <c r="R1655" s="154">
        <f>Q1655*H1655</f>
        <v>0</v>
      </c>
      <c r="S1655" s="154">
        <v>0</v>
      </c>
      <c r="T1655" s="155">
        <f>S1655*H1655</f>
        <v>0</v>
      </c>
      <c r="AR1655" s="156" t="s">
        <v>183</v>
      </c>
      <c r="AT1655" s="156" t="s">
        <v>179</v>
      </c>
      <c r="AU1655" s="156" t="s">
        <v>88</v>
      </c>
      <c r="AY1655" s="17" t="s">
        <v>177</v>
      </c>
      <c r="BE1655" s="157">
        <f>IF(N1655="základná",J1655,0)</f>
        <v>0</v>
      </c>
      <c r="BF1655" s="157">
        <f>IF(N1655="znížená",J1655,0)</f>
        <v>0</v>
      </c>
      <c r="BG1655" s="157">
        <f>IF(N1655="zákl. prenesená",J1655,0)</f>
        <v>0</v>
      </c>
      <c r="BH1655" s="157">
        <f>IF(N1655="zníž. prenesená",J1655,0)</f>
        <v>0</v>
      </c>
      <c r="BI1655" s="157">
        <f>IF(N1655="nulová",J1655,0)</f>
        <v>0</v>
      </c>
      <c r="BJ1655" s="17" t="s">
        <v>88</v>
      </c>
      <c r="BK1655" s="157">
        <f>ROUND(I1655*H1655,2)</f>
        <v>0</v>
      </c>
      <c r="BL1655" s="17" t="s">
        <v>183</v>
      </c>
      <c r="BM1655" s="156" t="s">
        <v>3570</v>
      </c>
    </row>
    <row r="1656" spans="2:65" s="12" customFormat="1">
      <c r="B1656" s="158"/>
      <c r="D1656" s="159" t="s">
        <v>184</v>
      </c>
      <c r="E1656" s="160" t="s">
        <v>1</v>
      </c>
      <c r="F1656" s="161" t="s">
        <v>3566</v>
      </c>
      <c r="H1656" s="162">
        <v>1</v>
      </c>
      <c r="I1656" s="163"/>
      <c r="L1656" s="158"/>
      <c r="M1656" s="164"/>
      <c r="T1656" s="165"/>
      <c r="AT1656" s="160" t="s">
        <v>184</v>
      </c>
      <c r="AU1656" s="160" t="s">
        <v>88</v>
      </c>
      <c r="AV1656" s="12" t="s">
        <v>88</v>
      </c>
      <c r="AW1656" s="12" t="s">
        <v>31</v>
      </c>
      <c r="AX1656" s="12" t="s">
        <v>75</v>
      </c>
      <c r="AY1656" s="160" t="s">
        <v>177</v>
      </c>
    </row>
    <row r="1657" spans="2:65" s="13" customFormat="1">
      <c r="B1657" s="166"/>
      <c r="D1657" s="159" t="s">
        <v>184</v>
      </c>
      <c r="E1657" s="167" t="s">
        <v>1</v>
      </c>
      <c r="F1657" s="168" t="s">
        <v>186</v>
      </c>
      <c r="H1657" s="169">
        <v>1</v>
      </c>
      <c r="I1657" s="170"/>
      <c r="L1657" s="166"/>
      <c r="M1657" s="171"/>
      <c r="T1657" s="172"/>
      <c r="AT1657" s="167" t="s">
        <v>184</v>
      </c>
      <c r="AU1657" s="167" t="s">
        <v>88</v>
      </c>
      <c r="AV1657" s="13" t="s">
        <v>183</v>
      </c>
      <c r="AW1657" s="13" t="s">
        <v>31</v>
      </c>
      <c r="AX1657" s="13" t="s">
        <v>82</v>
      </c>
      <c r="AY1657" s="167" t="s">
        <v>177</v>
      </c>
    </row>
    <row r="1658" spans="2:65" s="1" customFormat="1" ht="76.349999999999994" customHeight="1">
      <c r="B1658" s="143"/>
      <c r="C1658" s="144" t="s">
        <v>1140</v>
      </c>
      <c r="D1658" s="144" t="s">
        <v>179</v>
      </c>
      <c r="E1658" s="145" t="s">
        <v>3571</v>
      </c>
      <c r="F1658" s="146" t="s">
        <v>3572</v>
      </c>
      <c r="G1658" s="147" t="s">
        <v>260</v>
      </c>
      <c r="H1658" s="148">
        <v>1</v>
      </c>
      <c r="I1658" s="149"/>
      <c r="J1658" s="150">
        <f>ROUND(I1658*H1658,2)</f>
        <v>0</v>
      </c>
      <c r="K1658" s="151"/>
      <c r="L1658" s="32"/>
      <c r="M1658" s="152" t="s">
        <v>1</v>
      </c>
      <c r="N1658" s="153" t="s">
        <v>41</v>
      </c>
      <c r="P1658" s="154">
        <f>O1658*H1658</f>
        <v>0</v>
      </c>
      <c r="Q1658" s="154">
        <v>0</v>
      </c>
      <c r="R1658" s="154">
        <f>Q1658*H1658</f>
        <v>0</v>
      </c>
      <c r="S1658" s="154">
        <v>0</v>
      </c>
      <c r="T1658" s="155">
        <f>S1658*H1658</f>
        <v>0</v>
      </c>
      <c r="AR1658" s="156" t="s">
        <v>183</v>
      </c>
      <c r="AT1658" s="156" t="s">
        <v>179</v>
      </c>
      <c r="AU1658" s="156" t="s">
        <v>88</v>
      </c>
      <c r="AY1658" s="17" t="s">
        <v>177</v>
      </c>
      <c r="BE1658" s="157">
        <f>IF(N1658="základná",J1658,0)</f>
        <v>0</v>
      </c>
      <c r="BF1658" s="157">
        <f>IF(N1658="znížená",J1658,0)</f>
        <v>0</v>
      </c>
      <c r="BG1658" s="157">
        <f>IF(N1658="zákl. prenesená",J1658,0)</f>
        <v>0</v>
      </c>
      <c r="BH1658" s="157">
        <f>IF(N1658="zníž. prenesená",J1658,0)</f>
        <v>0</v>
      </c>
      <c r="BI1658" s="157">
        <f>IF(N1658="nulová",J1658,0)</f>
        <v>0</v>
      </c>
      <c r="BJ1658" s="17" t="s">
        <v>88</v>
      </c>
      <c r="BK1658" s="157">
        <f>ROUND(I1658*H1658,2)</f>
        <v>0</v>
      </c>
      <c r="BL1658" s="17" t="s">
        <v>183</v>
      </c>
      <c r="BM1658" s="156" t="s">
        <v>3573</v>
      </c>
    </row>
    <row r="1659" spans="2:65" s="12" customFormat="1">
      <c r="B1659" s="158"/>
      <c r="D1659" s="159" t="s">
        <v>184</v>
      </c>
      <c r="E1659" s="160" t="s">
        <v>1</v>
      </c>
      <c r="F1659" s="161" t="s">
        <v>3566</v>
      </c>
      <c r="H1659" s="162">
        <v>1</v>
      </c>
      <c r="I1659" s="163"/>
      <c r="L1659" s="158"/>
      <c r="M1659" s="164"/>
      <c r="T1659" s="165"/>
      <c r="AT1659" s="160" t="s">
        <v>184</v>
      </c>
      <c r="AU1659" s="160" t="s">
        <v>88</v>
      </c>
      <c r="AV1659" s="12" t="s">
        <v>88</v>
      </c>
      <c r="AW1659" s="12" t="s">
        <v>31</v>
      </c>
      <c r="AX1659" s="12" t="s">
        <v>75</v>
      </c>
      <c r="AY1659" s="160" t="s">
        <v>177</v>
      </c>
    </row>
    <row r="1660" spans="2:65" s="13" customFormat="1">
      <c r="B1660" s="166"/>
      <c r="D1660" s="159" t="s">
        <v>184</v>
      </c>
      <c r="E1660" s="167" t="s">
        <v>1</v>
      </c>
      <c r="F1660" s="168" t="s">
        <v>186</v>
      </c>
      <c r="H1660" s="169">
        <v>1</v>
      </c>
      <c r="I1660" s="170"/>
      <c r="L1660" s="166"/>
      <c r="M1660" s="171"/>
      <c r="T1660" s="172"/>
      <c r="AT1660" s="167" t="s">
        <v>184</v>
      </c>
      <c r="AU1660" s="167" t="s">
        <v>88</v>
      </c>
      <c r="AV1660" s="13" t="s">
        <v>183</v>
      </c>
      <c r="AW1660" s="13" t="s">
        <v>31</v>
      </c>
      <c r="AX1660" s="13" t="s">
        <v>82</v>
      </c>
      <c r="AY1660" s="167" t="s">
        <v>177</v>
      </c>
    </row>
    <row r="1661" spans="2:65" s="1" customFormat="1" ht="76.349999999999994" customHeight="1">
      <c r="B1661" s="143"/>
      <c r="C1661" s="144" t="s">
        <v>3574</v>
      </c>
      <c r="D1661" s="144" t="s">
        <v>179</v>
      </c>
      <c r="E1661" s="145" t="s">
        <v>3575</v>
      </c>
      <c r="F1661" s="146" t="s">
        <v>3576</v>
      </c>
      <c r="G1661" s="147" t="s">
        <v>260</v>
      </c>
      <c r="H1661" s="148">
        <v>1</v>
      </c>
      <c r="I1661" s="149"/>
      <c r="J1661" s="150">
        <f>ROUND(I1661*H1661,2)</f>
        <v>0</v>
      </c>
      <c r="K1661" s="151"/>
      <c r="L1661" s="32"/>
      <c r="M1661" s="152" t="s">
        <v>1</v>
      </c>
      <c r="N1661" s="153" t="s">
        <v>41</v>
      </c>
      <c r="P1661" s="154">
        <f>O1661*H1661</f>
        <v>0</v>
      </c>
      <c r="Q1661" s="154">
        <v>0</v>
      </c>
      <c r="R1661" s="154">
        <f>Q1661*H1661</f>
        <v>0</v>
      </c>
      <c r="S1661" s="154">
        <v>0</v>
      </c>
      <c r="T1661" s="155">
        <f>S1661*H1661</f>
        <v>0</v>
      </c>
      <c r="AR1661" s="156" t="s">
        <v>183</v>
      </c>
      <c r="AT1661" s="156" t="s">
        <v>179</v>
      </c>
      <c r="AU1661" s="156" t="s">
        <v>88</v>
      </c>
      <c r="AY1661" s="17" t="s">
        <v>177</v>
      </c>
      <c r="BE1661" s="157">
        <f>IF(N1661="základná",J1661,0)</f>
        <v>0</v>
      </c>
      <c r="BF1661" s="157">
        <f>IF(N1661="znížená",J1661,0)</f>
        <v>0</v>
      </c>
      <c r="BG1661" s="157">
        <f>IF(N1661="zákl. prenesená",J1661,0)</f>
        <v>0</v>
      </c>
      <c r="BH1661" s="157">
        <f>IF(N1661="zníž. prenesená",J1661,0)</f>
        <v>0</v>
      </c>
      <c r="BI1661" s="157">
        <f>IF(N1661="nulová",J1661,0)</f>
        <v>0</v>
      </c>
      <c r="BJ1661" s="17" t="s">
        <v>88</v>
      </c>
      <c r="BK1661" s="157">
        <f>ROUND(I1661*H1661,2)</f>
        <v>0</v>
      </c>
      <c r="BL1661" s="17" t="s">
        <v>183</v>
      </c>
      <c r="BM1661" s="156" t="s">
        <v>3577</v>
      </c>
    </row>
    <row r="1662" spans="2:65" s="12" customFormat="1">
      <c r="B1662" s="158"/>
      <c r="D1662" s="159" t="s">
        <v>184</v>
      </c>
      <c r="E1662" s="160" t="s">
        <v>1</v>
      </c>
      <c r="F1662" s="161" t="s">
        <v>3566</v>
      </c>
      <c r="H1662" s="162">
        <v>1</v>
      </c>
      <c r="I1662" s="163"/>
      <c r="L1662" s="158"/>
      <c r="M1662" s="164"/>
      <c r="T1662" s="165"/>
      <c r="AT1662" s="160" t="s">
        <v>184</v>
      </c>
      <c r="AU1662" s="160" t="s">
        <v>88</v>
      </c>
      <c r="AV1662" s="12" t="s">
        <v>88</v>
      </c>
      <c r="AW1662" s="12" t="s">
        <v>31</v>
      </c>
      <c r="AX1662" s="12" t="s">
        <v>75</v>
      </c>
      <c r="AY1662" s="160" t="s">
        <v>177</v>
      </c>
    </row>
    <row r="1663" spans="2:65" s="13" customFormat="1">
      <c r="B1663" s="166"/>
      <c r="D1663" s="159" t="s">
        <v>184</v>
      </c>
      <c r="E1663" s="167" t="s">
        <v>1</v>
      </c>
      <c r="F1663" s="168" t="s">
        <v>186</v>
      </c>
      <c r="H1663" s="169">
        <v>1</v>
      </c>
      <c r="I1663" s="170"/>
      <c r="L1663" s="166"/>
      <c r="M1663" s="171"/>
      <c r="T1663" s="172"/>
      <c r="AT1663" s="167" t="s">
        <v>184</v>
      </c>
      <c r="AU1663" s="167" t="s">
        <v>88</v>
      </c>
      <c r="AV1663" s="13" t="s">
        <v>183</v>
      </c>
      <c r="AW1663" s="13" t="s">
        <v>31</v>
      </c>
      <c r="AX1663" s="13" t="s">
        <v>82</v>
      </c>
      <c r="AY1663" s="167" t="s">
        <v>177</v>
      </c>
    </row>
    <row r="1664" spans="2:65" s="1" customFormat="1" ht="62.7" customHeight="1">
      <c r="B1664" s="143"/>
      <c r="C1664" s="144" t="s">
        <v>1150</v>
      </c>
      <c r="D1664" s="144" t="s">
        <v>179</v>
      </c>
      <c r="E1664" s="145" t="s">
        <v>3578</v>
      </c>
      <c r="F1664" s="146" t="s">
        <v>3579</v>
      </c>
      <c r="G1664" s="147" t="s">
        <v>260</v>
      </c>
      <c r="H1664" s="148">
        <v>1</v>
      </c>
      <c r="I1664" s="149"/>
      <c r="J1664" s="150">
        <f>ROUND(I1664*H1664,2)</f>
        <v>0</v>
      </c>
      <c r="K1664" s="151"/>
      <c r="L1664" s="32"/>
      <c r="M1664" s="152" t="s">
        <v>1</v>
      </c>
      <c r="N1664" s="153" t="s">
        <v>41</v>
      </c>
      <c r="P1664" s="154">
        <f>O1664*H1664</f>
        <v>0</v>
      </c>
      <c r="Q1664" s="154">
        <v>0</v>
      </c>
      <c r="R1664" s="154">
        <f>Q1664*H1664</f>
        <v>0</v>
      </c>
      <c r="S1664" s="154">
        <v>0</v>
      </c>
      <c r="T1664" s="155">
        <f>S1664*H1664</f>
        <v>0</v>
      </c>
      <c r="AR1664" s="156" t="s">
        <v>183</v>
      </c>
      <c r="AT1664" s="156" t="s">
        <v>179</v>
      </c>
      <c r="AU1664" s="156" t="s">
        <v>88</v>
      </c>
      <c r="AY1664" s="17" t="s">
        <v>177</v>
      </c>
      <c r="BE1664" s="157">
        <f>IF(N1664="základná",J1664,0)</f>
        <v>0</v>
      </c>
      <c r="BF1664" s="157">
        <f>IF(N1664="znížená",J1664,0)</f>
        <v>0</v>
      </c>
      <c r="BG1664" s="157">
        <f>IF(N1664="zákl. prenesená",J1664,0)</f>
        <v>0</v>
      </c>
      <c r="BH1664" s="157">
        <f>IF(N1664="zníž. prenesená",J1664,0)</f>
        <v>0</v>
      </c>
      <c r="BI1664" s="157">
        <f>IF(N1664="nulová",J1664,0)</f>
        <v>0</v>
      </c>
      <c r="BJ1664" s="17" t="s">
        <v>88</v>
      </c>
      <c r="BK1664" s="157">
        <f>ROUND(I1664*H1664,2)</f>
        <v>0</v>
      </c>
      <c r="BL1664" s="17" t="s">
        <v>183</v>
      </c>
      <c r="BM1664" s="156" t="s">
        <v>3580</v>
      </c>
    </row>
    <row r="1665" spans="2:65" s="12" customFormat="1">
      <c r="B1665" s="158"/>
      <c r="D1665" s="159" t="s">
        <v>184</v>
      </c>
      <c r="E1665" s="160" t="s">
        <v>1</v>
      </c>
      <c r="F1665" s="161" t="s">
        <v>3581</v>
      </c>
      <c r="H1665" s="162">
        <v>1</v>
      </c>
      <c r="I1665" s="163"/>
      <c r="L1665" s="158"/>
      <c r="M1665" s="164"/>
      <c r="T1665" s="165"/>
      <c r="AT1665" s="160" t="s">
        <v>184</v>
      </c>
      <c r="AU1665" s="160" t="s">
        <v>88</v>
      </c>
      <c r="AV1665" s="12" t="s">
        <v>88</v>
      </c>
      <c r="AW1665" s="12" t="s">
        <v>31</v>
      </c>
      <c r="AX1665" s="12" t="s">
        <v>75</v>
      </c>
      <c r="AY1665" s="160" t="s">
        <v>177</v>
      </c>
    </row>
    <row r="1666" spans="2:65" s="15" customFormat="1">
      <c r="B1666" s="180"/>
      <c r="D1666" s="159" t="s">
        <v>184</v>
      </c>
      <c r="E1666" s="181" t="s">
        <v>1</v>
      </c>
      <c r="F1666" s="182" t="s">
        <v>3582</v>
      </c>
      <c r="H1666" s="181" t="s">
        <v>1</v>
      </c>
      <c r="I1666" s="183"/>
      <c r="L1666" s="180"/>
      <c r="M1666" s="184"/>
      <c r="T1666" s="185"/>
      <c r="AT1666" s="181" t="s">
        <v>184</v>
      </c>
      <c r="AU1666" s="181" t="s">
        <v>88</v>
      </c>
      <c r="AV1666" s="15" t="s">
        <v>82</v>
      </c>
      <c r="AW1666" s="15" t="s">
        <v>31</v>
      </c>
      <c r="AX1666" s="15" t="s">
        <v>75</v>
      </c>
      <c r="AY1666" s="181" t="s">
        <v>177</v>
      </c>
    </row>
    <row r="1667" spans="2:65" s="13" customFormat="1">
      <c r="B1667" s="166"/>
      <c r="D1667" s="159" t="s">
        <v>184</v>
      </c>
      <c r="E1667" s="167" t="s">
        <v>1</v>
      </c>
      <c r="F1667" s="168" t="s">
        <v>186</v>
      </c>
      <c r="H1667" s="169">
        <v>1</v>
      </c>
      <c r="I1667" s="170"/>
      <c r="L1667" s="166"/>
      <c r="M1667" s="171"/>
      <c r="T1667" s="172"/>
      <c r="AT1667" s="167" t="s">
        <v>184</v>
      </c>
      <c r="AU1667" s="167" t="s">
        <v>88</v>
      </c>
      <c r="AV1667" s="13" t="s">
        <v>183</v>
      </c>
      <c r="AW1667" s="13" t="s">
        <v>31</v>
      </c>
      <c r="AX1667" s="13" t="s">
        <v>82</v>
      </c>
      <c r="AY1667" s="167" t="s">
        <v>177</v>
      </c>
    </row>
    <row r="1668" spans="2:65" s="1" customFormat="1" ht="66.75" customHeight="1">
      <c r="B1668" s="143"/>
      <c r="C1668" s="144" t="s">
        <v>3583</v>
      </c>
      <c r="D1668" s="144" t="s">
        <v>179</v>
      </c>
      <c r="E1668" s="145" t="s">
        <v>3584</v>
      </c>
      <c r="F1668" s="146" t="s">
        <v>3585</v>
      </c>
      <c r="G1668" s="147" t="s">
        <v>260</v>
      </c>
      <c r="H1668" s="148">
        <v>1</v>
      </c>
      <c r="I1668" s="149"/>
      <c r="J1668" s="150">
        <f>ROUND(I1668*H1668,2)</f>
        <v>0</v>
      </c>
      <c r="K1668" s="151"/>
      <c r="L1668" s="32"/>
      <c r="M1668" s="152" t="s">
        <v>1</v>
      </c>
      <c r="N1668" s="153" t="s">
        <v>41</v>
      </c>
      <c r="P1668" s="154">
        <f>O1668*H1668</f>
        <v>0</v>
      </c>
      <c r="Q1668" s="154">
        <v>0</v>
      </c>
      <c r="R1668" s="154">
        <f>Q1668*H1668</f>
        <v>0</v>
      </c>
      <c r="S1668" s="154">
        <v>0</v>
      </c>
      <c r="T1668" s="155">
        <f>S1668*H1668</f>
        <v>0</v>
      </c>
      <c r="AR1668" s="156" t="s">
        <v>183</v>
      </c>
      <c r="AT1668" s="156" t="s">
        <v>179</v>
      </c>
      <c r="AU1668" s="156" t="s">
        <v>88</v>
      </c>
      <c r="AY1668" s="17" t="s">
        <v>177</v>
      </c>
      <c r="BE1668" s="157">
        <f>IF(N1668="základná",J1668,0)</f>
        <v>0</v>
      </c>
      <c r="BF1668" s="157">
        <f>IF(N1668="znížená",J1668,0)</f>
        <v>0</v>
      </c>
      <c r="BG1668" s="157">
        <f>IF(N1668="zákl. prenesená",J1668,0)</f>
        <v>0</v>
      </c>
      <c r="BH1668" s="157">
        <f>IF(N1668="zníž. prenesená",J1668,0)</f>
        <v>0</v>
      </c>
      <c r="BI1668" s="157">
        <f>IF(N1668="nulová",J1668,0)</f>
        <v>0</v>
      </c>
      <c r="BJ1668" s="17" t="s">
        <v>88</v>
      </c>
      <c r="BK1668" s="157">
        <f>ROUND(I1668*H1668,2)</f>
        <v>0</v>
      </c>
      <c r="BL1668" s="17" t="s">
        <v>183</v>
      </c>
      <c r="BM1668" s="156" t="s">
        <v>3586</v>
      </c>
    </row>
    <row r="1669" spans="2:65" s="12" customFormat="1">
      <c r="B1669" s="158"/>
      <c r="D1669" s="159" t="s">
        <v>184</v>
      </c>
      <c r="E1669" s="160" t="s">
        <v>1</v>
      </c>
      <c r="F1669" s="161" t="s">
        <v>3581</v>
      </c>
      <c r="H1669" s="162">
        <v>1</v>
      </c>
      <c r="I1669" s="163"/>
      <c r="L1669" s="158"/>
      <c r="M1669" s="164"/>
      <c r="T1669" s="165"/>
      <c r="AT1669" s="160" t="s">
        <v>184</v>
      </c>
      <c r="AU1669" s="160" t="s">
        <v>88</v>
      </c>
      <c r="AV1669" s="12" t="s">
        <v>88</v>
      </c>
      <c r="AW1669" s="12" t="s">
        <v>31</v>
      </c>
      <c r="AX1669" s="12" t="s">
        <v>75</v>
      </c>
      <c r="AY1669" s="160" t="s">
        <v>177</v>
      </c>
    </row>
    <row r="1670" spans="2:65" s="15" customFormat="1">
      <c r="B1670" s="180"/>
      <c r="D1670" s="159" t="s">
        <v>184</v>
      </c>
      <c r="E1670" s="181" t="s">
        <v>1</v>
      </c>
      <c r="F1670" s="182" t="s">
        <v>3582</v>
      </c>
      <c r="H1670" s="181" t="s">
        <v>1</v>
      </c>
      <c r="I1670" s="183"/>
      <c r="L1670" s="180"/>
      <c r="M1670" s="184"/>
      <c r="T1670" s="185"/>
      <c r="AT1670" s="181" t="s">
        <v>184</v>
      </c>
      <c r="AU1670" s="181" t="s">
        <v>88</v>
      </c>
      <c r="AV1670" s="15" t="s">
        <v>82</v>
      </c>
      <c r="AW1670" s="15" t="s">
        <v>31</v>
      </c>
      <c r="AX1670" s="15" t="s">
        <v>75</v>
      </c>
      <c r="AY1670" s="181" t="s">
        <v>177</v>
      </c>
    </row>
    <row r="1671" spans="2:65" s="13" customFormat="1">
      <c r="B1671" s="166"/>
      <c r="D1671" s="159" t="s">
        <v>184</v>
      </c>
      <c r="E1671" s="167" t="s">
        <v>1</v>
      </c>
      <c r="F1671" s="168" t="s">
        <v>186</v>
      </c>
      <c r="H1671" s="169">
        <v>1</v>
      </c>
      <c r="I1671" s="170"/>
      <c r="L1671" s="166"/>
      <c r="M1671" s="171"/>
      <c r="T1671" s="172"/>
      <c r="AT1671" s="167" t="s">
        <v>184</v>
      </c>
      <c r="AU1671" s="167" t="s">
        <v>88</v>
      </c>
      <c r="AV1671" s="13" t="s">
        <v>183</v>
      </c>
      <c r="AW1671" s="13" t="s">
        <v>31</v>
      </c>
      <c r="AX1671" s="13" t="s">
        <v>82</v>
      </c>
      <c r="AY1671" s="167" t="s">
        <v>177</v>
      </c>
    </row>
    <row r="1672" spans="2:65" s="1" customFormat="1" ht="66.75" customHeight="1">
      <c r="B1672" s="143"/>
      <c r="C1672" s="144" t="s">
        <v>1162</v>
      </c>
      <c r="D1672" s="144" t="s">
        <v>179</v>
      </c>
      <c r="E1672" s="145" t="s">
        <v>3587</v>
      </c>
      <c r="F1672" s="146" t="s">
        <v>3588</v>
      </c>
      <c r="G1672" s="147" t="s">
        <v>260</v>
      </c>
      <c r="H1672" s="148">
        <v>1</v>
      </c>
      <c r="I1672" s="149"/>
      <c r="J1672" s="150">
        <f>ROUND(I1672*H1672,2)</f>
        <v>0</v>
      </c>
      <c r="K1672" s="151"/>
      <c r="L1672" s="32"/>
      <c r="M1672" s="152" t="s">
        <v>1</v>
      </c>
      <c r="N1672" s="153" t="s">
        <v>41</v>
      </c>
      <c r="P1672" s="154">
        <f>O1672*H1672</f>
        <v>0</v>
      </c>
      <c r="Q1672" s="154">
        <v>0</v>
      </c>
      <c r="R1672" s="154">
        <f>Q1672*H1672</f>
        <v>0</v>
      </c>
      <c r="S1672" s="154">
        <v>0</v>
      </c>
      <c r="T1672" s="155">
        <f>S1672*H1672</f>
        <v>0</v>
      </c>
      <c r="AR1672" s="156" t="s">
        <v>183</v>
      </c>
      <c r="AT1672" s="156" t="s">
        <v>179</v>
      </c>
      <c r="AU1672" s="156" t="s">
        <v>88</v>
      </c>
      <c r="AY1672" s="17" t="s">
        <v>177</v>
      </c>
      <c r="BE1672" s="157">
        <f>IF(N1672="základná",J1672,0)</f>
        <v>0</v>
      </c>
      <c r="BF1672" s="157">
        <f>IF(N1672="znížená",J1672,0)</f>
        <v>0</v>
      </c>
      <c r="BG1672" s="157">
        <f>IF(N1672="zákl. prenesená",J1672,0)</f>
        <v>0</v>
      </c>
      <c r="BH1672" s="157">
        <f>IF(N1672="zníž. prenesená",J1672,0)</f>
        <v>0</v>
      </c>
      <c r="BI1672" s="157">
        <f>IF(N1672="nulová",J1672,0)</f>
        <v>0</v>
      </c>
      <c r="BJ1672" s="17" t="s">
        <v>88</v>
      </c>
      <c r="BK1672" s="157">
        <f>ROUND(I1672*H1672,2)</f>
        <v>0</v>
      </c>
      <c r="BL1672" s="17" t="s">
        <v>183</v>
      </c>
      <c r="BM1672" s="156" t="s">
        <v>3589</v>
      </c>
    </row>
    <row r="1673" spans="2:65" s="12" customFormat="1">
      <c r="B1673" s="158"/>
      <c r="D1673" s="159" t="s">
        <v>184</v>
      </c>
      <c r="E1673" s="160" t="s">
        <v>1</v>
      </c>
      <c r="F1673" s="161" t="s">
        <v>3581</v>
      </c>
      <c r="H1673" s="162">
        <v>1</v>
      </c>
      <c r="I1673" s="163"/>
      <c r="L1673" s="158"/>
      <c r="M1673" s="164"/>
      <c r="T1673" s="165"/>
      <c r="AT1673" s="160" t="s">
        <v>184</v>
      </c>
      <c r="AU1673" s="160" t="s">
        <v>88</v>
      </c>
      <c r="AV1673" s="12" t="s">
        <v>88</v>
      </c>
      <c r="AW1673" s="12" t="s">
        <v>31</v>
      </c>
      <c r="AX1673" s="12" t="s">
        <v>75</v>
      </c>
      <c r="AY1673" s="160" t="s">
        <v>177</v>
      </c>
    </row>
    <row r="1674" spans="2:65" s="15" customFormat="1">
      <c r="B1674" s="180"/>
      <c r="D1674" s="159" t="s">
        <v>184</v>
      </c>
      <c r="E1674" s="181" t="s">
        <v>1</v>
      </c>
      <c r="F1674" s="182" t="s">
        <v>3582</v>
      </c>
      <c r="H1674" s="181" t="s">
        <v>1</v>
      </c>
      <c r="I1674" s="183"/>
      <c r="L1674" s="180"/>
      <c r="M1674" s="184"/>
      <c r="T1674" s="185"/>
      <c r="AT1674" s="181" t="s">
        <v>184</v>
      </c>
      <c r="AU1674" s="181" t="s">
        <v>88</v>
      </c>
      <c r="AV1674" s="15" t="s">
        <v>82</v>
      </c>
      <c r="AW1674" s="15" t="s">
        <v>31</v>
      </c>
      <c r="AX1674" s="15" t="s">
        <v>75</v>
      </c>
      <c r="AY1674" s="181" t="s">
        <v>177</v>
      </c>
    </row>
    <row r="1675" spans="2:65" s="13" customFormat="1">
      <c r="B1675" s="166"/>
      <c r="D1675" s="159" t="s">
        <v>184</v>
      </c>
      <c r="E1675" s="167" t="s">
        <v>1</v>
      </c>
      <c r="F1675" s="168" t="s">
        <v>186</v>
      </c>
      <c r="H1675" s="169">
        <v>1</v>
      </c>
      <c r="I1675" s="170"/>
      <c r="L1675" s="166"/>
      <c r="M1675" s="171"/>
      <c r="T1675" s="172"/>
      <c r="AT1675" s="167" t="s">
        <v>184</v>
      </c>
      <c r="AU1675" s="167" t="s">
        <v>88</v>
      </c>
      <c r="AV1675" s="13" t="s">
        <v>183</v>
      </c>
      <c r="AW1675" s="13" t="s">
        <v>31</v>
      </c>
      <c r="AX1675" s="13" t="s">
        <v>82</v>
      </c>
      <c r="AY1675" s="167" t="s">
        <v>177</v>
      </c>
    </row>
    <row r="1676" spans="2:65" s="1" customFormat="1" ht="55.5" customHeight="1">
      <c r="B1676" s="143"/>
      <c r="C1676" s="144" t="s">
        <v>3590</v>
      </c>
      <c r="D1676" s="144" t="s">
        <v>179</v>
      </c>
      <c r="E1676" s="145" t="s">
        <v>3591</v>
      </c>
      <c r="F1676" s="146" t="s">
        <v>3592</v>
      </c>
      <c r="G1676" s="147" t="s">
        <v>260</v>
      </c>
      <c r="H1676" s="148">
        <v>1</v>
      </c>
      <c r="I1676" s="149"/>
      <c r="J1676" s="150">
        <f>ROUND(I1676*H1676,2)</f>
        <v>0</v>
      </c>
      <c r="K1676" s="151"/>
      <c r="L1676" s="32"/>
      <c r="M1676" s="152" t="s">
        <v>1</v>
      </c>
      <c r="N1676" s="153" t="s">
        <v>41</v>
      </c>
      <c r="P1676" s="154">
        <f>O1676*H1676</f>
        <v>0</v>
      </c>
      <c r="Q1676" s="154">
        <v>0</v>
      </c>
      <c r="R1676" s="154">
        <f>Q1676*H1676</f>
        <v>0</v>
      </c>
      <c r="S1676" s="154">
        <v>0</v>
      </c>
      <c r="T1676" s="155">
        <f>S1676*H1676</f>
        <v>0</v>
      </c>
      <c r="AR1676" s="156" t="s">
        <v>183</v>
      </c>
      <c r="AT1676" s="156" t="s">
        <v>179</v>
      </c>
      <c r="AU1676" s="156" t="s">
        <v>88</v>
      </c>
      <c r="AY1676" s="17" t="s">
        <v>177</v>
      </c>
      <c r="BE1676" s="157">
        <f>IF(N1676="základná",J1676,0)</f>
        <v>0</v>
      </c>
      <c r="BF1676" s="157">
        <f>IF(N1676="znížená",J1676,0)</f>
        <v>0</v>
      </c>
      <c r="BG1676" s="157">
        <f>IF(N1676="zákl. prenesená",J1676,0)</f>
        <v>0</v>
      </c>
      <c r="BH1676" s="157">
        <f>IF(N1676="zníž. prenesená",J1676,0)</f>
        <v>0</v>
      </c>
      <c r="BI1676" s="157">
        <f>IF(N1676="nulová",J1676,0)</f>
        <v>0</v>
      </c>
      <c r="BJ1676" s="17" t="s">
        <v>88</v>
      </c>
      <c r="BK1676" s="157">
        <f>ROUND(I1676*H1676,2)</f>
        <v>0</v>
      </c>
      <c r="BL1676" s="17" t="s">
        <v>183</v>
      </c>
      <c r="BM1676" s="156" t="s">
        <v>3593</v>
      </c>
    </row>
    <row r="1677" spans="2:65" s="12" customFormat="1">
      <c r="B1677" s="158"/>
      <c r="D1677" s="159" t="s">
        <v>184</v>
      </c>
      <c r="E1677" s="160" t="s">
        <v>1</v>
      </c>
      <c r="F1677" s="161" t="s">
        <v>3581</v>
      </c>
      <c r="H1677" s="162">
        <v>1</v>
      </c>
      <c r="I1677" s="163"/>
      <c r="L1677" s="158"/>
      <c r="M1677" s="164"/>
      <c r="T1677" s="165"/>
      <c r="AT1677" s="160" t="s">
        <v>184</v>
      </c>
      <c r="AU1677" s="160" t="s">
        <v>88</v>
      </c>
      <c r="AV1677" s="12" t="s">
        <v>88</v>
      </c>
      <c r="AW1677" s="12" t="s">
        <v>31</v>
      </c>
      <c r="AX1677" s="12" t="s">
        <v>75</v>
      </c>
      <c r="AY1677" s="160" t="s">
        <v>177</v>
      </c>
    </row>
    <row r="1678" spans="2:65" s="15" customFormat="1">
      <c r="B1678" s="180"/>
      <c r="D1678" s="159" t="s">
        <v>184</v>
      </c>
      <c r="E1678" s="181" t="s">
        <v>1</v>
      </c>
      <c r="F1678" s="182" t="s">
        <v>3582</v>
      </c>
      <c r="H1678" s="181" t="s">
        <v>1</v>
      </c>
      <c r="I1678" s="183"/>
      <c r="L1678" s="180"/>
      <c r="M1678" s="184"/>
      <c r="T1678" s="185"/>
      <c r="AT1678" s="181" t="s">
        <v>184</v>
      </c>
      <c r="AU1678" s="181" t="s">
        <v>88</v>
      </c>
      <c r="AV1678" s="15" t="s">
        <v>82</v>
      </c>
      <c r="AW1678" s="15" t="s">
        <v>31</v>
      </c>
      <c r="AX1678" s="15" t="s">
        <v>75</v>
      </c>
      <c r="AY1678" s="181" t="s">
        <v>177</v>
      </c>
    </row>
    <row r="1679" spans="2:65" s="13" customFormat="1">
      <c r="B1679" s="166"/>
      <c r="D1679" s="159" t="s">
        <v>184</v>
      </c>
      <c r="E1679" s="167" t="s">
        <v>1</v>
      </c>
      <c r="F1679" s="168" t="s">
        <v>186</v>
      </c>
      <c r="H1679" s="169">
        <v>1</v>
      </c>
      <c r="I1679" s="170"/>
      <c r="L1679" s="166"/>
      <c r="M1679" s="171"/>
      <c r="T1679" s="172"/>
      <c r="AT1679" s="167" t="s">
        <v>184</v>
      </c>
      <c r="AU1679" s="167" t="s">
        <v>88</v>
      </c>
      <c r="AV1679" s="13" t="s">
        <v>183</v>
      </c>
      <c r="AW1679" s="13" t="s">
        <v>31</v>
      </c>
      <c r="AX1679" s="13" t="s">
        <v>82</v>
      </c>
      <c r="AY1679" s="167" t="s">
        <v>177</v>
      </c>
    </row>
    <row r="1680" spans="2:65" s="1" customFormat="1" ht="62.7" customHeight="1">
      <c r="B1680" s="143"/>
      <c r="C1680" s="144" t="s">
        <v>1178</v>
      </c>
      <c r="D1680" s="144" t="s">
        <v>179</v>
      </c>
      <c r="E1680" s="145" t="s">
        <v>3594</v>
      </c>
      <c r="F1680" s="146" t="s">
        <v>3595</v>
      </c>
      <c r="G1680" s="147" t="s">
        <v>260</v>
      </c>
      <c r="H1680" s="148">
        <v>1</v>
      </c>
      <c r="I1680" s="149"/>
      <c r="J1680" s="150">
        <f>ROUND(I1680*H1680,2)</f>
        <v>0</v>
      </c>
      <c r="K1680" s="151"/>
      <c r="L1680" s="32"/>
      <c r="M1680" s="152" t="s">
        <v>1</v>
      </c>
      <c r="N1680" s="153" t="s">
        <v>41</v>
      </c>
      <c r="P1680" s="154">
        <f>O1680*H1680</f>
        <v>0</v>
      </c>
      <c r="Q1680" s="154">
        <v>0</v>
      </c>
      <c r="R1680" s="154">
        <f>Q1680*H1680</f>
        <v>0</v>
      </c>
      <c r="S1680" s="154">
        <v>0</v>
      </c>
      <c r="T1680" s="155">
        <f>S1680*H1680</f>
        <v>0</v>
      </c>
      <c r="AR1680" s="156" t="s">
        <v>183</v>
      </c>
      <c r="AT1680" s="156" t="s">
        <v>179</v>
      </c>
      <c r="AU1680" s="156" t="s">
        <v>88</v>
      </c>
      <c r="AY1680" s="17" t="s">
        <v>177</v>
      </c>
      <c r="BE1680" s="157">
        <f>IF(N1680="základná",J1680,0)</f>
        <v>0</v>
      </c>
      <c r="BF1680" s="157">
        <f>IF(N1680="znížená",J1680,0)</f>
        <v>0</v>
      </c>
      <c r="BG1680" s="157">
        <f>IF(N1680="zákl. prenesená",J1680,0)</f>
        <v>0</v>
      </c>
      <c r="BH1680" s="157">
        <f>IF(N1680="zníž. prenesená",J1680,0)</f>
        <v>0</v>
      </c>
      <c r="BI1680" s="157">
        <f>IF(N1680="nulová",J1680,0)</f>
        <v>0</v>
      </c>
      <c r="BJ1680" s="17" t="s">
        <v>88</v>
      </c>
      <c r="BK1680" s="157">
        <f>ROUND(I1680*H1680,2)</f>
        <v>0</v>
      </c>
      <c r="BL1680" s="17" t="s">
        <v>183</v>
      </c>
      <c r="BM1680" s="156" t="s">
        <v>3596</v>
      </c>
    </row>
    <row r="1681" spans="2:65" s="12" customFormat="1">
      <c r="B1681" s="158"/>
      <c r="D1681" s="159" t="s">
        <v>184</v>
      </c>
      <c r="E1681" s="160" t="s">
        <v>1</v>
      </c>
      <c r="F1681" s="161" t="s">
        <v>3597</v>
      </c>
      <c r="H1681" s="162">
        <v>1</v>
      </c>
      <c r="I1681" s="163"/>
      <c r="L1681" s="158"/>
      <c r="M1681" s="164"/>
      <c r="T1681" s="165"/>
      <c r="AT1681" s="160" t="s">
        <v>184</v>
      </c>
      <c r="AU1681" s="160" t="s">
        <v>88</v>
      </c>
      <c r="AV1681" s="12" t="s">
        <v>88</v>
      </c>
      <c r="AW1681" s="12" t="s">
        <v>31</v>
      </c>
      <c r="AX1681" s="12" t="s">
        <v>75</v>
      </c>
      <c r="AY1681" s="160" t="s">
        <v>177</v>
      </c>
    </row>
    <row r="1682" spans="2:65" s="13" customFormat="1">
      <c r="B1682" s="166"/>
      <c r="D1682" s="159" t="s">
        <v>184</v>
      </c>
      <c r="E1682" s="167" t="s">
        <v>1</v>
      </c>
      <c r="F1682" s="168" t="s">
        <v>186</v>
      </c>
      <c r="H1682" s="169">
        <v>1</v>
      </c>
      <c r="I1682" s="170"/>
      <c r="L1682" s="166"/>
      <c r="M1682" s="171"/>
      <c r="T1682" s="172"/>
      <c r="AT1682" s="167" t="s">
        <v>184</v>
      </c>
      <c r="AU1682" s="167" t="s">
        <v>88</v>
      </c>
      <c r="AV1682" s="13" t="s">
        <v>183</v>
      </c>
      <c r="AW1682" s="13" t="s">
        <v>31</v>
      </c>
      <c r="AX1682" s="13" t="s">
        <v>82</v>
      </c>
      <c r="AY1682" s="167" t="s">
        <v>177</v>
      </c>
    </row>
    <row r="1683" spans="2:65" s="1" customFormat="1" ht="66.75" customHeight="1">
      <c r="B1683" s="143"/>
      <c r="C1683" s="144" t="s">
        <v>3598</v>
      </c>
      <c r="D1683" s="144" t="s">
        <v>179</v>
      </c>
      <c r="E1683" s="145" t="s">
        <v>3599</v>
      </c>
      <c r="F1683" s="146" t="s">
        <v>3600</v>
      </c>
      <c r="G1683" s="147" t="s">
        <v>260</v>
      </c>
      <c r="H1683" s="148">
        <v>1</v>
      </c>
      <c r="I1683" s="149"/>
      <c r="J1683" s="150">
        <f>ROUND(I1683*H1683,2)</f>
        <v>0</v>
      </c>
      <c r="K1683" s="151"/>
      <c r="L1683" s="32"/>
      <c r="M1683" s="152" t="s">
        <v>1</v>
      </c>
      <c r="N1683" s="153" t="s">
        <v>41</v>
      </c>
      <c r="P1683" s="154">
        <f>O1683*H1683</f>
        <v>0</v>
      </c>
      <c r="Q1683" s="154">
        <v>0</v>
      </c>
      <c r="R1683" s="154">
        <f>Q1683*H1683</f>
        <v>0</v>
      </c>
      <c r="S1683" s="154">
        <v>0</v>
      </c>
      <c r="T1683" s="155">
        <f>S1683*H1683</f>
        <v>0</v>
      </c>
      <c r="AR1683" s="156" t="s">
        <v>183</v>
      </c>
      <c r="AT1683" s="156" t="s">
        <v>179</v>
      </c>
      <c r="AU1683" s="156" t="s">
        <v>88</v>
      </c>
      <c r="AY1683" s="17" t="s">
        <v>177</v>
      </c>
      <c r="BE1683" s="157">
        <f>IF(N1683="základná",J1683,0)</f>
        <v>0</v>
      </c>
      <c r="BF1683" s="157">
        <f>IF(N1683="znížená",J1683,0)</f>
        <v>0</v>
      </c>
      <c r="BG1683" s="157">
        <f>IF(N1683="zákl. prenesená",J1683,0)</f>
        <v>0</v>
      </c>
      <c r="BH1683" s="157">
        <f>IF(N1683="zníž. prenesená",J1683,0)</f>
        <v>0</v>
      </c>
      <c r="BI1683" s="157">
        <f>IF(N1683="nulová",J1683,0)</f>
        <v>0</v>
      </c>
      <c r="BJ1683" s="17" t="s">
        <v>88</v>
      </c>
      <c r="BK1683" s="157">
        <f>ROUND(I1683*H1683,2)</f>
        <v>0</v>
      </c>
      <c r="BL1683" s="17" t="s">
        <v>183</v>
      </c>
      <c r="BM1683" s="156" t="s">
        <v>3601</v>
      </c>
    </row>
    <row r="1684" spans="2:65" s="12" customFormat="1">
      <c r="B1684" s="158"/>
      <c r="D1684" s="159" t="s">
        <v>184</v>
      </c>
      <c r="E1684" s="160" t="s">
        <v>1</v>
      </c>
      <c r="F1684" s="161" t="s">
        <v>3597</v>
      </c>
      <c r="H1684" s="162">
        <v>1</v>
      </c>
      <c r="I1684" s="163"/>
      <c r="L1684" s="158"/>
      <c r="M1684" s="164"/>
      <c r="T1684" s="165"/>
      <c r="AT1684" s="160" t="s">
        <v>184</v>
      </c>
      <c r="AU1684" s="160" t="s">
        <v>88</v>
      </c>
      <c r="AV1684" s="12" t="s">
        <v>88</v>
      </c>
      <c r="AW1684" s="12" t="s">
        <v>31</v>
      </c>
      <c r="AX1684" s="12" t="s">
        <v>75</v>
      </c>
      <c r="AY1684" s="160" t="s">
        <v>177</v>
      </c>
    </row>
    <row r="1685" spans="2:65" s="13" customFormat="1">
      <c r="B1685" s="166"/>
      <c r="D1685" s="159" t="s">
        <v>184</v>
      </c>
      <c r="E1685" s="167" t="s">
        <v>1</v>
      </c>
      <c r="F1685" s="168" t="s">
        <v>186</v>
      </c>
      <c r="H1685" s="169">
        <v>1</v>
      </c>
      <c r="I1685" s="170"/>
      <c r="L1685" s="166"/>
      <c r="M1685" s="171"/>
      <c r="T1685" s="172"/>
      <c r="AT1685" s="167" t="s">
        <v>184</v>
      </c>
      <c r="AU1685" s="167" t="s">
        <v>88</v>
      </c>
      <c r="AV1685" s="13" t="s">
        <v>183</v>
      </c>
      <c r="AW1685" s="13" t="s">
        <v>31</v>
      </c>
      <c r="AX1685" s="13" t="s">
        <v>82</v>
      </c>
      <c r="AY1685" s="167" t="s">
        <v>177</v>
      </c>
    </row>
    <row r="1686" spans="2:65" s="1" customFormat="1" ht="66.75" customHeight="1">
      <c r="B1686" s="143"/>
      <c r="C1686" s="144" t="s">
        <v>1189</v>
      </c>
      <c r="D1686" s="144" t="s">
        <v>179</v>
      </c>
      <c r="E1686" s="145" t="s">
        <v>3602</v>
      </c>
      <c r="F1686" s="146" t="s">
        <v>3603</v>
      </c>
      <c r="G1686" s="147" t="s">
        <v>260</v>
      </c>
      <c r="H1686" s="148">
        <v>1</v>
      </c>
      <c r="I1686" s="149"/>
      <c r="J1686" s="150">
        <f>ROUND(I1686*H1686,2)</f>
        <v>0</v>
      </c>
      <c r="K1686" s="151"/>
      <c r="L1686" s="32"/>
      <c r="M1686" s="152" t="s">
        <v>1</v>
      </c>
      <c r="N1686" s="153" t="s">
        <v>41</v>
      </c>
      <c r="P1686" s="154">
        <f>O1686*H1686</f>
        <v>0</v>
      </c>
      <c r="Q1686" s="154">
        <v>0</v>
      </c>
      <c r="R1686" s="154">
        <f>Q1686*H1686</f>
        <v>0</v>
      </c>
      <c r="S1686" s="154">
        <v>0</v>
      </c>
      <c r="T1686" s="155">
        <f>S1686*H1686</f>
        <v>0</v>
      </c>
      <c r="AR1686" s="156" t="s">
        <v>183</v>
      </c>
      <c r="AT1686" s="156" t="s">
        <v>179</v>
      </c>
      <c r="AU1686" s="156" t="s">
        <v>88</v>
      </c>
      <c r="AY1686" s="17" t="s">
        <v>177</v>
      </c>
      <c r="BE1686" s="157">
        <f>IF(N1686="základná",J1686,0)</f>
        <v>0</v>
      </c>
      <c r="BF1686" s="157">
        <f>IF(N1686="znížená",J1686,0)</f>
        <v>0</v>
      </c>
      <c r="BG1686" s="157">
        <f>IF(N1686="zákl. prenesená",J1686,0)</f>
        <v>0</v>
      </c>
      <c r="BH1686" s="157">
        <f>IF(N1686="zníž. prenesená",J1686,0)</f>
        <v>0</v>
      </c>
      <c r="BI1686" s="157">
        <f>IF(N1686="nulová",J1686,0)</f>
        <v>0</v>
      </c>
      <c r="BJ1686" s="17" t="s">
        <v>88</v>
      </c>
      <c r="BK1686" s="157">
        <f>ROUND(I1686*H1686,2)</f>
        <v>0</v>
      </c>
      <c r="BL1686" s="17" t="s">
        <v>183</v>
      </c>
      <c r="BM1686" s="156" t="s">
        <v>3604</v>
      </c>
    </row>
    <row r="1687" spans="2:65" s="12" customFormat="1">
      <c r="B1687" s="158"/>
      <c r="D1687" s="159" t="s">
        <v>184</v>
      </c>
      <c r="E1687" s="160" t="s">
        <v>1</v>
      </c>
      <c r="F1687" s="161" t="s">
        <v>3597</v>
      </c>
      <c r="H1687" s="162">
        <v>1</v>
      </c>
      <c r="I1687" s="163"/>
      <c r="L1687" s="158"/>
      <c r="M1687" s="164"/>
      <c r="T1687" s="165"/>
      <c r="AT1687" s="160" t="s">
        <v>184</v>
      </c>
      <c r="AU1687" s="160" t="s">
        <v>88</v>
      </c>
      <c r="AV1687" s="12" t="s">
        <v>88</v>
      </c>
      <c r="AW1687" s="12" t="s">
        <v>31</v>
      </c>
      <c r="AX1687" s="12" t="s">
        <v>75</v>
      </c>
      <c r="AY1687" s="160" t="s">
        <v>177</v>
      </c>
    </row>
    <row r="1688" spans="2:65" s="13" customFormat="1">
      <c r="B1688" s="166"/>
      <c r="D1688" s="159" t="s">
        <v>184</v>
      </c>
      <c r="E1688" s="167" t="s">
        <v>1</v>
      </c>
      <c r="F1688" s="168" t="s">
        <v>186</v>
      </c>
      <c r="H1688" s="169">
        <v>1</v>
      </c>
      <c r="I1688" s="170"/>
      <c r="L1688" s="166"/>
      <c r="M1688" s="171"/>
      <c r="T1688" s="172"/>
      <c r="AT1688" s="167" t="s">
        <v>184</v>
      </c>
      <c r="AU1688" s="167" t="s">
        <v>88</v>
      </c>
      <c r="AV1688" s="13" t="s">
        <v>183</v>
      </c>
      <c r="AW1688" s="13" t="s">
        <v>31</v>
      </c>
      <c r="AX1688" s="13" t="s">
        <v>82</v>
      </c>
      <c r="AY1688" s="167" t="s">
        <v>177</v>
      </c>
    </row>
    <row r="1689" spans="2:65" s="1" customFormat="1" ht="55.5" customHeight="1">
      <c r="B1689" s="143"/>
      <c r="C1689" s="144" t="s">
        <v>3605</v>
      </c>
      <c r="D1689" s="144" t="s">
        <v>179</v>
      </c>
      <c r="E1689" s="145" t="s">
        <v>3606</v>
      </c>
      <c r="F1689" s="146" t="s">
        <v>3607</v>
      </c>
      <c r="G1689" s="147" t="s">
        <v>260</v>
      </c>
      <c r="H1689" s="148">
        <v>1</v>
      </c>
      <c r="I1689" s="149"/>
      <c r="J1689" s="150">
        <f>ROUND(I1689*H1689,2)</f>
        <v>0</v>
      </c>
      <c r="K1689" s="151"/>
      <c r="L1689" s="32"/>
      <c r="M1689" s="152" t="s">
        <v>1</v>
      </c>
      <c r="N1689" s="153" t="s">
        <v>41</v>
      </c>
      <c r="P1689" s="154">
        <f>O1689*H1689</f>
        <v>0</v>
      </c>
      <c r="Q1689" s="154">
        <v>0</v>
      </c>
      <c r="R1689" s="154">
        <f>Q1689*H1689</f>
        <v>0</v>
      </c>
      <c r="S1689" s="154">
        <v>0</v>
      </c>
      <c r="T1689" s="155">
        <f>S1689*H1689</f>
        <v>0</v>
      </c>
      <c r="AR1689" s="156" t="s">
        <v>183</v>
      </c>
      <c r="AT1689" s="156" t="s">
        <v>179</v>
      </c>
      <c r="AU1689" s="156" t="s">
        <v>88</v>
      </c>
      <c r="AY1689" s="17" t="s">
        <v>177</v>
      </c>
      <c r="BE1689" s="157">
        <f>IF(N1689="základná",J1689,0)</f>
        <v>0</v>
      </c>
      <c r="BF1689" s="157">
        <f>IF(N1689="znížená",J1689,0)</f>
        <v>0</v>
      </c>
      <c r="BG1689" s="157">
        <f>IF(N1689="zákl. prenesená",J1689,0)</f>
        <v>0</v>
      </c>
      <c r="BH1689" s="157">
        <f>IF(N1689="zníž. prenesená",J1689,0)</f>
        <v>0</v>
      </c>
      <c r="BI1689" s="157">
        <f>IF(N1689="nulová",J1689,0)</f>
        <v>0</v>
      </c>
      <c r="BJ1689" s="17" t="s">
        <v>88</v>
      </c>
      <c r="BK1689" s="157">
        <f>ROUND(I1689*H1689,2)</f>
        <v>0</v>
      </c>
      <c r="BL1689" s="17" t="s">
        <v>183</v>
      </c>
      <c r="BM1689" s="156" t="s">
        <v>3608</v>
      </c>
    </row>
    <row r="1690" spans="2:65" s="12" customFormat="1">
      <c r="B1690" s="158"/>
      <c r="D1690" s="159" t="s">
        <v>184</v>
      </c>
      <c r="E1690" s="160" t="s">
        <v>1</v>
      </c>
      <c r="F1690" s="161" t="s">
        <v>3597</v>
      </c>
      <c r="H1690" s="162">
        <v>1</v>
      </c>
      <c r="I1690" s="163"/>
      <c r="L1690" s="158"/>
      <c r="M1690" s="164"/>
      <c r="T1690" s="165"/>
      <c r="AT1690" s="160" t="s">
        <v>184</v>
      </c>
      <c r="AU1690" s="160" t="s">
        <v>88</v>
      </c>
      <c r="AV1690" s="12" t="s">
        <v>88</v>
      </c>
      <c r="AW1690" s="12" t="s">
        <v>31</v>
      </c>
      <c r="AX1690" s="12" t="s">
        <v>75</v>
      </c>
      <c r="AY1690" s="160" t="s">
        <v>177</v>
      </c>
    </row>
    <row r="1691" spans="2:65" s="13" customFormat="1">
      <c r="B1691" s="166"/>
      <c r="D1691" s="159" t="s">
        <v>184</v>
      </c>
      <c r="E1691" s="167" t="s">
        <v>1</v>
      </c>
      <c r="F1691" s="168" t="s">
        <v>186</v>
      </c>
      <c r="H1691" s="169">
        <v>1</v>
      </c>
      <c r="I1691" s="170"/>
      <c r="L1691" s="166"/>
      <c r="M1691" s="171"/>
      <c r="T1691" s="172"/>
      <c r="AT1691" s="167" t="s">
        <v>184</v>
      </c>
      <c r="AU1691" s="167" t="s">
        <v>88</v>
      </c>
      <c r="AV1691" s="13" t="s">
        <v>183</v>
      </c>
      <c r="AW1691" s="13" t="s">
        <v>31</v>
      </c>
      <c r="AX1691" s="13" t="s">
        <v>82</v>
      </c>
      <c r="AY1691" s="167" t="s">
        <v>177</v>
      </c>
    </row>
    <row r="1692" spans="2:65" s="1" customFormat="1" ht="62.7" customHeight="1">
      <c r="B1692" s="143"/>
      <c r="C1692" s="144" t="s">
        <v>1203</v>
      </c>
      <c r="D1692" s="144" t="s">
        <v>179</v>
      </c>
      <c r="E1692" s="145" t="s">
        <v>3609</v>
      </c>
      <c r="F1692" s="146" t="s">
        <v>3610</v>
      </c>
      <c r="G1692" s="147" t="s">
        <v>260</v>
      </c>
      <c r="H1692" s="148">
        <v>1</v>
      </c>
      <c r="I1692" s="149"/>
      <c r="J1692" s="150">
        <f>ROUND(I1692*H1692,2)</f>
        <v>0</v>
      </c>
      <c r="K1692" s="151"/>
      <c r="L1692" s="32"/>
      <c r="M1692" s="152" t="s">
        <v>1</v>
      </c>
      <c r="N1692" s="153" t="s">
        <v>41</v>
      </c>
      <c r="P1692" s="154">
        <f>O1692*H1692</f>
        <v>0</v>
      </c>
      <c r="Q1692" s="154">
        <v>0</v>
      </c>
      <c r="R1692" s="154">
        <f>Q1692*H1692</f>
        <v>0</v>
      </c>
      <c r="S1692" s="154">
        <v>0</v>
      </c>
      <c r="T1692" s="155">
        <f>S1692*H1692</f>
        <v>0</v>
      </c>
      <c r="AR1692" s="156" t="s">
        <v>183</v>
      </c>
      <c r="AT1692" s="156" t="s">
        <v>179</v>
      </c>
      <c r="AU1692" s="156" t="s">
        <v>88</v>
      </c>
      <c r="AY1692" s="17" t="s">
        <v>177</v>
      </c>
      <c r="BE1692" s="157">
        <f>IF(N1692="základná",J1692,0)</f>
        <v>0</v>
      </c>
      <c r="BF1692" s="157">
        <f>IF(N1692="znížená",J1692,0)</f>
        <v>0</v>
      </c>
      <c r="BG1692" s="157">
        <f>IF(N1692="zákl. prenesená",J1692,0)</f>
        <v>0</v>
      </c>
      <c r="BH1692" s="157">
        <f>IF(N1692="zníž. prenesená",J1692,0)</f>
        <v>0</v>
      </c>
      <c r="BI1692" s="157">
        <f>IF(N1692="nulová",J1692,0)</f>
        <v>0</v>
      </c>
      <c r="BJ1692" s="17" t="s">
        <v>88</v>
      </c>
      <c r="BK1692" s="157">
        <f>ROUND(I1692*H1692,2)</f>
        <v>0</v>
      </c>
      <c r="BL1692" s="17" t="s">
        <v>183</v>
      </c>
      <c r="BM1692" s="156" t="s">
        <v>3611</v>
      </c>
    </row>
    <row r="1693" spans="2:65" s="12" customFormat="1">
      <c r="B1693" s="158"/>
      <c r="D1693" s="159" t="s">
        <v>184</v>
      </c>
      <c r="E1693" s="160" t="s">
        <v>1</v>
      </c>
      <c r="F1693" s="161" t="s">
        <v>3612</v>
      </c>
      <c r="H1693" s="162">
        <v>1</v>
      </c>
      <c r="I1693" s="163"/>
      <c r="L1693" s="158"/>
      <c r="M1693" s="164"/>
      <c r="T1693" s="165"/>
      <c r="AT1693" s="160" t="s">
        <v>184</v>
      </c>
      <c r="AU1693" s="160" t="s">
        <v>88</v>
      </c>
      <c r="AV1693" s="12" t="s">
        <v>88</v>
      </c>
      <c r="AW1693" s="12" t="s">
        <v>31</v>
      </c>
      <c r="AX1693" s="12" t="s">
        <v>75</v>
      </c>
      <c r="AY1693" s="160" t="s">
        <v>177</v>
      </c>
    </row>
    <row r="1694" spans="2:65" s="15" customFormat="1">
      <c r="B1694" s="180"/>
      <c r="D1694" s="159" t="s">
        <v>184</v>
      </c>
      <c r="E1694" s="181" t="s">
        <v>1</v>
      </c>
      <c r="F1694" s="182" t="s">
        <v>3613</v>
      </c>
      <c r="H1694" s="181" t="s">
        <v>1</v>
      </c>
      <c r="I1694" s="183"/>
      <c r="L1694" s="180"/>
      <c r="M1694" s="184"/>
      <c r="T1694" s="185"/>
      <c r="AT1694" s="181" t="s">
        <v>184</v>
      </c>
      <c r="AU1694" s="181" t="s">
        <v>88</v>
      </c>
      <c r="AV1694" s="15" t="s">
        <v>82</v>
      </c>
      <c r="AW1694" s="15" t="s">
        <v>31</v>
      </c>
      <c r="AX1694" s="15" t="s">
        <v>75</v>
      </c>
      <c r="AY1694" s="181" t="s">
        <v>177</v>
      </c>
    </row>
    <row r="1695" spans="2:65" s="13" customFormat="1">
      <c r="B1695" s="166"/>
      <c r="D1695" s="159" t="s">
        <v>184</v>
      </c>
      <c r="E1695" s="167" t="s">
        <v>1</v>
      </c>
      <c r="F1695" s="168" t="s">
        <v>186</v>
      </c>
      <c r="H1695" s="169">
        <v>1</v>
      </c>
      <c r="I1695" s="170"/>
      <c r="L1695" s="166"/>
      <c r="M1695" s="171"/>
      <c r="T1695" s="172"/>
      <c r="AT1695" s="167" t="s">
        <v>184</v>
      </c>
      <c r="AU1695" s="167" t="s">
        <v>88</v>
      </c>
      <c r="AV1695" s="13" t="s">
        <v>183</v>
      </c>
      <c r="AW1695" s="13" t="s">
        <v>31</v>
      </c>
      <c r="AX1695" s="13" t="s">
        <v>82</v>
      </c>
      <c r="AY1695" s="167" t="s">
        <v>177</v>
      </c>
    </row>
    <row r="1696" spans="2:65" s="1" customFormat="1" ht="76.349999999999994" customHeight="1">
      <c r="B1696" s="143"/>
      <c r="C1696" s="144" t="s">
        <v>3614</v>
      </c>
      <c r="D1696" s="144" t="s">
        <v>179</v>
      </c>
      <c r="E1696" s="145" t="s">
        <v>3615</v>
      </c>
      <c r="F1696" s="146" t="s">
        <v>3616</v>
      </c>
      <c r="G1696" s="147" t="s">
        <v>260</v>
      </c>
      <c r="H1696" s="148">
        <v>1</v>
      </c>
      <c r="I1696" s="149"/>
      <c r="J1696" s="150">
        <f>ROUND(I1696*H1696,2)</f>
        <v>0</v>
      </c>
      <c r="K1696" s="151"/>
      <c r="L1696" s="32"/>
      <c r="M1696" s="152" t="s">
        <v>1</v>
      </c>
      <c r="N1696" s="153" t="s">
        <v>41</v>
      </c>
      <c r="P1696" s="154">
        <f>O1696*H1696</f>
        <v>0</v>
      </c>
      <c r="Q1696" s="154">
        <v>0</v>
      </c>
      <c r="R1696" s="154">
        <f>Q1696*H1696</f>
        <v>0</v>
      </c>
      <c r="S1696" s="154">
        <v>0</v>
      </c>
      <c r="T1696" s="155">
        <f>S1696*H1696</f>
        <v>0</v>
      </c>
      <c r="AR1696" s="156" t="s">
        <v>183</v>
      </c>
      <c r="AT1696" s="156" t="s">
        <v>179</v>
      </c>
      <c r="AU1696" s="156" t="s">
        <v>88</v>
      </c>
      <c r="AY1696" s="17" t="s">
        <v>177</v>
      </c>
      <c r="BE1696" s="157">
        <f>IF(N1696="základná",J1696,0)</f>
        <v>0</v>
      </c>
      <c r="BF1696" s="157">
        <f>IF(N1696="znížená",J1696,0)</f>
        <v>0</v>
      </c>
      <c r="BG1696" s="157">
        <f>IF(N1696="zákl. prenesená",J1696,0)</f>
        <v>0</v>
      </c>
      <c r="BH1696" s="157">
        <f>IF(N1696="zníž. prenesená",J1696,0)</f>
        <v>0</v>
      </c>
      <c r="BI1696" s="157">
        <f>IF(N1696="nulová",J1696,0)</f>
        <v>0</v>
      </c>
      <c r="BJ1696" s="17" t="s">
        <v>88</v>
      </c>
      <c r="BK1696" s="157">
        <f>ROUND(I1696*H1696,2)</f>
        <v>0</v>
      </c>
      <c r="BL1696" s="17" t="s">
        <v>183</v>
      </c>
      <c r="BM1696" s="156" t="s">
        <v>3617</v>
      </c>
    </row>
    <row r="1697" spans="2:65" s="12" customFormat="1">
      <c r="B1697" s="158"/>
      <c r="D1697" s="159" t="s">
        <v>184</v>
      </c>
      <c r="E1697" s="160" t="s">
        <v>1</v>
      </c>
      <c r="F1697" s="161" t="s">
        <v>3612</v>
      </c>
      <c r="H1697" s="162">
        <v>1</v>
      </c>
      <c r="I1697" s="163"/>
      <c r="L1697" s="158"/>
      <c r="M1697" s="164"/>
      <c r="T1697" s="165"/>
      <c r="AT1697" s="160" t="s">
        <v>184</v>
      </c>
      <c r="AU1697" s="160" t="s">
        <v>88</v>
      </c>
      <c r="AV1697" s="12" t="s">
        <v>88</v>
      </c>
      <c r="AW1697" s="12" t="s">
        <v>31</v>
      </c>
      <c r="AX1697" s="12" t="s">
        <v>75</v>
      </c>
      <c r="AY1697" s="160" t="s">
        <v>177</v>
      </c>
    </row>
    <row r="1698" spans="2:65" s="15" customFormat="1">
      <c r="B1698" s="180"/>
      <c r="D1698" s="159" t="s">
        <v>184</v>
      </c>
      <c r="E1698" s="181" t="s">
        <v>1</v>
      </c>
      <c r="F1698" s="182" t="s">
        <v>3613</v>
      </c>
      <c r="H1698" s="181" t="s">
        <v>1</v>
      </c>
      <c r="I1698" s="183"/>
      <c r="L1698" s="180"/>
      <c r="M1698" s="184"/>
      <c r="T1698" s="185"/>
      <c r="AT1698" s="181" t="s">
        <v>184</v>
      </c>
      <c r="AU1698" s="181" t="s">
        <v>88</v>
      </c>
      <c r="AV1698" s="15" t="s">
        <v>82</v>
      </c>
      <c r="AW1698" s="15" t="s">
        <v>31</v>
      </c>
      <c r="AX1698" s="15" t="s">
        <v>75</v>
      </c>
      <c r="AY1698" s="181" t="s">
        <v>177</v>
      </c>
    </row>
    <row r="1699" spans="2:65" s="13" customFormat="1">
      <c r="B1699" s="166"/>
      <c r="D1699" s="159" t="s">
        <v>184</v>
      </c>
      <c r="E1699" s="167" t="s">
        <v>1</v>
      </c>
      <c r="F1699" s="168" t="s">
        <v>186</v>
      </c>
      <c r="H1699" s="169">
        <v>1</v>
      </c>
      <c r="I1699" s="170"/>
      <c r="L1699" s="166"/>
      <c r="M1699" s="171"/>
      <c r="T1699" s="172"/>
      <c r="AT1699" s="167" t="s">
        <v>184</v>
      </c>
      <c r="AU1699" s="167" t="s">
        <v>88</v>
      </c>
      <c r="AV1699" s="13" t="s">
        <v>183</v>
      </c>
      <c r="AW1699" s="13" t="s">
        <v>31</v>
      </c>
      <c r="AX1699" s="13" t="s">
        <v>82</v>
      </c>
      <c r="AY1699" s="167" t="s">
        <v>177</v>
      </c>
    </row>
    <row r="1700" spans="2:65" s="1" customFormat="1" ht="66.75" customHeight="1">
      <c r="B1700" s="143"/>
      <c r="C1700" s="144" t="s">
        <v>1218</v>
      </c>
      <c r="D1700" s="144" t="s">
        <v>179</v>
      </c>
      <c r="E1700" s="145" t="s">
        <v>3618</v>
      </c>
      <c r="F1700" s="146" t="s">
        <v>3619</v>
      </c>
      <c r="G1700" s="147" t="s">
        <v>260</v>
      </c>
      <c r="H1700" s="148">
        <v>1</v>
      </c>
      <c r="I1700" s="149"/>
      <c r="J1700" s="150">
        <f>ROUND(I1700*H1700,2)</f>
        <v>0</v>
      </c>
      <c r="K1700" s="151"/>
      <c r="L1700" s="32"/>
      <c r="M1700" s="152" t="s">
        <v>1</v>
      </c>
      <c r="N1700" s="153" t="s">
        <v>41</v>
      </c>
      <c r="P1700" s="154">
        <f>O1700*H1700</f>
        <v>0</v>
      </c>
      <c r="Q1700" s="154">
        <v>0</v>
      </c>
      <c r="R1700" s="154">
        <f>Q1700*H1700</f>
        <v>0</v>
      </c>
      <c r="S1700" s="154">
        <v>0</v>
      </c>
      <c r="T1700" s="155">
        <f>S1700*H1700</f>
        <v>0</v>
      </c>
      <c r="AR1700" s="156" t="s">
        <v>183</v>
      </c>
      <c r="AT1700" s="156" t="s">
        <v>179</v>
      </c>
      <c r="AU1700" s="156" t="s">
        <v>88</v>
      </c>
      <c r="AY1700" s="17" t="s">
        <v>177</v>
      </c>
      <c r="BE1700" s="157">
        <f>IF(N1700="základná",J1700,0)</f>
        <v>0</v>
      </c>
      <c r="BF1700" s="157">
        <f>IF(N1700="znížená",J1700,0)</f>
        <v>0</v>
      </c>
      <c r="BG1700" s="157">
        <f>IF(N1700="zákl. prenesená",J1700,0)</f>
        <v>0</v>
      </c>
      <c r="BH1700" s="157">
        <f>IF(N1700="zníž. prenesená",J1700,0)</f>
        <v>0</v>
      </c>
      <c r="BI1700" s="157">
        <f>IF(N1700="nulová",J1700,0)</f>
        <v>0</v>
      </c>
      <c r="BJ1700" s="17" t="s">
        <v>88</v>
      </c>
      <c r="BK1700" s="157">
        <f>ROUND(I1700*H1700,2)</f>
        <v>0</v>
      </c>
      <c r="BL1700" s="17" t="s">
        <v>183</v>
      </c>
      <c r="BM1700" s="156" t="s">
        <v>3620</v>
      </c>
    </row>
    <row r="1701" spans="2:65" s="12" customFormat="1">
      <c r="B1701" s="158"/>
      <c r="D1701" s="159" t="s">
        <v>184</v>
      </c>
      <c r="E1701" s="160" t="s">
        <v>1</v>
      </c>
      <c r="F1701" s="161" t="s">
        <v>3612</v>
      </c>
      <c r="H1701" s="162">
        <v>1</v>
      </c>
      <c r="I1701" s="163"/>
      <c r="L1701" s="158"/>
      <c r="M1701" s="164"/>
      <c r="T1701" s="165"/>
      <c r="AT1701" s="160" t="s">
        <v>184</v>
      </c>
      <c r="AU1701" s="160" t="s">
        <v>88</v>
      </c>
      <c r="AV1701" s="12" t="s">
        <v>88</v>
      </c>
      <c r="AW1701" s="12" t="s">
        <v>31</v>
      </c>
      <c r="AX1701" s="12" t="s">
        <v>75</v>
      </c>
      <c r="AY1701" s="160" t="s">
        <v>177</v>
      </c>
    </row>
    <row r="1702" spans="2:65" s="15" customFormat="1">
      <c r="B1702" s="180"/>
      <c r="D1702" s="159" t="s">
        <v>184</v>
      </c>
      <c r="E1702" s="181" t="s">
        <v>1</v>
      </c>
      <c r="F1702" s="182" t="s">
        <v>3613</v>
      </c>
      <c r="H1702" s="181" t="s">
        <v>1</v>
      </c>
      <c r="I1702" s="183"/>
      <c r="L1702" s="180"/>
      <c r="M1702" s="184"/>
      <c r="T1702" s="185"/>
      <c r="AT1702" s="181" t="s">
        <v>184</v>
      </c>
      <c r="AU1702" s="181" t="s">
        <v>88</v>
      </c>
      <c r="AV1702" s="15" t="s">
        <v>82</v>
      </c>
      <c r="AW1702" s="15" t="s">
        <v>31</v>
      </c>
      <c r="AX1702" s="15" t="s">
        <v>75</v>
      </c>
      <c r="AY1702" s="181" t="s">
        <v>177</v>
      </c>
    </row>
    <row r="1703" spans="2:65" s="13" customFormat="1">
      <c r="B1703" s="166"/>
      <c r="D1703" s="159" t="s">
        <v>184</v>
      </c>
      <c r="E1703" s="167" t="s">
        <v>1</v>
      </c>
      <c r="F1703" s="168" t="s">
        <v>186</v>
      </c>
      <c r="H1703" s="169">
        <v>1</v>
      </c>
      <c r="I1703" s="170"/>
      <c r="L1703" s="166"/>
      <c r="M1703" s="171"/>
      <c r="T1703" s="172"/>
      <c r="AT1703" s="167" t="s">
        <v>184</v>
      </c>
      <c r="AU1703" s="167" t="s">
        <v>88</v>
      </c>
      <c r="AV1703" s="13" t="s">
        <v>183</v>
      </c>
      <c r="AW1703" s="13" t="s">
        <v>31</v>
      </c>
      <c r="AX1703" s="13" t="s">
        <v>82</v>
      </c>
      <c r="AY1703" s="167" t="s">
        <v>177</v>
      </c>
    </row>
    <row r="1704" spans="2:65" s="1" customFormat="1" ht="62.7" customHeight="1">
      <c r="B1704" s="143"/>
      <c r="C1704" s="144" t="s">
        <v>3621</v>
      </c>
      <c r="D1704" s="144" t="s">
        <v>179</v>
      </c>
      <c r="E1704" s="145" t="s">
        <v>3622</v>
      </c>
      <c r="F1704" s="146" t="s">
        <v>3623</v>
      </c>
      <c r="G1704" s="147" t="s">
        <v>260</v>
      </c>
      <c r="H1704" s="148">
        <v>1</v>
      </c>
      <c r="I1704" s="149"/>
      <c r="J1704" s="150">
        <f>ROUND(I1704*H1704,2)</f>
        <v>0</v>
      </c>
      <c r="K1704" s="151"/>
      <c r="L1704" s="32"/>
      <c r="M1704" s="152" t="s">
        <v>1</v>
      </c>
      <c r="N1704" s="153" t="s">
        <v>41</v>
      </c>
      <c r="P1704" s="154">
        <f>O1704*H1704</f>
        <v>0</v>
      </c>
      <c r="Q1704" s="154">
        <v>0</v>
      </c>
      <c r="R1704" s="154">
        <f>Q1704*H1704</f>
        <v>0</v>
      </c>
      <c r="S1704" s="154">
        <v>0</v>
      </c>
      <c r="T1704" s="155">
        <f>S1704*H1704</f>
        <v>0</v>
      </c>
      <c r="AR1704" s="156" t="s">
        <v>183</v>
      </c>
      <c r="AT1704" s="156" t="s">
        <v>179</v>
      </c>
      <c r="AU1704" s="156" t="s">
        <v>88</v>
      </c>
      <c r="AY1704" s="17" t="s">
        <v>177</v>
      </c>
      <c r="BE1704" s="157">
        <f>IF(N1704="základná",J1704,0)</f>
        <v>0</v>
      </c>
      <c r="BF1704" s="157">
        <f>IF(N1704="znížená",J1704,0)</f>
        <v>0</v>
      </c>
      <c r="BG1704" s="157">
        <f>IF(N1704="zákl. prenesená",J1704,0)</f>
        <v>0</v>
      </c>
      <c r="BH1704" s="157">
        <f>IF(N1704="zníž. prenesená",J1704,0)</f>
        <v>0</v>
      </c>
      <c r="BI1704" s="157">
        <f>IF(N1704="nulová",J1704,0)</f>
        <v>0</v>
      </c>
      <c r="BJ1704" s="17" t="s">
        <v>88</v>
      </c>
      <c r="BK1704" s="157">
        <f>ROUND(I1704*H1704,2)</f>
        <v>0</v>
      </c>
      <c r="BL1704" s="17" t="s">
        <v>183</v>
      </c>
      <c r="BM1704" s="156" t="s">
        <v>3624</v>
      </c>
    </row>
    <row r="1705" spans="2:65" s="12" customFormat="1">
      <c r="B1705" s="158"/>
      <c r="D1705" s="159" t="s">
        <v>184</v>
      </c>
      <c r="E1705" s="160" t="s">
        <v>1</v>
      </c>
      <c r="F1705" s="161" t="s">
        <v>3612</v>
      </c>
      <c r="H1705" s="162">
        <v>1</v>
      </c>
      <c r="I1705" s="163"/>
      <c r="L1705" s="158"/>
      <c r="M1705" s="164"/>
      <c r="T1705" s="165"/>
      <c r="AT1705" s="160" t="s">
        <v>184</v>
      </c>
      <c r="AU1705" s="160" t="s">
        <v>88</v>
      </c>
      <c r="AV1705" s="12" t="s">
        <v>88</v>
      </c>
      <c r="AW1705" s="12" t="s">
        <v>31</v>
      </c>
      <c r="AX1705" s="12" t="s">
        <v>75</v>
      </c>
      <c r="AY1705" s="160" t="s">
        <v>177</v>
      </c>
    </row>
    <row r="1706" spans="2:65" s="15" customFormat="1">
      <c r="B1706" s="180"/>
      <c r="D1706" s="159" t="s">
        <v>184</v>
      </c>
      <c r="E1706" s="181" t="s">
        <v>1</v>
      </c>
      <c r="F1706" s="182" t="s">
        <v>3613</v>
      </c>
      <c r="H1706" s="181" t="s">
        <v>1</v>
      </c>
      <c r="I1706" s="183"/>
      <c r="L1706" s="180"/>
      <c r="M1706" s="184"/>
      <c r="T1706" s="185"/>
      <c r="AT1706" s="181" t="s">
        <v>184</v>
      </c>
      <c r="AU1706" s="181" t="s">
        <v>88</v>
      </c>
      <c r="AV1706" s="15" t="s">
        <v>82</v>
      </c>
      <c r="AW1706" s="15" t="s">
        <v>31</v>
      </c>
      <c r="AX1706" s="15" t="s">
        <v>75</v>
      </c>
      <c r="AY1706" s="181" t="s">
        <v>177</v>
      </c>
    </row>
    <row r="1707" spans="2:65" s="13" customFormat="1">
      <c r="B1707" s="166"/>
      <c r="D1707" s="159" t="s">
        <v>184</v>
      </c>
      <c r="E1707" s="167" t="s">
        <v>1</v>
      </c>
      <c r="F1707" s="168" t="s">
        <v>186</v>
      </c>
      <c r="H1707" s="169">
        <v>1</v>
      </c>
      <c r="I1707" s="170"/>
      <c r="L1707" s="166"/>
      <c r="M1707" s="171"/>
      <c r="T1707" s="172"/>
      <c r="AT1707" s="167" t="s">
        <v>184</v>
      </c>
      <c r="AU1707" s="167" t="s">
        <v>88</v>
      </c>
      <c r="AV1707" s="13" t="s">
        <v>183</v>
      </c>
      <c r="AW1707" s="13" t="s">
        <v>31</v>
      </c>
      <c r="AX1707" s="13" t="s">
        <v>82</v>
      </c>
      <c r="AY1707" s="167" t="s">
        <v>177</v>
      </c>
    </row>
    <row r="1708" spans="2:65" s="1" customFormat="1" ht="62.7" customHeight="1">
      <c r="B1708" s="143"/>
      <c r="C1708" s="144" t="s">
        <v>1235</v>
      </c>
      <c r="D1708" s="144" t="s">
        <v>179</v>
      </c>
      <c r="E1708" s="145" t="s">
        <v>3625</v>
      </c>
      <c r="F1708" s="146" t="s">
        <v>3468</v>
      </c>
      <c r="G1708" s="147" t="s">
        <v>260</v>
      </c>
      <c r="H1708" s="148">
        <v>1</v>
      </c>
      <c r="I1708" s="149"/>
      <c r="J1708" s="150">
        <f>ROUND(I1708*H1708,2)</f>
        <v>0</v>
      </c>
      <c r="K1708" s="151"/>
      <c r="L1708" s="32"/>
      <c r="M1708" s="152" t="s">
        <v>1</v>
      </c>
      <c r="N1708" s="153" t="s">
        <v>41</v>
      </c>
      <c r="P1708" s="154">
        <f>O1708*H1708</f>
        <v>0</v>
      </c>
      <c r="Q1708" s="154">
        <v>0</v>
      </c>
      <c r="R1708" s="154">
        <f>Q1708*H1708</f>
        <v>0</v>
      </c>
      <c r="S1708" s="154">
        <v>0</v>
      </c>
      <c r="T1708" s="155">
        <f>S1708*H1708</f>
        <v>0</v>
      </c>
      <c r="AR1708" s="156" t="s">
        <v>183</v>
      </c>
      <c r="AT1708" s="156" t="s">
        <v>179</v>
      </c>
      <c r="AU1708" s="156" t="s">
        <v>88</v>
      </c>
      <c r="AY1708" s="17" t="s">
        <v>177</v>
      </c>
      <c r="BE1708" s="157">
        <f>IF(N1708="základná",J1708,0)</f>
        <v>0</v>
      </c>
      <c r="BF1708" s="157">
        <f>IF(N1708="znížená",J1708,0)</f>
        <v>0</v>
      </c>
      <c r="BG1708" s="157">
        <f>IF(N1708="zákl. prenesená",J1708,0)</f>
        <v>0</v>
      </c>
      <c r="BH1708" s="157">
        <f>IF(N1708="zníž. prenesená",J1708,0)</f>
        <v>0</v>
      </c>
      <c r="BI1708" s="157">
        <f>IF(N1708="nulová",J1708,0)</f>
        <v>0</v>
      </c>
      <c r="BJ1708" s="17" t="s">
        <v>88</v>
      </c>
      <c r="BK1708" s="157">
        <f>ROUND(I1708*H1708,2)</f>
        <v>0</v>
      </c>
      <c r="BL1708" s="17" t="s">
        <v>183</v>
      </c>
      <c r="BM1708" s="156" t="s">
        <v>3626</v>
      </c>
    </row>
    <row r="1709" spans="2:65" s="12" customFormat="1">
      <c r="B1709" s="158"/>
      <c r="D1709" s="159" t="s">
        <v>184</v>
      </c>
      <c r="E1709" s="160" t="s">
        <v>1</v>
      </c>
      <c r="F1709" s="161" t="s">
        <v>3627</v>
      </c>
      <c r="H1709" s="162">
        <v>1</v>
      </c>
      <c r="I1709" s="163"/>
      <c r="L1709" s="158"/>
      <c r="M1709" s="164"/>
      <c r="T1709" s="165"/>
      <c r="AT1709" s="160" t="s">
        <v>184</v>
      </c>
      <c r="AU1709" s="160" t="s">
        <v>88</v>
      </c>
      <c r="AV1709" s="12" t="s">
        <v>88</v>
      </c>
      <c r="AW1709" s="12" t="s">
        <v>31</v>
      </c>
      <c r="AX1709" s="12" t="s">
        <v>75</v>
      </c>
      <c r="AY1709" s="160" t="s">
        <v>177</v>
      </c>
    </row>
    <row r="1710" spans="2:65" s="13" customFormat="1">
      <c r="B1710" s="166"/>
      <c r="D1710" s="159" t="s">
        <v>184</v>
      </c>
      <c r="E1710" s="167" t="s">
        <v>1</v>
      </c>
      <c r="F1710" s="168" t="s">
        <v>186</v>
      </c>
      <c r="H1710" s="169">
        <v>1</v>
      </c>
      <c r="I1710" s="170"/>
      <c r="L1710" s="166"/>
      <c r="M1710" s="171"/>
      <c r="T1710" s="172"/>
      <c r="AT1710" s="167" t="s">
        <v>184</v>
      </c>
      <c r="AU1710" s="167" t="s">
        <v>88</v>
      </c>
      <c r="AV1710" s="13" t="s">
        <v>183</v>
      </c>
      <c r="AW1710" s="13" t="s">
        <v>31</v>
      </c>
      <c r="AX1710" s="13" t="s">
        <v>82</v>
      </c>
      <c r="AY1710" s="167" t="s">
        <v>177</v>
      </c>
    </row>
    <row r="1711" spans="2:65" s="1" customFormat="1" ht="66.75" customHeight="1">
      <c r="B1711" s="143"/>
      <c r="C1711" s="144" t="s">
        <v>3628</v>
      </c>
      <c r="D1711" s="144" t="s">
        <v>179</v>
      </c>
      <c r="E1711" s="145" t="s">
        <v>3629</v>
      </c>
      <c r="F1711" s="146" t="s">
        <v>3630</v>
      </c>
      <c r="G1711" s="147" t="s">
        <v>260</v>
      </c>
      <c r="H1711" s="148">
        <v>1</v>
      </c>
      <c r="I1711" s="149"/>
      <c r="J1711" s="150">
        <f>ROUND(I1711*H1711,2)</f>
        <v>0</v>
      </c>
      <c r="K1711" s="151"/>
      <c r="L1711" s="32"/>
      <c r="M1711" s="152" t="s">
        <v>1</v>
      </c>
      <c r="N1711" s="153" t="s">
        <v>41</v>
      </c>
      <c r="P1711" s="154">
        <f>O1711*H1711</f>
        <v>0</v>
      </c>
      <c r="Q1711" s="154">
        <v>0</v>
      </c>
      <c r="R1711" s="154">
        <f>Q1711*H1711</f>
        <v>0</v>
      </c>
      <c r="S1711" s="154">
        <v>0</v>
      </c>
      <c r="T1711" s="155">
        <f>S1711*H1711</f>
        <v>0</v>
      </c>
      <c r="AR1711" s="156" t="s">
        <v>183</v>
      </c>
      <c r="AT1711" s="156" t="s">
        <v>179</v>
      </c>
      <c r="AU1711" s="156" t="s">
        <v>88</v>
      </c>
      <c r="AY1711" s="17" t="s">
        <v>177</v>
      </c>
      <c r="BE1711" s="157">
        <f>IF(N1711="základná",J1711,0)</f>
        <v>0</v>
      </c>
      <c r="BF1711" s="157">
        <f>IF(N1711="znížená",J1711,0)</f>
        <v>0</v>
      </c>
      <c r="BG1711" s="157">
        <f>IF(N1711="zákl. prenesená",J1711,0)</f>
        <v>0</v>
      </c>
      <c r="BH1711" s="157">
        <f>IF(N1711="zníž. prenesená",J1711,0)</f>
        <v>0</v>
      </c>
      <c r="BI1711" s="157">
        <f>IF(N1711="nulová",J1711,0)</f>
        <v>0</v>
      </c>
      <c r="BJ1711" s="17" t="s">
        <v>88</v>
      </c>
      <c r="BK1711" s="157">
        <f>ROUND(I1711*H1711,2)</f>
        <v>0</v>
      </c>
      <c r="BL1711" s="17" t="s">
        <v>183</v>
      </c>
      <c r="BM1711" s="156" t="s">
        <v>3631</v>
      </c>
    </row>
    <row r="1712" spans="2:65" s="12" customFormat="1">
      <c r="B1712" s="158"/>
      <c r="D1712" s="159" t="s">
        <v>184</v>
      </c>
      <c r="E1712" s="160" t="s">
        <v>1</v>
      </c>
      <c r="F1712" s="161" t="s">
        <v>3627</v>
      </c>
      <c r="H1712" s="162">
        <v>1</v>
      </c>
      <c r="I1712" s="163"/>
      <c r="L1712" s="158"/>
      <c r="M1712" s="164"/>
      <c r="T1712" s="165"/>
      <c r="AT1712" s="160" t="s">
        <v>184</v>
      </c>
      <c r="AU1712" s="160" t="s">
        <v>88</v>
      </c>
      <c r="AV1712" s="12" t="s">
        <v>88</v>
      </c>
      <c r="AW1712" s="12" t="s">
        <v>31</v>
      </c>
      <c r="AX1712" s="12" t="s">
        <v>75</v>
      </c>
      <c r="AY1712" s="160" t="s">
        <v>177</v>
      </c>
    </row>
    <row r="1713" spans="2:65" s="13" customFormat="1">
      <c r="B1713" s="166"/>
      <c r="D1713" s="159" t="s">
        <v>184</v>
      </c>
      <c r="E1713" s="167" t="s">
        <v>1</v>
      </c>
      <c r="F1713" s="168" t="s">
        <v>186</v>
      </c>
      <c r="H1713" s="169">
        <v>1</v>
      </c>
      <c r="I1713" s="170"/>
      <c r="L1713" s="166"/>
      <c r="M1713" s="171"/>
      <c r="T1713" s="172"/>
      <c r="AT1713" s="167" t="s">
        <v>184</v>
      </c>
      <c r="AU1713" s="167" t="s">
        <v>88</v>
      </c>
      <c r="AV1713" s="13" t="s">
        <v>183</v>
      </c>
      <c r="AW1713" s="13" t="s">
        <v>31</v>
      </c>
      <c r="AX1713" s="13" t="s">
        <v>82</v>
      </c>
      <c r="AY1713" s="167" t="s">
        <v>177</v>
      </c>
    </row>
    <row r="1714" spans="2:65" s="1" customFormat="1" ht="66.75" customHeight="1">
      <c r="B1714" s="143"/>
      <c r="C1714" s="144" t="s">
        <v>1251</v>
      </c>
      <c r="D1714" s="144" t="s">
        <v>179</v>
      </c>
      <c r="E1714" s="145" t="s">
        <v>3632</v>
      </c>
      <c r="F1714" s="146" t="s">
        <v>3633</v>
      </c>
      <c r="G1714" s="147" t="s">
        <v>260</v>
      </c>
      <c r="H1714" s="148">
        <v>1</v>
      </c>
      <c r="I1714" s="149"/>
      <c r="J1714" s="150">
        <f>ROUND(I1714*H1714,2)</f>
        <v>0</v>
      </c>
      <c r="K1714" s="151"/>
      <c r="L1714" s="32"/>
      <c r="M1714" s="152" t="s">
        <v>1</v>
      </c>
      <c r="N1714" s="153" t="s">
        <v>41</v>
      </c>
      <c r="P1714" s="154">
        <f>O1714*H1714</f>
        <v>0</v>
      </c>
      <c r="Q1714" s="154">
        <v>0</v>
      </c>
      <c r="R1714" s="154">
        <f>Q1714*H1714</f>
        <v>0</v>
      </c>
      <c r="S1714" s="154">
        <v>0</v>
      </c>
      <c r="T1714" s="155">
        <f>S1714*H1714</f>
        <v>0</v>
      </c>
      <c r="AR1714" s="156" t="s">
        <v>183</v>
      </c>
      <c r="AT1714" s="156" t="s">
        <v>179</v>
      </c>
      <c r="AU1714" s="156" t="s">
        <v>88</v>
      </c>
      <c r="AY1714" s="17" t="s">
        <v>177</v>
      </c>
      <c r="BE1714" s="157">
        <f>IF(N1714="základná",J1714,0)</f>
        <v>0</v>
      </c>
      <c r="BF1714" s="157">
        <f>IF(N1714="znížená",J1714,0)</f>
        <v>0</v>
      </c>
      <c r="BG1714" s="157">
        <f>IF(N1714="zákl. prenesená",J1714,0)</f>
        <v>0</v>
      </c>
      <c r="BH1714" s="157">
        <f>IF(N1714="zníž. prenesená",J1714,0)</f>
        <v>0</v>
      </c>
      <c r="BI1714" s="157">
        <f>IF(N1714="nulová",J1714,0)</f>
        <v>0</v>
      </c>
      <c r="BJ1714" s="17" t="s">
        <v>88</v>
      </c>
      <c r="BK1714" s="157">
        <f>ROUND(I1714*H1714,2)</f>
        <v>0</v>
      </c>
      <c r="BL1714" s="17" t="s">
        <v>183</v>
      </c>
      <c r="BM1714" s="156" t="s">
        <v>3634</v>
      </c>
    </row>
    <row r="1715" spans="2:65" s="12" customFormat="1">
      <c r="B1715" s="158"/>
      <c r="D1715" s="159" t="s">
        <v>184</v>
      </c>
      <c r="E1715" s="160" t="s">
        <v>1</v>
      </c>
      <c r="F1715" s="161" t="s">
        <v>3627</v>
      </c>
      <c r="H1715" s="162">
        <v>1</v>
      </c>
      <c r="I1715" s="163"/>
      <c r="L1715" s="158"/>
      <c r="M1715" s="164"/>
      <c r="T1715" s="165"/>
      <c r="AT1715" s="160" t="s">
        <v>184</v>
      </c>
      <c r="AU1715" s="160" t="s">
        <v>88</v>
      </c>
      <c r="AV1715" s="12" t="s">
        <v>88</v>
      </c>
      <c r="AW1715" s="12" t="s">
        <v>31</v>
      </c>
      <c r="AX1715" s="12" t="s">
        <v>75</v>
      </c>
      <c r="AY1715" s="160" t="s">
        <v>177</v>
      </c>
    </row>
    <row r="1716" spans="2:65" s="13" customFormat="1">
      <c r="B1716" s="166"/>
      <c r="D1716" s="159" t="s">
        <v>184</v>
      </c>
      <c r="E1716" s="167" t="s">
        <v>1</v>
      </c>
      <c r="F1716" s="168" t="s">
        <v>186</v>
      </c>
      <c r="H1716" s="169">
        <v>1</v>
      </c>
      <c r="I1716" s="170"/>
      <c r="L1716" s="166"/>
      <c r="M1716" s="171"/>
      <c r="T1716" s="172"/>
      <c r="AT1716" s="167" t="s">
        <v>184</v>
      </c>
      <c r="AU1716" s="167" t="s">
        <v>88</v>
      </c>
      <c r="AV1716" s="13" t="s">
        <v>183</v>
      </c>
      <c r="AW1716" s="13" t="s">
        <v>31</v>
      </c>
      <c r="AX1716" s="13" t="s">
        <v>82</v>
      </c>
      <c r="AY1716" s="167" t="s">
        <v>177</v>
      </c>
    </row>
    <row r="1717" spans="2:65" s="1" customFormat="1" ht="55.5" customHeight="1">
      <c r="B1717" s="143"/>
      <c r="C1717" s="144" t="s">
        <v>3635</v>
      </c>
      <c r="D1717" s="144" t="s">
        <v>179</v>
      </c>
      <c r="E1717" s="145" t="s">
        <v>3636</v>
      </c>
      <c r="F1717" s="146" t="s">
        <v>3480</v>
      </c>
      <c r="G1717" s="147" t="s">
        <v>260</v>
      </c>
      <c r="H1717" s="148">
        <v>1</v>
      </c>
      <c r="I1717" s="149"/>
      <c r="J1717" s="150">
        <f>ROUND(I1717*H1717,2)</f>
        <v>0</v>
      </c>
      <c r="K1717" s="151"/>
      <c r="L1717" s="32"/>
      <c r="M1717" s="152" t="s">
        <v>1</v>
      </c>
      <c r="N1717" s="153" t="s">
        <v>41</v>
      </c>
      <c r="P1717" s="154">
        <f>O1717*H1717</f>
        <v>0</v>
      </c>
      <c r="Q1717" s="154">
        <v>0</v>
      </c>
      <c r="R1717" s="154">
        <f>Q1717*H1717</f>
        <v>0</v>
      </c>
      <c r="S1717" s="154">
        <v>0</v>
      </c>
      <c r="T1717" s="155">
        <f>S1717*H1717</f>
        <v>0</v>
      </c>
      <c r="AR1717" s="156" t="s">
        <v>183</v>
      </c>
      <c r="AT1717" s="156" t="s">
        <v>179</v>
      </c>
      <c r="AU1717" s="156" t="s">
        <v>88</v>
      </c>
      <c r="AY1717" s="17" t="s">
        <v>177</v>
      </c>
      <c r="BE1717" s="157">
        <f>IF(N1717="základná",J1717,0)</f>
        <v>0</v>
      </c>
      <c r="BF1717" s="157">
        <f>IF(N1717="znížená",J1717,0)</f>
        <v>0</v>
      </c>
      <c r="BG1717" s="157">
        <f>IF(N1717="zákl. prenesená",J1717,0)</f>
        <v>0</v>
      </c>
      <c r="BH1717" s="157">
        <f>IF(N1717="zníž. prenesená",J1717,0)</f>
        <v>0</v>
      </c>
      <c r="BI1717" s="157">
        <f>IF(N1717="nulová",J1717,0)</f>
        <v>0</v>
      </c>
      <c r="BJ1717" s="17" t="s">
        <v>88</v>
      </c>
      <c r="BK1717" s="157">
        <f>ROUND(I1717*H1717,2)</f>
        <v>0</v>
      </c>
      <c r="BL1717" s="17" t="s">
        <v>183</v>
      </c>
      <c r="BM1717" s="156" t="s">
        <v>3637</v>
      </c>
    </row>
    <row r="1718" spans="2:65" s="12" customFormat="1">
      <c r="B1718" s="158"/>
      <c r="D1718" s="159" t="s">
        <v>184</v>
      </c>
      <c r="E1718" s="160" t="s">
        <v>1</v>
      </c>
      <c r="F1718" s="161" t="s">
        <v>3627</v>
      </c>
      <c r="H1718" s="162">
        <v>1</v>
      </c>
      <c r="I1718" s="163"/>
      <c r="L1718" s="158"/>
      <c r="M1718" s="164"/>
      <c r="T1718" s="165"/>
      <c r="AT1718" s="160" t="s">
        <v>184</v>
      </c>
      <c r="AU1718" s="160" t="s">
        <v>88</v>
      </c>
      <c r="AV1718" s="12" t="s">
        <v>88</v>
      </c>
      <c r="AW1718" s="12" t="s">
        <v>31</v>
      </c>
      <c r="AX1718" s="12" t="s">
        <v>75</v>
      </c>
      <c r="AY1718" s="160" t="s">
        <v>177</v>
      </c>
    </row>
    <row r="1719" spans="2:65" s="13" customFormat="1">
      <c r="B1719" s="166"/>
      <c r="D1719" s="159" t="s">
        <v>184</v>
      </c>
      <c r="E1719" s="167" t="s">
        <v>1</v>
      </c>
      <c r="F1719" s="168" t="s">
        <v>186</v>
      </c>
      <c r="H1719" s="169">
        <v>1</v>
      </c>
      <c r="I1719" s="170"/>
      <c r="L1719" s="166"/>
      <c r="M1719" s="171"/>
      <c r="T1719" s="172"/>
      <c r="AT1719" s="167" t="s">
        <v>184</v>
      </c>
      <c r="AU1719" s="167" t="s">
        <v>88</v>
      </c>
      <c r="AV1719" s="13" t="s">
        <v>183</v>
      </c>
      <c r="AW1719" s="13" t="s">
        <v>31</v>
      </c>
      <c r="AX1719" s="13" t="s">
        <v>82</v>
      </c>
      <c r="AY1719" s="167" t="s">
        <v>177</v>
      </c>
    </row>
    <row r="1720" spans="2:65" s="1" customFormat="1" ht="76.349999999999994" customHeight="1">
      <c r="B1720" s="143"/>
      <c r="C1720" s="144" t="s">
        <v>1267</v>
      </c>
      <c r="D1720" s="144" t="s">
        <v>179</v>
      </c>
      <c r="E1720" s="145" t="s">
        <v>3638</v>
      </c>
      <c r="F1720" s="146" t="s">
        <v>3639</v>
      </c>
      <c r="G1720" s="147" t="s">
        <v>260</v>
      </c>
      <c r="H1720" s="148">
        <v>1</v>
      </c>
      <c r="I1720" s="149"/>
      <c r="J1720" s="150">
        <f>ROUND(I1720*H1720,2)</f>
        <v>0</v>
      </c>
      <c r="K1720" s="151"/>
      <c r="L1720" s="32"/>
      <c r="M1720" s="152" t="s">
        <v>1</v>
      </c>
      <c r="N1720" s="153" t="s">
        <v>41</v>
      </c>
      <c r="P1720" s="154">
        <f>O1720*H1720</f>
        <v>0</v>
      </c>
      <c r="Q1720" s="154">
        <v>0</v>
      </c>
      <c r="R1720" s="154">
        <f>Q1720*H1720</f>
        <v>0</v>
      </c>
      <c r="S1720" s="154">
        <v>0</v>
      </c>
      <c r="T1720" s="155">
        <f>S1720*H1720</f>
        <v>0</v>
      </c>
      <c r="AR1720" s="156" t="s">
        <v>183</v>
      </c>
      <c r="AT1720" s="156" t="s">
        <v>179</v>
      </c>
      <c r="AU1720" s="156" t="s">
        <v>88</v>
      </c>
      <c r="AY1720" s="17" t="s">
        <v>177</v>
      </c>
      <c r="BE1720" s="157">
        <f>IF(N1720="základná",J1720,0)</f>
        <v>0</v>
      </c>
      <c r="BF1720" s="157">
        <f>IF(N1720="znížená",J1720,0)</f>
        <v>0</v>
      </c>
      <c r="BG1720" s="157">
        <f>IF(N1720="zákl. prenesená",J1720,0)</f>
        <v>0</v>
      </c>
      <c r="BH1720" s="157">
        <f>IF(N1720="zníž. prenesená",J1720,0)</f>
        <v>0</v>
      </c>
      <c r="BI1720" s="157">
        <f>IF(N1720="nulová",J1720,0)</f>
        <v>0</v>
      </c>
      <c r="BJ1720" s="17" t="s">
        <v>88</v>
      </c>
      <c r="BK1720" s="157">
        <f>ROUND(I1720*H1720,2)</f>
        <v>0</v>
      </c>
      <c r="BL1720" s="17" t="s">
        <v>183</v>
      </c>
      <c r="BM1720" s="156" t="s">
        <v>3640</v>
      </c>
    </row>
    <row r="1721" spans="2:65" s="12" customFormat="1">
      <c r="B1721" s="158"/>
      <c r="D1721" s="159" t="s">
        <v>184</v>
      </c>
      <c r="E1721" s="160" t="s">
        <v>1</v>
      </c>
      <c r="F1721" s="161" t="s">
        <v>3641</v>
      </c>
      <c r="H1721" s="162">
        <v>1</v>
      </c>
      <c r="I1721" s="163"/>
      <c r="L1721" s="158"/>
      <c r="M1721" s="164"/>
      <c r="T1721" s="165"/>
      <c r="AT1721" s="160" t="s">
        <v>184</v>
      </c>
      <c r="AU1721" s="160" t="s">
        <v>88</v>
      </c>
      <c r="AV1721" s="12" t="s">
        <v>88</v>
      </c>
      <c r="AW1721" s="12" t="s">
        <v>31</v>
      </c>
      <c r="AX1721" s="12" t="s">
        <v>75</v>
      </c>
      <c r="AY1721" s="160" t="s">
        <v>177</v>
      </c>
    </row>
    <row r="1722" spans="2:65" s="13" customFormat="1">
      <c r="B1722" s="166"/>
      <c r="D1722" s="159" t="s">
        <v>184</v>
      </c>
      <c r="E1722" s="167" t="s">
        <v>1</v>
      </c>
      <c r="F1722" s="168" t="s">
        <v>186</v>
      </c>
      <c r="H1722" s="169">
        <v>1</v>
      </c>
      <c r="I1722" s="170"/>
      <c r="L1722" s="166"/>
      <c r="M1722" s="171"/>
      <c r="T1722" s="172"/>
      <c r="AT1722" s="167" t="s">
        <v>184</v>
      </c>
      <c r="AU1722" s="167" t="s">
        <v>88</v>
      </c>
      <c r="AV1722" s="13" t="s">
        <v>183</v>
      </c>
      <c r="AW1722" s="13" t="s">
        <v>31</v>
      </c>
      <c r="AX1722" s="13" t="s">
        <v>82</v>
      </c>
      <c r="AY1722" s="167" t="s">
        <v>177</v>
      </c>
    </row>
    <row r="1723" spans="2:65" s="1" customFormat="1" ht="49.2" customHeight="1">
      <c r="B1723" s="143"/>
      <c r="C1723" s="144" t="s">
        <v>3642</v>
      </c>
      <c r="D1723" s="144" t="s">
        <v>179</v>
      </c>
      <c r="E1723" s="145" t="s">
        <v>3643</v>
      </c>
      <c r="F1723" s="146" t="s">
        <v>3644</v>
      </c>
      <c r="G1723" s="147" t="s">
        <v>260</v>
      </c>
      <c r="H1723" s="148">
        <v>1</v>
      </c>
      <c r="I1723" s="149"/>
      <c r="J1723" s="150">
        <f>ROUND(I1723*H1723,2)</f>
        <v>0</v>
      </c>
      <c r="K1723" s="151"/>
      <c r="L1723" s="32"/>
      <c r="M1723" s="152" t="s">
        <v>1</v>
      </c>
      <c r="N1723" s="153" t="s">
        <v>41</v>
      </c>
      <c r="P1723" s="154">
        <f>O1723*H1723</f>
        <v>0</v>
      </c>
      <c r="Q1723" s="154">
        <v>0</v>
      </c>
      <c r="R1723" s="154">
        <f>Q1723*H1723</f>
        <v>0</v>
      </c>
      <c r="S1723" s="154">
        <v>0</v>
      </c>
      <c r="T1723" s="155">
        <f>S1723*H1723</f>
        <v>0</v>
      </c>
      <c r="AR1723" s="156" t="s">
        <v>183</v>
      </c>
      <c r="AT1723" s="156" t="s">
        <v>179</v>
      </c>
      <c r="AU1723" s="156" t="s">
        <v>88</v>
      </c>
      <c r="AY1723" s="17" t="s">
        <v>177</v>
      </c>
      <c r="BE1723" s="157">
        <f>IF(N1723="základná",J1723,0)</f>
        <v>0</v>
      </c>
      <c r="BF1723" s="157">
        <f>IF(N1723="znížená",J1723,0)</f>
        <v>0</v>
      </c>
      <c r="BG1723" s="157">
        <f>IF(N1723="zákl. prenesená",J1723,0)</f>
        <v>0</v>
      </c>
      <c r="BH1723" s="157">
        <f>IF(N1723="zníž. prenesená",J1723,0)</f>
        <v>0</v>
      </c>
      <c r="BI1723" s="157">
        <f>IF(N1723="nulová",J1723,0)</f>
        <v>0</v>
      </c>
      <c r="BJ1723" s="17" t="s">
        <v>88</v>
      </c>
      <c r="BK1723" s="157">
        <f>ROUND(I1723*H1723,2)</f>
        <v>0</v>
      </c>
      <c r="BL1723" s="17" t="s">
        <v>183</v>
      </c>
      <c r="BM1723" s="156" t="s">
        <v>3645</v>
      </c>
    </row>
    <row r="1724" spans="2:65" s="12" customFormat="1">
      <c r="B1724" s="158"/>
      <c r="D1724" s="159" t="s">
        <v>184</v>
      </c>
      <c r="E1724" s="160" t="s">
        <v>1</v>
      </c>
      <c r="F1724" s="161" t="s">
        <v>3641</v>
      </c>
      <c r="H1724" s="162">
        <v>1</v>
      </c>
      <c r="I1724" s="163"/>
      <c r="L1724" s="158"/>
      <c r="M1724" s="164"/>
      <c r="T1724" s="165"/>
      <c r="AT1724" s="160" t="s">
        <v>184</v>
      </c>
      <c r="AU1724" s="160" t="s">
        <v>88</v>
      </c>
      <c r="AV1724" s="12" t="s">
        <v>88</v>
      </c>
      <c r="AW1724" s="12" t="s">
        <v>31</v>
      </c>
      <c r="AX1724" s="12" t="s">
        <v>75</v>
      </c>
      <c r="AY1724" s="160" t="s">
        <v>177</v>
      </c>
    </row>
    <row r="1725" spans="2:65" s="13" customFormat="1">
      <c r="B1725" s="166"/>
      <c r="D1725" s="159" t="s">
        <v>184</v>
      </c>
      <c r="E1725" s="167" t="s">
        <v>1</v>
      </c>
      <c r="F1725" s="168" t="s">
        <v>186</v>
      </c>
      <c r="H1725" s="169">
        <v>1</v>
      </c>
      <c r="I1725" s="170"/>
      <c r="L1725" s="166"/>
      <c r="M1725" s="171"/>
      <c r="T1725" s="172"/>
      <c r="AT1725" s="167" t="s">
        <v>184</v>
      </c>
      <c r="AU1725" s="167" t="s">
        <v>88</v>
      </c>
      <c r="AV1725" s="13" t="s">
        <v>183</v>
      </c>
      <c r="AW1725" s="13" t="s">
        <v>31</v>
      </c>
      <c r="AX1725" s="13" t="s">
        <v>82</v>
      </c>
      <c r="AY1725" s="167" t="s">
        <v>177</v>
      </c>
    </row>
    <row r="1726" spans="2:65" s="1" customFormat="1" ht="49.2" customHeight="1">
      <c r="B1726" s="143"/>
      <c r="C1726" s="144" t="s">
        <v>1284</v>
      </c>
      <c r="D1726" s="144" t="s">
        <v>179</v>
      </c>
      <c r="E1726" s="145" t="s">
        <v>3646</v>
      </c>
      <c r="F1726" s="146" t="s">
        <v>3647</v>
      </c>
      <c r="G1726" s="147" t="s">
        <v>260</v>
      </c>
      <c r="H1726" s="148">
        <v>1</v>
      </c>
      <c r="I1726" s="149"/>
      <c r="J1726" s="150">
        <f>ROUND(I1726*H1726,2)</f>
        <v>0</v>
      </c>
      <c r="K1726" s="151"/>
      <c r="L1726" s="32"/>
      <c r="M1726" s="152" t="s">
        <v>1</v>
      </c>
      <c r="N1726" s="153" t="s">
        <v>41</v>
      </c>
      <c r="P1726" s="154">
        <f>O1726*H1726</f>
        <v>0</v>
      </c>
      <c r="Q1726" s="154">
        <v>0</v>
      </c>
      <c r="R1726" s="154">
        <f>Q1726*H1726</f>
        <v>0</v>
      </c>
      <c r="S1726" s="154">
        <v>0</v>
      </c>
      <c r="T1726" s="155">
        <f>S1726*H1726</f>
        <v>0</v>
      </c>
      <c r="AR1726" s="156" t="s">
        <v>183</v>
      </c>
      <c r="AT1726" s="156" t="s">
        <v>179</v>
      </c>
      <c r="AU1726" s="156" t="s">
        <v>88</v>
      </c>
      <c r="AY1726" s="17" t="s">
        <v>177</v>
      </c>
      <c r="BE1726" s="157">
        <f>IF(N1726="základná",J1726,0)</f>
        <v>0</v>
      </c>
      <c r="BF1726" s="157">
        <f>IF(N1726="znížená",J1726,0)</f>
        <v>0</v>
      </c>
      <c r="BG1726" s="157">
        <f>IF(N1726="zákl. prenesená",J1726,0)</f>
        <v>0</v>
      </c>
      <c r="BH1726" s="157">
        <f>IF(N1726="zníž. prenesená",J1726,0)</f>
        <v>0</v>
      </c>
      <c r="BI1726" s="157">
        <f>IF(N1726="nulová",J1726,0)</f>
        <v>0</v>
      </c>
      <c r="BJ1726" s="17" t="s">
        <v>88</v>
      </c>
      <c r="BK1726" s="157">
        <f>ROUND(I1726*H1726,2)</f>
        <v>0</v>
      </c>
      <c r="BL1726" s="17" t="s">
        <v>183</v>
      </c>
      <c r="BM1726" s="156" t="s">
        <v>3648</v>
      </c>
    </row>
    <row r="1727" spans="2:65" s="12" customFormat="1">
      <c r="B1727" s="158"/>
      <c r="D1727" s="159" t="s">
        <v>184</v>
      </c>
      <c r="E1727" s="160" t="s">
        <v>1</v>
      </c>
      <c r="F1727" s="161" t="s">
        <v>3641</v>
      </c>
      <c r="H1727" s="162">
        <v>1</v>
      </c>
      <c r="I1727" s="163"/>
      <c r="L1727" s="158"/>
      <c r="M1727" s="164"/>
      <c r="T1727" s="165"/>
      <c r="AT1727" s="160" t="s">
        <v>184</v>
      </c>
      <c r="AU1727" s="160" t="s">
        <v>88</v>
      </c>
      <c r="AV1727" s="12" t="s">
        <v>88</v>
      </c>
      <c r="AW1727" s="12" t="s">
        <v>31</v>
      </c>
      <c r="AX1727" s="12" t="s">
        <v>75</v>
      </c>
      <c r="AY1727" s="160" t="s">
        <v>177</v>
      </c>
    </row>
    <row r="1728" spans="2:65" s="13" customFormat="1">
      <c r="B1728" s="166"/>
      <c r="D1728" s="159" t="s">
        <v>184</v>
      </c>
      <c r="E1728" s="167" t="s">
        <v>1</v>
      </c>
      <c r="F1728" s="168" t="s">
        <v>186</v>
      </c>
      <c r="H1728" s="169">
        <v>1</v>
      </c>
      <c r="I1728" s="170"/>
      <c r="L1728" s="166"/>
      <c r="M1728" s="171"/>
      <c r="T1728" s="172"/>
      <c r="AT1728" s="167" t="s">
        <v>184</v>
      </c>
      <c r="AU1728" s="167" t="s">
        <v>88</v>
      </c>
      <c r="AV1728" s="13" t="s">
        <v>183</v>
      </c>
      <c r="AW1728" s="13" t="s">
        <v>31</v>
      </c>
      <c r="AX1728" s="13" t="s">
        <v>82</v>
      </c>
      <c r="AY1728" s="167" t="s">
        <v>177</v>
      </c>
    </row>
    <row r="1729" spans="2:65" s="1" customFormat="1" ht="76.349999999999994" customHeight="1">
      <c r="B1729" s="143"/>
      <c r="C1729" s="144" t="s">
        <v>3649</v>
      </c>
      <c r="D1729" s="144" t="s">
        <v>179</v>
      </c>
      <c r="E1729" s="145" t="s">
        <v>3650</v>
      </c>
      <c r="F1729" s="146" t="s">
        <v>3651</v>
      </c>
      <c r="G1729" s="147" t="s">
        <v>260</v>
      </c>
      <c r="H1729" s="148">
        <v>1</v>
      </c>
      <c r="I1729" s="149"/>
      <c r="J1729" s="150">
        <f>ROUND(I1729*H1729,2)</f>
        <v>0</v>
      </c>
      <c r="K1729" s="151"/>
      <c r="L1729" s="32"/>
      <c r="M1729" s="152" t="s">
        <v>1</v>
      </c>
      <c r="N1729" s="153" t="s">
        <v>41</v>
      </c>
      <c r="P1729" s="154">
        <f>O1729*H1729</f>
        <v>0</v>
      </c>
      <c r="Q1729" s="154">
        <v>0</v>
      </c>
      <c r="R1729" s="154">
        <f>Q1729*H1729</f>
        <v>0</v>
      </c>
      <c r="S1729" s="154">
        <v>0</v>
      </c>
      <c r="T1729" s="155">
        <f>S1729*H1729</f>
        <v>0</v>
      </c>
      <c r="AR1729" s="156" t="s">
        <v>183</v>
      </c>
      <c r="AT1729" s="156" t="s">
        <v>179</v>
      </c>
      <c r="AU1729" s="156" t="s">
        <v>88</v>
      </c>
      <c r="AY1729" s="17" t="s">
        <v>177</v>
      </c>
      <c r="BE1729" s="157">
        <f>IF(N1729="základná",J1729,0)</f>
        <v>0</v>
      </c>
      <c r="BF1729" s="157">
        <f>IF(N1729="znížená",J1729,0)</f>
        <v>0</v>
      </c>
      <c r="BG1729" s="157">
        <f>IF(N1729="zákl. prenesená",J1729,0)</f>
        <v>0</v>
      </c>
      <c r="BH1729" s="157">
        <f>IF(N1729="zníž. prenesená",J1729,0)</f>
        <v>0</v>
      </c>
      <c r="BI1729" s="157">
        <f>IF(N1729="nulová",J1729,0)</f>
        <v>0</v>
      </c>
      <c r="BJ1729" s="17" t="s">
        <v>88</v>
      </c>
      <c r="BK1729" s="157">
        <f>ROUND(I1729*H1729,2)</f>
        <v>0</v>
      </c>
      <c r="BL1729" s="17" t="s">
        <v>183</v>
      </c>
      <c r="BM1729" s="156" t="s">
        <v>3652</v>
      </c>
    </row>
    <row r="1730" spans="2:65" s="12" customFormat="1">
      <c r="B1730" s="158"/>
      <c r="D1730" s="159" t="s">
        <v>184</v>
      </c>
      <c r="E1730" s="160" t="s">
        <v>1</v>
      </c>
      <c r="F1730" s="161" t="s">
        <v>3641</v>
      </c>
      <c r="H1730" s="162">
        <v>1</v>
      </c>
      <c r="I1730" s="163"/>
      <c r="L1730" s="158"/>
      <c r="M1730" s="164"/>
      <c r="T1730" s="165"/>
      <c r="AT1730" s="160" t="s">
        <v>184</v>
      </c>
      <c r="AU1730" s="160" t="s">
        <v>88</v>
      </c>
      <c r="AV1730" s="12" t="s">
        <v>88</v>
      </c>
      <c r="AW1730" s="12" t="s">
        <v>31</v>
      </c>
      <c r="AX1730" s="12" t="s">
        <v>75</v>
      </c>
      <c r="AY1730" s="160" t="s">
        <v>177</v>
      </c>
    </row>
    <row r="1731" spans="2:65" s="13" customFormat="1">
      <c r="B1731" s="166"/>
      <c r="D1731" s="159" t="s">
        <v>184</v>
      </c>
      <c r="E1731" s="167" t="s">
        <v>1</v>
      </c>
      <c r="F1731" s="168" t="s">
        <v>186</v>
      </c>
      <c r="H1731" s="169">
        <v>1</v>
      </c>
      <c r="I1731" s="170"/>
      <c r="L1731" s="166"/>
      <c r="M1731" s="171"/>
      <c r="T1731" s="172"/>
      <c r="AT1731" s="167" t="s">
        <v>184</v>
      </c>
      <c r="AU1731" s="167" t="s">
        <v>88</v>
      </c>
      <c r="AV1731" s="13" t="s">
        <v>183</v>
      </c>
      <c r="AW1731" s="13" t="s">
        <v>31</v>
      </c>
      <c r="AX1731" s="13" t="s">
        <v>82</v>
      </c>
      <c r="AY1731" s="167" t="s">
        <v>177</v>
      </c>
    </row>
    <row r="1732" spans="2:65" s="1" customFormat="1" ht="62.7" customHeight="1">
      <c r="B1732" s="143"/>
      <c r="C1732" s="144" t="s">
        <v>1295</v>
      </c>
      <c r="D1732" s="144" t="s">
        <v>179</v>
      </c>
      <c r="E1732" s="145" t="s">
        <v>3653</v>
      </c>
      <c r="F1732" s="146" t="s">
        <v>3396</v>
      </c>
      <c r="G1732" s="147" t="s">
        <v>260</v>
      </c>
      <c r="H1732" s="148">
        <v>1</v>
      </c>
      <c r="I1732" s="149"/>
      <c r="J1732" s="150">
        <f>ROUND(I1732*H1732,2)</f>
        <v>0</v>
      </c>
      <c r="K1732" s="151"/>
      <c r="L1732" s="32"/>
      <c r="M1732" s="152" t="s">
        <v>1</v>
      </c>
      <c r="N1732" s="153" t="s">
        <v>41</v>
      </c>
      <c r="P1732" s="154">
        <f>O1732*H1732</f>
        <v>0</v>
      </c>
      <c r="Q1732" s="154">
        <v>0</v>
      </c>
      <c r="R1732" s="154">
        <f>Q1732*H1732</f>
        <v>0</v>
      </c>
      <c r="S1732" s="154">
        <v>0</v>
      </c>
      <c r="T1732" s="155">
        <f>S1732*H1732</f>
        <v>0</v>
      </c>
      <c r="AR1732" s="156" t="s">
        <v>183</v>
      </c>
      <c r="AT1732" s="156" t="s">
        <v>179</v>
      </c>
      <c r="AU1732" s="156" t="s">
        <v>88</v>
      </c>
      <c r="AY1732" s="17" t="s">
        <v>177</v>
      </c>
      <c r="BE1732" s="157">
        <f>IF(N1732="základná",J1732,0)</f>
        <v>0</v>
      </c>
      <c r="BF1732" s="157">
        <f>IF(N1732="znížená",J1732,0)</f>
        <v>0</v>
      </c>
      <c r="BG1732" s="157">
        <f>IF(N1732="zákl. prenesená",J1732,0)</f>
        <v>0</v>
      </c>
      <c r="BH1732" s="157">
        <f>IF(N1732="zníž. prenesená",J1732,0)</f>
        <v>0</v>
      </c>
      <c r="BI1732" s="157">
        <f>IF(N1732="nulová",J1732,0)</f>
        <v>0</v>
      </c>
      <c r="BJ1732" s="17" t="s">
        <v>88</v>
      </c>
      <c r="BK1732" s="157">
        <f>ROUND(I1732*H1732,2)</f>
        <v>0</v>
      </c>
      <c r="BL1732" s="17" t="s">
        <v>183</v>
      </c>
      <c r="BM1732" s="156" t="s">
        <v>3654</v>
      </c>
    </row>
    <row r="1733" spans="2:65" s="12" customFormat="1">
      <c r="B1733" s="158"/>
      <c r="D1733" s="159" t="s">
        <v>184</v>
      </c>
      <c r="E1733" s="160" t="s">
        <v>1</v>
      </c>
      <c r="F1733" s="161" t="s">
        <v>3655</v>
      </c>
      <c r="H1733" s="162">
        <v>1</v>
      </c>
      <c r="I1733" s="163"/>
      <c r="L1733" s="158"/>
      <c r="M1733" s="164"/>
      <c r="T1733" s="165"/>
      <c r="AT1733" s="160" t="s">
        <v>184</v>
      </c>
      <c r="AU1733" s="160" t="s">
        <v>88</v>
      </c>
      <c r="AV1733" s="12" t="s">
        <v>88</v>
      </c>
      <c r="AW1733" s="12" t="s">
        <v>31</v>
      </c>
      <c r="AX1733" s="12" t="s">
        <v>75</v>
      </c>
      <c r="AY1733" s="160" t="s">
        <v>177</v>
      </c>
    </row>
    <row r="1734" spans="2:65" s="15" customFormat="1" ht="30.6">
      <c r="B1734" s="180"/>
      <c r="D1734" s="159" t="s">
        <v>184</v>
      </c>
      <c r="E1734" s="181" t="s">
        <v>1</v>
      </c>
      <c r="F1734" s="182" t="s">
        <v>3385</v>
      </c>
      <c r="H1734" s="181" t="s">
        <v>1</v>
      </c>
      <c r="I1734" s="183"/>
      <c r="L1734" s="180"/>
      <c r="M1734" s="184"/>
      <c r="T1734" s="185"/>
      <c r="AT1734" s="181" t="s">
        <v>184</v>
      </c>
      <c r="AU1734" s="181" t="s">
        <v>88</v>
      </c>
      <c r="AV1734" s="15" t="s">
        <v>82</v>
      </c>
      <c r="AW1734" s="15" t="s">
        <v>31</v>
      </c>
      <c r="AX1734" s="15" t="s">
        <v>75</v>
      </c>
      <c r="AY1734" s="181" t="s">
        <v>177</v>
      </c>
    </row>
    <row r="1735" spans="2:65" s="13" customFormat="1">
      <c r="B1735" s="166"/>
      <c r="D1735" s="159" t="s">
        <v>184</v>
      </c>
      <c r="E1735" s="167" t="s">
        <v>1</v>
      </c>
      <c r="F1735" s="168" t="s">
        <v>186</v>
      </c>
      <c r="H1735" s="169">
        <v>1</v>
      </c>
      <c r="I1735" s="170"/>
      <c r="L1735" s="166"/>
      <c r="M1735" s="171"/>
      <c r="T1735" s="172"/>
      <c r="AT1735" s="167" t="s">
        <v>184</v>
      </c>
      <c r="AU1735" s="167" t="s">
        <v>88</v>
      </c>
      <c r="AV1735" s="13" t="s">
        <v>183</v>
      </c>
      <c r="AW1735" s="13" t="s">
        <v>31</v>
      </c>
      <c r="AX1735" s="13" t="s">
        <v>82</v>
      </c>
      <c r="AY1735" s="167" t="s">
        <v>177</v>
      </c>
    </row>
    <row r="1736" spans="2:65" s="1" customFormat="1" ht="66.75" customHeight="1">
      <c r="B1736" s="143"/>
      <c r="C1736" s="144" t="s">
        <v>3656</v>
      </c>
      <c r="D1736" s="144" t="s">
        <v>179</v>
      </c>
      <c r="E1736" s="145" t="s">
        <v>3657</v>
      </c>
      <c r="F1736" s="146" t="s">
        <v>3658</v>
      </c>
      <c r="G1736" s="147" t="s">
        <v>260</v>
      </c>
      <c r="H1736" s="148">
        <v>1</v>
      </c>
      <c r="I1736" s="149"/>
      <c r="J1736" s="150">
        <f>ROUND(I1736*H1736,2)</f>
        <v>0</v>
      </c>
      <c r="K1736" s="151"/>
      <c r="L1736" s="32"/>
      <c r="M1736" s="152" t="s">
        <v>1</v>
      </c>
      <c r="N1736" s="153" t="s">
        <v>41</v>
      </c>
      <c r="P1736" s="154">
        <f>O1736*H1736</f>
        <v>0</v>
      </c>
      <c r="Q1736" s="154">
        <v>0</v>
      </c>
      <c r="R1736" s="154">
        <f>Q1736*H1736</f>
        <v>0</v>
      </c>
      <c r="S1736" s="154">
        <v>0</v>
      </c>
      <c r="T1736" s="155">
        <f>S1736*H1736</f>
        <v>0</v>
      </c>
      <c r="AR1736" s="156" t="s">
        <v>183</v>
      </c>
      <c r="AT1736" s="156" t="s">
        <v>179</v>
      </c>
      <c r="AU1736" s="156" t="s">
        <v>88</v>
      </c>
      <c r="AY1736" s="17" t="s">
        <v>177</v>
      </c>
      <c r="BE1736" s="157">
        <f>IF(N1736="základná",J1736,0)</f>
        <v>0</v>
      </c>
      <c r="BF1736" s="157">
        <f>IF(N1736="znížená",J1736,0)</f>
        <v>0</v>
      </c>
      <c r="BG1736" s="157">
        <f>IF(N1736="zákl. prenesená",J1736,0)</f>
        <v>0</v>
      </c>
      <c r="BH1736" s="157">
        <f>IF(N1736="zníž. prenesená",J1736,0)</f>
        <v>0</v>
      </c>
      <c r="BI1736" s="157">
        <f>IF(N1736="nulová",J1736,0)</f>
        <v>0</v>
      </c>
      <c r="BJ1736" s="17" t="s">
        <v>88</v>
      </c>
      <c r="BK1736" s="157">
        <f>ROUND(I1736*H1736,2)</f>
        <v>0</v>
      </c>
      <c r="BL1736" s="17" t="s">
        <v>183</v>
      </c>
      <c r="BM1736" s="156" t="s">
        <v>3659</v>
      </c>
    </row>
    <row r="1737" spans="2:65" s="12" customFormat="1">
      <c r="B1737" s="158"/>
      <c r="D1737" s="159" t="s">
        <v>184</v>
      </c>
      <c r="E1737" s="160" t="s">
        <v>1</v>
      </c>
      <c r="F1737" s="161" t="s">
        <v>3655</v>
      </c>
      <c r="H1737" s="162">
        <v>1</v>
      </c>
      <c r="I1737" s="163"/>
      <c r="L1737" s="158"/>
      <c r="M1737" s="164"/>
      <c r="T1737" s="165"/>
      <c r="AT1737" s="160" t="s">
        <v>184</v>
      </c>
      <c r="AU1737" s="160" t="s">
        <v>88</v>
      </c>
      <c r="AV1737" s="12" t="s">
        <v>88</v>
      </c>
      <c r="AW1737" s="12" t="s">
        <v>31</v>
      </c>
      <c r="AX1737" s="12" t="s">
        <v>75</v>
      </c>
      <c r="AY1737" s="160" t="s">
        <v>177</v>
      </c>
    </row>
    <row r="1738" spans="2:65" s="15" customFormat="1" ht="30.6">
      <c r="B1738" s="180"/>
      <c r="D1738" s="159" t="s">
        <v>184</v>
      </c>
      <c r="E1738" s="181" t="s">
        <v>1</v>
      </c>
      <c r="F1738" s="182" t="s">
        <v>3385</v>
      </c>
      <c r="H1738" s="181" t="s">
        <v>1</v>
      </c>
      <c r="I1738" s="183"/>
      <c r="L1738" s="180"/>
      <c r="M1738" s="184"/>
      <c r="T1738" s="185"/>
      <c r="AT1738" s="181" t="s">
        <v>184</v>
      </c>
      <c r="AU1738" s="181" t="s">
        <v>88</v>
      </c>
      <c r="AV1738" s="15" t="s">
        <v>82</v>
      </c>
      <c r="AW1738" s="15" t="s">
        <v>31</v>
      </c>
      <c r="AX1738" s="15" t="s">
        <v>75</v>
      </c>
      <c r="AY1738" s="181" t="s">
        <v>177</v>
      </c>
    </row>
    <row r="1739" spans="2:65" s="13" customFormat="1">
      <c r="B1739" s="166"/>
      <c r="D1739" s="159" t="s">
        <v>184</v>
      </c>
      <c r="E1739" s="167" t="s">
        <v>1</v>
      </c>
      <c r="F1739" s="168" t="s">
        <v>186</v>
      </c>
      <c r="H1739" s="169">
        <v>1</v>
      </c>
      <c r="I1739" s="170"/>
      <c r="L1739" s="166"/>
      <c r="M1739" s="171"/>
      <c r="T1739" s="172"/>
      <c r="AT1739" s="167" t="s">
        <v>184</v>
      </c>
      <c r="AU1739" s="167" t="s">
        <v>88</v>
      </c>
      <c r="AV1739" s="13" t="s">
        <v>183</v>
      </c>
      <c r="AW1739" s="13" t="s">
        <v>31</v>
      </c>
      <c r="AX1739" s="13" t="s">
        <v>82</v>
      </c>
      <c r="AY1739" s="167" t="s">
        <v>177</v>
      </c>
    </row>
    <row r="1740" spans="2:65" s="1" customFormat="1" ht="62.7" customHeight="1">
      <c r="B1740" s="143"/>
      <c r="C1740" s="144" t="s">
        <v>1304</v>
      </c>
      <c r="D1740" s="144" t="s">
        <v>179</v>
      </c>
      <c r="E1740" s="145" t="s">
        <v>3660</v>
      </c>
      <c r="F1740" s="146" t="s">
        <v>3661</v>
      </c>
      <c r="G1740" s="147" t="s">
        <v>260</v>
      </c>
      <c r="H1740" s="148">
        <v>1</v>
      </c>
      <c r="I1740" s="149"/>
      <c r="J1740" s="150">
        <f>ROUND(I1740*H1740,2)</f>
        <v>0</v>
      </c>
      <c r="K1740" s="151"/>
      <c r="L1740" s="32"/>
      <c r="M1740" s="152" t="s">
        <v>1</v>
      </c>
      <c r="N1740" s="153" t="s">
        <v>41</v>
      </c>
      <c r="P1740" s="154">
        <f>O1740*H1740</f>
        <v>0</v>
      </c>
      <c r="Q1740" s="154">
        <v>0</v>
      </c>
      <c r="R1740" s="154">
        <f>Q1740*H1740</f>
        <v>0</v>
      </c>
      <c r="S1740" s="154">
        <v>0</v>
      </c>
      <c r="T1740" s="155">
        <f>S1740*H1740</f>
        <v>0</v>
      </c>
      <c r="AR1740" s="156" t="s">
        <v>183</v>
      </c>
      <c r="AT1740" s="156" t="s">
        <v>179</v>
      </c>
      <c r="AU1740" s="156" t="s">
        <v>88</v>
      </c>
      <c r="AY1740" s="17" t="s">
        <v>177</v>
      </c>
      <c r="BE1740" s="157">
        <f>IF(N1740="základná",J1740,0)</f>
        <v>0</v>
      </c>
      <c r="BF1740" s="157">
        <f>IF(N1740="znížená",J1740,0)</f>
        <v>0</v>
      </c>
      <c r="BG1740" s="157">
        <f>IF(N1740="zákl. prenesená",J1740,0)</f>
        <v>0</v>
      </c>
      <c r="BH1740" s="157">
        <f>IF(N1740="zníž. prenesená",J1740,0)</f>
        <v>0</v>
      </c>
      <c r="BI1740" s="157">
        <f>IF(N1740="nulová",J1740,0)</f>
        <v>0</v>
      </c>
      <c r="BJ1740" s="17" t="s">
        <v>88</v>
      </c>
      <c r="BK1740" s="157">
        <f>ROUND(I1740*H1740,2)</f>
        <v>0</v>
      </c>
      <c r="BL1740" s="17" t="s">
        <v>183</v>
      </c>
      <c r="BM1740" s="156" t="s">
        <v>3662</v>
      </c>
    </row>
    <row r="1741" spans="2:65" s="12" customFormat="1">
      <c r="B1741" s="158"/>
      <c r="D1741" s="159" t="s">
        <v>184</v>
      </c>
      <c r="E1741" s="160" t="s">
        <v>1</v>
      </c>
      <c r="F1741" s="161" t="s">
        <v>3655</v>
      </c>
      <c r="H1741" s="162">
        <v>1</v>
      </c>
      <c r="I1741" s="163"/>
      <c r="L1741" s="158"/>
      <c r="M1741" s="164"/>
      <c r="T1741" s="165"/>
      <c r="AT1741" s="160" t="s">
        <v>184</v>
      </c>
      <c r="AU1741" s="160" t="s">
        <v>88</v>
      </c>
      <c r="AV1741" s="12" t="s">
        <v>88</v>
      </c>
      <c r="AW1741" s="12" t="s">
        <v>31</v>
      </c>
      <c r="AX1741" s="12" t="s">
        <v>75</v>
      </c>
      <c r="AY1741" s="160" t="s">
        <v>177</v>
      </c>
    </row>
    <row r="1742" spans="2:65" s="15" customFormat="1" ht="30.6">
      <c r="B1742" s="180"/>
      <c r="D1742" s="159" t="s">
        <v>184</v>
      </c>
      <c r="E1742" s="181" t="s">
        <v>1</v>
      </c>
      <c r="F1742" s="182" t="s">
        <v>3385</v>
      </c>
      <c r="H1742" s="181" t="s">
        <v>1</v>
      </c>
      <c r="I1742" s="183"/>
      <c r="L1742" s="180"/>
      <c r="M1742" s="184"/>
      <c r="T1742" s="185"/>
      <c r="AT1742" s="181" t="s">
        <v>184</v>
      </c>
      <c r="AU1742" s="181" t="s">
        <v>88</v>
      </c>
      <c r="AV1742" s="15" t="s">
        <v>82</v>
      </c>
      <c r="AW1742" s="15" t="s">
        <v>31</v>
      </c>
      <c r="AX1742" s="15" t="s">
        <v>75</v>
      </c>
      <c r="AY1742" s="181" t="s">
        <v>177</v>
      </c>
    </row>
    <row r="1743" spans="2:65" s="13" customFormat="1">
      <c r="B1743" s="166"/>
      <c r="D1743" s="159" t="s">
        <v>184</v>
      </c>
      <c r="E1743" s="167" t="s">
        <v>1</v>
      </c>
      <c r="F1743" s="168" t="s">
        <v>186</v>
      </c>
      <c r="H1743" s="169">
        <v>1</v>
      </c>
      <c r="I1743" s="170"/>
      <c r="L1743" s="166"/>
      <c r="M1743" s="171"/>
      <c r="T1743" s="172"/>
      <c r="AT1743" s="167" t="s">
        <v>184</v>
      </c>
      <c r="AU1743" s="167" t="s">
        <v>88</v>
      </c>
      <c r="AV1743" s="13" t="s">
        <v>183</v>
      </c>
      <c r="AW1743" s="13" t="s">
        <v>31</v>
      </c>
      <c r="AX1743" s="13" t="s">
        <v>82</v>
      </c>
      <c r="AY1743" s="167" t="s">
        <v>177</v>
      </c>
    </row>
    <row r="1744" spans="2:65" s="1" customFormat="1" ht="55.5" customHeight="1">
      <c r="B1744" s="143"/>
      <c r="C1744" s="144" t="s">
        <v>3663</v>
      </c>
      <c r="D1744" s="144" t="s">
        <v>179</v>
      </c>
      <c r="E1744" s="145" t="s">
        <v>3664</v>
      </c>
      <c r="F1744" s="146" t="s">
        <v>3406</v>
      </c>
      <c r="G1744" s="147" t="s">
        <v>260</v>
      </c>
      <c r="H1744" s="148">
        <v>1</v>
      </c>
      <c r="I1744" s="149"/>
      <c r="J1744" s="150">
        <f>ROUND(I1744*H1744,2)</f>
        <v>0</v>
      </c>
      <c r="K1744" s="151"/>
      <c r="L1744" s="32"/>
      <c r="M1744" s="152" t="s">
        <v>1</v>
      </c>
      <c r="N1744" s="153" t="s">
        <v>41</v>
      </c>
      <c r="P1744" s="154">
        <f>O1744*H1744</f>
        <v>0</v>
      </c>
      <c r="Q1744" s="154">
        <v>0</v>
      </c>
      <c r="R1744" s="154">
        <f>Q1744*H1744</f>
        <v>0</v>
      </c>
      <c r="S1744" s="154">
        <v>0</v>
      </c>
      <c r="T1744" s="155">
        <f>S1744*H1744</f>
        <v>0</v>
      </c>
      <c r="AR1744" s="156" t="s">
        <v>183</v>
      </c>
      <c r="AT1744" s="156" t="s">
        <v>179</v>
      </c>
      <c r="AU1744" s="156" t="s">
        <v>88</v>
      </c>
      <c r="AY1744" s="17" t="s">
        <v>177</v>
      </c>
      <c r="BE1744" s="157">
        <f>IF(N1744="základná",J1744,0)</f>
        <v>0</v>
      </c>
      <c r="BF1744" s="157">
        <f>IF(N1744="znížená",J1744,0)</f>
        <v>0</v>
      </c>
      <c r="BG1744" s="157">
        <f>IF(N1744="zákl. prenesená",J1744,0)</f>
        <v>0</v>
      </c>
      <c r="BH1744" s="157">
        <f>IF(N1744="zníž. prenesená",J1744,0)</f>
        <v>0</v>
      </c>
      <c r="BI1744" s="157">
        <f>IF(N1744="nulová",J1744,0)</f>
        <v>0</v>
      </c>
      <c r="BJ1744" s="17" t="s">
        <v>88</v>
      </c>
      <c r="BK1744" s="157">
        <f>ROUND(I1744*H1744,2)</f>
        <v>0</v>
      </c>
      <c r="BL1744" s="17" t="s">
        <v>183</v>
      </c>
      <c r="BM1744" s="156" t="s">
        <v>3665</v>
      </c>
    </row>
    <row r="1745" spans="2:65" s="12" customFormat="1">
      <c r="B1745" s="158"/>
      <c r="D1745" s="159" t="s">
        <v>184</v>
      </c>
      <c r="E1745" s="160" t="s">
        <v>1</v>
      </c>
      <c r="F1745" s="161" t="s">
        <v>3655</v>
      </c>
      <c r="H1745" s="162">
        <v>1</v>
      </c>
      <c r="I1745" s="163"/>
      <c r="L1745" s="158"/>
      <c r="M1745" s="164"/>
      <c r="T1745" s="165"/>
      <c r="AT1745" s="160" t="s">
        <v>184</v>
      </c>
      <c r="AU1745" s="160" t="s">
        <v>88</v>
      </c>
      <c r="AV1745" s="12" t="s">
        <v>88</v>
      </c>
      <c r="AW1745" s="12" t="s">
        <v>31</v>
      </c>
      <c r="AX1745" s="12" t="s">
        <v>75</v>
      </c>
      <c r="AY1745" s="160" t="s">
        <v>177</v>
      </c>
    </row>
    <row r="1746" spans="2:65" s="15" customFormat="1" ht="30.6">
      <c r="B1746" s="180"/>
      <c r="D1746" s="159" t="s">
        <v>184</v>
      </c>
      <c r="E1746" s="181" t="s">
        <v>1</v>
      </c>
      <c r="F1746" s="182" t="s">
        <v>3385</v>
      </c>
      <c r="H1746" s="181" t="s">
        <v>1</v>
      </c>
      <c r="I1746" s="183"/>
      <c r="L1746" s="180"/>
      <c r="M1746" s="184"/>
      <c r="T1746" s="185"/>
      <c r="AT1746" s="181" t="s">
        <v>184</v>
      </c>
      <c r="AU1746" s="181" t="s">
        <v>88</v>
      </c>
      <c r="AV1746" s="15" t="s">
        <v>82</v>
      </c>
      <c r="AW1746" s="15" t="s">
        <v>31</v>
      </c>
      <c r="AX1746" s="15" t="s">
        <v>75</v>
      </c>
      <c r="AY1746" s="181" t="s">
        <v>177</v>
      </c>
    </row>
    <row r="1747" spans="2:65" s="13" customFormat="1">
      <c r="B1747" s="166"/>
      <c r="D1747" s="159" t="s">
        <v>184</v>
      </c>
      <c r="E1747" s="167" t="s">
        <v>1</v>
      </c>
      <c r="F1747" s="168" t="s">
        <v>186</v>
      </c>
      <c r="H1747" s="169">
        <v>1</v>
      </c>
      <c r="I1747" s="170"/>
      <c r="L1747" s="166"/>
      <c r="M1747" s="171"/>
      <c r="T1747" s="172"/>
      <c r="AT1747" s="167" t="s">
        <v>184</v>
      </c>
      <c r="AU1747" s="167" t="s">
        <v>88</v>
      </c>
      <c r="AV1747" s="13" t="s">
        <v>183</v>
      </c>
      <c r="AW1747" s="13" t="s">
        <v>31</v>
      </c>
      <c r="AX1747" s="13" t="s">
        <v>82</v>
      </c>
      <c r="AY1747" s="167" t="s">
        <v>177</v>
      </c>
    </row>
    <row r="1748" spans="2:65" s="1" customFormat="1" ht="37.950000000000003" customHeight="1">
      <c r="B1748" s="143"/>
      <c r="C1748" s="144" t="s">
        <v>1317</v>
      </c>
      <c r="D1748" s="144" t="s">
        <v>179</v>
      </c>
      <c r="E1748" s="145" t="s">
        <v>3666</v>
      </c>
      <c r="F1748" s="146" t="s">
        <v>3667</v>
      </c>
      <c r="G1748" s="147" t="s">
        <v>205</v>
      </c>
      <c r="H1748" s="148">
        <v>207.42</v>
      </c>
      <c r="I1748" s="149"/>
      <c r="J1748" s="150">
        <f>ROUND(I1748*H1748,2)</f>
        <v>0</v>
      </c>
      <c r="K1748" s="151"/>
      <c r="L1748" s="32"/>
      <c r="M1748" s="152" t="s">
        <v>1</v>
      </c>
      <c r="N1748" s="153" t="s">
        <v>41</v>
      </c>
      <c r="P1748" s="154">
        <f>O1748*H1748</f>
        <v>0</v>
      </c>
      <c r="Q1748" s="154">
        <v>0</v>
      </c>
      <c r="R1748" s="154">
        <f>Q1748*H1748</f>
        <v>0</v>
      </c>
      <c r="S1748" s="154">
        <v>0</v>
      </c>
      <c r="T1748" s="155">
        <f>S1748*H1748</f>
        <v>0</v>
      </c>
      <c r="AR1748" s="156" t="s">
        <v>183</v>
      </c>
      <c r="AT1748" s="156" t="s">
        <v>179</v>
      </c>
      <c r="AU1748" s="156" t="s">
        <v>88</v>
      </c>
      <c r="AY1748" s="17" t="s">
        <v>177</v>
      </c>
      <c r="BE1748" s="157">
        <f>IF(N1748="základná",J1748,0)</f>
        <v>0</v>
      </c>
      <c r="BF1748" s="157">
        <f>IF(N1748="znížená",J1748,0)</f>
        <v>0</v>
      </c>
      <c r="BG1748" s="157">
        <f>IF(N1748="zákl. prenesená",J1748,0)</f>
        <v>0</v>
      </c>
      <c r="BH1748" s="157">
        <f>IF(N1748="zníž. prenesená",J1748,0)</f>
        <v>0</v>
      </c>
      <c r="BI1748" s="157">
        <f>IF(N1748="nulová",J1748,0)</f>
        <v>0</v>
      </c>
      <c r="BJ1748" s="17" t="s">
        <v>88</v>
      </c>
      <c r="BK1748" s="157">
        <f>ROUND(I1748*H1748,2)</f>
        <v>0</v>
      </c>
      <c r="BL1748" s="17" t="s">
        <v>183</v>
      </c>
      <c r="BM1748" s="156" t="s">
        <v>3668</v>
      </c>
    </row>
    <row r="1749" spans="2:65" s="15" customFormat="1">
      <c r="B1749" s="180"/>
      <c r="D1749" s="159" t="s">
        <v>184</v>
      </c>
      <c r="E1749" s="181" t="s">
        <v>1</v>
      </c>
      <c r="F1749" s="182" t="s">
        <v>3669</v>
      </c>
      <c r="H1749" s="181" t="s">
        <v>1</v>
      </c>
      <c r="I1749" s="183"/>
      <c r="L1749" s="180"/>
      <c r="M1749" s="184"/>
      <c r="T1749" s="185"/>
      <c r="AT1749" s="181" t="s">
        <v>184</v>
      </c>
      <c r="AU1749" s="181" t="s">
        <v>88</v>
      </c>
      <c r="AV1749" s="15" t="s">
        <v>82</v>
      </c>
      <c r="AW1749" s="15" t="s">
        <v>31</v>
      </c>
      <c r="AX1749" s="15" t="s">
        <v>75</v>
      </c>
      <c r="AY1749" s="181" t="s">
        <v>177</v>
      </c>
    </row>
    <row r="1750" spans="2:65" s="12" customFormat="1">
      <c r="B1750" s="158"/>
      <c r="D1750" s="159" t="s">
        <v>184</v>
      </c>
      <c r="E1750" s="160" t="s">
        <v>1</v>
      </c>
      <c r="F1750" s="161" t="s">
        <v>3670</v>
      </c>
      <c r="H1750" s="162">
        <v>207.42</v>
      </c>
      <c r="I1750" s="163"/>
      <c r="L1750" s="158"/>
      <c r="M1750" s="164"/>
      <c r="T1750" s="165"/>
      <c r="AT1750" s="160" t="s">
        <v>184</v>
      </c>
      <c r="AU1750" s="160" t="s">
        <v>88</v>
      </c>
      <c r="AV1750" s="12" t="s">
        <v>88</v>
      </c>
      <c r="AW1750" s="12" t="s">
        <v>31</v>
      </c>
      <c r="AX1750" s="12" t="s">
        <v>75</v>
      </c>
      <c r="AY1750" s="160" t="s">
        <v>177</v>
      </c>
    </row>
    <row r="1751" spans="2:65" s="15" customFormat="1" ht="30.6">
      <c r="B1751" s="180"/>
      <c r="D1751" s="159" t="s">
        <v>184</v>
      </c>
      <c r="E1751" s="181" t="s">
        <v>1</v>
      </c>
      <c r="F1751" s="182" t="s">
        <v>3671</v>
      </c>
      <c r="H1751" s="181" t="s">
        <v>1</v>
      </c>
      <c r="I1751" s="183"/>
      <c r="L1751" s="180"/>
      <c r="M1751" s="184"/>
      <c r="T1751" s="185"/>
      <c r="AT1751" s="181" t="s">
        <v>184</v>
      </c>
      <c r="AU1751" s="181" t="s">
        <v>88</v>
      </c>
      <c r="AV1751" s="15" t="s">
        <v>82</v>
      </c>
      <c r="AW1751" s="15" t="s">
        <v>31</v>
      </c>
      <c r="AX1751" s="15" t="s">
        <v>75</v>
      </c>
      <c r="AY1751" s="181" t="s">
        <v>177</v>
      </c>
    </row>
    <row r="1752" spans="2:65" s="15" customFormat="1" ht="20.399999999999999">
      <c r="B1752" s="180"/>
      <c r="D1752" s="159" t="s">
        <v>184</v>
      </c>
      <c r="E1752" s="181" t="s">
        <v>1</v>
      </c>
      <c r="F1752" s="182" t="s">
        <v>3672</v>
      </c>
      <c r="H1752" s="181" t="s">
        <v>1</v>
      </c>
      <c r="I1752" s="183"/>
      <c r="L1752" s="180"/>
      <c r="M1752" s="184"/>
      <c r="T1752" s="185"/>
      <c r="AT1752" s="181" t="s">
        <v>184</v>
      </c>
      <c r="AU1752" s="181" t="s">
        <v>88</v>
      </c>
      <c r="AV1752" s="15" t="s">
        <v>82</v>
      </c>
      <c r="AW1752" s="15" t="s">
        <v>31</v>
      </c>
      <c r="AX1752" s="15" t="s">
        <v>75</v>
      </c>
      <c r="AY1752" s="181" t="s">
        <v>177</v>
      </c>
    </row>
    <row r="1753" spans="2:65" s="13" customFormat="1">
      <c r="B1753" s="166"/>
      <c r="D1753" s="159" t="s">
        <v>184</v>
      </c>
      <c r="E1753" s="167" t="s">
        <v>1</v>
      </c>
      <c r="F1753" s="168" t="s">
        <v>186</v>
      </c>
      <c r="H1753" s="169">
        <v>207.42</v>
      </c>
      <c r="I1753" s="170"/>
      <c r="L1753" s="166"/>
      <c r="M1753" s="171"/>
      <c r="T1753" s="172"/>
      <c r="AT1753" s="167" t="s">
        <v>184</v>
      </c>
      <c r="AU1753" s="167" t="s">
        <v>88</v>
      </c>
      <c r="AV1753" s="13" t="s">
        <v>183</v>
      </c>
      <c r="AW1753" s="13" t="s">
        <v>31</v>
      </c>
      <c r="AX1753" s="13" t="s">
        <v>82</v>
      </c>
      <c r="AY1753" s="167" t="s">
        <v>177</v>
      </c>
    </row>
    <row r="1754" spans="2:65" s="1" customFormat="1" ht="55.5" customHeight="1">
      <c r="B1754" s="143"/>
      <c r="C1754" s="144" t="s">
        <v>3673</v>
      </c>
      <c r="D1754" s="144" t="s">
        <v>179</v>
      </c>
      <c r="E1754" s="145" t="s">
        <v>3674</v>
      </c>
      <c r="F1754" s="146" t="s">
        <v>3675</v>
      </c>
      <c r="G1754" s="147" t="s">
        <v>205</v>
      </c>
      <c r="H1754" s="148">
        <v>207.42</v>
      </c>
      <c r="I1754" s="149"/>
      <c r="J1754" s="150">
        <f>ROUND(I1754*H1754,2)</f>
        <v>0</v>
      </c>
      <c r="K1754" s="151"/>
      <c r="L1754" s="32"/>
      <c r="M1754" s="152" t="s">
        <v>1</v>
      </c>
      <c r="N1754" s="153" t="s">
        <v>41</v>
      </c>
      <c r="P1754" s="154">
        <f>O1754*H1754</f>
        <v>0</v>
      </c>
      <c r="Q1754" s="154">
        <v>0</v>
      </c>
      <c r="R1754" s="154">
        <f>Q1754*H1754</f>
        <v>0</v>
      </c>
      <c r="S1754" s="154">
        <v>0</v>
      </c>
      <c r="T1754" s="155">
        <f>S1754*H1754</f>
        <v>0</v>
      </c>
      <c r="AR1754" s="156" t="s">
        <v>183</v>
      </c>
      <c r="AT1754" s="156" t="s">
        <v>179</v>
      </c>
      <c r="AU1754" s="156" t="s">
        <v>88</v>
      </c>
      <c r="AY1754" s="17" t="s">
        <v>177</v>
      </c>
      <c r="BE1754" s="157">
        <f>IF(N1754="základná",J1754,0)</f>
        <v>0</v>
      </c>
      <c r="BF1754" s="157">
        <f>IF(N1754="znížená",J1754,0)</f>
        <v>0</v>
      </c>
      <c r="BG1754" s="157">
        <f>IF(N1754="zákl. prenesená",J1754,0)</f>
        <v>0</v>
      </c>
      <c r="BH1754" s="157">
        <f>IF(N1754="zníž. prenesená",J1754,0)</f>
        <v>0</v>
      </c>
      <c r="BI1754" s="157">
        <f>IF(N1754="nulová",J1754,0)</f>
        <v>0</v>
      </c>
      <c r="BJ1754" s="17" t="s">
        <v>88</v>
      </c>
      <c r="BK1754" s="157">
        <f>ROUND(I1754*H1754,2)</f>
        <v>0</v>
      </c>
      <c r="BL1754" s="17" t="s">
        <v>183</v>
      </c>
      <c r="BM1754" s="156" t="s">
        <v>3676</v>
      </c>
    </row>
    <row r="1755" spans="2:65" s="15" customFormat="1">
      <c r="B1755" s="180"/>
      <c r="D1755" s="159" t="s">
        <v>184</v>
      </c>
      <c r="E1755" s="181" t="s">
        <v>1</v>
      </c>
      <c r="F1755" s="182" t="s">
        <v>3669</v>
      </c>
      <c r="H1755" s="181" t="s">
        <v>1</v>
      </c>
      <c r="I1755" s="183"/>
      <c r="L1755" s="180"/>
      <c r="M1755" s="184"/>
      <c r="T1755" s="185"/>
      <c r="AT1755" s="181" t="s">
        <v>184</v>
      </c>
      <c r="AU1755" s="181" t="s">
        <v>88</v>
      </c>
      <c r="AV1755" s="15" t="s">
        <v>82</v>
      </c>
      <c r="AW1755" s="15" t="s">
        <v>31</v>
      </c>
      <c r="AX1755" s="15" t="s">
        <v>75</v>
      </c>
      <c r="AY1755" s="181" t="s">
        <v>177</v>
      </c>
    </row>
    <row r="1756" spans="2:65" s="12" customFormat="1">
      <c r="B1756" s="158"/>
      <c r="D1756" s="159" t="s">
        <v>184</v>
      </c>
      <c r="E1756" s="160" t="s">
        <v>1</v>
      </c>
      <c r="F1756" s="161" t="s">
        <v>3670</v>
      </c>
      <c r="H1756" s="162">
        <v>207.42</v>
      </c>
      <c r="I1756" s="163"/>
      <c r="L1756" s="158"/>
      <c r="M1756" s="164"/>
      <c r="T1756" s="165"/>
      <c r="AT1756" s="160" t="s">
        <v>184</v>
      </c>
      <c r="AU1756" s="160" t="s">
        <v>88</v>
      </c>
      <c r="AV1756" s="12" t="s">
        <v>88</v>
      </c>
      <c r="AW1756" s="12" t="s">
        <v>31</v>
      </c>
      <c r="AX1756" s="12" t="s">
        <v>75</v>
      </c>
      <c r="AY1756" s="160" t="s">
        <v>177</v>
      </c>
    </row>
    <row r="1757" spans="2:65" s="15" customFormat="1" ht="30.6">
      <c r="B1757" s="180"/>
      <c r="D1757" s="159" t="s">
        <v>184</v>
      </c>
      <c r="E1757" s="181" t="s">
        <v>1</v>
      </c>
      <c r="F1757" s="182" t="s">
        <v>3671</v>
      </c>
      <c r="H1757" s="181" t="s">
        <v>1</v>
      </c>
      <c r="I1757" s="183"/>
      <c r="L1757" s="180"/>
      <c r="M1757" s="184"/>
      <c r="T1757" s="185"/>
      <c r="AT1757" s="181" t="s">
        <v>184</v>
      </c>
      <c r="AU1757" s="181" t="s">
        <v>88</v>
      </c>
      <c r="AV1757" s="15" t="s">
        <v>82</v>
      </c>
      <c r="AW1757" s="15" t="s">
        <v>31</v>
      </c>
      <c r="AX1757" s="15" t="s">
        <v>75</v>
      </c>
      <c r="AY1757" s="181" t="s">
        <v>177</v>
      </c>
    </row>
    <row r="1758" spans="2:65" s="15" customFormat="1" ht="20.399999999999999">
      <c r="B1758" s="180"/>
      <c r="D1758" s="159" t="s">
        <v>184</v>
      </c>
      <c r="E1758" s="181" t="s">
        <v>1</v>
      </c>
      <c r="F1758" s="182" t="s">
        <v>3672</v>
      </c>
      <c r="H1758" s="181" t="s">
        <v>1</v>
      </c>
      <c r="I1758" s="183"/>
      <c r="L1758" s="180"/>
      <c r="M1758" s="184"/>
      <c r="T1758" s="185"/>
      <c r="AT1758" s="181" t="s">
        <v>184</v>
      </c>
      <c r="AU1758" s="181" t="s">
        <v>88</v>
      </c>
      <c r="AV1758" s="15" t="s">
        <v>82</v>
      </c>
      <c r="AW1758" s="15" t="s">
        <v>31</v>
      </c>
      <c r="AX1758" s="15" t="s">
        <v>75</v>
      </c>
      <c r="AY1758" s="181" t="s">
        <v>177</v>
      </c>
    </row>
    <row r="1759" spans="2:65" s="13" customFormat="1">
      <c r="B1759" s="166"/>
      <c r="D1759" s="159" t="s">
        <v>184</v>
      </c>
      <c r="E1759" s="167" t="s">
        <v>1</v>
      </c>
      <c r="F1759" s="168" t="s">
        <v>186</v>
      </c>
      <c r="H1759" s="169">
        <v>207.42</v>
      </c>
      <c r="I1759" s="170"/>
      <c r="L1759" s="166"/>
      <c r="M1759" s="171"/>
      <c r="T1759" s="172"/>
      <c r="AT1759" s="167" t="s">
        <v>184</v>
      </c>
      <c r="AU1759" s="167" t="s">
        <v>88</v>
      </c>
      <c r="AV1759" s="13" t="s">
        <v>183</v>
      </c>
      <c r="AW1759" s="13" t="s">
        <v>31</v>
      </c>
      <c r="AX1759" s="13" t="s">
        <v>82</v>
      </c>
      <c r="AY1759" s="167" t="s">
        <v>177</v>
      </c>
    </row>
    <row r="1760" spans="2:65" s="1" customFormat="1" ht="37.950000000000003" customHeight="1">
      <c r="B1760" s="143"/>
      <c r="C1760" s="144" t="s">
        <v>1331</v>
      </c>
      <c r="D1760" s="144" t="s">
        <v>179</v>
      </c>
      <c r="E1760" s="145" t="s">
        <v>3677</v>
      </c>
      <c r="F1760" s="146" t="s">
        <v>3678</v>
      </c>
      <c r="G1760" s="147" t="s">
        <v>205</v>
      </c>
      <c r="H1760" s="148">
        <v>207.42</v>
      </c>
      <c r="I1760" s="149"/>
      <c r="J1760" s="150">
        <f>ROUND(I1760*H1760,2)</f>
        <v>0</v>
      </c>
      <c r="K1760" s="151"/>
      <c r="L1760" s="32"/>
      <c r="M1760" s="152" t="s">
        <v>1</v>
      </c>
      <c r="N1760" s="153" t="s">
        <v>41</v>
      </c>
      <c r="P1760" s="154">
        <f>O1760*H1760</f>
        <v>0</v>
      </c>
      <c r="Q1760" s="154">
        <v>0</v>
      </c>
      <c r="R1760" s="154">
        <f>Q1760*H1760</f>
        <v>0</v>
      </c>
      <c r="S1760" s="154">
        <v>0</v>
      </c>
      <c r="T1760" s="155">
        <f>S1760*H1760</f>
        <v>0</v>
      </c>
      <c r="AR1760" s="156" t="s">
        <v>183</v>
      </c>
      <c r="AT1760" s="156" t="s">
        <v>179</v>
      </c>
      <c r="AU1760" s="156" t="s">
        <v>88</v>
      </c>
      <c r="AY1760" s="17" t="s">
        <v>177</v>
      </c>
      <c r="BE1760" s="157">
        <f>IF(N1760="základná",J1760,0)</f>
        <v>0</v>
      </c>
      <c r="BF1760" s="157">
        <f>IF(N1760="znížená",J1760,0)</f>
        <v>0</v>
      </c>
      <c r="BG1760" s="157">
        <f>IF(N1760="zákl. prenesená",J1760,0)</f>
        <v>0</v>
      </c>
      <c r="BH1760" s="157">
        <f>IF(N1760="zníž. prenesená",J1760,0)</f>
        <v>0</v>
      </c>
      <c r="BI1760" s="157">
        <f>IF(N1760="nulová",J1760,0)</f>
        <v>0</v>
      </c>
      <c r="BJ1760" s="17" t="s">
        <v>88</v>
      </c>
      <c r="BK1760" s="157">
        <f>ROUND(I1760*H1760,2)</f>
        <v>0</v>
      </c>
      <c r="BL1760" s="17" t="s">
        <v>183</v>
      </c>
      <c r="BM1760" s="156" t="s">
        <v>3679</v>
      </c>
    </row>
    <row r="1761" spans="2:65" s="15" customFormat="1">
      <c r="B1761" s="180"/>
      <c r="D1761" s="159" t="s">
        <v>184</v>
      </c>
      <c r="E1761" s="181" t="s">
        <v>1</v>
      </c>
      <c r="F1761" s="182" t="s">
        <v>3669</v>
      </c>
      <c r="H1761" s="181" t="s">
        <v>1</v>
      </c>
      <c r="I1761" s="183"/>
      <c r="L1761" s="180"/>
      <c r="M1761" s="184"/>
      <c r="T1761" s="185"/>
      <c r="AT1761" s="181" t="s">
        <v>184</v>
      </c>
      <c r="AU1761" s="181" t="s">
        <v>88</v>
      </c>
      <c r="AV1761" s="15" t="s">
        <v>82</v>
      </c>
      <c r="AW1761" s="15" t="s">
        <v>31</v>
      </c>
      <c r="AX1761" s="15" t="s">
        <v>75</v>
      </c>
      <c r="AY1761" s="181" t="s">
        <v>177</v>
      </c>
    </row>
    <row r="1762" spans="2:65" s="12" customFormat="1">
      <c r="B1762" s="158"/>
      <c r="D1762" s="159" t="s">
        <v>184</v>
      </c>
      <c r="E1762" s="160" t="s">
        <v>1</v>
      </c>
      <c r="F1762" s="161" t="s">
        <v>3670</v>
      </c>
      <c r="H1762" s="162">
        <v>207.42</v>
      </c>
      <c r="I1762" s="163"/>
      <c r="L1762" s="158"/>
      <c r="M1762" s="164"/>
      <c r="T1762" s="165"/>
      <c r="AT1762" s="160" t="s">
        <v>184</v>
      </c>
      <c r="AU1762" s="160" t="s">
        <v>88</v>
      </c>
      <c r="AV1762" s="12" t="s">
        <v>88</v>
      </c>
      <c r="AW1762" s="12" t="s">
        <v>31</v>
      </c>
      <c r="AX1762" s="12" t="s">
        <v>75</v>
      </c>
      <c r="AY1762" s="160" t="s">
        <v>177</v>
      </c>
    </row>
    <row r="1763" spans="2:65" s="15" customFormat="1" ht="30.6">
      <c r="B1763" s="180"/>
      <c r="D1763" s="159" t="s">
        <v>184</v>
      </c>
      <c r="E1763" s="181" t="s">
        <v>1</v>
      </c>
      <c r="F1763" s="182" t="s">
        <v>3671</v>
      </c>
      <c r="H1763" s="181" t="s">
        <v>1</v>
      </c>
      <c r="I1763" s="183"/>
      <c r="L1763" s="180"/>
      <c r="M1763" s="184"/>
      <c r="T1763" s="185"/>
      <c r="AT1763" s="181" t="s">
        <v>184</v>
      </c>
      <c r="AU1763" s="181" t="s">
        <v>88</v>
      </c>
      <c r="AV1763" s="15" t="s">
        <v>82</v>
      </c>
      <c r="AW1763" s="15" t="s">
        <v>31</v>
      </c>
      <c r="AX1763" s="15" t="s">
        <v>75</v>
      </c>
      <c r="AY1763" s="181" t="s">
        <v>177</v>
      </c>
    </row>
    <row r="1764" spans="2:65" s="15" customFormat="1" ht="20.399999999999999">
      <c r="B1764" s="180"/>
      <c r="D1764" s="159" t="s">
        <v>184</v>
      </c>
      <c r="E1764" s="181" t="s">
        <v>1</v>
      </c>
      <c r="F1764" s="182" t="s">
        <v>3672</v>
      </c>
      <c r="H1764" s="181" t="s">
        <v>1</v>
      </c>
      <c r="I1764" s="183"/>
      <c r="L1764" s="180"/>
      <c r="M1764" s="184"/>
      <c r="T1764" s="185"/>
      <c r="AT1764" s="181" t="s">
        <v>184</v>
      </c>
      <c r="AU1764" s="181" t="s">
        <v>88</v>
      </c>
      <c r="AV1764" s="15" t="s">
        <v>82</v>
      </c>
      <c r="AW1764" s="15" t="s">
        <v>31</v>
      </c>
      <c r="AX1764" s="15" t="s">
        <v>75</v>
      </c>
      <c r="AY1764" s="181" t="s">
        <v>177</v>
      </c>
    </row>
    <row r="1765" spans="2:65" s="13" customFormat="1">
      <c r="B1765" s="166"/>
      <c r="D1765" s="159" t="s">
        <v>184</v>
      </c>
      <c r="E1765" s="167" t="s">
        <v>1</v>
      </c>
      <c r="F1765" s="168" t="s">
        <v>186</v>
      </c>
      <c r="H1765" s="169">
        <v>207.42</v>
      </c>
      <c r="I1765" s="170"/>
      <c r="L1765" s="166"/>
      <c r="M1765" s="171"/>
      <c r="T1765" s="172"/>
      <c r="AT1765" s="167" t="s">
        <v>184</v>
      </c>
      <c r="AU1765" s="167" t="s">
        <v>88</v>
      </c>
      <c r="AV1765" s="13" t="s">
        <v>183</v>
      </c>
      <c r="AW1765" s="13" t="s">
        <v>31</v>
      </c>
      <c r="AX1765" s="13" t="s">
        <v>82</v>
      </c>
      <c r="AY1765" s="167" t="s">
        <v>177</v>
      </c>
    </row>
    <row r="1766" spans="2:65" s="1" customFormat="1" ht="37.950000000000003" customHeight="1">
      <c r="B1766" s="143"/>
      <c r="C1766" s="144" t="s">
        <v>3680</v>
      </c>
      <c r="D1766" s="144" t="s">
        <v>179</v>
      </c>
      <c r="E1766" s="145" t="s">
        <v>3681</v>
      </c>
      <c r="F1766" s="146" t="s">
        <v>3682</v>
      </c>
      <c r="G1766" s="147" t="s">
        <v>205</v>
      </c>
      <c r="H1766" s="148">
        <v>207.42</v>
      </c>
      <c r="I1766" s="149"/>
      <c r="J1766" s="150">
        <f>ROUND(I1766*H1766,2)</f>
        <v>0</v>
      </c>
      <c r="K1766" s="151"/>
      <c r="L1766" s="32"/>
      <c r="M1766" s="152" t="s">
        <v>1</v>
      </c>
      <c r="N1766" s="153" t="s">
        <v>41</v>
      </c>
      <c r="P1766" s="154">
        <f>O1766*H1766</f>
        <v>0</v>
      </c>
      <c r="Q1766" s="154">
        <v>0</v>
      </c>
      <c r="R1766" s="154">
        <f>Q1766*H1766</f>
        <v>0</v>
      </c>
      <c r="S1766" s="154">
        <v>0</v>
      </c>
      <c r="T1766" s="155">
        <f>S1766*H1766</f>
        <v>0</v>
      </c>
      <c r="AR1766" s="156" t="s">
        <v>183</v>
      </c>
      <c r="AT1766" s="156" t="s">
        <v>179</v>
      </c>
      <c r="AU1766" s="156" t="s">
        <v>88</v>
      </c>
      <c r="AY1766" s="17" t="s">
        <v>177</v>
      </c>
      <c r="BE1766" s="157">
        <f>IF(N1766="základná",J1766,0)</f>
        <v>0</v>
      </c>
      <c r="BF1766" s="157">
        <f>IF(N1766="znížená",J1766,0)</f>
        <v>0</v>
      </c>
      <c r="BG1766" s="157">
        <f>IF(N1766="zákl. prenesená",J1766,0)</f>
        <v>0</v>
      </c>
      <c r="BH1766" s="157">
        <f>IF(N1766="zníž. prenesená",J1766,0)</f>
        <v>0</v>
      </c>
      <c r="BI1766" s="157">
        <f>IF(N1766="nulová",J1766,0)</f>
        <v>0</v>
      </c>
      <c r="BJ1766" s="17" t="s">
        <v>88</v>
      </c>
      <c r="BK1766" s="157">
        <f>ROUND(I1766*H1766,2)</f>
        <v>0</v>
      </c>
      <c r="BL1766" s="17" t="s">
        <v>183</v>
      </c>
      <c r="BM1766" s="156" t="s">
        <v>3683</v>
      </c>
    </row>
    <row r="1767" spans="2:65" s="15" customFormat="1">
      <c r="B1767" s="180"/>
      <c r="D1767" s="159" t="s">
        <v>184</v>
      </c>
      <c r="E1767" s="181" t="s">
        <v>1</v>
      </c>
      <c r="F1767" s="182" t="s">
        <v>3669</v>
      </c>
      <c r="H1767" s="181" t="s">
        <v>1</v>
      </c>
      <c r="I1767" s="183"/>
      <c r="L1767" s="180"/>
      <c r="M1767" s="184"/>
      <c r="T1767" s="185"/>
      <c r="AT1767" s="181" t="s">
        <v>184</v>
      </c>
      <c r="AU1767" s="181" t="s">
        <v>88</v>
      </c>
      <c r="AV1767" s="15" t="s">
        <v>82</v>
      </c>
      <c r="AW1767" s="15" t="s">
        <v>31</v>
      </c>
      <c r="AX1767" s="15" t="s">
        <v>75</v>
      </c>
      <c r="AY1767" s="181" t="s">
        <v>177</v>
      </c>
    </row>
    <row r="1768" spans="2:65" s="12" customFormat="1">
      <c r="B1768" s="158"/>
      <c r="D1768" s="159" t="s">
        <v>184</v>
      </c>
      <c r="E1768" s="160" t="s">
        <v>1</v>
      </c>
      <c r="F1768" s="161" t="s">
        <v>3670</v>
      </c>
      <c r="H1768" s="162">
        <v>207.42</v>
      </c>
      <c r="I1768" s="163"/>
      <c r="L1768" s="158"/>
      <c r="M1768" s="164"/>
      <c r="T1768" s="165"/>
      <c r="AT1768" s="160" t="s">
        <v>184</v>
      </c>
      <c r="AU1768" s="160" t="s">
        <v>88</v>
      </c>
      <c r="AV1768" s="12" t="s">
        <v>88</v>
      </c>
      <c r="AW1768" s="12" t="s">
        <v>31</v>
      </c>
      <c r="AX1768" s="12" t="s">
        <v>75</v>
      </c>
      <c r="AY1768" s="160" t="s">
        <v>177</v>
      </c>
    </row>
    <row r="1769" spans="2:65" s="15" customFormat="1" ht="30.6">
      <c r="B1769" s="180"/>
      <c r="D1769" s="159" t="s">
        <v>184</v>
      </c>
      <c r="E1769" s="181" t="s">
        <v>1</v>
      </c>
      <c r="F1769" s="182" t="s">
        <v>3671</v>
      </c>
      <c r="H1769" s="181" t="s">
        <v>1</v>
      </c>
      <c r="I1769" s="183"/>
      <c r="L1769" s="180"/>
      <c r="M1769" s="184"/>
      <c r="T1769" s="185"/>
      <c r="AT1769" s="181" t="s">
        <v>184</v>
      </c>
      <c r="AU1769" s="181" t="s">
        <v>88</v>
      </c>
      <c r="AV1769" s="15" t="s">
        <v>82</v>
      </c>
      <c r="AW1769" s="15" t="s">
        <v>31</v>
      </c>
      <c r="AX1769" s="15" t="s">
        <v>75</v>
      </c>
      <c r="AY1769" s="181" t="s">
        <v>177</v>
      </c>
    </row>
    <row r="1770" spans="2:65" s="15" customFormat="1" ht="20.399999999999999">
      <c r="B1770" s="180"/>
      <c r="D1770" s="159" t="s">
        <v>184</v>
      </c>
      <c r="E1770" s="181" t="s">
        <v>1</v>
      </c>
      <c r="F1770" s="182" t="s">
        <v>3672</v>
      </c>
      <c r="H1770" s="181" t="s">
        <v>1</v>
      </c>
      <c r="I1770" s="183"/>
      <c r="L1770" s="180"/>
      <c r="M1770" s="184"/>
      <c r="T1770" s="185"/>
      <c r="AT1770" s="181" t="s">
        <v>184</v>
      </c>
      <c r="AU1770" s="181" t="s">
        <v>88</v>
      </c>
      <c r="AV1770" s="15" t="s">
        <v>82</v>
      </c>
      <c r="AW1770" s="15" t="s">
        <v>31</v>
      </c>
      <c r="AX1770" s="15" t="s">
        <v>75</v>
      </c>
      <c r="AY1770" s="181" t="s">
        <v>177</v>
      </c>
    </row>
    <row r="1771" spans="2:65" s="13" customFormat="1">
      <c r="B1771" s="166"/>
      <c r="D1771" s="159" t="s">
        <v>184</v>
      </c>
      <c r="E1771" s="167" t="s">
        <v>1</v>
      </c>
      <c r="F1771" s="168" t="s">
        <v>186</v>
      </c>
      <c r="H1771" s="169">
        <v>207.42</v>
      </c>
      <c r="I1771" s="170"/>
      <c r="L1771" s="166"/>
      <c r="M1771" s="171"/>
      <c r="T1771" s="172"/>
      <c r="AT1771" s="167" t="s">
        <v>184</v>
      </c>
      <c r="AU1771" s="167" t="s">
        <v>88</v>
      </c>
      <c r="AV1771" s="13" t="s">
        <v>183</v>
      </c>
      <c r="AW1771" s="13" t="s">
        <v>31</v>
      </c>
      <c r="AX1771" s="13" t="s">
        <v>82</v>
      </c>
      <c r="AY1771" s="167" t="s">
        <v>177</v>
      </c>
    </row>
    <row r="1772" spans="2:65" s="1" customFormat="1" ht="24.15" customHeight="1">
      <c r="B1772" s="143"/>
      <c r="C1772" s="144" t="s">
        <v>1346</v>
      </c>
      <c r="D1772" s="144" t="s">
        <v>179</v>
      </c>
      <c r="E1772" s="145" t="s">
        <v>3684</v>
      </c>
      <c r="F1772" s="146" t="s">
        <v>3685</v>
      </c>
      <c r="G1772" s="147" t="s">
        <v>205</v>
      </c>
      <c r="H1772" s="148">
        <v>181.11</v>
      </c>
      <c r="I1772" s="149"/>
      <c r="J1772" s="150">
        <f>ROUND(I1772*H1772,2)</f>
        <v>0</v>
      </c>
      <c r="K1772" s="151"/>
      <c r="L1772" s="32"/>
      <c r="M1772" s="152" t="s">
        <v>1</v>
      </c>
      <c r="N1772" s="153" t="s">
        <v>41</v>
      </c>
      <c r="P1772" s="154">
        <f>O1772*H1772</f>
        <v>0</v>
      </c>
      <c r="Q1772" s="154">
        <v>0</v>
      </c>
      <c r="R1772" s="154">
        <f>Q1772*H1772</f>
        <v>0</v>
      </c>
      <c r="S1772" s="154">
        <v>0</v>
      </c>
      <c r="T1772" s="155">
        <f>S1772*H1772</f>
        <v>0</v>
      </c>
      <c r="AR1772" s="156" t="s">
        <v>183</v>
      </c>
      <c r="AT1772" s="156" t="s">
        <v>179</v>
      </c>
      <c r="AU1772" s="156" t="s">
        <v>88</v>
      </c>
      <c r="AY1772" s="17" t="s">
        <v>177</v>
      </c>
      <c r="BE1772" s="157">
        <f>IF(N1772="základná",J1772,0)</f>
        <v>0</v>
      </c>
      <c r="BF1772" s="157">
        <f>IF(N1772="znížená",J1772,0)</f>
        <v>0</v>
      </c>
      <c r="BG1772" s="157">
        <f>IF(N1772="zákl. prenesená",J1772,0)</f>
        <v>0</v>
      </c>
      <c r="BH1772" s="157">
        <f>IF(N1772="zníž. prenesená",J1772,0)</f>
        <v>0</v>
      </c>
      <c r="BI1772" s="157">
        <f>IF(N1772="nulová",J1772,0)</f>
        <v>0</v>
      </c>
      <c r="BJ1772" s="17" t="s">
        <v>88</v>
      </c>
      <c r="BK1772" s="157">
        <f>ROUND(I1772*H1772,2)</f>
        <v>0</v>
      </c>
      <c r="BL1772" s="17" t="s">
        <v>183</v>
      </c>
      <c r="BM1772" s="156" t="s">
        <v>3686</v>
      </c>
    </row>
    <row r="1773" spans="2:65" s="12" customFormat="1">
      <c r="B1773" s="158"/>
      <c r="D1773" s="159" t="s">
        <v>184</v>
      </c>
      <c r="E1773" s="160" t="s">
        <v>1</v>
      </c>
      <c r="F1773" s="161" t="s">
        <v>3687</v>
      </c>
      <c r="H1773" s="162">
        <v>181.11</v>
      </c>
      <c r="I1773" s="163"/>
      <c r="L1773" s="158"/>
      <c r="M1773" s="164"/>
      <c r="T1773" s="165"/>
      <c r="AT1773" s="160" t="s">
        <v>184</v>
      </c>
      <c r="AU1773" s="160" t="s">
        <v>88</v>
      </c>
      <c r="AV1773" s="12" t="s">
        <v>88</v>
      </c>
      <c r="AW1773" s="12" t="s">
        <v>31</v>
      </c>
      <c r="AX1773" s="12" t="s">
        <v>75</v>
      </c>
      <c r="AY1773" s="160" t="s">
        <v>177</v>
      </c>
    </row>
    <row r="1774" spans="2:65" s="15" customFormat="1" ht="20.399999999999999">
      <c r="B1774" s="180"/>
      <c r="D1774" s="159" t="s">
        <v>184</v>
      </c>
      <c r="E1774" s="181" t="s">
        <v>1</v>
      </c>
      <c r="F1774" s="182" t="s">
        <v>3688</v>
      </c>
      <c r="H1774" s="181" t="s">
        <v>1</v>
      </c>
      <c r="I1774" s="183"/>
      <c r="L1774" s="180"/>
      <c r="M1774" s="184"/>
      <c r="T1774" s="185"/>
      <c r="AT1774" s="181" t="s">
        <v>184</v>
      </c>
      <c r="AU1774" s="181" t="s">
        <v>88</v>
      </c>
      <c r="AV1774" s="15" t="s">
        <v>82</v>
      </c>
      <c r="AW1774" s="15" t="s">
        <v>31</v>
      </c>
      <c r="AX1774" s="15" t="s">
        <v>75</v>
      </c>
      <c r="AY1774" s="181" t="s">
        <v>177</v>
      </c>
    </row>
    <row r="1775" spans="2:65" s="15" customFormat="1" ht="20.399999999999999">
      <c r="B1775" s="180"/>
      <c r="D1775" s="159" t="s">
        <v>184</v>
      </c>
      <c r="E1775" s="181" t="s">
        <v>1</v>
      </c>
      <c r="F1775" s="182" t="s">
        <v>3689</v>
      </c>
      <c r="H1775" s="181" t="s">
        <v>1</v>
      </c>
      <c r="I1775" s="183"/>
      <c r="L1775" s="180"/>
      <c r="M1775" s="184"/>
      <c r="T1775" s="185"/>
      <c r="AT1775" s="181" t="s">
        <v>184</v>
      </c>
      <c r="AU1775" s="181" t="s">
        <v>88</v>
      </c>
      <c r="AV1775" s="15" t="s">
        <v>82</v>
      </c>
      <c r="AW1775" s="15" t="s">
        <v>31</v>
      </c>
      <c r="AX1775" s="15" t="s">
        <v>75</v>
      </c>
      <c r="AY1775" s="181" t="s">
        <v>177</v>
      </c>
    </row>
    <row r="1776" spans="2:65" s="13" customFormat="1">
      <c r="B1776" s="166"/>
      <c r="D1776" s="159" t="s">
        <v>184</v>
      </c>
      <c r="E1776" s="167" t="s">
        <v>1</v>
      </c>
      <c r="F1776" s="168" t="s">
        <v>186</v>
      </c>
      <c r="H1776" s="169">
        <v>181.11</v>
      </c>
      <c r="I1776" s="170"/>
      <c r="L1776" s="166"/>
      <c r="M1776" s="171"/>
      <c r="T1776" s="172"/>
      <c r="AT1776" s="167" t="s">
        <v>184</v>
      </c>
      <c r="AU1776" s="167" t="s">
        <v>88</v>
      </c>
      <c r="AV1776" s="13" t="s">
        <v>183</v>
      </c>
      <c r="AW1776" s="13" t="s">
        <v>31</v>
      </c>
      <c r="AX1776" s="13" t="s">
        <v>82</v>
      </c>
      <c r="AY1776" s="167" t="s">
        <v>177</v>
      </c>
    </row>
    <row r="1777" spans="2:65" s="1" customFormat="1" ht="37.950000000000003" customHeight="1">
      <c r="B1777" s="143"/>
      <c r="C1777" s="144" t="s">
        <v>3690</v>
      </c>
      <c r="D1777" s="144" t="s">
        <v>179</v>
      </c>
      <c r="E1777" s="145" t="s">
        <v>3691</v>
      </c>
      <c r="F1777" s="146" t="s">
        <v>3692</v>
      </c>
      <c r="G1777" s="147" t="s">
        <v>205</v>
      </c>
      <c r="H1777" s="148">
        <v>181.11</v>
      </c>
      <c r="I1777" s="149"/>
      <c r="J1777" s="150">
        <f>ROUND(I1777*H1777,2)</f>
        <v>0</v>
      </c>
      <c r="K1777" s="151"/>
      <c r="L1777" s="32"/>
      <c r="M1777" s="152" t="s">
        <v>1</v>
      </c>
      <c r="N1777" s="153" t="s">
        <v>41</v>
      </c>
      <c r="P1777" s="154">
        <f>O1777*H1777</f>
        <v>0</v>
      </c>
      <c r="Q1777" s="154">
        <v>0</v>
      </c>
      <c r="R1777" s="154">
        <f>Q1777*H1777</f>
        <v>0</v>
      </c>
      <c r="S1777" s="154">
        <v>0</v>
      </c>
      <c r="T1777" s="155">
        <f>S1777*H1777</f>
        <v>0</v>
      </c>
      <c r="AR1777" s="156" t="s">
        <v>183</v>
      </c>
      <c r="AT1777" s="156" t="s">
        <v>179</v>
      </c>
      <c r="AU1777" s="156" t="s">
        <v>88</v>
      </c>
      <c r="AY1777" s="17" t="s">
        <v>177</v>
      </c>
      <c r="BE1777" s="157">
        <f>IF(N1777="základná",J1777,0)</f>
        <v>0</v>
      </c>
      <c r="BF1777" s="157">
        <f>IF(N1777="znížená",J1777,0)</f>
        <v>0</v>
      </c>
      <c r="BG1777" s="157">
        <f>IF(N1777="zákl. prenesená",J1777,0)</f>
        <v>0</v>
      </c>
      <c r="BH1777" s="157">
        <f>IF(N1777="zníž. prenesená",J1777,0)</f>
        <v>0</v>
      </c>
      <c r="BI1777" s="157">
        <f>IF(N1777="nulová",J1777,0)</f>
        <v>0</v>
      </c>
      <c r="BJ1777" s="17" t="s">
        <v>88</v>
      </c>
      <c r="BK1777" s="157">
        <f>ROUND(I1777*H1777,2)</f>
        <v>0</v>
      </c>
      <c r="BL1777" s="17" t="s">
        <v>183</v>
      </c>
      <c r="BM1777" s="156" t="s">
        <v>3693</v>
      </c>
    </row>
    <row r="1778" spans="2:65" s="12" customFormat="1">
      <c r="B1778" s="158"/>
      <c r="D1778" s="159" t="s">
        <v>184</v>
      </c>
      <c r="E1778" s="160" t="s">
        <v>1</v>
      </c>
      <c r="F1778" s="161" t="s">
        <v>3687</v>
      </c>
      <c r="H1778" s="162">
        <v>181.11</v>
      </c>
      <c r="I1778" s="163"/>
      <c r="L1778" s="158"/>
      <c r="M1778" s="164"/>
      <c r="T1778" s="165"/>
      <c r="AT1778" s="160" t="s">
        <v>184</v>
      </c>
      <c r="AU1778" s="160" t="s">
        <v>88</v>
      </c>
      <c r="AV1778" s="12" t="s">
        <v>88</v>
      </c>
      <c r="AW1778" s="12" t="s">
        <v>31</v>
      </c>
      <c r="AX1778" s="12" t="s">
        <v>75</v>
      </c>
      <c r="AY1778" s="160" t="s">
        <v>177</v>
      </c>
    </row>
    <row r="1779" spans="2:65" s="15" customFormat="1" ht="20.399999999999999">
      <c r="B1779" s="180"/>
      <c r="D1779" s="159" t="s">
        <v>184</v>
      </c>
      <c r="E1779" s="181" t="s">
        <v>1</v>
      </c>
      <c r="F1779" s="182" t="s">
        <v>3688</v>
      </c>
      <c r="H1779" s="181" t="s">
        <v>1</v>
      </c>
      <c r="I1779" s="183"/>
      <c r="L1779" s="180"/>
      <c r="M1779" s="184"/>
      <c r="T1779" s="185"/>
      <c r="AT1779" s="181" t="s">
        <v>184</v>
      </c>
      <c r="AU1779" s="181" t="s">
        <v>88</v>
      </c>
      <c r="AV1779" s="15" t="s">
        <v>82</v>
      </c>
      <c r="AW1779" s="15" t="s">
        <v>31</v>
      </c>
      <c r="AX1779" s="15" t="s">
        <v>75</v>
      </c>
      <c r="AY1779" s="181" t="s">
        <v>177</v>
      </c>
    </row>
    <row r="1780" spans="2:65" s="15" customFormat="1" ht="20.399999999999999">
      <c r="B1780" s="180"/>
      <c r="D1780" s="159" t="s">
        <v>184</v>
      </c>
      <c r="E1780" s="181" t="s">
        <v>1</v>
      </c>
      <c r="F1780" s="182" t="s">
        <v>3689</v>
      </c>
      <c r="H1780" s="181" t="s">
        <v>1</v>
      </c>
      <c r="I1780" s="183"/>
      <c r="L1780" s="180"/>
      <c r="M1780" s="184"/>
      <c r="T1780" s="185"/>
      <c r="AT1780" s="181" t="s">
        <v>184</v>
      </c>
      <c r="AU1780" s="181" t="s">
        <v>88</v>
      </c>
      <c r="AV1780" s="15" t="s">
        <v>82</v>
      </c>
      <c r="AW1780" s="15" t="s">
        <v>31</v>
      </c>
      <c r="AX1780" s="15" t="s">
        <v>75</v>
      </c>
      <c r="AY1780" s="181" t="s">
        <v>177</v>
      </c>
    </row>
    <row r="1781" spans="2:65" s="13" customFormat="1">
      <c r="B1781" s="166"/>
      <c r="D1781" s="159" t="s">
        <v>184</v>
      </c>
      <c r="E1781" s="167" t="s">
        <v>1</v>
      </c>
      <c r="F1781" s="168" t="s">
        <v>186</v>
      </c>
      <c r="H1781" s="169">
        <v>181.11</v>
      </c>
      <c r="I1781" s="170"/>
      <c r="L1781" s="166"/>
      <c r="M1781" s="171"/>
      <c r="T1781" s="172"/>
      <c r="AT1781" s="167" t="s">
        <v>184</v>
      </c>
      <c r="AU1781" s="167" t="s">
        <v>88</v>
      </c>
      <c r="AV1781" s="13" t="s">
        <v>183</v>
      </c>
      <c r="AW1781" s="13" t="s">
        <v>31</v>
      </c>
      <c r="AX1781" s="13" t="s">
        <v>82</v>
      </c>
      <c r="AY1781" s="167" t="s">
        <v>177</v>
      </c>
    </row>
    <row r="1782" spans="2:65" s="1" customFormat="1" ht="21.75" customHeight="1">
      <c r="B1782" s="143"/>
      <c r="C1782" s="144" t="s">
        <v>1358</v>
      </c>
      <c r="D1782" s="144" t="s">
        <v>179</v>
      </c>
      <c r="E1782" s="145" t="s">
        <v>3694</v>
      </c>
      <c r="F1782" s="146" t="s">
        <v>3695</v>
      </c>
      <c r="G1782" s="147" t="s">
        <v>205</v>
      </c>
      <c r="H1782" s="148">
        <v>181.11</v>
      </c>
      <c r="I1782" s="149"/>
      <c r="J1782" s="150">
        <f>ROUND(I1782*H1782,2)</f>
        <v>0</v>
      </c>
      <c r="K1782" s="151"/>
      <c r="L1782" s="32"/>
      <c r="M1782" s="152" t="s">
        <v>1</v>
      </c>
      <c r="N1782" s="153" t="s">
        <v>41</v>
      </c>
      <c r="P1782" s="154">
        <f>O1782*H1782</f>
        <v>0</v>
      </c>
      <c r="Q1782" s="154">
        <v>0</v>
      </c>
      <c r="R1782" s="154">
        <f>Q1782*H1782</f>
        <v>0</v>
      </c>
      <c r="S1782" s="154">
        <v>0</v>
      </c>
      <c r="T1782" s="155">
        <f>S1782*H1782</f>
        <v>0</v>
      </c>
      <c r="AR1782" s="156" t="s">
        <v>183</v>
      </c>
      <c r="AT1782" s="156" t="s">
        <v>179</v>
      </c>
      <c r="AU1782" s="156" t="s">
        <v>88</v>
      </c>
      <c r="AY1782" s="17" t="s">
        <v>177</v>
      </c>
      <c r="BE1782" s="157">
        <f>IF(N1782="základná",J1782,0)</f>
        <v>0</v>
      </c>
      <c r="BF1782" s="157">
        <f>IF(N1782="znížená",J1782,0)</f>
        <v>0</v>
      </c>
      <c r="BG1782" s="157">
        <f>IF(N1782="zákl. prenesená",J1782,0)</f>
        <v>0</v>
      </c>
      <c r="BH1782" s="157">
        <f>IF(N1782="zníž. prenesená",J1782,0)</f>
        <v>0</v>
      </c>
      <c r="BI1782" s="157">
        <f>IF(N1782="nulová",J1782,0)</f>
        <v>0</v>
      </c>
      <c r="BJ1782" s="17" t="s">
        <v>88</v>
      </c>
      <c r="BK1782" s="157">
        <f>ROUND(I1782*H1782,2)</f>
        <v>0</v>
      </c>
      <c r="BL1782" s="17" t="s">
        <v>183</v>
      </c>
      <c r="BM1782" s="156" t="s">
        <v>3696</v>
      </c>
    </row>
    <row r="1783" spans="2:65" s="12" customFormat="1">
      <c r="B1783" s="158"/>
      <c r="D1783" s="159" t="s">
        <v>184</v>
      </c>
      <c r="E1783" s="160" t="s">
        <v>1</v>
      </c>
      <c r="F1783" s="161" t="s">
        <v>3687</v>
      </c>
      <c r="H1783" s="162">
        <v>181.11</v>
      </c>
      <c r="I1783" s="163"/>
      <c r="L1783" s="158"/>
      <c r="M1783" s="164"/>
      <c r="T1783" s="165"/>
      <c r="AT1783" s="160" t="s">
        <v>184</v>
      </c>
      <c r="AU1783" s="160" t="s">
        <v>88</v>
      </c>
      <c r="AV1783" s="12" t="s">
        <v>88</v>
      </c>
      <c r="AW1783" s="12" t="s">
        <v>31</v>
      </c>
      <c r="AX1783" s="12" t="s">
        <v>75</v>
      </c>
      <c r="AY1783" s="160" t="s">
        <v>177</v>
      </c>
    </row>
    <row r="1784" spans="2:65" s="15" customFormat="1" ht="20.399999999999999">
      <c r="B1784" s="180"/>
      <c r="D1784" s="159" t="s">
        <v>184</v>
      </c>
      <c r="E1784" s="181" t="s">
        <v>1</v>
      </c>
      <c r="F1784" s="182" t="s">
        <v>3688</v>
      </c>
      <c r="H1784" s="181" t="s">
        <v>1</v>
      </c>
      <c r="I1784" s="183"/>
      <c r="L1784" s="180"/>
      <c r="M1784" s="184"/>
      <c r="T1784" s="185"/>
      <c r="AT1784" s="181" t="s">
        <v>184</v>
      </c>
      <c r="AU1784" s="181" t="s">
        <v>88</v>
      </c>
      <c r="AV1784" s="15" t="s">
        <v>82</v>
      </c>
      <c r="AW1784" s="15" t="s">
        <v>31</v>
      </c>
      <c r="AX1784" s="15" t="s">
        <v>75</v>
      </c>
      <c r="AY1784" s="181" t="s">
        <v>177</v>
      </c>
    </row>
    <row r="1785" spans="2:65" s="15" customFormat="1" ht="20.399999999999999">
      <c r="B1785" s="180"/>
      <c r="D1785" s="159" t="s">
        <v>184</v>
      </c>
      <c r="E1785" s="181" t="s">
        <v>1</v>
      </c>
      <c r="F1785" s="182" t="s">
        <v>3689</v>
      </c>
      <c r="H1785" s="181" t="s">
        <v>1</v>
      </c>
      <c r="I1785" s="183"/>
      <c r="L1785" s="180"/>
      <c r="M1785" s="184"/>
      <c r="T1785" s="185"/>
      <c r="AT1785" s="181" t="s">
        <v>184</v>
      </c>
      <c r="AU1785" s="181" t="s">
        <v>88</v>
      </c>
      <c r="AV1785" s="15" t="s">
        <v>82</v>
      </c>
      <c r="AW1785" s="15" t="s">
        <v>31</v>
      </c>
      <c r="AX1785" s="15" t="s">
        <v>75</v>
      </c>
      <c r="AY1785" s="181" t="s">
        <v>177</v>
      </c>
    </row>
    <row r="1786" spans="2:65" s="13" customFormat="1">
      <c r="B1786" s="166"/>
      <c r="D1786" s="159" t="s">
        <v>184</v>
      </c>
      <c r="E1786" s="167" t="s">
        <v>1</v>
      </c>
      <c r="F1786" s="168" t="s">
        <v>186</v>
      </c>
      <c r="H1786" s="169">
        <v>181.11</v>
      </c>
      <c r="I1786" s="170"/>
      <c r="L1786" s="166"/>
      <c r="M1786" s="171"/>
      <c r="T1786" s="172"/>
      <c r="AT1786" s="167" t="s">
        <v>184</v>
      </c>
      <c r="AU1786" s="167" t="s">
        <v>88</v>
      </c>
      <c r="AV1786" s="13" t="s">
        <v>183</v>
      </c>
      <c r="AW1786" s="13" t="s">
        <v>31</v>
      </c>
      <c r="AX1786" s="13" t="s">
        <v>82</v>
      </c>
      <c r="AY1786" s="167" t="s">
        <v>177</v>
      </c>
    </row>
    <row r="1787" spans="2:65" s="1" customFormat="1" ht="24.15" customHeight="1">
      <c r="B1787" s="143"/>
      <c r="C1787" s="144" t="s">
        <v>3697</v>
      </c>
      <c r="D1787" s="144" t="s">
        <v>179</v>
      </c>
      <c r="E1787" s="145" t="s">
        <v>3698</v>
      </c>
      <c r="F1787" s="146" t="s">
        <v>3699</v>
      </c>
      <c r="G1787" s="147" t="s">
        <v>205</v>
      </c>
      <c r="H1787" s="148">
        <v>181.11</v>
      </c>
      <c r="I1787" s="149"/>
      <c r="J1787" s="150">
        <f>ROUND(I1787*H1787,2)</f>
        <v>0</v>
      </c>
      <c r="K1787" s="151"/>
      <c r="L1787" s="32"/>
      <c r="M1787" s="152" t="s">
        <v>1</v>
      </c>
      <c r="N1787" s="153" t="s">
        <v>41</v>
      </c>
      <c r="P1787" s="154">
        <f>O1787*H1787</f>
        <v>0</v>
      </c>
      <c r="Q1787" s="154">
        <v>0</v>
      </c>
      <c r="R1787" s="154">
        <f>Q1787*H1787</f>
        <v>0</v>
      </c>
      <c r="S1787" s="154">
        <v>0</v>
      </c>
      <c r="T1787" s="155">
        <f>S1787*H1787</f>
        <v>0</v>
      </c>
      <c r="AR1787" s="156" t="s">
        <v>183</v>
      </c>
      <c r="AT1787" s="156" t="s">
        <v>179</v>
      </c>
      <c r="AU1787" s="156" t="s">
        <v>88</v>
      </c>
      <c r="AY1787" s="17" t="s">
        <v>177</v>
      </c>
      <c r="BE1787" s="157">
        <f>IF(N1787="základná",J1787,0)</f>
        <v>0</v>
      </c>
      <c r="BF1787" s="157">
        <f>IF(N1787="znížená",J1787,0)</f>
        <v>0</v>
      </c>
      <c r="BG1787" s="157">
        <f>IF(N1787="zákl. prenesená",J1787,0)</f>
        <v>0</v>
      </c>
      <c r="BH1787" s="157">
        <f>IF(N1787="zníž. prenesená",J1787,0)</f>
        <v>0</v>
      </c>
      <c r="BI1787" s="157">
        <f>IF(N1787="nulová",J1787,0)</f>
        <v>0</v>
      </c>
      <c r="BJ1787" s="17" t="s">
        <v>88</v>
      </c>
      <c r="BK1787" s="157">
        <f>ROUND(I1787*H1787,2)</f>
        <v>0</v>
      </c>
      <c r="BL1787" s="17" t="s">
        <v>183</v>
      </c>
      <c r="BM1787" s="156" t="s">
        <v>3700</v>
      </c>
    </row>
    <row r="1788" spans="2:65" s="12" customFormat="1">
      <c r="B1788" s="158"/>
      <c r="D1788" s="159" t="s">
        <v>184</v>
      </c>
      <c r="E1788" s="160" t="s">
        <v>1</v>
      </c>
      <c r="F1788" s="161" t="s">
        <v>3687</v>
      </c>
      <c r="H1788" s="162">
        <v>181.11</v>
      </c>
      <c r="I1788" s="163"/>
      <c r="L1788" s="158"/>
      <c r="M1788" s="164"/>
      <c r="T1788" s="165"/>
      <c r="AT1788" s="160" t="s">
        <v>184</v>
      </c>
      <c r="AU1788" s="160" t="s">
        <v>88</v>
      </c>
      <c r="AV1788" s="12" t="s">
        <v>88</v>
      </c>
      <c r="AW1788" s="12" t="s">
        <v>31</v>
      </c>
      <c r="AX1788" s="12" t="s">
        <v>75</v>
      </c>
      <c r="AY1788" s="160" t="s">
        <v>177</v>
      </c>
    </row>
    <row r="1789" spans="2:65" s="15" customFormat="1" ht="20.399999999999999">
      <c r="B1789" s="180"/>
      <c r="D1789" s="159" t="s">
        <v>184</v>
      </c>
      <c r="E1789" s="181" t="s">
        <v>1</v>
      </c>
      <c r="F1789" s="182" t="s">
        <v>3688</v>
      </c>
      <c r="H1789" s="181" t="s">
        <v>1</v>
      </c>
      <c r="I1789" s="183"/>
      <c r="L1789" s="180"/>
      <c r="M1789" s="184"/>
      <c r="T1789" s="185"/>
      <c r="AT1789" s="181" t="s">
        <v>184</v>
      </c>
      <c r="AU1789" s="181" t="s">
        <v>88</v>
      </c>
      <c r="AV1789" s="15" t="s">
        <v>82</v>
      </c>
      <c r="AW1789" s="15" t="s">
        <v>31</v>
      </c>
      <c r="AX1789" s="15" t="s">
        <v>75</v>
      </c>
      <c r="AY1789" s="181" t="s">
        <v>177</v>
      </c>
    </row>
    <row r="1790" spans="2:65" s="15" customFormat="1" ht="20.399999999999999">
      <c r="B1790" s="180"/>
      <c r="D1790" s="159" t="s">
        <v>184</v>
      </c>
      <c r="E1790" s="181" t="s">
        <v>1</v>
      </c>
      <c r="F1790" s="182" t="s">
        <v>3689</v>
      </c>
      <c r="H1790" s="181" t="s">
        <v>1</v>
      </c>
      <c r="I1790" s="183"/>
      <c r="L1790" s="180"/>
      <c r="M1790" s="184"/>
      <c r="T1790" s="185"/>
      <c r="AT1790" s="181" t="s">
        <v>184</v>
      </c>
      <c r="AU1790" s="181" t="s">
        <v>88</v>
      </c>
      <c r="AV1790" s="15" t="s">
        <v>82</v>
      </c>
      <c r="AW1790" s="15" t="s">
        <v>31</v>
      </c>
      <c r="AX1790" s="15" t="s">
        <v>75</v>
      </c>
      <c r="AY1790" s="181" t="s">
        <v>177</v>
      </c>
    </row>
    <row r="1791" spans="2:65" s="13" customFormat="1">
      <c r="B1791" s="166"/>
      <c r="D1791" s="159" t="s">
        <v>184</v>
      </c>
      <c r="E1791" s="167" t="s">
        <v>1</v>
      </c>
      <c r="F1791" s="168" t="s">
        <v>186</v>
      </c>
      <c r="H1791" s="169">
        <v>181.11</v>
      </c>
      <c r="I1791" s="170"/>
      <c r="L1791" s="166"/>
      <c r="M1791" s="171"/>
      <c r="T1791" s="172"/>
      <c r="AT1791" s="167" t="s">
        <v>184</v>
      </c>
      <c r="AU1791" s="167" t="s">
        <v>88</v>
      </c>
      <c r="AV1791" s="13" t="s">
        <v>183</v>
      </c>
      <c r="AW1791" s="13" t="s">
        <v>31</v>
      </c>
      <c r="AX1791" s="13" t="s">
        <v>82</v>
      </c>
      <c r="AY1791" s="167" t="s">
        <v>177</v>
      </c>
    </row>
    <row r="1792" spans="2:65" s="1" customFormat="1" ht="37.950000000000003" customHeight="1">
      <c r="B1792" s="143"/>
      <c r="C1792" s="144" t="s">
        <v>1373</v>
      </c>
      <c r="D1792" s="144" t="s">
        <v>179</v>
      </c>
      <c r="E1792" s="145" t="s">
        <v>3701</v>
      </c>
      <c r="F1792" s="146" t="s">
        <v>3702</v>
      </c>
      <c r="G1792" s="147" t="s">
        <v>260</v>
      </c>
      <c r="H1792" s="148">
        <v>8</v>
      </c>
      <c r="I1792" s="149"/>
      <c r="J1792" s="150">
        <f>ROUND(I1792*H1792,2)</f>
        <v>0</v>
      </c>
      <c r="K1792" s="151"/>
      <c r="L1792" s="32"/>
      <c r="M1792" s="152" t="s">
        <v>1</v>
      </c>
      <c r="N1792" s="153" t="s">
        <v>41</v>
      </c>
      <c r="P1792" s="154">
        <f>O1792*H1792</f>
        <v>0</v>
      </c>
      <c r="Q1792" s="154">
        <v>0</v>
      </c>
      <c r="R1792" s="154">
        <f>Q1792*H1792</f>
        <v>0</v>
      </c>
      <c r="S1792" s="154">
        <v>0</v>
      </c>
      <c r="T1792" s="155">
        <f>S1792*H1792</f>
        <v>0</v>
      </c>
      <c r="AR1792" s="156" t="s">
        <v>183</v>
      </c>
      <c r="AT1792" s="156" t="s">
        <v>179</v>
      </c>
      <c r="AU1792" s="156" t="s">
        <v>88</v>
      </c>
      <c r="AY1792" s="17" t="s">
        <v>177</v>
      </c>
      <c r="BE1792" s="157">
        <f>IF(N1792="základná",J1792,0)</f>
        <v>0</v>
      </c>
      <c r="BF1792" s="157">
        <f>IF(N1792="znížená",J1792,0)</f>
        <v>0</v>
      </c>
      <c r="BG1792" s="157">
        <f>IF(N1792="zákl. prenesená",J1792,0)</f>
        <v>0</v>
      </c>
      <c r="BH1792" s="157">
        <f>IF(N1792="zníž. prenesená",J1792,0)</f>
        <v>0</v>
      </c>
      <c r="BI1792" s="157">
        <f>IF(N1792="nulová",J1792,0)</f>
        <v>0</v>
      </c>
      <c r="BJ1792" s="17" t="s">
        <v>88</v>
      </c>
      <c r="BK1792" s="157">
        <f>ROUND(I1792*H1792,2)</f>
        <v>0</v>
      </c>
      <c r="BL1792" s="17" t="s">
        <v>183</v>
      </c>
      <c r="BM1792" s="156" t="s">
        <v>3703</v>
      </c>
    </row>
    <row r="1793" spans="2:65" s="15" customFormat="1">
      <c r="B1793" s="180"/>
      <c r="D1793" s="159" t="s">
        <v>184</v>
      </c>
      <c r="E1793" s="181" t="s">
        <v>1</v>
      </c>
      <c r="F1793" s="182" t="s">
        <v>3704</v>
      </c>
      <c r="H1793" s="181" t="s">
        <v>1</v>
      </c>
      <c r="I1793" s="183"/>
      <c r="L1793" s="180"/>
      <c r="M1793" s="184"/>
      <c r="T1793" s="185"/>
      <c r="AT1793" s="181" t="s">
        <v>184</v>
      </c>
      <c r="AU1793" s="181" t="s">
        <v>88</v>
      </c>
      <c r="AV1793" s="15" t="s">
        <v>82</v>
      </c>
      <c r="AW1793" s="15" t="s">
        <v>31</v>
      </c>
      <c r="AX1793" s="15" t="s">
        <v>75</v>
      </c>
      <c r="AY1793" s="181" t="s">
        <v>177</v>
      </c>
    </row>
    <row r="1794" spans="2:65" s="12" customFormat="1">
      <c r="B1794" s="158"/>
      <c r="D1794" s="159" t="s">
        <v>184</v>
      </c>
      <c r="E1794" s="160" t="s">
        <v>1</v>
      </c>
      <c r="F1794" s="161" t="s">
        <v>3705</v>
      </c>
      <c r="H1794" s="162">
        <v>8</v>
      </c>
      <c r="I1794" s="163"/>
      <c r="L1794" s="158"/>
      <c r="M1794" s="164"/>
      <c r="T1794" s="165"/>
      <c r="AT1794" s="160" t="s">
        <v>184</v>
      </c>
      <c r="AU1794" s="160" t="s">
        <v>88</v>
      </c>
      <c r="AV1794" s="12" t="s">
        <v>88</v>
      </c>
      <c r="AW1794" s="12" t="s">
        <v>31</v>
      </c>
      <c r="AX1794" s="12" t="s">
        <v>82</v>
      </c>
      <c r="AY1794" s="160" t="s">
        <v>177</v>
      </c>
    </row>
    <row r="1795" spans="2:65" s="12" customFormat="1">
      <c r="B1795" s="158"/>
      <c r="D1795" s="159" t="s">
        <v>184</v>
      </c>
      <c r="E1795" s="160" t="s">
        <v>1</v>
      </c>
      <c r="F1795" s="161" t="s">
        <v>3706</v>
      </c>
      <c r="H1795" s="162">
        <v>2</v>
      </c>
      <c r="I1795" s="163"/>
      <c r="L1795" s="158"/>
      <c r="M1795" s="164"/>
      <c r="T1795" s="165"/>
      <c r="AT1795" s="160" t="s">
        <v>184</v>
      </c>
      <c r="AU1795" s="160" t="s">
        <v>88</v>
      </c>
      <c r="AV1795" s="12" t="s">
        <v>88</v>
      </c>
      <c r="AW1795" s="12" t="s">
        <v>31</v>
      </c>
      <c r="AX1795" s="12" t="s">
        <v>75</v>
      </c>
      <c r="AY1795" s="160" t="s">
        <v>177</v>
      </c>
    </row>
    <row r="1796" spans="2:65" s="12" customFormat="1">
      <c r="B1796" s="158"/>
      <c r="D1796" s="159" t="s">
        <v>184</v>
      </c>
      <c r="E1796" s="160" t="s">
        <v>1</v>
      </c>
      <c r="F1796" s="161" t="s">
        <v>3707</v>
      </c>
      <c r="H1796" s="162">
        <v>1</v>
      </c>
      <c r="I1796" s="163"/>
      <c r="L1796" s="158"/>
      <c r="M1796" s="164"/>
      <c r="T1796" s="165"/>
      <c r="AT1796" s="160" t="s">
        <v>184</v>
      </c>
      <c r="AU1796" s="160" t="s">
        <v>88</v>
      </c>
      <c r="AV1796" s="12" t="s">
        <v>88</v>
      </c>
      <c r="AW1796" s="12" t="s">
        <v>31</v>
      </c>
      <c r="AX1796" s="12" t="s">
        <v>75</v>
      </c>
      <c r="AY1796" s="160" t="s">
        <v>177</v>
      </c>
    </row>
    <row r="1797" spans="2:65" s="12" customFormat="1">
      <c r="B1797" s="158"/>
      <c r="D1797" s="159" t="s">
        <v>184</v>
      </c>
      <c r="E1797" s="160" t="s">
        <v>1</v>
      </c>
      <c r="F1797" s="161" t="s">
        <v>3708</v>
      </c>
      <c r="H1797" s="162">
        <v>1</v>
      </c>
      <c r="I1797" s="163"/>
      <c r="L1797" s="158"/>
      <c r="M1797" s="164"/>
      <c r="T1797" s="165"/>
      <c r="AT1797" s="160" t="s">
        <v>184</v>
      </c>
      <c r="AU1797" s="160" t="s">
        <v>88</v>
      </c>
      <c r="AV1797" s="12" t="s">
        <v>88</v>
      </c>
      <c r="AW1797" s="12" t="s">
        <v>31</v>
      </c>
      <c r="AX1797" s="12" t="s">
        <v>75</v>
      </c>
      <c r="AY1797" s="160" t="s">
        <v>177</v>
      </c>
    </row>
    <row r="1798" spans="2:65" s="14" customFormat="1">
      <c r="B1798" s="173"/>
      <c r="D1798" s="159" t="s">
        <v>184</v>
      </c>
      <c r="E1798" s="174" t="s">
        <v>1</v>
      </c>
      <c r="F1798" s="175" t="s">
        <v>209</v>
      </c>
      <c r="H1798" s="176">
        <v>12</v>
      </c>
      <c r="I1798" s="177"/>
      <c r="L1798" s="173"/>
      <c r="M1798" s="178"/>
      <c r="T1798" s="179"/>
      <c r="AT1798" s="174" t="s">
        <v>184</v>
      </c>
      <c r="AU1798" s="174" t="s">
        <v>88</v>
      </c>
      <c r="AV1798" s="14" t="s">
        <v>191</v>
      </c>
      <c r="AW1798" s="14" t="s">
        <v>31</v>
      </c>
      <c r="AX1798" s="14" t="s">
        <v>75</v>
      </c>
      <c r="AY1798" s="174" t="s">
        <v>177</v>
      </c>
    </row>
    <row r="1799" spans="2:65" s="15" customFormat="1" ht="30.6">
      <c r="B1799" s="180"/>
      <c r="D1799" s="159" t="s">
        <v>184</v>
      </c>
      <c r="E1799" s="181" t="s">
        <v>1</v>
      </c>
      <c r="F1799" s="182" t="s">
        <v>3709</v>
      </c>
      <c r="H1799" s="181" t="s">
        <v>1</v>
      </c>
      <c r="I1799" s="183"/>
      <c r="L1799" s="180"/>
      <c r="M1799" s="184"/>
      <c r="T1799" s="185"/>
      <c r="AT1799" s="181" t="s">
        <v>184</v>
      </c>
      <c r="AU1799" s="181" t="s">
        <v>88</v>
      </c>
      <c r="AV1799" s="15" t="s">
        <v>82</v>
      </c>
      <c r="AW1799" s="15" t="s">
        <v>31</v>
      </c>
      <c r="AX1799" s="15" t="s">
        <v>75</v>
      </c>
      <c r="AY1799" s="181" t="s">
        <v>177</v>
      </c>
    </row>
    <row r="1800" spans="2:65" s="15" customFormat="1" ht="20.399999999999999">
      <c r="B1800" s="180"/>
      <c r="D1800" s="159" t="s">
        <v>184</v>
      </c>
      <c r="E1800" s="181" t="s">
        <v>1</v>
      </c>
      <c r="F1800" s="182" t="s">
        <v>3689</v>
      </c>
      <c r="H1800" s="181" t="s">
        <v>1</v>
      </c>
      <c r="I1800" s="183"/>
      <c r="L1800" s="180"/>
      <c r="M1800" s="184"/>
      <c r="T1800" s="185"/>
      <c r="AT1800" s="181" t="s">
        <v>184</v>
      </c>
      <c r="AU1800" s="181" t="s">
        <v>88</v>
      </c>
      <c r="AV1800" s="15" t="s">
        <v>82</v>
      </c>
      <c r="AW1800" s="15" t="s">
        <v>31</v>
      </c>
      <c r="AX1800" s="15" t="s">
        <v>75</v>
      </c>
      <c r="AY1800" s="181" t="s">
        <v>177</v>
      </c>
    </row>
    <row r="1801" spans="2:65" s="13" customFormat="1">
      <c r="B1801" s="166"/>
      <c r="D1801" s="159" t="s">
        <v>184</v>
      </c>
      <c r="E1801" s="167" t="s">
        <v>1</v>
      </c>
      <c r="F1801" s="168" t="s">
        <v>186</v>
      </c>
      <c r="H1801" s="169">
        <v>12</v>
      </c>
      <c r="I1801" s="170"/>
      <c r="L1801" s="166"/>
      <c r="M1801" s="171"/>
      <c r="T1801" s="172"/>
      <c r="AT1801" s="167" t="s">
        <v>184</v>
      </c>
      <c r="AU1801" s="167" t="s">
        <v>88</v>
      </c>
      <c r="AV1801" s="13" t="s">
        <v>183</v>
      </c>
      <c r="AW1801" s="13" t="s">
        <v>31</v>
      </c>
      <c r="AX1801" s="13" t="s">
        <v>75</v>
      </c>
      <c r="AY1801" s="167" t="s">
        <v>177</v>
      </c>
    </row>
    <row r="1802" spans="2:65" s="1" customFormat="1" ht="37.950000000000003" customHeight="1">
      <c r="B1802" s="143"/>
      <c r="C1802" s="144" t="s">
        <v>3710</v>
      </c>
      <c r="D1802" s="144" t="s">
        <v>179</v>
      </c>
      <c r="E1802" s="145" t="s">
        <v>3711</v>
      </c>
      <c r="F1802" s="146" t="s">
        <v>3712</v>
      </c>
      <c r="G1802" s="147" t="s">
        <v>260</v>
      </c>
      <c r="H1802" s="148">
        <v>2</v>
      </c>
      <c r="I1802" s="149"/>
      <c r="J1802" s="150">
        <f>ROUND(I1802*H1802,2)</f>
        <v>0</v>
      </c>
      <c r="K1802" s="151"/>
      <c r="L1802" s="32"/>
      <c r="M1802" s="152" t="s">
        <v>1</v>
      </c>
      <c r="N1802" s="153" t="s">
        <v>41</v>
      </c>
      <c r="P1802" s="154">
        <f>O1802*H1802</f>
        <v>0</v>
      </c>
      <c r="Q1802" s="154">
        <v>0</v>
      </c>
      <c r="R1802" s="154">
        <f>Q1802*H1802</f>
        <v>0</v>
      </c>
      <c r="S1802" s="154">
        <v>0</v>
      </c>
      <c r="T1802" s="155">
        <f>S1802*H1802</f>
        <v>0</v>
      </c>
      <c r="AR1802" s="156" t="s">
        <v>183</v>
      </c>
      <c r="AT1802" s="156" t="s">
        <v>179</v>
      </c>
      <c r="AU1802" s="156" t="s">
        <v>88</v>
      </c>
      <c r="AY1802" s="17" t="s">
        <v>177</v>
      </c>
      <c r="BE1802" s="157">
        <f>IF(N1802="základná",J1802,0)</f>
        <v>0</v>
      </c>
      <c r="BF1802" s="157">
        <f>IF(N1802="znížená",J1802,0)</f>
        <v>0</v>
      </c>
      <c r="BG1802" s="157">
        <f>IF(N1802="zákl. prenesená",J1802,0)</f>
        <v>0</v>
      </c>
      <c r="BH1802" s="157">
        <f>IF(N1802="zníž. prenesená",J1802,0)</f>
        <v>0</v>
      </c>
      <c r="BI1802" s="157">
        <f>IF(N1802="nulová",J1802,0)</f>
        <v>0</v>
      </c>
      <c r="BJ1802" s="17" t="s">
        <v>88</v>
      </c>
      <c r="BK1802" s="157">
        <f>ROUND(I1802*H1802,2)</f>
        <v>0</v>
      </c>
      <c r="BL1802" s="17" t="s">
        <v>183</v>
      </c>
      <c r="BM1802" s="156" t="s">
        <v>3713</v>
      </c>
    </row>
    <row r="1803" spans="2:65" s="15" customFormat="1">
      <c r="B1803" s="180"/>
      <c r="D1803" s="159" t="s">
        <v>184</v>
      </c>
      <c r="E1803" s="181" t="s">
        <v>1</v>
      </c>
      <c r="F1803" s="182" t="s">
        <v>3704</v>
      </c>
      <c r="H1803" s="181" t="s">
        <v>1</v>
      </c>
      <c r="I1803" s="183"/>
      <c r="L1803" s="180"/>
      <c r="M1803" s="184"/>
      <c r="T1803" s="185"/>
      <c r="AT1803" s="181" t="s">
        <v>184</v>
      </c>
      <c r="AU1803" s="181" t="s">
        <v>88</v>
      </c>
      <c r="AV1803" s="15" t="s">
        <v>82</v>
      </c>
      <c r="AW1803" s="15" t="s">
        <v>31</v>
      </c>
      <c r="AX1803" s="15" t="s">
        <v>75</v>
      </c>
      <c r="AY1803" s="181" t="s">
        <v>177</v>
      </c>
    </row>
    <row r="1804" spans="2:65" s="12" customFormat="1">
      <c r="B1804" s="158"/>
      <c r="D1804" s="159" t="s">
        <v>184</v>
      </c>
      <c r="E1804" s="160" t="s">
        <v>1</v>
      </c>
      <c r="F1804" s="161" t="s">
        <v>3705</v>
      </c>
      <c r="H1804" s="162">
        <v>8</v>
      </c>
      <c r="I1804" s="163"/>
      <c r="L1804" s="158"/>
      <c r="M1804" s="164"/>
      <c r="T1804" s="165"/>
      <c r="AT1804" s="160" t="s">
        <v>184</v>
      </c>
      <c r="AU1804" s="160" t="s">
        <v>88</v>
      </c>
      <c r="AV1804" s="12" t="s">
        <v>88</v>
      </c>
      <c r="AW1804" s="12" t="s">
        <v>31</v>
      </c>
      <c r="AX1804" s="12" t="s">
        <v>75</v>
      </c>
      <c r="AY1804" s="160" t="s">
        <v>177</v>
      </c>
    </row>
    <row r="1805" spans="2:65" s="12" customFormat="1">
      <c r="B1805" s="158"/>
      <c r="D1805" s="159" t="s">
        <v>184</v>
      </c>
      <c r="E1805" s="160" t="s">
        <v>1</v>
      </c>
      <c r="F1805" s="161" t="s">
        <v>3706</v>
      </c>
      <c r="H1805" s="162">
        <v>2</v>
      </c>
      <c r="I1805" s="163"/>
      <c r="L1805" s="158"/>
      <c r="M1805" s="164"/>
      <c r="T1805" s="165"/>
      <c r="AT1805" s="160" t="s">
        <v>184</v>
      </c>
      <c r="AU1805" s="160" t="s">
        <v>88</v>
      </c>
      <c r="AV1805" s="12" t="s">
        <v>88</v>
      </c>
      <c r="AW1805" s="12" t="s">
        <v>31</v>
      </c>
      <c r="AX1805" s="12" t="s">
        <v>82</v>
      </c>
      <c r="AY1805" s="160" t="s">
        <v>177</v>
      </c>
    </row>
    <row r="1806" spans="2:65" s="12" customFormat="1">
      <c r="B1806" s="158"/>
      <c r="D1806" s="159" t="s">
        <v>184</v>
      </c>
      <c r="E1806" s="160" t="s">
        <v>1</v>
      </c>
      <c r="F1806" s="161" t="s">
        <v>3707</v>
      </c>
      <c r="H1806" s="162">
        <v>1</v>
      </c>
      <c r="I1806" s="163"/>
      <c r="L1806" s="158"/>
      <c r="M1806" s="164"/>
      <c r="T1806" s="165"/>
      <c r="AT1806" s="160" t="s">
        <v>184</v>
      </c>
      <c r="AU1806" s="160" t="s">
        <v>88</v>
      </c>
      <c r="AV1806" s="12" t="s">
        <v>88</v>
      </c>
      <c r="AW1806" s="12" t="s">
        <v>31</v>
      </c>
      <c r="AX1806" s="12" t="s">
        <v>75</v>
      </c>
      <c r="AY1806" s="160" t="s">
        <v>177</v>
      </c>
    </row>
    <row r="1807" spans="2:65" s="12" customFormat="1">
      <c r="B1807" s="158"/>
      <c r="D1807" s="159" t="s">
        <v>184</v>
      </c>
      <c r="E1807" s="160" t="s">
        <v>1</v>
      </c>
      <c r="F1807" s="161" t="s">
        <v>3708</v>
      </c>
      <c r="H1807" s="162">
        <v>1</v>
      </c>
      <c r="I1807" s="163"/>
      <c r="L1807" s="158"/>
      <c r="M1807" s="164"/>
      <c r="T1807" s="165"/>
      <c r="AT1807" s="160" t="s">
        <v>184</v>
      </c>
      <c r="AU1807" s="160" t="s">
        <v>88</v>
      </c>
      <c r="AV1807" s="12" t="s">
        <v>88</v>
      </c>
      <c r="AW1807" s="12" t="s">
        <v>31</v>
      </c>
      <c r="AX1807" s="12" t="s">
        <v>75</v>
      </c>
      <c r="AY1807" s="160" t="s">
        <v>177</v>
      </c>
    </row>
    <row r="1808" spans="2:65" s="14" customFormat="1">
      <c r="B1808" s="173"/>
      <c r="D1808" s="159" t="s">
        <v>184</v>
      </c>
      <c r="E1808" s="174" t="s">
        <v>1</v>
      </c>
      <c r="F1808" s="175" t="s">
        <v>209</v>
      </c>
      <c r="H1808" s="176">
        <v>12</v>
      </c>
      <c r="I1808" s="177"/>
      <c r="L1808" s="173"/>
      <c r="M1808" s="178"/>
      <c r="T1808" s="179"/>
      <c r="AT1808" s="174" t="s">
        <v>184</v>
      </c>
      <c r="AU1808" s="174" t="s">
        <v>88</v>
      </c>
      <c r="AV1808" s="14" t="s">
        <v>191</v>
      </c>
      <c r="AW1808" s="14" t="s">
        <v>31</v>
      </c>
      <c r="AX1808" s="14" t="s">
        <v>75</v>
      </c>
      <c r="AY1808" s="174" t="s">
        <v>177</v>
      </c>
    </row>
    <row r="1809" spans="2:65" s="15" customFormat="1" ht="30.6">
      <c r="B1809" s="180"/>
      <c r="D1809" s="159" t="s">
        <v>184</v>
      </c>
      <c r="E1809" s="181" t="s">
        <v>1</v>
      </c>
      <c r="F1809" s="182" t="s">
        <v>3709</v>
      </c>
      <c r="H1809" s="181" t="s">
        <v>1</v>
      </c>
      <c r="I1809" s="183"/>
      <c r="L1809" s="180"/>
      <c r="M1809" s="184"/>
      <c r="T1809" s="185"/>
      <c r="AT1809" s="181" t="s">
        <v>184</v>
      </c>
      <c r="AU1809" s="181" t="s">
        <v>88</v>
      </c>
      <c r="AV1809" s="15" t="s">
        <v>82</v>
      </c>
      <c r="AW1809" s="15" t="s">
        <v>31</v>
      </c>
      <c r="AX1809" s="15" t="s">
        <v>75</v>
      </c>
      <c r="AY1809" s="181" t="s">
        <v>177</v>
      </c>
    </row>
    <row r="1810" spans="2:65" s="15" customFormat="1" ht="20.399999999999999">
      <c r="B1810" s="180"/>
      <c r="D1810" s="159" t="s">
        <v>184</v>
      </c>
      <c r="E1810" s="181" t="s">
        <v>1</v>
      </c>
      <c r="F1810" s="182" t="s">
        <v>3689</v>
      </c>
      <c r="H1810" s="181" t="s">
        <v>1</v>
      </c>
      <c r="I1810" s="183"/>
      <c r="L1810" s="180"/>
      <c r="M1810" s="184"/>
      <c r="T1810" s="185"/>
      <c r="AT1810" s="181" t="s">
        <v>184</v>
      </c>
      <c r="AU1810" s="181" t="s">
        <v>88</v>
      </c>
      <c r="AV1810" s="15" t="s">
        <v>82</v>
      </c>
      <c r="AW1810" s="15" t="s">
        <v>31</v>
      </c>
      <c r="AX1810" s="15" t="s">
        <v>75</v>
      </c>
      <c r="AY1810" s="181" t="s">
        <v>177</v>
      </c>
    </row>
    <row r="1811" spans="2:65" s="13" customFormat="1">
      <c r="B1811" s="166"/>
      <c r="D1811" s="159" t="s">
        <v>184</v>
      </c>
      <c r="E1811" s="167" t="s">
        <v>1</v>
      </c>
      <c r="F1811" s="168" t="s">
        <v>186</v>
      </c>
      <c r="H1811" s="169">
        <v>12</v>
      </c>
      <c r="I1811" s="170"/>
      <c r="L1811" s="166"/>
      <c r="M1811" s="171"/>
      <c r="T1811" s="172"/>
      <c r="AT1811" s="167" t="s">
        <v>184</v>
      </c>
      <c r="AU1811" s="167" t="s">
        <v>88</v>
      </c>
      <c r="AV1811" s="13" t="s">
        <v>183</v>
      </c>
      <c r="AW1811" s="13" t="s">
        <v>31</v>
      </c>
      <c r="AX1811" s="13" t="s">
        <v>75</v>
      </c>
      <c r="AY1811" s="167" t="s">
        <v>177</v>
      </c>
    </row>
    <row r="1812" spans="2:65" s="1" customFormat="1" ht="33" customHeight="1">
      <c r="B1812" s="143"/>
      <c r="C1812" s="144" t="s">
        <v>1384</v>
      </c>
      <c r="D1812" s="144" t="s">
        <v>179</v>
      </c>
      <c r="E1812" s="145" t="s">
        <v>3714</v>
      </c>
      <c r="F1812" s="146" t="s">
        <v>3715</v>
      </c>
      <c r="G1812" s="147" t="s">
        <v>260</v>
      </c>
      <c r="H1812" s="148">
        <v>1</v>
      </c>
      <c r="I1812" s="149"/>
      <c r="J1812" s="150">
        <f>ROUND(I1812*H1812,2)</f>
        <v>0</v>
      </c>
      <c r="K1812" s="151"/>
      <c r="L1812" s="32"/>
      <c r="M1812" s="152" t="s">
        <v>1</v>
      </c>
      <c r="N1812" s="153" t="s">
        <v>41</v>
      </c>
      <c r="P1812" s="154">
        <f>O1812*H1812</f>
        <v>0</v>
      </c>
      <c r="Q1812" s="154">
        <v>0</v>
      </c>
      <c r="R1812" s="154">
        <f>Q1812*H1812</f>
        <v>0</v>
      </c>
      <c r="S1812" s="154">
        <v>0</v>
      </c>
      <c r="T1812" s="155">
        <f>S1812*H1812</f>
        <v>0</v>
      </c>
      <c r="AR1812" s="156" t="s">
        <v>183</v>
      </c>
      <c r="AT1812" s="156" t="s">
        <v>179</v>
      </c>
      <c r="AU1812" s="156" t="s">
        <v>88</v>
      </c>
      <c r="AY1812" s="17" t="s">
        <v>177</v>
      </c>
      <c r="BE1812" s="157">
        <f>IF(N1812="základná",J1812,0)</f>
        <v>0</v>
      </c>
      <c r="BF1812" s="157">
        <f>IF(N1812="znížená",J1812,0)</f>
        <v>0</v>
      </c>
      <c r="BG1812" s="157">
        <f>IF(N1812="zákl. prenesená",J1812,0)</f>
        <v>0</v>
      </c>
      <c r="BH1812" s="157">
        <f>IF(N1812="zníž. prenesená",J1812,0)</f>
        <v>0</v>
      </c>
      <c r="BI1812" s="157">
        <f>IF(N1812="nulová",J1812,0)</f>
        <v>0</v>
      </c>
      <c r="BJ1812" s="17" t="s">
        <v>88</v>
      </c>
      <c r="BK1812" s="157">
        <f>ROUND(I1812*H1812,2)</f>
        <v>0</v>
      </c>
      <c r="BL1812" s="17" t="s">
        <v>183</v>
      </c>
      <c r="BM1812" s="156" t="s">
        <v>3716</v>
      </c>
    </row>
    <row r="1813" spans="2:65" s="15" customFormat="1">
      <c r="B1813" s="180"/>
      <c r="D1813" s="159" t="s">
        <v>184</v>
      </c>
      <c r="E1813" s="181" t="s">
        <v>1</v>
      </c>
      <c r="F1813" s="182" t="s">
        <v>3704</v>
      </c>
      <c r="H1813" s="181" t="s">
        <v>1</v>
      </c>
      <c r="I1813" s="183"/>
      <c r="L1813" s="180"/>
      <c r="M1813" s="184"/>
      <c r="T1813" s="185"/>
      <c r="AT1813" s="181" t="s">
        <v>184</v>
      </c>
      <c r="AU1813" s="181" t="s">
        <v>88</v>
      </c>
      <c r="AV1813" s="15" t="s">
        <v>82</v>
      </c>
      <c r="AW1813" s="15" t="s">
        <v>31</v>
      </c>
      <c r="AX1813" s="15" t="s">
        <v>75</v>
      </c>
      <c r="AY1813" s="181" t="s">
        <v>177</v>
      </c>
    </row>
    <row r="1814" spans="2:65" s="12" customFormat="1">
      <c r="B1814" s="158"/>
      <c r="D1814" s="159" t="s">
        <v>184</v>
      </c>
      <c r="E1814" s="160" t="s">
        <v>1</v>
      </c>
      <c r="F1814" s="161" t="s">
        <v>3705</v>
      </c>
      <c r="H1814" s="162">
        <v>8</v>
      </c>
      <c r="I1814" s="163"/>
      <c r="L1814" s="158"/>
      <c r="M1814" s="164"/>
      <c r="T1814" s="165"/>
      <c r="AT1814" s="160" t="s">
        <v>184</v>
      </c>
      <c r="AU1814" s="160" t="s">
        <v>88</v>
      </c>
      <c r="AV1814" s="12" t="s">
        <v>88</v>
      </c>
      <c r="AW1814" s="12" t="s">
        <v>31</v>
      </c>
      <c r="AX1814" s="12" t="s">
        <v>75</v>
      </c>
      <c r="AY1814" s="160" t="s">
        <v>177</v>
      </c>
    </row>
    <row r="1815" spans="2:65" s="12" customFormat="1">
      <c r="B1815" s="158"/>
      <c r="D1815" s="159" t="s">
        <v>184</v>
      </c>
      <c r="E1815" s="160" t="s">
        <v>1</v>
      </c>
      <c r="F1815" s="161" t="s">
        <v>3706</v>
      </c>
      <c r="H1815" s="162">
        <v>2</v>
      </c>
      <c r="I1815" s="163"/>
      <c r="L1815" s="158"/>
      <c r="M1815" s="164"/>
      <c r="T1815" s="165"/>
      <c r="AT1815" s="160" t="s">
        <v>184</v>
      </c>
      <c r="AU1815" s="160" t="s">
        <v>88</v>
      </c>
      <c r="AV1815" s="12" t="s">
        <v>88</v>
      </c>
      <c r="AW1815" s="12" t="s">
        <v>31</v>
      </c>
      <c r="AX1815" s="12" t="s">
        <v>75</v>
      </c>
      <c r="AY1815" s="160" t="s">
        <v>177</v>
      </c>
    </row>
    <row r="1816" spans="2:65" s="12" customFormat="1">
      <c r="B1816" s="158"/>
      <c r="D1816" s="159" t="s">
        <v>184</v>
      </c>
      <c r="E1816" s="160" t="s">
        <v>1</v>
      </c>
      <c r="F1816" s="161" t="s">
        <v>3707</v>
      </c>
      <c r="H1816" s="162">
        <v>1</v>
      </c>
      <c r="I1816" s="163"/>
      <c r="L1816" s="158"/>
      <c r="M1816" s="164"/>
      <c r="T1816" s="165"/>
      <c r="AT1816" s="160" t="s">
        <v>184</v>
      </c>
      <c r="AU1816" s="160" t="s">
        <v>88</v>
      </c>
      <c r="AV1816" s="12" t="s">
        <v>88</v>
      </c>
      <c r="AW1816" s="12" t="s">
        <v>31</v>
      </c>
      <c r="AX1816" s="12" t="s">
        <v>82</v>
      </c>
      <c r="AY1816" s="160" t="s">
        <v>177</v>
      </c>
    </row>
    <row r="1817" spans="2:65" s="12" customFormat="1">
      <c r="B1817" s="158"/>
      <c r="D1817" s="159" t="s">
        <v>184</v>
      </c>
      <c r="E1817" s="160" t="s">
        <v>1</v>
      </c>
      <c r="F1817" s="161" t="s">
        <v>3708</v>
      </c>
      <c r="H1817" s="162">
        <v>1</v>
      </c>
      <c r="I1817" s="163"/>
      <c r="L1817" s="158"/>
      <c r="M1817" s="164"/>
      <c r="T1817" s="165"/>
      <c r="AT1817" s="160" t="s">
        <v>184</v>
      </c>
      <c r="AU1817" s="160" t="s">
        <v>88</v>
      </c>
      <c r="AV1817" s="12" t="s">
        <v>88</v>
      </c>
      <c r="AW1817" s="12" t="s">
        <v>31</v>
      </c>
      <c r="AX1817" s="12" t="s">
        <v>75</v>
      </c>
      <c r="AY1817" s="160" t="s">
        <v>177</v>
      </c>
    </row>
    <row r="1818" spans="2:65" s="14" customFormat="1">
      <c r="B1818" s="173"/>
      <c r="D1818" s="159" t="s">
        <v>184</v>
      </c>
      <c r="E1818" s="174" t="s">
        <v>1</v>
      </c>
      <c r="F1818" s="175" t="s">
        <v>209</v>
      </c>
      <c r="H1818" s="176">
        <v>12</v>
      </c>
      <c r="I1818" s="177"/>
      <c r="L1818" s="173"/>
      <c r="M1818" s="178"/>
      <c r="T1818" s="179"/>
      <c r="AT1818" s="174" t="s">
        <v>184</v>
      </c>
      <c r="AU1818" s="174" t="s">
        <v>88</v>
      </c>
      <c r="AV1818" s="14" t="s">
        <v>191</v>
      </c>
      <c r="AW1818" s="14" t="s">
        <v>31</v>
      </c>
      <c r="AX1818" s="14" t="s">
        <v>75</v>
      </c>
      <c r="AY1818" s="174" t="s">
        <v>177</v>
      </c>
    </row>
    <row r="1819" spans="2:65" s="15" customFormat="1" ht="30.6">
      <c r="B1819" s="180"/>
      <c r="D1819" s="159" t="s">
        <v>184</v>
      </c>
      <c r="E1819" s="181" t="s">
        <v>1</v>
      </c>
      <c r="F1819" s="182" t="s">
        <v>3709</v>
      </c>
      <c r="H1819" s="181" t="s">
        <v>1</v>
      </c>
      <c r="I1819" s="183"/>
      <c r="L1819" s="180"/>
      <c r="M1819" s="184"/>
      <c r="T1819" s="185"/>
      <c r="AT1819" s="181" t="s">
        <v>184</v>
      </c>
      <c r="AU1819" s="181" t="s">
        <v>88</v>
      </c>
      <c r="AV1819" s="15" t="s">
        <v>82</v>
      </c>
      <c r="AW1819" s="15" t="s">
        <v>31</v>
      </c>
      <c r="AX1819" s="15" t="s">
        <v>75</v>
      </c>
      <c r="AY1819" s="181" t="s">
        <v>177</v>
      </c>
    </row>
    <row r="1820" spans="2:65" s="15" customFormat="1" ht="20.399999999999999">
      <c r="B1820" s="180"/>
      <c r="D1820" s="159" t="s">
        <v>184</v>
      </c>
      <c r="E1820" s="181" t="s">
        <v>1</v>
      </c>
      <c r="F1820" s="182" t="s">
        <v>3689</v>
      </c>
      <c r="H1820" s="181" t="s">
        <v>1</v>
      </c>
      <c r="I1820" s="183"/>
      <c r="L1820" s="180"/>
      <c r="M1820" s="184"/>
      <c r="T1820" s="185"/>
      <c r="AT1820" s="181" t="s">
        <v>184</v>
      </c>
      <c r="AU1820" s="181" t="s">
        <v>88</v>
      </c>
      <c r="AV1820" s="15" t="s">
        <v>82</v>
      </c>
      <c r="AW1820" s="15" t="s">
        <v>31</v>
      </c>
      <c r="AX1820" s="15" t="s">
        <v>75</v>
      </c>
      <c r="AY1820" s="181" t="s">
        <v>177</v>
      </c>
    </row>
    <row r="1821" spans="2:65" s="13" customFormat="1">
      <c r="B1821" s="166"/>
      <c r="D1821" s="159" t="s">
        <v>184</v>
      </c>
      <c r="E1821" s="167" t="s">
        <v>1</v>
      </c>
      <c r="F1821" s="168" t="s">
        <v>186</v>
      </c>
      <c r="H1821" s="169">
        <v>12</v>
      </c>
      <c r="I1821" s="170"/>
      <c r="L1821" s="166"/>
      <c r="M1821" s="171"/>
      <c r="T1821" s="172"/>
      <c r="AT1821" s="167" t="s">
        <v>184</v>
      </c>
      <c r="AU1821" s="167" t="s">
        <v>88</v>
      </c>
      <c r="AV1821" s="13" t="s">
        <v>183</v>
      </c>
      <c r="AW1821" s="13" t="s">
        <v>31</v>
      </c>
      <c r="AX1821" s="13" t="s">
        <v>75</v>
      </c>
      <c r="AY1821" s="167" t="s">
        <v>177</v>
      </c>
    </row>
    <row r="1822" spans="2:65" s="1" customFormat="1" ht="37.950000000000003" customHeight="1">
      <c r="B1822" s="143"/>
      <c r="C1822" s="144" t="s">
        <v>3717</v>
      </c>
      <c r="D1822" s="144" t="s">
        <v>179</v>
      </c>
      <c r="E1822" s="145" t="s">
        <v>3718</v>
      </c>
      <c r="F1822" s="146" t="s">
        <v>3719</v>
      </c>
      <c r="G1822" s="147" t="s">
        <v>260</v>
      </c>
      <c r="H1822" s="148">
        <v>1</v>
      </c>
      <c r="I1822" s="149"/>
      <c r="J1822" s="150">
        <f>ROUND(I1822*H1822,2)</f>
        <v>0</v>
      </c>
      <c r="K1822" s="151"/>
      <c r="L1822" s="32"/>
      <c r="M1822" s="152" t="s">
        <v>1</v>
      </c>
      <c r="N1822" s="153" t="s">
        <v>41</v>
      </c>
      <c r="P1822" s="154">
        <f>O1822*H1822</f>
        <v>0</v>
      </c>
      <c r="Q1822" s="154">
        <v>0</v>
      </c>
      <c r="R1822" s="154">
        <f>Q1822*H1822</f>
        <v>0</v>
      </c>
      <c r="S1822" s="154">
        <v>0</v>
      </c>
      <c r="T1822" s="155">
        <f>S1822*H1822</f>
        <v>0</v>
      </c>
      <c r="AR1822" s="156" t="s">
        <v>183</v>
      </c>
      <c r="AT1822" s="156" t="s">
        <v>179</v>
      </c>
      <c r="AU1822" s="156" t="s">
        <v>88</v>
      </c>
      <c r="AY1822" s="17" t="s">
        <v>177</v>
      </c>
      <c r="BE1822" s="157">
        <f>IF(N1822="základná",J1822,0)</f>
        <v>0</v>
      </c>
      <c r="BF1822" s="157">
        <f>IF(N1822="znížená",J1822,0)</f>
        <v>0</v>
      </c>
      <c r="BG1822" s="157">
        <f>IF(N1822="zákl. prenesená",J1822,0)</f>
        <v>0</v>
      </c>
      <c r="BH1822" s="157">
        <f>IF(N1822="zníž. prenesená",J1822,0)</f>
        <v>0</v>
      </c>
      <c r="BI1822" s="157">
        <f>IF(N1822="nulová",J1822,0)</f>
        <v>0</v>
      </c>
      <c r="BJ1822" s="17" t="s">
        <v>88</v>
      </c>
      <c r="BK1822" s="157">
        <f>ROUND(I1822*H1822,2)</f>
        <v>0</v>
      </c>
      <c r="BL1822" s="17" t="s">
        <v>183</v>
      </c>
      <c r="BM1822" s="156" t="s">
        <v>3720</v>
      </c>
    </row>
    <row r="1823" spans="2:65" s="15" customFormat="1">
      <c r="B1823" s="180"/>
      <c r="D1823" s="159" t="s">
        <v>184</v>
      </c>
      <c r="E1823" s="181" t="s">
        <v>1</v>
      </c>
      <c r="F1823" s="182" t="s">
        <v>3704</v>
      </c>
      <c r="H1823" s="181" t="s">
        <v>1</v>
      </c>
      <c r="I1823" s="183"/>
      <c r="L1823" s="180"/>
      <c r="M1823" s="184"/>
      <c r="T1823" s="185"/>
      <c r="AT1823" s="181" t="s">
        <v>184</v>
      </c>
      <c r="AU1823" s="181" t="s">
        <v>88</v>
      </c>
      <c r="AV1823" s="15" t="s">
        <v>82</v>
      </c>
      <c r="AW1823" s="15" t="s">
        <v>31</v>
      </c>
      <c r="AX1823" s="15" t="s">
        <v>75</v>
      </c>
      <c r="AY1823" s="181" t="s">
        <v>177</v>
      </c>
    </row>
    <row r="1824" spans="2:65" s="12" customFormat="1">
      <c r="B1824" s="158"/>
      <c r="D1824" s="159" t="s">
        <v>184</v>
      </c>
      <c r="E1824" s="160" t="s">
        <v>1</v>
      </c>
      <c r="F1824" s="161" t="s">
        <v>3705</v>
      </c>
      <c r="H1824" s="162">
        <v>8</v>
      </c>
      <c r="I1824" s="163"/>
      <c r="L1824" s="158"/>
      <c r="M1824" s="164"/>
      <c r="T1824" s="165"/>
      <c r="AT1824" s="160" t="s">
        <v>184</v>
      </c>
      <c r="AU1824" s="160" t="s">
        <v>88</v>
      </c>
      <c r="AV1824" s="12" t="s">
        <v>88</v>
      </c>
      <c r="AW1824" s="12" t="s">
        <v>31</v>
      </c>
      <c r="AX1824" s="12" t="s">
        <v>75</v>
      </c>
      <c r="AY1824" s="160" t="s">
        <v>177</v>
      </c>
    </row>
    <row r="1825" spans="2:65" s="12" customFormat="1">
      <c r="B1825" s="158"/>
      <c r="D1825" s="159" t="s">
        <v>184</v>
      </c>
      <c r="E1825" s="160" t="s">
        <v>1</v>
      </c>
      <c r="F1825" s="161" t="s">
        <v>3706</v>
      </c>
      <c r="H1825" s="162">
        <v>2</v>
      </c>
      <c r="I1825" s="163"/>
      <c r="L1825" s="158"/>
      <c r="M1825" s="164"/>
      <c r="T1825" s="165"/>
      <c r="AT1825" s="160" t="s">
        <v>184</v>
      </c>
      <c r="AU1825" s="160" t="s">
        <v>88</v>
      </c>
      <c r="AV1825" s="12" t="s">
        <v>88</v>
      </c>
      <c r="AW1825" s="12" t="s">
        <v>31</v>
      </c>
      <c r="AX1825" s="12" t="s">
        <v>75</v>
      </c>
      <c r="AY1825" s="160" t="s">
        <v>177</v>
      </c>
    </row>
    <row r="1826" spans="2:65" s="12" customFormat="1">
      <c r="B1826" s="158"/>
      <c r="D1826" s="159" t="s">
        <v>184</v>
      </c>
      <c r="E1826" s="160" t="s">
        <v>1</v>
      </c>
      <c r="F1826" s="161" t="s">
        <v>3707</v>
      </c>
      <c r="H1826" s="162">
        <v>1</v>
      </c>
      <c r="I1826" s="163"/>
      <c r="L1826" s="158"/>
      <c r="M1826" s="164"/>
      <c r="T1826" s="165"/>
      <c r="AT1826" s="160" t="s">
        <v>184</v>
      </c>
      <c r="AU1826" s="160" t="s">
        <v>88</v>
      </c>
      <c r="AV1826" s="12" t="s">
        <v>88</v>
      </c>
      <c r="AW1826" s="12" t="s">
        <v>31</v>
      </c>
      <c r="AX1826" s="12" t="s">
        <v>75</v>
      </c>
      <c r="AY1826" s="160" t="s">
        <v>177</v>
      </c>
    </row>
    <row r="1827" spans="2:65" s="12" customFormat="1">
      <c r="B1827" s="158"/>
      <c r="D1827" s="159" t="s">
        <v>184</v>
      </c>
      <c r="E1827" s="160" t="s">
        <v>1</v>
      </c>
      <c r="F1827" s="161" t="s">
        <v>3708</v>
      </c>
      <c r="H1827" s="162">
        <v>1</v>
      </c>
      <c r="I1827" s="163"/>
      <c r="L1827" s="158"/>
      <c r="M1827" s="164"/>
      <c r="T1827" s="165"/>
      <c r="AT1827" s="160" t="s">
        <v>184</v>
      </c>
      <c r="AU1827" s="160" t="s">
        <v>88</v>
      </c>
      <c r="AV1827" s="12" t="s">
        <v>88</v>
      </c>
      <c r="AW1827" s="12" t="s">
        <v>31</v>
      </c>
      <c r="AX1827" s="12" t="s">
        <v>82</v>
      </c>
      <c r="AY1827" s="160" t="s">
        <v>177</v>
      </c>
    </row>
    <row r="1828" spans="2:65" s="14" customFormat="1">
      <c r="B1828" s="173"/>
      <c r="D1828" s="159" t="s">
        <v>184</v>
      </c>
      <c r="E1828" s="174" t="s">
        <v>1</v>
      </c>
      <c r="F1828" s="175" t="s">
        <v>209</v>
      </c>
      <c r="H1828" s="176">
        <v>12</v>
      </c>
      <c r="I1828" s="177"/>
      <c r="L1828" s="173"/>
      <c r="M1828" s="178"/>
      <c r="T1828" s="179"/>
      <c r="AT1828" s="174" t="s">
        <v>184</v>
      </c>
      <c r="AU1828" s="174" t="s">
        <v>88</v>
      </c>
      <c r="AV1828" s="14" t="s">
        <v>191</v>
      </c>
      <c r="AW1828" s="14" t="s">
        <v>31</v>
      </c>
      <c r="AX1828" s="14" t="s">
        <v>75</v>
      </c>
      <c r="AY1828" s="174" t="s">
        <v>177</v>
      </c>
    </row>
    <row r="1829" spans="2:65" s="15" customFormat="1" ht="30.6">
      <c r="B1829" s="180"/>
      <c r="D1829" s="159" t="s">
        <v>184</v>
      </c>
      <c r="E1829" s="181" t="s">
        <v>1</v>
      </c>
      <c r="F1829" s="182" t="s">
        <v>3709</v>
      </c>
      <c r="H1829" s="181" t="s">
        <v>1</v>
      </c>
      <c r="I1829" s="183"/>
      <c r="L1829" s="180"/>
      <c r="M1829" s="184"/>
      <c r="T1829" s="185"/>
      <c r="AT1829" s="181" t="s">
        <v>184</v>
      </c>
      <c r="AU1829" s="181" t="s">
        <v>88</v>
      </c>
      <c r="AV1829" s="15" t="s">
        <v>82</v>
      </c>
      <c r="AW1829" s="15" t="s">
        <v>31</v>
      </c>
      <c r="AX1829" s="15" t="s">
        <v>75</v>
      </c>
      <c r="AY1829" s="181" t="s">
        <v>177</v>
      </c>
    </row>
    <row r="1830" spans="2:65" s="15" customFormat="1" ht="20.399999999999999">
      <c r="B1830" s="180"/>
      <c r="D1830" s="159" t="s">
        <v>184</v>
      </c>
      <c r="E1830" s="181" t="s">
        <v>1</v>
      </c>
      <c r="F1830" s="182" t="s">
        <v>3689</v>
      </c>
      <c r="H1830" s="181" t="s">
        <v>1</v>
      </c>
      <c r="I1830" s="183"/>
      <c r="L1830" s="180"/>
      <c r="M1830" s="184"/>
      <c r="T1830" s="185"/>
      <c r="AT1830" s="181" t="s">
        <v>184</v>
      </c>
      <c r="AU1830" s="181" t="s">
        <v>88</v>
      </c>
      <c r="AV1830" s="15" t="s">
        <v>82</v>
      </c>
      <c r="AW1830" s="15" t="s">
        <v>31</v>
      </c>
      <c r="AX1830" s="15" t="s">
        <v>75</v>
      </c>
      <c r="AY1830" s="181" t="s">
        <v>177</v>
      </c>
    </row>
    <row r="1831" spans="2:65" s="13" customFormat="1">
      <c r="B1831" s="166"/>
      <c r="D1831" s="159" t="s">
        <v>184</v>
      </c>
      <c r="E1831" s="167" t="s">
        <v>1</v>
      </c>
      <c r="F1831" s="168" t="s">
        <v>186</v>
      </c>
      <c r="H1831" s="169">
        <v>12</v>
      </c>
      <c r="I1831" s="170"/>
      <c r="L1831" s="166"/>
      <c r="M1831" s="171"/>
      <c r="T1831" s="172"/>
      <c r="AT1831" s="167" t="s">
        <v>184</v>
      </c>
      <c r="AU1831" s="167" t="s">
        <v>88</v>
      </c>
      <c r="AV1831" s="13" t="s">
        <v>183</v>
      </c>
      <c r="AW1831" s="13" t="s">
        <v>31</v>
      </c>
      <c r="AX1831" s="13" t="s">
        <v>75</v>
      </c>
      <c r="AY1831" s="167" t="s">
        <v>177</v>
      </c>
    </row>
    <row r="1832" spans="2:65" s="1" customFormat="1" ht="37.950000000000003" customHeight="1">
      <c r="B1832" s="143"/>
      <c r="C1832" s="144" t="s">
        <v>1405</v>
      </c>
      <c r="D1832" s="144" t="s">
        <v>179</v>
      </c>
      <c r="E1832" s="145" t="s">
        <v>3721</v>
      </c>
      <c r="F1832" s="146" t="s">
        <v>3722</v>
      </c>
      <c r="G1832" s="147" t="s">
        <v>260</v>
      </c>
      <c r="H1832" s="148">
        <v>2</v>
      </c>
      <c r="I1832" s="149"/>
      <c r="J1832" s="150">
        <f>ROUND(I1832*H1832,2)</f>
        <v>0</v>
      </c>
      <c r="K1832" s="151"/>
      <c r="L1832" s="32"/>
      <c r="M1832" s="152" t="s">
        <v>1</v>
      </c>
      <c r="N1832" s="153" t="s">
        <v>41</v>
      </c>
      <c r="P1832" s="154">
        <f>O1832*H1832</f>
        <v>0</v>
      </c>
      <c r="Q1832" s="154">
        <v>0</v>
      </c>
      <c r="R1832" s="154">
        <f>Q1832*H1832</f>
        <v>0</v>
      </c>
      <c r="S1832" s="154">
        <v>0</v>
      </c>
      <c r="T1832" s="155">
        <f>S1832*H1832</f>
        <v>0</v>
      </c>
      <c r="AR1832" s="156" t="s">
        <v>183</v>
      </c>
      <c r="AT1832" s="156" t="s">
        <v>179</v>
      </c>
      <c r="AU1832" s="156" t="s">
        <v>88</v>
      </c>
      <c r="AY1832" s="17" t="s">
        <v>177</v>
      </c>
      <c r="BE1832" s="157">
        <f>IF(N1832="základná",J1832,0)</f>
        <v>0</v>
      </c>
      <c r="BF1832" s="157">
        <f>IF(N1832="znížená",J1832,0)</f>
        <v>0</v>
      </c>
      <c r="BG1832" s="157">
        <f>IF(N1832="zákl. prenesená",J1832,0)</f>
        <v>0</v>
      </c>
      <c r="BH1832" s="157">
        <f>IF(N1832="zníž. prenesená",J1832,0)</f>
        <v>0</v>
      </c>
      <c r="BI1832" s="157">
        <f>IF(N1832="nulová",J1832,0)</f>
        <v>0</v>
      </c>
      <c r="BJ1832" s="17" t="s">
        <v>88</v>
      </c>
      <c r="BK1832" s="157">
        <f>ROUND(I1832*H1832,2)</f>
        <v>0</v>
      </c>
      <c r="BL1832" s="17" t="s">
        <v>183</v>
      </c>
      <c r="BM1832" s="156" t="s">
        <v>3723</v>
      </c>
    </row>
    <row r="1833" spans="2:65" s="15" customFormat="1">
      <c r="B1833" s="180"/>
      <c r="D1833" s="159" t="s">
        <v>184</v>
      </c>
      <c r="E1833" s="181" t="s">
        <v>1</v>
      </c>
      <c r="F1833" s="182" t="s">
        <v>3724</v>
      </c>
      <c r="H1833" s="181" t="s">
        <v>1</v>
      </c>
      <c r="I1833" s="183"/>
      <c r="L1833" s="180"/>
      <c r="M1833" s="184"/>
      <c r="T1833" s="185"/>
      <c r="AT1833" s="181" t="s">
        <v>184</v>
      </c>
      <c r="AU1833" s="181" t="s">
        <v>88</v>
      </c>
      <c r="AV1833" s="15" t="s">
        <v>82</v>
      </c>
      <c r="AW1833" s="15" t="s">
        <v>31</v>
      </c>
      <c r="AX1833" s="15" t="s">
        <v>75</v>
      </c>
      <c r="AY1833" s="181" t="s">
        <v>177</v>
      </c>
    </row>
    <row r="1834" spans="2:65" s="12" customFormat="1">
      <c r="B1834" s="158"/>
      <c r="D1834" s="159" t="s">
        <v>184</v>
      </c>
      <c r="E1834" s="160" t="s">
        <v>1</v>
      </c>
      <c r="F1834" s="161" t="s">
        <v>3725</v>
      </c>
      <c r="H1834" s="162">
        <v>1</v>
      </c>
      <c r="I1834" s="163"/>
      <c r="L1834" s="158"/>
      <c r="M1834" s="164"/>
      <c r="T1834" s="165"/>
      <c r="AT1834" s="160" t="s">
        <v>184</v>
      </c>
      <c r="AU1834" s="160" t="s">
        <v>88</v>
      </c>
      <c r="AV1834" s="12" t="s">
        <v>88</v>
      </c>
      <c r="AW1834" s="12" t="s">
        <v>31</v>
      </c>
      <c r="AX1834" s="12" t="s">
        <v>75</v>
      </c>
      <c r="AY1834" s="160" t="s">
        <v>177</v>
      </c>
    </row>
    <row r="1835" spans="2:65" s="12" customFormat="1">
      <c r="B1835" s="158"/>
      <c r="D1835" s="159" t="s">
        <v>184</v>
      </c>
      <c r="E1835" s="160" t="s">
        <v>1</v>
      </c>
      <c r="F1835" s="161" t="s">
        <v>3726</v>
      </c>
      <c r="H1835" s="162">
        <v>1</v>
      </c>
      <c r="I1835" s="163"/>
      <c r="L1835" s="158"/>
      <c r="M1835" s="164"/>
      <c r="T1835" s="165"/>
      <c r="AT1835" s="160" t="s">
        <v>184</v>
      </c>
      <c r="AU1835" s="160" t="s">
        <v>88</v>
      </c>
      <c r="AV1835" s="12" t="s">
        <v>88</v>
      </c>
      <c r="AW1835" s="12" t="s">
        <v>31</v>
      </c>
      <c r="AX1835" s="12" t="s">
        <v>75</v>
      </c>
      <c r="AY1835" s="160" t="s">
        <v>177</v>
      </c>
    </row>
    <row r="1836" spans="2:65" s="14" customFormat="1">
      <c r="B1836" s="173"/>
      <c r="D1836" s="159" t="s">
        <v>184</v>
      </c>
      <c r="E1836" s="174" t="s">
        <v>1</v>
      </c>
      <c r="F1836" s="175" t="s">
        <v>209</v>
      </c>
      <c r="H1836" s="176">
        <v>2</v>
      </c>
      <c r="I1836" s="177"/>
      <c r="L1836" s="173"/>
      <c r="M1836" s="178"/>
      <c r="T1836" s="179"/>
      <c r="AT1836" s="174" t="s">
        <v>184</v>
      </c>
      <c r="AU1836" s="174" t="s">
        <v>88</v>
      </c>
      <c r="AV1836" s="14" t="s">
        <v>191</v>
      </c>
      <c r="AW1836" s="14" t="s">
        <v>31</v>
      </c>
      <c r="AX1836" s="14" t="s">
        <v>75</v>
      </c>
      <c r="AY1836" s="174" t="s">
        <v>177</v>
      </c>
    </row>
    <row r="1837" spans="2:65" s="15" customFormat="1" ht="30.6">
      <c r="B1837" s="180"/>
      <c r="D1837" s="159" t="s">
        <v>184</v>
      </c>
      <c r="E1837" s="181" t="s">
        <v>1</v>
      </c>
      <c r="F1837" s="182" t="s">
        <v>3727</v>
      </c>
      <c r="H1837" s="181" t="s">
        <v>1</v>
      </c>
      <c r="I1837" s="183"/>
      <c r="L1837" s="180"/>
      <c r="M1837" s="184"/>
      <c r="T1837" s="185"/>
      <c r="AT1837" s="181" t="s">
        <v>184</v>
      </c>
      <c r="AU1837" s="181" t="s">
        <v>88</v>
      </c>
      <c r="AV1837" s="15" t="s">
        <v>82</v>
      </c>
      <c r="AW1837" s="15" t="s">
        <v>31</v>
      </c>
      <c r="AX1837" s="15" t="s">
        <v>75</v>
      </c>
      <c r="AY1837" s="181" t="s">
        <v>177</v>
      </c>
    </row>
    <row r="1838" spans="2:65" s="13" customFormat="1">
      <c r="B1838" s="166"/>
      <c r="D1838" s="159" t="s">
        <v>184</v>
      </c>
      <c r="E1838" s="167" t="s">
        <v>1</v>
      </c>
      <c r="F1838" s="168" t="s">
        <v>186</v>
      </c>
      <c r="H1838" s="169">
        <v>2</v>
      </c>
      <c r="I1838" s="170"/>
      <c r="L1838" s="166"/>
      <c r="M1838" s="171"/>
      <c r="T1838" s="172"/>
      <c r="AT1838" s="167" t="s">
        <v>184</v>
      </c>
      <c r="AU1838" s="167" t="s">
        <v>88</v>
      </c>
      <c r="AV1838" s="13" t="s">
        <v>183</v>
      </c>
      <c r="AW1838" s="13" t="s">
        <v>31</v>
      </c>
      <c r="AX1838" s="13" t="s">
        <v>82</v>
      </c>
      <c r="AY1838" s="167" t="s">
        <v>177</v>
      </c>
    </row>
    <row r="1839" spans="2:65" s="1" customFormat="1" ht="24.15" customHeight="1">
      <c r="B1839" s="143"/>
      <c r="C1839" s="144" t="s">
        <v>3728</v>
      </c>
      <c r="D1839" s="144" t="s">
        <v>179</v>
      </c>
      <c r="E1839" s="145" t="s">
        <v>3729</v>
      </c>
      <c r="F1839" s="146" t="s">
        <v>3730</v>
      </c>
      <c r="G1839" s="147" t="s">
        <v>260</v>
      </c>
      <c r="H1839" s="148">
        <v>2</v>
      </c>
      <c r="I1839" s="149"/>
      <c r="J1839" s="150">
        <f>ROUND(I1839*H1839,2)</f>
        <v>0</v>
      </c>
      <c r="K1839" s="151"/>
      <c r="L1839" s="32"/>
      <c r="M1839" s="152" t="s">
        <v>1</v>
      </c>
      <c r="N1839" s="153" t="s">
        <v>41</v>
      </c>
      <c r="P1839" s="154">
        <f>O1839*H1839</f>
        <v>0</v>
      </c>
      <c r="Q1839" s="154">
        <v>0</v>
      </c>
      <c r="R1839" s="154">
        <f>Q1839*H1839</f>
        <v>0</v>
      </c>
      <c r="S1839" s="154">
        <v>0</v>
      </c>
      <c r="T1839" s="155">
        <f>S1839*H1839</f>
        <v>0</v>
      </c>
      <c r="AR1839" s="156" t="s">
        <v>183</v>
      </c>
      <c r="AT1839" s="156" t="s">
        <v>179</v>
      </c>
      <c r="AU1839" s="156" t="s">
        <v>88</v>
      </c>
      <c r="AY1839" s="17" t="s">
        <v>177</v>
      </c>
      <c r="BE1839" s="157">
        <f>IF(N1839="základná",J1839,0)</f>
        <v>0</v>
      </c>
      <c r="BF1839" s="157">
        <f>IF(N1839="znížená",J1839,0)</f>
        <v>0</v>
      </c>
      <c r="BG1839" s="157">
        <f>IF(N1839="zákl. prenesená",J1839,0)</f>
        <v>0</v>
      </c>
      <c r="BH1839" s="157">
        <f>IF(N1839="zníž. prenesená",J1839,0)</f>
        <v>0</v>
      </c>
      <c r="BI1839" s="157">
        <f>IF(N1839="nulová",J1839,0)</f>
        <v>0</v>
      </c>
      <c r="BJ1839" s="17" t="s">
        <v>88</v>
      </c>
      <c r="BK1839" s="157">
        <f>ROUND(I1839*H1839,2)</f>
        <v>0</v>
      </c>
      <c r="BL1839" s="17" t="s">
        <v>183</v>
      </c>
      <c r="BM1839" s="156" t="s">
        <v>3731</v>
      </c>
    </row>
    <row r="1840" spans="2:65" s="15" customFormat="1">
      <c r="B1840" s="180"/>
      <c r="D1840" s="159" t="s">
        <v>184</v>
      </c>
      <c r="E1840" s="181" t="s">
        <v>1</v>
      </c>
      <c r="F1840" s="182" t="s">
        <v>3724</v>
      </c>
      <c r="H1840" s="181" t="s">
        <v>1</v>
      </c>
      <c r="I1840" s="183"/>
      <c r="L1840" s="180"/>
      <c r="M1840" s="184"/>
      <c r="T1840" s="185"/>
      <c r="AT1840" s="181" t="s">
        <v>184</v>
      </c>
      <c r="AU1840" s="181" t="s">
        <v>88</v>
      </c>
      <c r="AV1840" s="15" t="s">
        <v>82</v>
      </c>
      <c r="AW1840" s="15" t="s">
        <v>31</v>
      </c>
      <c r="AX1840" s="15" t="s">
        <v>75</v>
      </c>
      <c r="AY1840" s="181" t="s">
        <v>177</v>
      </c>
    </row>
    <row r="1841" spans="2:65" s="12" customFormat="1">
      <c r="B1841" s="158"/>
      <c r="D1841" s="159" t="s">
        <v>184</v>
      </c>
      <c r="E1841" s="160" t="s">
        <v>1</v>
      </c>
      <c r="F1841" s="161" t="s">
        <v>3725</v>
      </c>
      <c r="H1841" s="162">
        <v>1</v>
      </c>
      <c r="I1841" s="163"/>
      <c r="L1841" s="158"/>
      <c r="M1841" s="164"/>
      <c r="T1841" s="165"/>
      <c r="AT1841" s="160" t="s">
        <v>184</v>
      </c>
      <c r="AU1841" s="160" t="s">
        <v>88</v>
      </c>
      <c r="AV1841" s="12" t="s">
        <v>88</v>
      </c>
      <c r="AW1841" s="12" t="s">
        <v>31</v>
      </c>
      <c r="AX1841" s="12" t="s">
        <v>75</v>
      </c>
      <c r="AY1841" s="160" t="s">
        <v>177</v>
      </c>
    </row>
    <row r="1842" spans="2:65" s="12" customFormat="1">
      <c r="B1842" s="158"/>
      <c r="D1842" s="159" t="s">
        <v>184</v>
      </c>
      <c r="E1842" s="160" t="s">
        <v>1</v>
      </c>
      <c r="F1842" s="161" t="s">
        <v>3726</v>
      </c>
      <c r="H1842" s="162">
        <v>1</v>
      </c>
      <c r="I1842" s="163"/>
      <c r="L1842" s="158"/>
      <c r="M1842" s="164"/>
      <c r="T1842" s="165"/>
      <c r="AT1842" s="160" t="s">
        <v>184</v>
      </c>
      <c r="AU1842" s="160" t="s">
        <v>88</v>
      </c>
      <c r="AV1842" s="12" t="s">
        <v>88</v>
      </c>
      <c r="AW1842" s="12" t="s">
        <v>31</v>
      </c>
      <c r="AX1842" s="12" t="s">
        <v>75</v>
      </c>
      <c r="AY1842" s="160" t="s">
        <v>177</v>
      </c>
    </row>
    <row r="1843" spans="2:65" s="14" customFormat="1">
      <c r="B1843" s="173"/>
      <c r="D1843" s="159" t="s">
        <v>184</v>
      </c>
      <c r="E1843" s="174" t="s">
        <v>1</v>
      </c>
      <c r="F1843" s="175" t="s">
        <v>209</v>
      </c>
      <c r="H1843" s="176">
        <v>2</v>
      </c>
      <c r="I1843" s="177"/>
      <c r="L1843" s="173"/>
      <c r="M1843" s="178"/>
      <c r="T1843" s="179"/>
      <c r="AT1843" s="174" t="s">
        <v>184</v>
      </c>
      <c r="AU1843" s="174" t="s">
        <v>88</v>
      </c>
      <c r="AV1843" s="14" t="s">
        <v>191</v>
      </c>
      <c r="AW1843" s="14" t="s">
        <v>31</v>
      </c>
      <c r="AX1843" s="14" t="s">
        <v>75</v>
      </c>
      <c r="AY1843" s="174" t="s">
        <v>177</v>
      </c>
    </row>
    <row r="1844" spans="2:65" s="15" customFormat="1" ht="30.6">
      <c r="B1844" s="180"/>
      <c r="D1844" s="159" t="s">
        <v>184</v>
      </c>
      <c r="E1844" s="181" t="s">
        <v>1</v>
      </c>
      <c r="F1844" s="182" t="s">
        <v>3727</v>
      </c>
      <c r="H1844" s="181" t="s">
        <v>1</v>
      </c>
      <c r="I1844" s="183"/>
      <c r="L1844" s="180"/>
      <c r="M1844" s="184"/>
      <c r="T1844" s="185"/>
      <c r="AT1844" s="181" t="s">
        <v>184</v>
      </c>
      <c r="AU1844" s="181" t="s">
        <v>88</v>
      </c>
      <c r="AV1844" s="15" t="s">
        <v>82</v>
      </c>
      <c r="AW1844" s="15" t="s">
        <v>31</v>
      </c>
      <c r="AX1844" s="15" t="s">
        <v>75</v>
      </c>
      <c r="AY1844" s="181" t="s">
        <v>177</v>
      </c>
    </row>
    <row r="1845" spans="2:65" s="13" customFormat="1">
      <c r="B1845" s="166"/>
      <c r="D1845" s="159" t="s">
        <v>184</v>
      </c>
      <c r="E1845" s="167" t="s">
        <v>1</v>
      </c>
      <c r="F1845" s="168" t="s">
        <v>186</v>
      </c>
      <c r="H1845" s="169">
        <v>2</v>
      </c>
      <c r="I1845" s="170"/>
      <c r="L1845" s="166"/>
      <c r="M1845" s="171"/>
      <c r="T1845" s="172"/>
      <c r="AT1845" s="167" t="s">
        <v>184</v>
      </c>
      <c r="AU1845" s="167" t="s">
        <v>88</v>
      </c>
      <c r="AV1845" s="13" t="s">
        <v>183</v>
      </c>
      <c r="AW1845" s="13" t="s">
        <v>31</v>
      </c>
      <c r="AX1845" s="13" t="s">
        <v>82</v>
      </c>
      <c r="AY1845" s="167" t="s">
        <v>177</v>
      </c>
    </row>
    <row r="1846" spans="2:65" s="1" customFormat="1" ht="37.950000000000003" customHeight="1">
      <c r="B1846" s="143"/>
      <c r="C1846" s="144" t="s">
        <v>1408</v>
      </c>
      <c r="D1846" s="144" t="s">
        <v>179</v>
      </c>
      <c r="E1846" s="145" t="s">
        <v>3732</v>
      </c>
      <c r="F1846" s="146" t="s">
        <v>3733</v>
      </c>
      <c r="G1846" s="147" t="s">
        <v>260</v>
      </c>
      <c r="H1846" s="148">
        <v>2</v>
      </c>
      <c r="I1846" s="149"/>
      <c r="J1846" s="150">
        <f>ROUND(I1846*H1846,2)</f>
        <v>0</v>
      </c>
      <c r="K1846" s="151"/>
      <c r="L1846" s="32"/>
      <c r="M1846" s="152" t="s">
        <v>1</v>
      </c>
      <c r="N1846" s="153" t="s">
        <v>41</v>
      </c>
      <c r="P1846" s="154">
        <f>O1846*H1846</f>
        <v>0</v>
      </c>
      <c r="Q1846" s="154">
        <v>0</v>
      </c>
      <c r="R1846" s="154">
        <f>Q1846*H1846</f>
        <v>0</v>
      </c>
      <c r="S1846" s="154">
        <v>0</v>
      </c>
      <c r="T1846" s="155">
        <f>S1846*H1846</f>
        <v>0</v>
      </c>
      <c r="AR1846" s="156" t="s">
        <v>183</v>
      </c>
      <c r="AT1846" s="156" t="s">
        <v>179</v>
      </c>
      <c r="AU1846" s="156" t="s">
        <v>88</v>
      </c>
      <c r="AY1846" s="17" t="s">
        <v>177</v>
      </c>
      <c r="BE1846" s="157">
        <f>IF(N1846="základná",J1846,0)</f>
        <v>0</v>
      </c>
      <c r="BF1846" s="157">
        <f>IF(N1846="znížená",J1846,0)</f>
        <v>0</v>
      </c>
      <c r="BG1846" s="157">
        <f>IF(N1846="zákl. prenesená",J1846,0)</f>
        <v>0</v>
      </c>
      <c r="BH1846" s="157">
        <f>IF(N1846="zníž. prenesená",J1846,0)</f>
        <v>0</v>
      </c>
      <c r="BI1846" s="157">
        <f>IF(N1846="nulová",J1846,0)</f>
        <v>0</v>
      </c>
      <c r="BJ1846" s="17" t="s">
        <v>88</v>
      </c>
      <c r="BK1846" s="157">
        <f>ROUND(I1846*H1846,2)</f>
        <v>0</v>
      </c>
      <c r="BL1846" s="17" t="s">
        <v>183</v>
      </c>
      <c r="BM1846" s="156" t="s">
        <v>3734</v>
      </c>
    </row>
    <row r="1847" spans="2:65" s="15" customFormat="1">
      <c r="B1847" s="180"/>
      <c r="D1847" s="159" t="s">
        <v>184</v>
      </c>
      <c r="E1847" s="181" t="s">
        <v>1</v>
      </c>
      <c r="F1847" s="182" t="s">
        <v>3724</v>
      </c>
      <c r="H1847" s="181" t="s">
        <v>1</v>
      </c>
      <c r="I1847" s="183"/>
      <c r="L1847" s="180"/>
      <c r="M1847" s="184"/>
      <c r="T1847" s="185"/>
      <c r="AT1847" s="181" t="s">
        <v>184</v>
      </c>
      <c r="AU1847" s="181" t="s">
        <v>88</v>
      </c>
      <c r="AV1847" s="15" t="s">
        <v>82</v>
      </c>
      <c r="AW1847" s="15" t="s">
        <v>31</v>
      </c>
      <c r="AX1847" s="15" t="s">
        <v>75</v>
      </c>
      <c r="AY1847" s="181" t="s">
        <v>177</v>
      </c>
    </row>
    <row r="1848" spans="2:65" s="12" customFormat="1">
      <c r="B1848" s="158"/>
      <c r="D1848" s="159" t="s">
        <v>184</v>
      </c>
      <c r="E1848" s="160" t="s">
        <v>1</v>
      </c>
      <c r="F1848" s="161" t="s">
        <v>3725</v>
      </c>
      <c r="H1848" s="162">
        <v>1</v>
      </c>
      <c r="I1848" s="163"/>
      <c r="L1848" s="158"/>
      <c r="M1848" s="164"/>
      <c r="T1848" s="165"/>
      <c r="AT1848" s="160" t="s">
        <v>184</v>
      </c>
      <c r="AU1848" s="160" t="s">
        <v>88</v>
      </c>
      <c r="AV1848" s="12" t="s">
        <v>88</v>
      </c>
      <c r="AW1848" s="12" t="s">
        <v>31</v>
      </c>
      <c r="AX1848" s="12" t="s">
        <v>75</v>
      </c>
      <c r="AY1848" s="160" t="s">
        <v>177</v>
      </c>
    </row>
    <row r="1849" spans="2:65" s="12" customFormat="1">
      <c r="B1849" s="158"/>
      <c r="D1849" s="159" t="s">
        <v>184</v>
      </c>
      <c r="E1849" s="160" t="s">
        <v>1</v>
      </c>
      <c r="F1849" s="161" t="s">
        <v>3726</v>
      </c>
      <c r="H1849" s="162">
        <v>1</v>
      </c>
      <c r="I1849" s="163"/>
      <c r="L1849" s="158"/>
      <c r="M1849" s="164"/>
      <c r="T1849" s="165"/>
      <c r="AT1849" s="160" t="s">
        <v>184</v>
      </c>
      <c r="AU1849" s="160" t="s">
        <v>88</v>
      </c>
      <c r="AV1849" s="12" t="s">
        <v>88</v>
      </c>
      <c r="AW1849" s="12" t="s">
        <v>31</v>
      </c>
      <c r="AX1849" s="12" t="s">
        <v>75</v>
      </c>
      <c r="AY1849" s="160" t="s">
        <v>177</v>
      </c>
    </row>
    <row r="1850" spans="2:65" s="14" customFormat="1">
      <c r="B1850" s="173"/>
      <c r="D1850" s="159" t="s">
        <v>184</v>
      </c>
      <c r="E1850" s="174" t="s">
        <v>1</v>
      </c>
      <c r="F1850" s="175" t="s">
        <v>209</v>
      </c>
      <c r="H1850" s="176">
        <v>2</v>
      </c>
      <c r="I1850" s="177"/>
      <c r="L1850" s="173"/>
      <c r="M1850" s="178"/>
      <c r="T1850" s="179"/>
      <c r="AT1850" s="174" t="s">
        <v>184</v>
      </c>
      <c r="AU1850" s="174" t="s">
        <v>88</v>
      </c>
      <c r="AV1850" s="14" t="s">
        <v>191</v>
      </c>
      <c r="AW1850" s="14" t="s">
        <v>31</v>
      </c>
      <c r="AX1850" s="14" t="s">
        <v>75</v>
      </c>
      <c r="AY1850" s="174" t="s">
        <v>177</v>
      </c>
    </row>
    <row r="1851" spans="2:65" s="15" customFormat="1" ht="30.6">
      <c r="B1851" s="180"/>
      <c r="D1851" s="159" t="s">
        <v>184</v>
      </c>
      <c r="E1851" s="181" t="s">
        <v>1</v>
      </c>
      <c r="F1851" s="182" t="s">
        <v>3727</v>
      </c>
      <c r="H1851" s="181" t="s">
        <v>1</v>
      </c>
      <c r="I1851" s="183"/>
      <c r="L1851" s="180"/>
      <c r="M1851" s="184"/>
      <c r="T1851" s="185"/>
      <c r="AT1851" s="181" t="s">
        <v>184</v>
      </c>
      <c r="AU1851" s="181" t="s">
        <v>88</v>
      </c>
      <c r="AV1851" s="15" t="s">
        <v>82</v>
      </c>
      <c r="AW1851" s="15" t="s">
        <v>31</v>
      </c>
      <c r="AX1851" s="15" t="s">
        <v>75</v>
      </c>
      <c r="AY1851" s="181" t="s">
        <v>177</v>
      </c>
    </row>
    <row r="1852" spans="2:65" s="13" customFormat="1">
      <c r="B1852" s="166"/>
      <c r="D1852" s="159" t="s">
        <v>184</v>
      </c>
      <c r="E1852" s="167" t="s">
        <v>1</v>
      </c>
      <c r="F1852" s="168" t="s">
        <v>186</v>
      </c>
      <c r="H1852" s="169">
        <v>2</v>
      </c>
      <c r="I1852" s="170"/>
      <c r="L1852" s="166"/>
      <c r="M1852" s="171"/>
      <c r="T1852" s="172"/>
      <c r="AT1852" s="167" t="s">
        <v>184</v>
      </c>
      <c r="AU1852" s="167" t="s">
        <v>88</v>
      </c>
      <c r="AV1852" s="13" t="s">
        <v>183</v>
      </c>
      <c r="AW1852" s="13" t="s">
        <v>31</v>
      </c>
      <c r="AX1852" s="13" t="s">
        <v>82</v>
      </c>
      <c r="AY1852" s="167" t="s">
        <v>177</v>
      </c>
    </row>
    <row r="1853" spans="2:65" s="1" customFormat="1" ht="37.950000000000003" customHeight="1">
      <c r="B1853" s="143"/>
      <c r="C1853" s="144" t="s">
        <v>3735</v>
      </c>
      <c r="D1853" s="144" t="s">
        <v>179</v>
      </c>
      <c r="E1853" s="145" t="s">
        <v>3736</v>
      </c>
      <c r="F1853" s="146" t="s">
        <v>3737</v>
      </c>
      <c r="G1853" s="147" t="s">
        <v>260</v>
      </c>
      <c r="H1853" s="148">
        <v>2</v>
      </c>
      <c r="I1853" s="149"/>
      <c r="J1853" s="150">
        <f>ROUND(I1853*H1853,2)</f>
        <v>0</v>
      </c>
      <c r="K1853" s="151"/>
      <c r="L1853" s="32"/>
      <c r="M1853" s="152" t="s">
        <v>1</v>
      </c>
      <c r="N1853" s="153" t="s">
        <v>41</v>
      </c>
      <c r="P1853" s="154">
        <f>O1853*H1853</f>
        <v>0</v>
      </c>
      <c r="Q1853" s="154">
        <v>0</v>
      </c>
      <c r="R1853" s="154">
        <f>Q1853*H1853</f>
        <v>0</v>
      </c>
      <c r="S1853" s="154">
        <v>0</v>
      </c>
      <c r="T1853" s="155">
        <f>S1853*H1853</f>
        <v>0</v>
      </c>
      <c r="AR1853" s="156" t="s">
        <v>183</v>
      </c>
      <c r="AT1853" s="156" t="s">
        <v>179</v>
      </c>
      <c r="AU1853" s="156" t="s">
        <v>88</v>
      </c>
      <c r="AY1853" s="17" t="s">
        <v>177</v>
      </c>
      <c r="BE1853" s="157">
        <f>IF(N1853="základná",J1853,0)</f>
        <v>0</v>
      </c>
      <c r="BF1853" s="157">
        <f>IF(N1853="znížená",J1853,0)</f>
        <v>0</v>
      </c>
      <c r="BG1853" s="157">
        <f>IF(N1853="zákl. prenesená",J1853,0)</f>
        <v>0</v>
      </c>
      <c r="BH1853" s="157">
        <f>IF(N1853="zníž. prenesená",J1853,0)</f>
        <v>0</v>
      </c>
      <c r="BI1853" s="157">
        <f>IF(N1853="nulová",J1853,0)</f>
        <v>0</v>
      </c>
      <c r="BJ1853" s="17" t="s">
        <v>88</v>
      </c>
      <c r="BK1853" s="157">
        <f>ROUND(I1853*H1853,2)</f>
        <v>0</v>
      </c>
      <c r="BL1853" s="17" t="s">
        <v>183</v>
      </c>
      <c r="BM1853" s="156" t="s">
        <v>3738</v>
      </c>
    </row>
    <row r="1854" spans="2:65" s="15" customFormat="1">
      <c r="B1854" s="180"/>
      <c r="D1854" s="159" t="s">
        <v>184</v>
      </c>
      <c r="E1854" s="181" t="s">
        <v>1</v>
      </c>
      <c r="F1854" s="182" t="s">
        <v>3724</v>
      </c>
      <c r="H1854" s="181" t="s">
        <v>1</v>
      </c>
      <c r="I1854" s="183"/>
      <c r="L1854" s="180"/>
      <c r="M1854" s="184"/>
      <c r="T1854" s="185"/>
      <c r="AT1854" s="181" t="s">
        <v>184</v>
      </c>
      <c r="AU1854" s="181" t="s">
        <v>88</v>
      </c>
      <c r="AV1854" s="15" t="s">
        <v>82</v>
      </c>
      <c r="AW1854" s="15" t="s">
        <v>31</v>
      </c>
      <c r="AX1854" s="15" t="s">
        <v>75</v>
      </c>
      <c r="AY1854" s="181" t="s">
        <v>177</v>
      </c>
    </row>
    <row r="1855" spans="2:65" s="12" customFormat="1">
      <c r="B1855" s="158"/>
      <c r="D1855" s="159" t="s">
        <v>184</v>
      </c>
      <c r="E1855" s="160" t="s">
        <v>1</v>
      </c>
      <c r="F1855" s="161" t="s">
        <v>3725</v>
      </c>
      <c r="H1855" s="162">
        <v>1</v>
      </c>
      <c r="I1855" s="163"/>
      <c r="L1855" s="158"/>
      <c r="M1855" s="164"/>
      <c r="T1855" s="165"/>
      <c r="AT1855" s="160" t="s">
        <v>184</v>
      </c>
      <c r="AU1855" s="160" t="s">
        <v>88</v>
      </c>
      <c r="AV1855" s="12" t="s">
        <v>88</v>
      </c>
      <c r="AW1855" s="12" t="s">
        <v>31</v>
      </c>
      <c r="AX1855" s="12" t="s">
        <v>75</v>
      </c>
      <c r="AY1855" s="160" t="s">
        <v>177</v>
      </c>
    </row>
    <row r="1856" spans="2:65" s="12" customFormat="1">
      <c r="B1856" s="158"/>
      <c r="D1856" s="159" t="s">
        <v>184</v>
      </c>
      <c r="E1856" s="160" t="s">
        <v>1</v>
      </c>
      <c r="F1856" s="161" t="s">
        <v>3726</v>
      </c>
      <c r="H1856" s="162">
        <v>1</v>
      </c>
      <c r="I1856" s="163"/>
      <c r="L1856" s="158"/>
      <c r="M1856" s="164"/>
      <c r="T1856" s="165"/>
      <c r="AT1856" s="160" t="s">
        <v>184</v>
      </c>
      <c r="AU1856" s="160" t="s">
        <v>88</v>
      </c>
      <c r="AV1856" s="12" t="s">
        <v>88</v>
      </c>
      <c r="AW1856" s="12" t="s">
        <v>31</v>
      </c>
      <c r="AX1856" s="12" t="s">
        <v>75</v>
      </c>
      <c r="AY1856" s="160" t="s">
        <v>177</v>
      </c>
    </row>
    <row r="1857" spans="2:65" s="14" customFormat="1">
      <c r="B1857" s="173"/>
      <c r="D1857" s="159" t="s">
        <v>184</v>
      </c>
      <c r="E1857" s="174" t="s">
        <v>1</v>
      </c>
      <c r="F1857" s="175" t="s">
        <v>209</v>
      </c>
      <c r="H1857" s="176">
        <v>2</v>
      </c>
      <c r="I1857" s="177"/>
      <c r="L1857" s="173"/>
      <c r="M1857" s="178"/>
      <c r="T1857" s="179"/>
      <c r="AT1857" s="174" t="s">
        <v>184</v>
      </c>
      <c r="AU1857" s="174" t="s">
        <v>88</v>
      </c>
      <c r="AV1857" s="14" t="s">
        <v>191</v>
      </c>
      <c r="AW1857" s="14" t="s">
        <v>31</v>
      </c>
      <c r="AX1857" s="14" t="s">
        <v>75</v>
      </c>
      <c r="AY1857" s="174" t="s">
        <v>177</v>
      </c>
    </row>
    <row r="1858" spans="2:65" s="15" customFormat="1" ht="30.6">
      <c r="B1858" s="180"/>
      <c r="D1858" s="159" t="s">
        <v>184</v>
      </c>
      <c r="E1858" s="181" t="s">
        <v>1</v>
      </c>
      <c r="F1858" s="182" t="s">
        <v>3727</v>
      </c>
      <c r="H1858" s="181" t="s">
        <v>1</v>
      </c>
      <c r="I1858" s="183"/>
      <c r="L1858" s="180"/>
      <c r="M1858" s="184"/>
      <c r="T1858" s="185"/>
      <c r="AT1858" s="181" t="s">
        <v>184</v>
      </c>
      <c r="AU1858" s="181" t="s">
        <v>88</v>
      </c>
      <c r="AV1858" s="15" t="s">
        <v>82</v>
      </c>
      <c r="AW1858" s="15" t="s">
        <v>31</v>
      </c>
      <c r="AX1858" s="15" t="s">
        <v>75</v>
      </c>
      <c r="AY1858" s="181" t="s">
        <v>177</v>
      </c>
    </row>
    <row r="1859" spans="2:65" s="13" customFormat="1">
      <c r="B1859" s="166"/>
      <c r="D1859" s="159" t="s">
        <v>184</v>
      </c>
      <c r="E1859" s="167" t="s">
        <v>1</v>
      </c>
      <c r="F1859" s="168" t="s">
        <v>186</v>
      </c>
      <c r="H1859" s="169">
        <v>2</v>
      </c>
      <c r="I1859" s="170"/>
      <c r="L1859" s="166"/>
      <c r="M1859" s="171"/>
      <c r="T1859" s="172"/>
      <c r="AT1859" s="167" t="s">
        <v>184</v>
      </c>
      <c r="AU1859" s="167" t="s">
        <v>88</v>
      </c>
      <c r="AV1859" s="13" t="s">
        <v>183</v>
      </c>
      <c r="AW1859" s="13" t="s">
        <v>31</v>
      </c>
      <c r="AX1859" s="13" t="s">
        <v>82</v>
      </c>
      <c r="AY1859" s="167" t="s">
        <v>177</v>
      </c>
    </row>
    <row r="1860" spans="2:65" s="1" customFormat="1" ht="24.15" customHeight="1">
      <c r="B1860" s="143"/>
      <c r="C1860" s="144" t="s">
        <v>1419</v>
      </c>
      <c r="D1860" s="144" t="s">
        <v>179</v>
      </c>
      <c r="E1860" s="145" t="s">
        <v>3739</v>
      </c>
      <c r="F1860" s="146" t="s">
        <v>3740</v>
      </c>
      <c r="G1860" s="147" t="s">
        <v>260</v>
      </c>
      <c r="H1860" s="148">
        <v>2</v>
      </c>
      <c r="I1860" s="149"/>
      <c r="J1860" s="150">
        <f>ROUND(I1860*H1860,2)</f>
        <v>0</v>
      </c>
      <c r="K1860" s="151"/>
      <c r="L1860" s="32"/>
      <c r="M1860" s="152" t="s">
        <v>1</v>
      </c>
      <c r="N1860" s="153" t="s">
        <v>41</v>
      </c>
      <c r="P1860" s="154">
        <f>O1860*H1860</f>
        <v>0</v>
      </c>
      <c r="Q1860" s="154">
        <v>0</v>
      </c>
      <c r="R1860" s="154">
        <f>Q1860*H1860</f>
        <v>0</v>
      </c>
      <c r="S1860" s="154">
        <v>0</v>
      </c>
      <c r="T1860" s="155">
        <f>S1860*H1860</f>
        <v>0</v>
      </c>
      <c r="AR1860" s="156" t="s">
        <v>183</v>
      </c>
      <c r="AT1860" s="156" t="s">
        <v>179</v>
      </c>
      <c r="AU1860" s="156" t="s">
        <v>88</v>
      </c>
      <c r="AY1860" s="17" t="s">
        <v>177</v>
      </c>
      <c r="BE1860" s="157">
        <f>IF(N1860="základná",J1860,0)</f>
        <v>0</v>
      </c>
      <c r="BF1860" s="157">
        <f>IF(N1860="znížená",J1860,0)</f>
        <v>0</v>
      </c>
      <c r="BG1860" s="157">
        <f>IF(N1860="zákl. prenesená",J1860,0)</f>
        <v>0</v>
      </c>
      <c r="BH1860" s="157">
        <f>IF(N1860="zníž. prenesená",J1860,0)</f>
        <v>0</v>
      </c>
      <c r="BI1860" s="157">
        <f>IF(N1860="nulová",J1860,0)</f>
        <v>0</v>
      </c>
      <c r="BJ1860" s="17" t="s">
        <v>88</v>
      </c>
      <c r="BK1860" s="157">
        <f>ROUND(I1860*H1860,2)</f>
        <v>0</v>
      </c>
      <c r="BL1860" s="17" t="s">
        <v>183</v>
      </c>
      <c r="BM1860" s="156" t="s">
        <v>3741</v>
      </c>
    </row>
    <row r="1861" spans="2:65" s="15" customFormat="1">
      <c r="B1861" s="180"/>
      <c r="D1861" s="159" t="s">
        <v>184</v>
      </c>
      <c r="E1861" s="181" t="s">
        <v>1</v>
      </c>
      <c r="F1861" s="182" t="s">
        <v>3724</v>
      </c>
      <c r="H1861" s="181" t="s">
        <v>1</v>
      </c>
      <c r="I1861" s="183"/>
      <c r="L1861" s="180"/>
      <c r="M1861" s="184"/>
      <c r="T1861" s="185"/>
      <c r="AT1861" s="181" t="s">
        <v>184</v>
      </c>
      <c r="AU1861" s="181" t="s">
        <v>88</v>
      </c>
      <c r="AV1861" s="15" t="s">
        <v>82</v>
      </c>
      <c r="AW1861" s="15" t="s">
        <v>31</v>
      </c>
      <c r="AX1861" s="15" t="s">
        <v>75</v>
      </c>
      <c r="AY1861" s="181" t="s">
        <v>177</v>
      </c>
    </row>
    <row r="1862" spans="2:65" s="12" customFormat="1">
      <c r="B1862" s="158"/>
      <c r="D1862" s="159" t="s">
        <v>184</v>
      </c>
      <c r="E1862" s="160" t="s">
        <v>1</v>
      </c>
      <c r="F1862" s="161" t="s">
        <v>3725</v>
      </c>
      <c r="H1862" s="162">
        <v>1</v>
      </c>
      <c r="I1862" s="163"/>
      <c r="L1862" s="158"/>
      <c r="M1862" s="164"/>
      <c r="T1862" s="165"/>
      <c r="AT1862" s="160" t="s">
        <v>184</v>
      </c>
      <c r="AU1862" s="160" t="s">
        <v>88</v>
      </c>
      <c r="AV1862" s="12" t="s">
        <v>88</v>
      </c>
      <c r="AW1862" s="12" t="s">
        <v>31</v>
      </c>
      <c r="AX1862" s="12" t="s">
        <v>75</v>
      </c>
      <c r="AY1862" s="160" t="s">
        <v>177</v>
      </c>
    </row>
    <row r="1863" spans="2:65" s="12" customFormat="1">
      <c r="B1863" s="158"/>
      <c r="D1863" s="159" t="s">
        <v>184</v>
      </c>
      <c r="E1863" s="160" t="s">
        <v>1</v>
      </c>
      <c r="F1863" s="161" t="s">
        <v>3726</v>
      </c>
      <c r="H1863" s="162">
        <v>1</v>
      </c>
      <c r="I1863" s="163"/>
      <c r="L1863" s="158"/>
      <c r="M1863" s="164"/>
      <c r="T1863" s="165"/>
      <c r="AT1863" s="160" t="s">
        <v>184</v>
      </c>
      <c r="AU1863" s="160" t="s">
        <v>88</v>
      </c>
      <c r="AV1863" s="12" t="s">
        <v>88</v>
      </c>
      <c r="AW1863" s="12" t="s">
        <v>31</v>
      </c>
      <c r="AX1863" s="12" t="s">
        <v>75</v>
      </c>
      <c r="AY1863" s="160" t="s">
        <v>177</v>
      </c>
    </row>
    <row r="1864" spans="2:65" s="14" customFormat="1">
      <c r="B1864" s="173"/>
      <c r="D1864" s="159" t="s">
        <v>184</v>
      </c>
      <c r="E1864" s="174" t="s">
        <v>1</v>
      </c>
      <c r="F1864" s="175" t="s">
        <v>209</v>
      </c>
      <c r="H1864" s="176">
        <v>2</v>
      </c>
      <c r="I1864" s="177"/>
      <c r="L1864" s="173"/>
      <c r="M1864" s="178"/>
      <c r="T1864" s="179"/>
      <c r="AT1864" s="174" t="s">
        <v>184</v>
      </c>
      <c r="AU1864" s="174" t="s">
        <v>88</v>
      </c>
      <c r="AV1864" s="14" t="s">
        <v>191</v>
      </c>
      <c r="AW1864" s="14" t="s">
        <v>31</v>
      </c>
      <c r="AX1864" s="14" t="s">
        <v>75</v>
      </c>
      <c r="AY1864" s="174" t="s">
        <v>177</v>
      </c>
    </row>
    <row r="1865" spans="2:65" s="15" customFormat="1" ht="30.6">
      <c r="B1865" s="180"/>
      <c r="D1865" s="159" t="s">
        <v>184</v>
      </c>
      <c r="E1865" s="181" t="s">
        <v>1</v>
      </c>
      <c r="F1865" s="182" t="s">
        <v>3727</v>
      </c>
      <c r="H1865" s="181" t="s">
        <v>1</v>
      </c>
      <c r="I1865" s="183"/>
      <c r="L1865" s="180"/>
      <c r="M1865" s="184"/>
      <c r="T1865" s="185"/>
      <c r="AT1865" s="181" t="s">
        <v>184</v>
      </c>
      <c r="AU1865" s="181" t="s">
        <v>88</v>
      </c>
      <c r="AV1865" s="15" t="s">
        <v>82</v>
      </c>
      <c r="AW1865" s="15" t="s">
        <v>31</v>
      </c>
      <c r="AX1865" s="15" t="s">
        <v>75</v>
      </c>
      <c r="AY1865" s="181" t="s">
        <v>177</v>
      </c>
    </row>
    <row r="1866" spans="2:65" s="13" customFormat="1">
      <c r="B1866" s="166"/>
      <c r="D1866" s="159" t="s">
        <v>184</v>
      </c>
      <c r="E1866" s="167" t="s">
        <v>1</v>
      </c>
      <c r="F1866" s="168" t="s">
        <v>186</v>
      </c>
      <c r="H1866" s="169">
        <v>2</v>
      </c>
      <c r="I1866" s="170"/>
      <c r="L1866" s="166"/>
      <c r="M1866" s="171"/>
      <c r="T1866" s="172"/>
      <c r="AT1866" s="167" t="s">
        <v>184</v>
      </c>
      <c r="AU1866" s="167" t="s">
        <v>88</v>
      </c>
      <c r="AV1866" s="13" t="s">
        <v>183</v>
      </c>
      <c r="AW1866" s="13" t="s">
        <v>31</v>
      </c>
      <c r="AX1866" s="13" t="s">
        <v>82</v>
      </c>
      <c r="AY1866" s="167" t="s">
        <v>177</v>
      </c>
    </row>
    <row r="1867" spans="2:65" s="1" customFormat="1" ht="33" customHeight="1">
      <c r="B1867" s="143"/>
      <c r="C1867" s="144" t="s">
        <v>3742</v>
      </c>
      <c r="D1867" s="144" t="s">
        <v>179</v>
      </c>
      <c r="E1867" s="145" t="s">
        <v>3743</v>
      </c>
      <c r="F1867" s="146" t="s">
        <v>3744</v>
      </c>
      <c r="G1867" s="147" t="s">
        <v>260</v>
      </c>
      <c r="H1867" s="148">
        <v>2</v>
      </c>
      <c r="I1867" s="149"/>
      <c r="J1867" s="150">
        <f>ROUND(I1867*H1867,2)</f>
        <v>0</v>
      </c>
      <c r="K1867" s="151"/>
      <c r="L1867" s="32"/>
      <c r="M1867" s="152" t="s">
        <v>1</v>
      </c>
      <c r="N1867" s="153" t="s">
        <v>41</v>
      </c>
      <c r="P1867" s="154">
        <f>O1867*H1867</f>
        <v>0</v>
      </c>
      <c r="Q1867" s="154">
        <v>0</v>
      </c>
      <c r="R1867" s="154">
        <f>Q1867*H1867</f>
        <v>0</v>
      </c>
      <c r="S1867" s="154">
        <v>0</v>
      </c>
      <c r="T1867" s="155">
        <f>S1867*H1867</f>
        <v>0</v>
      </c>
      <c r="AR1867" s="156" t="s">
        <v>183</v>
      </c>
      <c r="AT1867" s="156" t="s">
        <v>179</v>
      </c>
      <c r="AU1867" s="156" t="s">
        <v>88</v>
      </c>
      <c r="AY1867" s="17" t="s">
        <v>177</v>
      </c>
      <c r="BE1867" s="157">
        <f>IF(N1867="základná",J1867,0)</f>
        <v>0</v>
      </c>
      <c r="BF1867" s="157">
        <f>IF(N1867="znížená",J1867,0)</f>
        <v>0</v>
      </c>
      <c r="BG1867" s="157">
        <f>IF(N1867="zákl. prenesená",J1867,0)</f>
        <v>0</v>
      </c>
      <c r="BH1867" s="157">
        <f>IF(N1867="zníž. prenesená",J1867,0)</f>
        <v>0</v>
      </c>
      <c r="BI1867" s="157">
        <f>IF(N1867="nulová",J1867,0)</f>
        <v>0</v>
      </c>
      <c r="BJ1867" s="17" t="s">
        <v>88</v>
      </c>
      <c r="BK1867" s="157">
        <f>ROUND(I1867*H1867,2)</f>
        <v>0</v>
      </c>
      <c r="BL1867" s="17" t="s">
        <v>183</v>
      </c>
      <c r="BM1867" s="156" t="s">
        <v>3745</v>
      </c>
    </row>
    <row r="1868" spans="2:65" s="15" customFormat="1">
      <c r="B1868" s="180"/>
      <c r="D1868" s="159" t="s">
        <v>184</v>
      </c>
      <c r="E1868" s="181" t="s">
        <v>1</v>
      </c>
      <c r="F1868" s="182" t="s">
        <v>3724</v>
      </c>
      <c r="H1868" s="181" t="s">
        <v>1</v>
      </c>
      <c r="I1868" s="183"/>
      <c r="L1868" s="180"/>
      <c r="M1868" s="184"/>
      <c r="T1868" s="185"/>
      <c r="AT1868" s="181" t="s">
        <v>184</v>
      </c>
      <c r="AU1868" s="181" t="s">
        <v>88</v>
      </c>
      <c r="AV1868" s="15" t="s">
        <v>82</v>
      </c>
      <c r="AW1868" s="15" t="s">
        <v>31</v>
      </c>
      <c r="AX1868" s="15" t="s">
        <v>75</v>
      </c>
      <c r="AY1868" s="181" t="s">
        <v>177</v>
      </c>
    </row>
    <row r="1869" spans="2:65" s="12" customFormat="1">
      <c r="B1869" s="158"/>
      <c r="D1869" s="159" t="s">
        <v>184</v>
      </c>
      <c r="E1869" s="160" t="s">
        <v>1</v>
      </c>
      <c r="F1869" s="161" t="s">
        <v>3725</v>
      </c>
      <c r="H1869" s="162">
        <v>1</v>
      </c>
      <c r="I1869" s="163"/>
      <c r="L1869" s="158"/>
      <c r="M1869" s="164"/>
      <c r="T1869" s="165"/>
      <c r="AT1869" s="160" t="s">
        <v>184</v>
      </c>
      <c r="AU1869" s="160" t="s">
        <v>88</v>
      </c>
      <c r="AV1869" s="12" t="s">
        <v>88</v>
      </c>
      <c r="AW1869" s="12" t="s">
        <v>31</v>
      </c>
      <c r="AX1869" s="12" t="s">
        <v>75</v>
      </c>
      <c r="AY1869" s="160" t="s">
        <v>177</v>
      </c>
    </row>
    <row r="1870" spans="2:65" s="12" customFormat="1">
      <c r="B1870" s="158"/>
      <c r="D1870" s="159" t="s">
        <v>184</v>
      </c>
      <c r="E1870" s="160" t="s">
        <v>1</v>
      </c>
      <c r="F1870" s="161" t="s">
        <v>3726</v>
      </c>
      <c r="H1870" s="162">
        <v>1</v>
      </c>
      <c r="I1870" s="163"/>
      <c r="L1870" s="158"/>
      <c r="M1870" s="164"/>
      <c r="T1870" s="165"/>
      <c r="AT1870" s="160" t="s">
        <v>184</v>
      </c>
      <c r="AU1870" s="160" t="s">
        <v>88</v>
      </c>
      <c r="AV1870" s="12" t="s">
        <v>88</v>
      </c>
      <c r="AW1870" s="12" t="s">
        <v>31</v>
      </c>
      <c r="AX1870" s="12" t="s">
        <v>75</v>
      </c>
      <c r="AY1870" s="160" t="s">
        <v>177</v>
      </c>
    </row>
    <row r="1871" spans="2:65" s="14" customFormat="1">
      <c r="B1871" s="173"/>
      <c r="D1871" s="159" t="s">
        <v>184</v>
      </c>
      <c r="E1871" s="174" t="s">
        <v>1</v>
      </c>
      <c r="F1871" s="175" t="s">
        <v>209</v>
      </c>
      <c r="H1871" s="176">
        <v>2</v>
      </c>
      <c r="I1871" s="177"/>
      <c r="L1871" s="173"/>
      <c r="M1871" s="178"/>
      <c r="T1871" s="179"/>
      <c r="AT1871" s="174" t="s">
        <v>184</v>
      </c>
      <c r="AU1871" s="174" t="s">
        <v>88</v>
      </c>
      <c r="AV1871" s="14" t="s">
        <v>191</v>
      </c>
      <c r="AW1871" s="14" t="s">
        <v>31</v>
      </c>
      <c r="AX1871" s="14" t="s">
        <v>75</v>
      </c>
      <c r="AY1871" s="174" t="s">
        <v>177</v>
      </c>
    </row>
    <row r="1872" spans="2:65" s="15" customFormat="1" ht="30.6">
      <c r="B1872" s="180"/>
      <c r="D1872" s="159" t="s">
        <v>184</v>
      </c>
      <c r="E1872" s="181" t="s">
        <v>1</v>
      </c>
      <c r="F1872" s="182" t="s">
        <v>3727</v>
      </c>
      <c r="H1872" s="181" t="s">
        <v>1</v>
      </c>
      <c r="I1872" s="183"/>
      <c r="L1872" s="180"/>
      <c r="M1872" s="184"/>
      <c r="T1872" s="185"/>
      <c r="AT1872" s="181" t="s">
        <v>184</v>
      </c>
      <c r="AU1872" s="181" t="s">
        <v>88</v>
      </c>
      <c r="AV1872" s="15" t="s">
        <v>82</v>
      </c>
      <c r="AW1872" s="15" t="s">
        <v>31</v>
      </c>
      <c r="AX1872" s="15" t="s">
        <v>75</v>
      </c>
      <c r="AY1872" s="181" t="s">
        <v>177</v>
      </c>
    </row>
    <row r="1873" spans="2:65" s="13" customFormat="1">
      <c r="B1873" s="166"/>
      <c r="D1873" s="159" t="s">
        <v>184</v>
      </c>
      <c r="E1873" s="167" t="s">
        <v>1</v>
      </c>
      <c r="F1873" s="168" t="s">
        <v>186</v>
      </c>
      <c r="H1873" s="169">
        <v>2</v>
      </c>
      <c r="I1873" s="170"/>
      <c r="L1873" s="166"/>
      <c r="M1873" s="171"/>
      <c r="T1873" s="172"/>
      <c r="AT1873" s="167" t="s">
        <v>184</v>
      </c>
      <c r="AU1873" s="167" t="s">
        <v>88</v>
      </c>
      <c r="AV1873" s="13" t="s">
        <v>183</v>
      </c>
      <c r="AW1873" s="13" t="s">
        <v>31</v>
      </c>
      <c r="AX1873" s="13" t="s">
        <v>82</v>
      </c>
      <c r="AY1873" s="167" t="s">
        <v>177</v>
      </c>
    </row>
    <row r="1874" spans="2:65" s="1" customFormat="1" ht="37.950000000000003" customHeight="1">
      <c r="B1874" s="143"/>
      <c r="C1874" s="144" t="s">
        <v>1433</v>
      </c>
      <c r="D1874" s="144" t="s">
        <v>179</v>
      </c>
      <c r="E1874" s="145" t="s">
        <v>3746</v>
      </c>
      <c r="F1874" s="146" t="s">
        <v>3747</v>
      </c>
      <c r="G1874" s="147" t="s">
        <v>260</v>
      </c>
      <c r="H1874" s="148">
        <v>2</v>
      </c>
      <c r="I1874" s="149"/>
      <c r="J1874" s="150">
        <f>ROUND(I1874*H1874,2)</f>
        <v>0</v>
      </c>
      <c r="K1874" s="151"/>
      <c r="L1874" s="32"/>
      <c r="M1874" s="152" t="s">
        <v>1</v>
      </c>
      <c r="N1874" s="153" t="s">
        <v>41</v>
      </c>
      <c r="P1874" s="154">
        <f>O1874*H1874</f>
        <v>0</v>
      </c>
      <c r="Q1874" s="154">
        <v>0</v>
      </c>
      <c r="R1874" s="154">
        <f>Q1874*H1874</f>
        <v>0</v>
      </c>
      <c r="S1874" s="154">
        <v>0</v>
      </c>
      <c r="T1874" s="155">
        <f>S1874*H1874</f>
        <v>0</v>
      </c>
      <c r="AR1874" s="156" t="s">
        <v>183</v>
      </c>
      <c r="AT1874" s="156" t="s">
        <v>179</v>
      </c>
      <c r="AU1874" s="156" t="s">
        <v>88</v>
      </c>
      <c r="AY1874" s="17" t="s">
        <v>177</v>
      </c>
      <c r="BE1874" s="157">
        <f>IF(N1874="základná",J1874,0)</f>
        <v>0</v>
      </c>
      <c r="BF1874" s="157">
        <f>IF(N1874="znížená",J1874,0)</f>
        <v>0</v>
      </c>
      <c r="BG1874" s="157">
        <f>IF(N1874="zákl. prenesená",J1874,0)</f>
        <v>0</v>
      </c>
      <c r="BH1874" s="157">
        <f>IF(N1874="zníž. prenesená",J1874,0)</f>
        <v>0</v>
      </c>
      <c r="BI1874" s="157">
        <f>IF(N1874="nulová",J1874,0)</f>
        <v>0</v>
      </c>
      <c r="BJ1874" s="17" t="s">
        <v>88</v>
      </c>
      <c r="BK1874" s="157">
        <f>ROUND(I1874*H1874,2)</f>
        <v>0</v>
      </c>
      <c r="BL1874" s="17" t="s">
        <v>183</v>
      </c>
      <c r="BM1874" s="156" t="s">
        <v>3748</v>
      </c>
    </row>
    <row r="1875" spans="2:65" s="15" customFormat="1">
      <c r="B1875" s="180"/>
      <c r="D1875" s="159" t="s">
        <v>184</v>
      </c>
      <c r="E1875" s="181" t="s">
        <v>1</v>
      </c>
      <c r="F1875" s="182" t="s">
        <v>3724</v>
      </c>
      <c r="H1875" s="181" t="s">
        <v>1</v>
      </c>
      <c r="I1875" s="183"/>
      <c r="L1875" s="180"/>
      <c r="M1875" s="184"/>
      <c r="T1875" s="185"/>
      <c r="AT1875" s="181" t="s">
        <v>184</v>
      </c>
      <c r="AU1875" s="181" t="s">
        <v>88</v>
      </c>
      <c r="AV1875" s="15" t="s">
        <v>82</v>
      </c>
      <c r="AW1875" s="15" t="s">
        <v>31</v>
      </c>
      <c r="AX1875" s="15" t="s">
        <v>75</v>
      </c>
      <c r="AY1875" s="181" t="s">
        <v>177</v>
      </c>
    </row>
    <row r="1876" spans="2:65" s="12" customFormat="1">
      <c r="B1876" s="158"/>
      <c r="D1876" s="159" t="s">
        <v>184</v>
      </c>
      <c r="E1876" s="160" t="s">
        <v>1</v>
      </c>
      <c r="F1876" s="161" t="s">
        <v>3725</v>
      </c>
      <c r="H1876" s="162">
        <v>1</v>
      </c>
      <c r="I1876" s="163"/>
      <c r="L1876" s="158"/>
      <c r="M1876" s="164"/>
      <c r="T1876" s="165"/>
      <c r="AT1876" s="160" t="s">
        <v>184</v>
      </c>
      <c r="AU1876" s="160" t="s">
        <v>88</v>
      </c>
      <c r="AV1876" s="12" t="s">
        <v>88</v>
      </c>
      <c r="AW1876" s="12" t="s">
        <v>31</v>
      </c>
      <c r="AX1876" s="12" t="s">
        <v>75</v>
      </c>
      <c r="AY1876" s="160" t="s">
        <v>177</v>
      </c>
    </row>
    <row r="1877" spans="2:65" s="12" customFormat="1">
      <c r="B1877" s="158"/>
      <c r="D1877" s="159" t="s">
        <v>184</v>
      </c>
      <c r="E1877" s="160" t="s">
        <v>1</v>
      </c>
      <c r="F1877" s="161" t="s">
        <v>3726</v>
      </c>
      <c r="H1877" s="162">
        <v>1</v>
      </c>
      <c r="I1877" s="163"/>
      <c r="L1877" s="158"/>
      <c r="M1877" s="164"/>
      <c r="T1877" s="165"/>
      <c r="AT1877" s="160" t="s">
        <v>184</v>
      </c>
      <c r="AU1877" s="160" t="s">
        <v>88</v>
      </c>
      <c r="AV1877" s="12" t="s">
        <v>88</v>
      </c>
      <c r="AW1877" s="12" t="s">
        <v>31</v>
      </c>
      <c r="AX1877" s="12" t="s">
        <v>75</v>
      </c>
      <c r="AY1877" s="160" t="s">
        <v>177</v>
      </c>
    </row>
    <row r="1878" spans="2:65" s="14" customFormat="1">
      <c r="B1878" s="173"/>
      <c r="D1878" s="159" t="s">
        <v>184</v>
      </c>
      <c r="E1878" s="174" t="s">
        <v>1</v>
      </c>
      <c r="F1878" s="175" t="s">
        <v>209</v>
      </c>
      <c r="H1878" s="176">
        <v>2</v>
      </c>
      <c r="I1878" s="177"/>
      <c r="L1878" s="173"/>
      <c r="M1878" s="178"/>
      <c r="T1878" s="179"/>
      <c r="AT1878" s="174" t="s">
        <v>184</v>
      </c>
      <c r="AU1878" s="174" t="s">
        <v>88</v>
      </c>
      <c r="AV1878" s="14" t="s">
        <v>191</v>
      </c>
      <c r="AW1878" s="14" t="s">
        <v>31</v>
      </c>
      <c r="AX1878" s="14" t="s">
        <v>75</v>
      </c>
      <c r="AY1878" s="174" t="s">
        <v>177</v>
      </c>
    </row>
    <row r="1879" spans="2:65" s="15" customFormat="1" ht="30.6">
      <c r="B1879" s="180"/>
      <c r="D1879" s="159" t="s">
        <v>184</v>
      </c>
      <c r="E1879" s="181" t="s">
        <v>1</v>
      </c>
      <c r="F1879" s="182" t="s">
        <v>3727</v>
      </c>
      <c r="H1879" s="181" t="s">
        <v>1</v>
      </c>
      <c r="I1879" s="183"/>
      <c r="L1879" s="180"/>
      <c r="M1879" s="184"/>
      <c r="T1879" s="185"/>
      <c r="AT1879" s="181" t="s">
        <v>184</v>
      </c>
      <c r="AU1879" s="181" t="s">
        <v>88</v>
      </c>
      <c r="AV1879" s="15" t="s">
        <v>82</v>
      </c>
      <c r="AW1879" s="15" t="s">
        <v>31</v>
      </c>
      <c r="AX1879" s="15" t="s">
        <v>75</v>
      </c>
      <c r="AY1879" s="181" t="s">
        <v>177</v>
      </c>
    </row>
    <row r="1880" spans="2:65" s="13" customFormat="1">
      <c r="B1880" s="166"/>
      <c r="D1880" s="159" t="s">
        <v>184</v>
      </c>
      <c r="E1880" s="167" t="s">
        <v>1</v>
      </c>
      <c r="F1880" s="168" t="s">
        <v>186</v>
      </c>
      <c r="H1880" s="169">
        <v>2</v>
      </c>
      <c r="I1880" s="170"/>
      <c r="L1880" s="166"/>
      <c r="M1880" s="171"/>
      <c r="T1880" s="172"/>
      <c r="AT1880" s="167" t="s">
        <v>184</v>
      </c>
      <c r="AU1880" s="167" t="s">
        <v>88</v>
      </c>
      <c r="AV1880" s="13" t="s">
        <v>183</v>
      </c>
      <c r="AW1880" s="13" t="s">
        <v>31</v>
      </c>
      <c r="AX1880" s="13" t="s">
        <v>82</v>
      </c>
      <c r="AY1880" s="167" t="s">
        <v>177</v>
      </c>
    </row>
    <row r="1881" spans="2:65" s="1" customFormat="1" ht="44.25" customHeight="1">
      <c r="B1881" s="143"/>
      <c r="C1881" s="144" t="s">
        <v>3749</v>
      </c>
      <c r="D1881" s="144" t="s">
        <v>179</v>
      </c>
      <c r="E1881" s="145" t="s">
        <v>3750</v>
      </c>
      <c r="F1881" s="146" t="s">
        <v>3751</v>
      </c>
      <c r="G1881" s="147" t="s">
        <v>260</v>
      </c>
      <c r="H1881" s="148">
        <v>1</v>
      </c>
      <c r="I1881" s="149"/>
      <c r="J1881" s="150">
        <f>ROUND(I1881*H1881,2)</f>
        <v>0</v>
      </c>
      <c r="K1881" s="151"/>
      <c r="L1881" s="32"/>
      <c r="M1881" s="152" t="s">
        <v>1</v>
      </c>
      <c r="N1881" s="153" t="s">
        <v>41</v>
      </c>
      <c r="P1881" s="154">
        <f>O1881*H1881</f>
        <v>0</v>
      </c>
      <c r="Q1881" s="154">
        <v>0</v>
      </c>
      <c r="R1881" s="154">
        <f>Q1881*H1881</f>
        <v>0</v>
      </c>
      <c r="S1881" s="154">
        <v>0</v>
      </c>
      <c r="T1881" s="155">
        <f>S1881*H1881</f>
        <v>0</v>
      </c>
      <c r="AR1881" s="156" t="s">
        <v>183</v>
      </c>
      <c r="AT1881" s="156" t="s">
        <v>179</v>
      </c>
      <c r="AU1881" s="156" t="s">
        <v>88</v>
      </c>
      <c r="AY1881" s="17" t="s">
        <v>177</v>
      </c>
      <c r="BE1881" s="157">
        <f>IF(N1881="základná",J1881,0)</f>
        <v>0</v>
      </c>
      <c r="BF1881" s="157">
        <f>IF(N1881="znížená",J1881,0)</f>
        <v>0</v>
      </c>
      <c r="BG1881" s="157">
        <f>IF(N1881="zákl. prenesená",J1881,0)</f>
        <v>0</v>
      </c>
      <c r="BH1881" s="157">
        <f>IF(N1881="zníž. prenesená",J1881,0)</f>
        <v>0</v>
      </c>
      <c r="BI1881" s="157">
        <f>IF(N1881="nulová",J1881,0)</f>
        <v>0</v>
      </c>
      <c r="BJ1881" s="17" t="s">
        <v>88</v>
      </c>
      <c r="BK1881" s="157">
        <f>ROUND(I1881*H1881,2)</f>
        <v>0</v>
      </c>
      <c r="BL1881" s="17" t="s">
        <v>183</v>
      </c>
      <c r="BM1881" s="156" t="s">
        <v>3752</v>
      </c>
    </row>
    <row r="1882" spans="2:65" s="15" customFormat="1">
      <c r="B1882" s="180"/>
      <c r="D1882" s="159" t="s">
        <v>184</v>
      </c>
      <c r="E1882" s="181" t="s">
        <v>1</v>
      </c>
      <c r="F1882" s="182" t="s">
        <v>3724</v>
      </c>
      <c r="H1882" s="181" t="s">
        <v>1</v>
      </c>
      <c r="I1882" s="183"/>
      <c r="L1882" s="180"/>
      <c r="M1882" s="184"/>
      <c r="T1882" s="185"/>
      <c r="AT1882" s="181" t="s">
        <v>184</v>
      </c>
      <c r="AU1882" s="181" t="s">
        <v>88</v>
      </c>
      <c r="AV1882" s="15" t="s">
        <v>82</v>
      </c>
      <c r="AW1882" s="15" t="s">
        <v>31</v>
      </c>
      <c r="AX1882" s="15" t="s">
        <v>75</v>
      </c>
      <c r="AY1882" s="181" t="s">
        <v>177</v>
      </c>
    </row>
    <row r="1883" spans="2:65" s="12" customFormat="1">
      <c r="B1883" s="158"/>
      <c r="D1883" s="159" t="s">
        <v>184</v>
      </c>
      <c r="E1883" s="160" t="s">
        <v>1</v>
      </c>
      <c r="F1883" s="161" t="s">
        <v>3753</v>
      </c>
      <c r="H1883" s="162">
        <v>1</v>
      </c>
      <c r="I1883" s="163"/>
      <c r="L1883" s="158"/>
      <c r="M1883" s="164"/>
      <c r="T1883" s="165"/>
      <c r="AT1883" s="160" t="s">
        <v>184</v>
      </c>
      <c r="AU1883" s="160" t="s">
        <v>88</v>
      </c>
      <c r="AV1883" s="12" t="s">
        <v>88</v>
      </c>
      <c r="AW1883" s="12" t="s">
        <v>31</v>
      </c>
      <c r="AX1883" s="12" t="s">
        <v>75</v>
      </c>
      <c r="AY1883" s="160" t="s">
        <v>177</v>
      </c>
    </row>
    <row r="1884" spans="2:65" s="13" customFormat="1">
      <c r="B1884" s="166"/>
      <c r="D1884" s="159" t="s">
        <v>184</v>
      </c>
      <c r="E1884" s="167" t="s">
        <v>1</v>
      </c>
      <c r="F1884" s="168" t="s">
        <v>186</v>
      </c>
      <c r="H1884" s="169">
        <v>1</v>
      </c>
      <c r="I1884" s="170"/>
      <c r="L1884" s="166"/>
      <c r="M1884" s="171"/>
      <c r="T1884" s="172"/>
      <c r="AT1884" s="167" t="s">
        <v>184</v>
      </c>
      <c r="AU1884" s="167" t="s">
        <v>88</v>
      </c>
      <c r="AV1884" s="13" t="s">
        <v>183</v>
      </c>
      <c r="AW1884" s="13" t="s">
        <v>31</v>
      </c>
      <c r="AX1884" s="13" t="s">
        <v>82</v>
      </c>
      <c r="AY1884" s="167" t="s">
        <v>177</v>
      </c>
    </row>
    <row r="1885" spans="2:65" s="1" customFormat="1" ht="49.2" customHeight="1">
      <c r="B1885" s="143"/>
      <c r="C1885" s="144" t="s">
        <v>1446</v>
      </c>
      <c r="D1885" s="144" t="s">
        <v>179</v>
      </c>
      <c r="E1885" s="145" t="s">
        <v>3754</v>
      </c>
      <c r="F1885" s="146" t="s">
        <v>3755</v>
      </c>
      <c r="G1885" s="147" t="s">
        <v>260</v>
      </c>
      <c r="H1885" s="148">
        <v>1</v>
      </c>
      <c r="I1885" s="149"/>
      <c r="J1885" s="150">
        <f>ROUND(I1885*H1885,2)</f>
        <v>0</v>
      </c>
      <c r="K1885" s="151"/>
      <c r="L1885" s="32"/>
      <c r="M1885" s="152" t="s">
        <v>1</v>
      </c>
      <c r="N1885" s="153" t="s">
        <v>41</v>
      </c>
      <c r="P1885" s="154">
        <f>O1885*H1885</f>
        <v>0</v>
      </c>
      <c r="Q1885" s="154">
        <v>0</v>
      </c>
      <c r="R1885" s="154">
        <f>Q1885*H1885</f>
        <v>0</v>
      </c>
      <c r="S1885" s="154">
        <v>0</v>
      </c>
      <c r="T1885" s="155">
        <f>S1885*H1885</f>
        <v>0</v>
      </c>
      <c r="AR1885" s="156" t="s">
        <v>183</v>
      </c>
      <c r="AT1885" s="156" t="s">
        <v>179</v>
      </c>
      <c r="AU1885" s="156" t="s">
        <v>88</v>
      </c>
      <c r="AY1885" s="17" t="s">
        <v>177</v>
      </c>
      <c r="BE1885" s="157">
        <f>IF(N1885="základná",J1885,0)</f>
        <v>0</v>
      </c>
      <c r="BF1885" s="157">
        <f>IF(N1885="znížená",J1885,0)</f>
        <v>0</v>
      </c>
      <c r="BG1885" s="157">
        <f>IF(N1885="zákl. prenesená",J1885,0)</f>
        <v>0</v>
      </c>
      <c r="BH1885" s="157">
        <f>IF(N1885="zníž. prenesená",J1885,0)</f>
        <v>0</v>
      </c>
      <c r="BI1885" s="157">
        <f>IF(N1885="nulová",J1885,0)</f>
        <v>0</v>
      </c>
      <c r="BJ1885" s="17" t="s">
        <v>88</v>
      </c>
      <c r="BK1885" s="157">
        <f>ROUND(I1885*H1885,2)</f>
        <v>0</v>
      </c>
      <c r="BL1885" s="17" t="s">
        <v>183</v>
      </c>
      <c r="BM1885" s="156" t="s">
        <v>3756</v>
      </c>
    </row>
    <row r="1886" spans="2:65" s="15" customFormat="1">
      <c r="B1886" s="180"/>
      <c r="D1886" s="159" t="s">
        <v>184</v>
      </c>
      <c r="E1886" s="181" t="s">
        <v>1</v>
      </c>
      <c r="F1886" s="182" t="s">
        <v>3724</v>
      </c>
      <c r="H1886" s="181" t="s">
        <v>1</v>
      </c>
      <c r="I1886" s="183"/>
      <c r="L1886" s="180"/>
      <c r="M1886" s="184"/>
      <c r="T1886" s="185"/>
      <c r="AT1886" s="181" t="s">
        <v>184</v>
      </c>
      <c r="AU1886" s="181" t="s">
        <v>88</v>
      </c>
      <c r="AV1886" s="15" t="s">
        <v>82</v>
      </c>
      <c r="AW1886" s="15" t="s">
        <v>31</v>
      </c>
      <c r="AX1886" s="15" t="s">
        <v>75</v>
      </c>
      <c r="AY1886" s="181" t="s">
        <v>177</v>
      </c>
    </row>
    <row r="1887" spans="2:65" s="12" customFormat="1">
      <c r="B1887" s="158"/>
      <c r="D1887" s="159" t="s">
        <v>184</v>
      </c>
      <c r="E1887" s="160" t="s">
        <v>1</v>
      </c>
      <c r="F1887" s="161" t="s">
        <v>3753</v>
      </c>
      <c r="H1887" s="162">
        <v>1</v>
      </c>
      <c r="I1887" s="163"/>
      <c r="L1887" s="158"/>
      <c r="M1887" s="164"/>
      <c r="T1887" s="165"/>
      <c r="AT1887" s="160" t="s">
        <v>184</v>
      </c>
      <c r="AU1887" s="160" t="s">
        <v>88</v>
      </c>
      <c r="AV1887" s="12" t="s">
        <v>88</v>
      </c>
      <c r="AW1887" s="12" t="s">
        <v>31</v>
      </c>
      <c r="AX1887" s="12" t="s">
        <v>75</v>
      </c>
      <c r="AY1887" s="160" t="s">
        <v>177</v>
      </c>
    </row>
    <row r="1888" spans="2:65" s="13" customFormat="1">
      <c r="B1888" s="166"/>
      <c r="D1888" s="159" t="s">
        <v>184</v>
      </c>
      <c r="E1888" s="167" t="s">
        <v>1</v>
      </c>
      <c r="F1888" s="168" t="s">
        <v>186</v>
      </c>
      <c r="H1888" s="169">
        <v>1</v>
      </c>
      <c r="I1888" s="170"/>
      <c r="L1888" s="166"/>
      <c r="M1888" s="171"/>
      <c r="T1888" s="172"/>
      <c r="AT1888" s="167" t="s">
        <v>184</v>
      </c>
      <c r="AU1888" s="167" t="s">
        <v>88</v>
      </c>
      <c r="AV1888" s="13" t="s">
        <v>183</v>
      </c>
      <c r="AW1888" s="13" t="s">
        <v>31</v>
      </c>
      <c r="AX1888" s="13" t="s">
        <v>82</v>
      </c>
      <c r="AY1888" s="167" t="s">
        <v>177</v>
      </c>
    </row>
    <row r="1889" spans="2:65" s="1" customFormat="1" ht="55.5" customHeight="1">
      <c r="B1889" s="143"/>
      <c r="C1889" s="144" t="s">
        <v>3757</v>
      </c>
      <c r="D1889" s="144" t="s">
        <v>179</v>
      </c>
      <c r="E1889" s="145" t="s">
        <v>3758</v>
      </c>
      <c r="F1889" s="146" t="s">
        <v>3759</v>
      </c>
      <c r="G1889" s="147" t="s">
        <v>260</v>
      </c>
      <c r="H1889" s="148">
        <v>1</v>
      </c>
      <c r="I1889" s="149"/>
      <c r="J1889" s="150">
        <f>ROUND(I1889*H1889,2)</f>
        <v>0</v>
      </c>
      <c r="K1889" s="151"/>
      <c r="L1889" s="32"/>
      <c r="M1889" s="152" t="s">
        <v>1</v>
      </c>
      <c r="N1889" s="153" t="s">
        <v>41</v>
      </c>
      <c r="P1889" s="154">
        <f>O1889*H1889</f>
        <v>0</v>
      </c>
      <c r="Q1889" s="154">
        <v>0</v>
      </c>
      <c r="R1889" s="154">
        <f>Q1889*H1889</f>
        <v>0</v>
      </c>
      <c r="S1889" s="154">
        <v>0</v>
      </c>
      <c r="T1889" s="155">
        <f>S1889*H1889</f>
        <v>0</v>
      </c>
      <c r="AR1889" s="156" t="s">
        <v>183</v>
      </c>
      <c r="AT1889" s="156" t="s">
        <v>179</v>
      </c>
      <c r="AU1889" s="156" t="s">
        <v>88</v>
      </c>
      <c r="AY1889" s="17" t="s">
        <v>177</v>
      </c>
      <c r="BE1889" s="157">
        <f>IF(N1889="základná",J1889,0)</f>
        <v>0</v>
      </c>
      <c r="BF1889" s="157">
        <f>IF(N1889="znížená",J1889,0)</f>
        <v>0</v>
      </c>
      <c r="BG1889" s="157">
        <f>IF(N1889="zákl. prenesená",J1889,0)</f>
        <v>0</v>
      </c>
      <c r="BH1889" s="157">
        <f>IF(N1889="zníž. prenesená",J1889,0)</f>
        <v>0</v>
      </c>
      <c r="BI1889" s="157">
        <f>IF(N1889="nulová",J1889,0)</f>
        <v>0</v>
      </c>
      <c r="BJ1889" s="17" t="s">
        <v>88</v>
      </c>
      <c r="BK1889" s="157">
        <f>ROUND(I1889*H1889,2)</f>
        <v>0</v>
      </c>
      <c r="BL1889" s="17" t="s">
        <v>183</v>
      </c>
      <c r="BM1889" s="156" t="s">
        <v>3760</v>
      </c>
    </row>
    <row r="1890" spans="2:65" s="15" customFormat="1">
      <c r="B1890" s="180"/>
      <c r="D1890" s="159" t="s">
        <v>184</v>
      </c>
      <c r="E1890" s="181" t="s">
        <v>1</v>
      </c>
      <c r="F1890" s="182" t="s">
        <v>3724</v>
      </c>
      <c r="H1890" s="181" t="s">
        <v>1</v>
      </c>
      <c r="I1890" s="183"/>
      <c r="L1890" s="180"/>
      <c r="M1890" s="184"/>
      <c r="T1890" s="185"/>
      <c r="AT1890" s="181" t="s">
        <v>184</v>
      </c>
      <c r="AU1890" s="181" t="s">
        <v>88</v>
      </c>
      <c r="AV1890" s="15" t="s">
        <v>82</v>
      </c>
      <c r="AW1890" s="15" t="s">
        <v>31</v>
      </c>
      <c r="AX1890" s="15" t="s">
        <v>75</v>
      </c>
      <c r="AY1890" s="181" t="s">
        <v>177</v>
      </c>
    </row>
    <row r="1891" spans="2:65" s="12" customFormat="1">
      <c r="B1891" s="158"/>
      <c r="D1891" s="159" t="s">
        <v>184</v>
      </c>
      <c r="E1891" s="160" t="s">
        <v>1</v>
      </c>
      <c r="F1891" s="161" t="s">
        <v>3753</v>
      </c>
      <c r="H1891" s="162">
        <v>1</v>
      </c>
      <c r="I1891" s="163"/>
      <c r="L1891" s="158"/>
      <c r="M1891" s="164"/>
      <c r="T1891" s="165"/>
      <c r="AT1891" s="160" t="s">
        <v>184</v>
      </c>
      <c r="AU1891" s="160" t="s">
        <v>88</v>
      </c>
      <c r="AV1891" s="12" t="s">
        <v>88</v>
      </c>
      <c r="AW1891" s="12" t="s">
        <v>31</v>
      </c>
      <c r="AX1891" s="12" t="s">
        <v>75</v>
      </c>
      <c r="AY1891" s="160" t="s">
        <v>177</v>
      </c>
    </row>
    <row r="1892" spans="2:65" s="13" customFormat="1">
      <c r="B1892" s="166"/>
      <c r="D1892" s="159" t="s">
        <v>184</v>
      </c>
      <c r="E1892" s="167" t="s">
        <v>1</v>
      </c>
      <c r="F1892" s="168" t="s">
        <v>186</v>
      </c>
      <c r="H1892" s="169">
        <v>1</v>
      </c>
      <c r="I1892" s="170"/>
      <c r="L1892" s="166"/>
      <c r="M1892" s="171"/>
      <c r="T1892" s="172"/>
      <c r="AT1892" s="167" t="s">
        <v>184</v>
      </c>
      <c r="AU1892" s="167" t="s">
        <v>88</v>
      </c>
      <c r="AV1892" s="13" t="s">
        <v>183</v>
      </c>
      <c r="AW1892" s="13" t="s">
        <v>31</v>
      </c>
      <c r="AX1892" s="13" t="s">
        <v>82</v>
      </c>
      <c r="AY1892" s="167" t="s">
        <v>177</v>
      </c>
    </row>
    <row r="1893" spans="2:65" s="1" customFormat="1" ht="44.25" customHeight="1">
      <c r="B1893" s="143"/>
      <c r="C1893" s="144" t="s">
        <v>1459</v>
      </c>
      <c r="D1893" s="144" t="s">
        <v>179</v>
      </c>
      <c r="E1893" s="145" t="s">
        <v>3761</v>
      </c>
      <c r="F1893" s="146" t="s">
        <v>3762</v>
      </c>
      <c r="G1893" s="147" t="s">
        <v>260</v>
      </c>
      <c r="H1893" s="148">
        <v>1</v>
      </c>
      <c r="I1893" s="149"/>
      <c r="J1893" s="150">
        <f>ROUND(I1893*H1893,2)</f>
        <v>0</v>
      </c>
      <c r="K1893" s="151"/>
      <c r="L1893" s="32"/>
      <c r="M1893" s="152" t="s">
        <v>1</v>
      </c>
      <c r="N1893" s="153" t="s">
        <v>41</v>
      </c>
      <c r="P1893" s="154">
        <f>O1893*H1893</f>
        <v>0</v>
      </c>
      <c r="Q1893" s="154">
        <v>0</v>
      </c>
      <c r="R1893" s="154">
        <f>Q1893*H1893</f>
        <v>0</v>
      </c>
      <c r="S1893" s="154">
        <v>0</v>
      </c>
      <c r="T1893" s="155">
        <f>S1893*H1893</f>
        <v>0</v>
      </c>
      <c r="AR1893" s="156" t="s">
        <v>183</v>
      </c>
      <c r="AT1893" s="156" t="s">
        <v>179</v>
      </c>
      <c r="AU1893" s="156" t="s">
        <v>88</v>
      </c>
      <c r="AY1893" s="17" t="s">
        <v>177</v>
      </c>
      <c r="BE1893" s="157">
        <f>IF(N1893="základná",J1893,0)</f>
        <v>0</v>
      </c>
      <c r="BF1893" s="157">
        <f>IF(N1893="znížená",J1893,0)</f>
        <v>0</v>
      </c>
      <c r="BG1893" s="157">
        <f>IF(N1893="zákl. prenesená",J1893,0)</f>
        <v>0</v>
      </c>
      <c r="BH1893" s="157">
        <f>IF(N1893="zníž. prenesená",J1893,0)</f>
        <v>0</v>
      </c>
      <c r="BI1893" s="157">
        <f>IF(N1893="nulová",J1893,0)</f>
        <v>0</v>
      </c>
      <c r="BJ1893" s="17" t="s">
        <v>88</v>
      </c>
      <c r="BK1893" s="157">
        <f>ROUND(I1893*H1893,2)</f>
        <v>0</v>
      </c>
      <c r="BL1893" s="17" t="s">
        <v>183</v>
      </c>
      <c r="BM1893" s="156" t="s">
        <v>3763</v>
      </c>
    </row>
    <row r="1894" spans="2:65" s="15" customFormat="1">
      <c r="B1894" s="180"/>
      <c r="D1894" s="159" t="s">
        <v>184</v>
      </c>
      <c r="E1894" s="181" t="s">
        <v>1</v>
      </c>
      <c r="F1894" s="182" t="s">
        <v>3724</v>
      </c>
      <c r="H1894" s="181" t="s">
        <v>1</v>
      </c>
      <c r="I1894" s="183"/>
      <c r="L1894" s="180"/>
      <c r="M1894" s="184"/>
      <c r="T1894" s="185"/>
      <c r="AT1894" s="181" t="s">
        <v>184</v>
      </c>
      <c r="AU1894" s="181" t="s">
        <v>88</v>
      </c>
      <c r="AV1894" s="15" t="s">
        <v>82</v>
      </c>
      <c r="AW1894" s="15" t="s">
        <v>31</v>
      </c>
      <c r="AX1894" s="15" t="s">
        <v>75</v>
      </c>
      <c r="AY1894" s="181" t="s">
        <v>177</v>
      </c>
    </row>
    <row r="1895" spans="2:65" s="12" customFormat="1">
      <c r="B1895" s="158"/>
      <c r="D1895" s="159" t="s">
        <v>184</v>
      </c>
      <c r="E1895" s="160" t="s">
        <v>1</v>
      </c>
      <c r="F1895" s="161" t="s">
        <v>3753</v>
      </c>
      <c r="H1895" s="162">
        <v>1</v>
      </c>
      <c r="I1895" s="163"/>
      <c r="L1895" s="158"/>
      <c r="M1895" s="164"/>
      <c r="T1895" s="165"/>
      <c r="AT1895" s="160" t="s">
        <v>184</v>
      </c>
      <c r="AU1895" s="160" t="s">
        <v>88</v>
      </c>
      <c r="AV1895" s="12" t="s">
        <v>88</v>
      </c>
      <c r="AW1895" s="12" t="s">
        <v>31</v>
      </c>
      <c r="AX1895" s="12" t="s">
        <v>75</v>
      </c>
      <c r="AY1895" s="160" t="s">
        <v>177</v>
      </c>
    </row>
    <row r="1896" spans="2:65" s="13" customFormat="1">
      <c r="B1896" s="166"/>
      <c r="D1896" s="159" t="s">
        <v>184</v>
      </c>
      <c r="E1896" s="167" t="s">
        <v>1</v>
      </c>
      <c r="F1896" s="168" t="s">
        <v>186</v>
      </c>
      <c r="H1896" s="169">
        <v>1</v>
      </c>
      <c r="I1896" s="170"/>
      <c r="L1896" s="166"/>
      <c r="M1896" s="171"/>
      <c r="T1896" s="172"/>
      <c r="AT1896" s="167" t="s">
        <v>184</v>
      </c>
      <c r="AU1896" s="167" t="s">
        <v>88</v>
      </c>
      <c r="AV1896" s="13" t="s">
        <v>183</v>
      </c>
      <c r="AW1896" s="13" t="s">
        <v>31</v>
      </c>
      <c r="AX1896" s="13" t="s">
        <v>82</v>
      </c>
      <c r="AY1896" s="167" t="s">
        <v>177</v>
      </c>
    </row>
    <row r="1897" spans="2:65" s="1" customFormat="1" ht="49.2" customHeight="1">
      <c r="B1897" s="143"/>
      <c r="C1897" s="144" t="s">
        <v>3764</v>
      </c>
      <c r="D1897" s="144" t="s">
        <v>179</v>
      </c>
      <c r="E1897" s="145" t="s">
        <v>3765</v>
      </c>
      <c r="F1897" s="146" t="s">
        <v>3766</v>
      </c>
      <c r="G1897" s="147" t="s">
        <v>260</v>
      </c>
      <c r="H1897" s="148">
        <v>1</v>
      </c>
      <c r="I1897" s="149"/>
      <c r="J1897" s="150">
        <f>ROUND(I1897*H1897,2)</f>
        <v>0</v>
      </c>
      <c r="K1897" s="151"/>
      <c r="L1897" s="32"/>
      <c r="M1897" s="152" t="s">
        <v>1</v>
      </c>
      <c r="N1897" s="153" t="s">
        <v>41</v>
      </c>
      <c r="P1897" s="154">
        <f>O1897*H1897</f>
        <v>0</v>
      </c>
      <c r="Q1897" s="154">
        <v>0</v>
      </c>
      <c r="R1897" s="154">
        <f>Q1897*H1897</f>
        <v>0</v>
      </c>
      <c r="S1897" s="154">
        <v>0</v>
      </c>
      <c r="T1897" s="155">
        <f>S1897*H1897</f>
        <v>0</v>
      </c>
      <c r="AR1897" s="156" t="s">
        <v>183</v>
      </c>
      <c r="AT1897" s="156" t="s">
        <v>179</v>
      </c>
      <c r="AU1897" s="156" t="s">
        <v>88</v>
      </c>
      <c r="AY1897" s="17" t="s">
        <v>177</v>
      </c>
      <c r="BE1897" s="157">
        <f>IF(N1897="základná",J1897,0)</f>
        <v>0</v>
      </c>
      <c r="BF1897" s="157">
        <f>IF(N1897="znížená",J1897,0)</f>
        <v>0</v>
      </c>
      <c r="BG1897" s="157">
        <f>IF(N1897="zákl. prenesená",J1897,0)</f>
        <v>0</v>
      </c>
      <c r="BH1897" s="157">
        <f>IF(N1897="zníž. prenesená",J1897,0)</f>
        <v>0</v>
      </c>
      <c r="BI1897" s="157">
        <f>IF(N1897="nulová",J1897,0)</f>
        <v>0</v>
      </c>
      <c r="BJ1897" s="17" t="s">
        <v>88</v>
      </c>
      <c r="BK1897" s="157">
        <f>ROUND(I1897*H1897,2)</f>
        <v>0</v>
      </c>
      <c r="BL1897" s="17" t="s">
        <v>183</v>
      </c>
      <c r="BM1897" s="156" t="s">
        <v>3767</v>
      </c>
    </row>
    <row r="1898" spans="2:65" s="15" customFormat="1">
      <c r="B1898" s="180"/>
      <c r="D1898" s="159" t="s">
        <v>184</v>
      </c>
      <c r="E1898" s="181" t="s">
        <v>1</v>
      </c>
      <c r="F1898" s="182" t="s">
        <v>3724</v>
      </c>
      <c r="H1898" s="181" t="s">
        <v>1</v>
      </c>
      <c r="I1898" s="183"/>
      <c r="L1898" s="180"/>
      <c r="M1898" s="184"/>
      <c r="T1898" s="185"/>
      <c r="AT1898" s="181" t="s">
        <v>184</v>
      </c>
      <c r="AU1898" s="181" t="s">
        <v>88</v>
      </c>
      <c r="AV1898" s="15" t="s">
        <v>82</v>
      </c>
      <c r="AW1898" s="15" t="s">
        <v>31</v>
      </c>
      <c r="AX1898" s="15" t="s">
        <v>75</v>
      </c>
      <c r="AY1898" s="181" t="s">
        <v>177</v>
      </c>
    </row>
    <row r="1899" spans="2:65" s="12" customFormat="1">
      <c r="B1899" s="158"/>
      <c r="D1899" s="159" t="s">
        <v>184</v>
      </c>
      <c r="E1899" s="160" t="s">
        <v>1</v>
      </c>
      <c r="F1899" s="161" t="s">
        <v>3753</v>
      </c>
      <c r="H1899" s="162">
        <v>1</v>
      </c>
      <c r="I1899" s="163"/>
      <c r="L1899" s="158"/>
      <c r="M1899" s="164"/>
      <c r="T1899" s="165"/>
      <c r="AT1899" s="160" t="s">
        <v>184</v>
      </c>
      <c r="AU1899" s="160" t="s">
        <v>88</v>
      </c>
      <c r="AV1899" s="12" t="s">
        <v>88</v>
      </c>
      <c r="AW1899" s="12" t="s">
        <v>31</v>
      </c>
      <c r="AX1899" s="12" t="s">
        <v>75</v>
      </c>
      <c r="AY1899" s="160" t="s">
        <v>177</v>
      </c>
    </row>
    <row r="1900" spans="2:65" s="13" customFormat="1">
      <c r="B1900" s="166"/>
      <c r="D1900" s="159" t="s">
        <v>184</v>
      </c>
      <c r="E1900" s="167" t="s">
        <v>1</v>
      </c>
      <c r="F1900" s="168" t="s">
        <v>186</v>
      </c>
      <c r="H1900" s="169">
        <v>1</v>
      </c>
      <c r="I1900" s="170"/>
      <c r="L1900" s="166"/>
      <c r="M1900" s="171"/>
      <c r="T1900" s="172"/>
      <c r="AT1900" s="167" t="s">
        <v>184</v>
      </c>
      <c r="AU1900" s="167" t="s">
        <v>88</v>
      </c>
      <c r="AV1900" s="13" t="s">
        <v>183</v>
      </c>
      <c r="AW1900" s="13" t="s">
        <v>31</v>
      </c>
      <c r="AX1900" s="13" t="s">
        <v>82</v>
      </c>
      <c r="AY1900" s="167" t="s">
        <v>177</v>
      </c>
    </row>
    <row r="1901" spans="2:65" s="1" customFormat="1" ht="49.2" customHeight="1">
      <c r="B1901" s="143"/>
      <c r="C1901" s="144" t="s">
        <v>1474</v>
      </c>
      <c r="D1901" s="144" t="s">
        <v>179</v>
      </c>
      <c r="E1901" s="145" t="s">
        <v>3768</v>
      </c>
      <c r="F1901" s="146" t="s">
        <v>3769</v>
      </c>
      <c r="G1901" s="147" t="s">
        <v>260</v>
      </c>
      <c r="H1901" s="148">
        <v>1</v>
      </c>
      <c r="I1901" s="149"/>
      <c r="J1901" s="150">
        <f>ROUND(I1901*H1901,2)</f>
        <v>0</v>
      </c>
      <c r="K1901" s="151"/>
      <c r="L1901" s="32"/>
      <c r="M1901" s="152" t="s">
        <v>1</v>
      </c>
      <c r="N1901" s="153" t="s">
        <v>41</v>
      </c>
      <c r="P1901" s="154">
        <f>O1901*H1901</f>
        <v>0</v>
      </c>
      <c r="Q1901" s="154">
        <v>0</v>
      </c>
      <c r="R1901" s="154">
        <f>Q1901*H1901</f>
        <v>0</v>
      </c>
      <c r="S1901" s="154">
        <v>0</v>
      </c>
      <c r="T1901" s="155">
        <f>S1901*H1901</f>
        <v>0</v>
      </c>
      <c r="AR1901" s="156" t="s">
        <v>183</v>
      </c>
      <c r="AT1901" s="156" t="s">
        <v>179</v>
      </c>
      <c r="AU1901" s="156" t="s">
        <v>88</v>
      </c>
      <c r="AY1901" s="17" t="s">
        <v>177</v>
      </c>
      <c r="BE1901" s="157">
        <f>IF(N1901="základná",J1901,0)</f>
        <v>0</v>
      </c>
      <c r="BF1901" s="157">
        <f>IF(N1901="znížená",J1901,0)</f>
        <v>0</v>
      </c>
      <c r="BG1901" s="157">
        <f>IF(N1901="zákl. prenesená",J1901,0)</f>
        <v>0</v>
      </c>
      <c r="BH1901" s="157">
        <f>IF(N1901="zníž. prenesená",J1901,0)</f>
        <v>0</v>
      </c>
      <c r="BI1901" s="157">
        <f>IF(N1901="nulová",J1901,0)</f>
        <v>0</v>
      </c>
      <c r="BJ1901" s="17" t="s">
        <v>88</v>
      </c>
      <c r="BK1901" s="157">
        <f>ROUND(I1901*H1901,2)</f>
        <v>0</v>
      </c>
      <c r="BL1901" s="17" t="s">
        <v>183</v>
      </c>
      <c r="BM1901" s="156" t="s">
        <v>3770</v>
      </c>
    </row>
    <row r="1902" spans="2:65" s="15" customFormat="1">
      <c r="B1902" s="180"/>
      <c r="D1902" s="159" t="s">
        <v>184</v>
      </c>
      <c r="E1902" s="181" t="s">
        <v>1</v>
      </c>
      <c r="F1902" s="182" t="s">
        <v>3724</v>
      </c>
      <c r="H1902" s="181" t="s">
        <v>1</v>
      </c>
      <c r="I1902" s="183"/>
      <c r="L1902" s="180"/>
      <c r="M1902" s="184"/>
      <c r="T1902" s="185"/>
      <c r="AT1902" s="181" t="s">
        <v>184</v>
      </c>
      <c r="AU1902" s="181" t="s">
        <v>88</v>
      </c>
      <c r="AV1902" s="15" t="s">
        <v>82</v>
      </c>
      <c r="AW1902" s="15" t="s">
        <v>31</v>
      </c>
      <c r="AX1902" s="15" t="s">
        <v>75</v>
      </c>
      <c r="AY1902" s="181" t="s">
        <v>177</v>
      </c>
    </row>
    <row r="1903" spans="2:65" s="12" customFormat="1">
      <c r="B1903" s="158"/>
      <c r="D1903" s="159" t="s">
        <v>184</v>
      </c>
      <c r="E1903" s="160" t="s">
        <v>1</v>
      </c>
      <c r="F1903" s="161" t="s">
        <v>3753</v>
      </c>
      <c r="H1903" s="162">
        <v>1</v>
      </c>
      <c r="I1903" s="163"/>
      <c r="L1903" s="158"/>
      <c r="M1903" s="164"/>
      <c r="T1903" s="165"/>
      <c r="AT1903" s="160" t="s">
        <v>184</v>
      </c>
      <c r="AU1903" s="160" t="s">
        <v>88</v>
      </c>
      <c r="AV1903" s="12" t="s">
        <v>88</v>
      </c>
      <c r="AW1903" s="12" t="s">
        <v>31</v>
      </c>
      <c r="AX1903" s="12" t="s">
        <v>75</v>
      </c>
      <c r="AY1903" s="160" t="s">
        <v>177</v>
      </c>
    </row>
    <row r="1904" spans="2:65" s="13" customFormat="1">
      <c r="B1904" s="166"/>
      <c r="D1904" s="159" t="s">
        <v>184</v>
      </c>
      <c r="E1904" s="167" t="s">
        <v>1</v>
      </c>
      <c r="F1904" s="168" t="s">
        <v>186</v>
      </c>
      <c r="H1904" s="169">
        <v>1</v>
      </c>
      <c r="I1904" s="170"/>
      <c r="L1904" s="166"/>
      <c r="M1904" s="171"/>
      <c r="T1904" s="172"/>
      <c r="AT1904" s="167" t="s">
        <v>184</v>
      </c>
      <c r="AU1904" s="167" t="s">
        <v>88</v>
      </c>
      <c r="AV1904" s="13" t="s">
        <v>183</v>
      </c>
      <c r="AW1904" s="13" t="s">
        <v>31</v>
      </c>
      <c r="AX1904" s="13" t="s">
        <v>82</v>
      </c>
      <c r="AY1904" s="167" t="s">
        <v>177</v>
      </c>
    </row>
    <row r="1905" spans="2:65" s="1" customFormat="1" ht="24.15" customHeight="1">
      <c r="B1905" s="143"/>
      <c r="C1905" s="144" t="s">
        <v>3771</v>
      </c>
      <c r="D1905" s="144" t="s">
        <v>179</v>
      </c>
      <c r="E1905" s="145" t="s">
        <v>3772</v>
      </c>
      <c r="F1905" s="146" t="s">
        <v>3773</v>
      </c>
      <c r="G1905" s="147" t="s">
        <v>205</v>
      </c>
      <c r="H1905" s="148">
        <v>601.9</v>
      </c>
      <c r="I1905" s="149"/>
      <c r="J1905" s="150">
        <f>ROUND(I1905*H1905,2)</f>
        <v>0</v>
      </c>
      <c r="K1905" s="151"/>
      <c r="L1905" s="32"/>
      <c r="M1905" s="152" t="s">
        <v>1</v>
      </c>
      <c r="N1905" s="153" t="s">
        <v>41</v>
      </c>
      <c r="P1905" s="154">
        <f>O1905*H1905</f>
        <v>0</v>
      </c>
      <c r="Q1905" s="154">
        <v>0</v>
      </c>
      <c r="R1905" s="154">
        <f>Q1905*H1905</f>
        <v>0</v>
      </c>
      <c r="S1905" s="154">
        <v>0</v>
      </c>
      <c r="T1905" s="155">
        <f>S1905*H1905</f>
        <v>0</v>
      </c>
      <c r="AR1905" s="156" t="s">
        <v>183</v>
      </c>
      <c r="AT1905" s="156" t="s">
        <v>179</v>
      </c>
      <c r="AU1905" s="156" t="s">
        <v>88</v>
      </c>
      <c r="AY1905" s="17" t="s">
        <v>177</v>
      </c>
      <c r="BE1905" s="157">
        <f>IF(N1905="základná",J1905,0)</f>
        <v>0</v>
      </c>
      <c r="BF1905" s="157">
        <f>IF(N1905="znížená",J1905,0)</f>
        <v>0</v>
      </c>
      <c r="BG1905" s="157">
        <f>IF(N1905="zákl. prenesená",J1905,0)</f>
        <v>0</v>
      </c>
      <c r="BH1905" s="157">
        <f>IF(N1905="zníž. prenesená",J1905,0)</f>
        <v>0</v>
      </c>
      <c r="BI1905" s="157">
        <f>IF(N1905="nulová",J1905,0)</f>
        <v>0</v>
      </c>
      <c r="BJ1905" s="17" t="s">
        <v>88</v>
      </c>
      <c r="BK1905" s="157">
        <f>ROUND(I1905*H1905,2)</f>
        <v>0</v>
      </c>
      <c r="BL1905" s="17" t="s">
        <v>183</v>
      </c>
      <c r="BM1905" s="156" t="s">
        <v>3774</v>
      </c>
    </row>
    <row r="1906" spans="2:65" s="15" customFormat="1">
      <c r="B1906" s="180"/>
      <c r="D1906" s="159" t="s">
        <v>184</v>
      </c>
      <c r="E1906" s="181" t="s">
        <v>1</v>
      </c>
      <c r="F1906" s="182" t="s">
        <v>2340</v>
      </c>
      <c r="H1906" s="181" t="s">
        <v>1</v>
      </c>
      <c r="I1906" s="183"/>
      <c r="L1906" s="180"/>
      <c r="M1906" s="184"/>
      <c r="T1906" s="185"/>
      <c r="AT1906" s="181" t="s">
        <v>184</v>
      </c>
      <c r="AU1906" s="181" t="s">
        <v>88</v>
      </c>
      <c r="AV1906" s="15" t="s">
        <v>82</v>
      </c>
      <c r="AW1906" s="15" t="s">
        <v>31</v>
      </c>
      <c r="AX1906" s="15" t="s">
        <v>75</v>
      </c>
      <c r="AY1906" s="181" t="s">
        <v>177</v>
      </c>
    </row>
    <row r="1907" spans="2:65" s="12" customFormat="1">
      <c r="B1907" s="158"/>
      <c r="D1907" s="159" t="s">
        <v>184</v>
      </c>
      <c r="E1907" s="160" t="s">
        <v>1</v>
      </c>
      <c r="F1907" s="161" t="s">
        <v>3775</v>
      </c>
      <c r="H1907" s="162">
        <v>44.9</v>
      </c>
      <c r="I1907" s="163"/>
      <c r="L1907" s="158"/>
      <c r="M1907" s="164"/>
      <c r="T1907" s="165"/>
      <c r="AT1907" s="160" t="s">
        <v>184</v>
      </c>
      <c r="AU1907" s="160" t="s">
        <v>88</v>
      </c>
      <c r="AV1907" s="12" t="s">
        <v>88</v>
      </c>
      <c r="AW1907" s="12" t="s">
        <v>31</v>
      </c>
      <c r="AX1907" s="12" t="s">
        <v>75</v>
      </c>
      <c r="AY1907" s="160" t="s">
        <v>177</v>
      </c>
    </row>
    <row r="1908" spans="2:65" s="12" customFormat="1">
      <c r="B1908" s="158"/>
      <c r="D1908" s="159" t="s">
        <v>184</v>
      </c>
      <c r="E1908" s="160" t="s">
        <v>1</v>
      </c>
      <c r="F1908" s="161" t="s">
        <v>3776</v>
      </c>
      <c r="H1908" s="162">
        <v>54</v>
      </c>
      <c r="I1908" s="163"/>
      <c r="L1908" s="158"/>
      <c r="M1908" s="164"/>
      <c r="T1908" s="165"/>
      <c r="AT1908" s="160" t="s">
        <v>184</v>
      </c>
      <c r="AU1908" s="160" t="s">
        <v>88</v>
      </c>
      <c r="AV1908" s="12" t="s">
        <v>88</v>
      </c>
      <c r="AW1908" s="12" t="s">
        <v>31</v>
      </c>
      <c r="AX1908" s="12" t="s">
        <v>75</v>
      </c>
      <c r="AY1908" s="160" t="s">
        <v>177</v>
      </c>
    </row>
    <row r="1909" spans="2:65" s="12" customFormat="1">
      <c r="B1909" s="158"/>
      <c r="D1909" s="159" t="s">
        <v>184</v>
      </c>
      <c r="E1909" s="160" t="s">
        <v>1</v>
      </c>
      <c r="F1909" s="161" t="s">
        <v>3777</v>
      </c>
      <c r="H1909" s="162">
        <v>66</v>
      </c>
      <c r="I1909" s="163"/>
      <c r="L1909" s="158"/>
      <c r="M1909" s="164"/>
      <c r="T1909" s="165"/>
      <c r="AT1909" s="160" t="s">
        <v>184</v>
      </c>
      <c r="AU1909" s="160" t="s">
        <v>88</v>
      </c>
      <c r="AV1909" s="12" t="s">
        <v>88</v>
      </c>
      <c r="AW1909" s="12" t="s">
        <v>31</v>
      </c>
      <c r="AX1909" s="12" t="s">
        <v>75</v>
      </c>
      <c r="AY1909" s="160" t="s">
        <v>177</v>
      </c>
    </row>
    <row r="1910" spans="2:65" s="12" customFormat="1">
      <c r="B1910" s="158"/>
      <c r="D1910" s="159" t="s">
        <v>184</v>
      </c>
      <c r="E1910" s="160" t="s">
        <v>1</v>
      </c>
      <c r="F1910" s="161" t="s">
        <v>3778</v>
      </c>
      <c r="H1910" s="162">
        <v>54</v>
      </c>
      <c r="I1910" s="163"/>
      <c r="L1910" s="158"/>
      <c r="M1910" s="164"/>
      <c r="T1910" s="165"/>
      <c r="AT1910" s="160" t="s">
        <v>184</v>
      </c>
      <c r="AU1910" s="160" t="s">
        <v>88</v>
      </c>
      <c r="AV1910" s="12" t="s">
        <v>88</v>
      </c>
      <c r="AW1910" s="12" t="s">
        <v>31</v>
      </c>
      <c r="AX1910" s="12" t="s">
        <v>75</v>
      </c>
      <c r="AY1910" s="160" t="s">
        <v>177</v>
      </c>
    </row>
    <row r="1911" spans="2:65" s="12" customFormat="1">
      <c r="B1911" s="158"/>
      <c r="D1911" s="159" t="s">
        <v>184</v>
      </c>
      <c r="E1911" s="160" t="s">
        <v>1</v>
      </c>
      <c r="F1911" s="161" t="s">
        <v>3779</v>
      </c>
      <c r="H1911" s="162">
        <v>45</v>
      </c>
      <c r="I1911" s="163"/>
      <c r="L1911" s="158"/>
      <c r="M1911" s="164"/>
      <c r="T1911" s="165"/>
      <c r="AT1911" s="160" t="s">
        <v>184</v>
      </c>
      <c r="AU1911" s="160" t="s">
        <v>88</v>
      </c>
      <c r="AV1911" s="12" t="s">
        <v>88</v>
      </c>
      <c r="AW1911" s="12" t="s">
        <v>31</v>
      </c>
      <c r="AX1911" s="12" t="s">
        <v>75</v>
      </c>
      <c r="AY1911" s="160" t="s">
        <v>177</v>
      </c>
    </row>
    <row r="1912" spans="2:65" s="12" customFormat="1">
      <c r="B1912" s="158"/>
      <c r="D1912" s="159" t="s">
        <v>184</v>
      </c>
      <c r="E1912" s="160" t="s">
        <v>1</v>
      </c>
      <c r="F1912" s="161" t="s">
        <v>3780</v>
      </c>
      <c r="H1912" s="162">
        <v>12</v>
      </c>
      <c r="I1912" s="163"/>
      <c r="L1912" s="158"/>
      <c r="M1912" s="164"/>
      <c r="T1912" s="165"/>
      <c r="AT1912" s="160" t="s">
        <v>184</v>
      </c>
      <c r="AU1912" s="160" t="s">
        <v>88</v>
      </c>
      <c r="AV1912" s="12" t="s">
        <v>88</v>
      </c>
      <c r="AW1912" s="12" t="s">
        <v>31</v>
      </c>
      <c r="AX1912" s="12" t="s">
        <v>75</v>
      </c>
      <c r="AY1912" s="160" t="s">
        <v>177</v>
      </c>
    </row>
    <row r="1913" spans="2:65" s="12" customFormat="1">
      <c r="B1913" s="158"/>
      <c r="D1913" s="159" t="s">
        <v>184</v>
      </c>
      <c r="E1913" s="160" t="s">
        <v>1</v>
      </c>
      <c r="F1913" s="161" t="s">
        <v>3781</v>
      </c>
      <c r="H1913" s="162">
        <v>6</v>
      </c>
      <c r="I1913" s="163"/>
      <c r="L1913" s="158"/>
      <c r="M1913" s="164"/>
      <c r="T1913" s="165"/>
      <c r="AT1913" s="160" t="s">
        <v>184</v>
      </c>
      <c r="AU1913" s="160" t="s">
        <v>88</v>
      </c>
      <c r="AV1913" s="12" t="s">
        <v>88</v>
      </c>
      <c r="AW1913" s="12" t="s">
        <v>31</v>
      </c>
      <c r="AX1913" s="12" t="s">
        <v>75</v>
      </c>
      <c r="AY1913" s="160" t="s">
        <v>177</v>
      </c>
    </row>
    <row r="1914" spans="2:65" s="12" customFormat="1">
      <c r="B1914" s="158"/>
      <c r="D1914" s="159" t="s">
        <v>184</v>
      </c>
      <c r="E1914" s="160" t="s">
        <v>1</v>
      </c>
      <c r="F1914" s="161" t="s">
        <v>3782</v>
      </c>
      <c r="H1914" s="162">
        <v>320</v>
      </c>
      <c r="I1914" s="163"/>
      <c r="L1914" s="158"/>
      <c r="M1914" s="164"/>
      <c r="T1914" s="165"/>
      <c r="AT1914" s="160" t="s">
        <v>184</v>
      </c>
      <c r="AU1914" s="160" t="s">
        <v>88</v>
      </c>
      <c r="AV1914" s="12" t="s">
        <v>88</v>
      </c>
      <c r="AW1914" s="12" t="s">
        <v>31</v>
      </c>
      <c r="AX1914" s="12" t="s">
        <v>75</v>
      </c>
      <c r="AY1914" s="160" t="s">
        <v>177</v>
      </c>
    </row>
    <row r="1915" spans="2:65" s="14" customFormat="1">
      <c r="B1915" s="173"/>
      <c r="D1915" s="159" t="s">
        <v>184</v>
      </c>
      <c r="E1915" s="174" t="s">
        <v>1</v>
      </c>
      <c r="F1915" s="175" t="s">
        <v>209</v>
      </c>
      <c r="H1915" s="176">
        <v>601.9</v>
      </c>
      <c r="I1915" s="177"/>
      <c r="L1915" s="173"/>
      <c r="M1915" s="178"/>
      <c r="T1915" s="179"/>
      <c r="AT1915" s="174" t="s">
        <v>184</v>
      </c>
      <c r="AU1915" s="174" t="s">
        <v>88</v>
      </c>
      <c r="AV1915" s="14" t="s">
        <v>191</v>
      </c>
      <c r="AW1915" s="14" t="s">
        <v>31</v>
      </c>
      <c r="AX1915" s="14" t="s">
        <v>75</v>
      </c>
      <c r="AY1915" s="174" t="s">
        <v>177</v>
      </c>
    </row>
    <row r="1916" spans="2:65" s="13" customFormat="1">
      <c r="B1916" s="166"/>
      <c r="D1916" s="159" t="s">
        <v>184</v>
      </c>
      <c r="E1916" s="167" t="s">
        <v>1</v>
      </c>
      <c r="F1916" s="168" t="s">
        <v>186</v>
      </c>
      <c r="H1916" s="169">
        <v>601.9</v>
      </c>
      <c r="I1916" s="170"/>
      <c r="L1916" s="166"/>
      <c r="M1916" s="171"/>
      <c r="T1916" s="172"/>
      <c r="AT1916" s="167" t="s">
        <v>184</v>
      </c>
      <c r="AU1916" s="167" t="s">
        <v>88</v>
      </c>
      <c r="AV1916" s="13" t="s">
        <v>183</v>
      </c>
      <c r="AW1916" s="13" t="s">
        <v>31</v>
      </c>
      <c r="AX1916" s="13" t="s">
        <v>82</v>
      </c>
      <c r="AY1916" s="167" t="s">
        <v>177</v>
      </c>
    </row>
    <row r="1917" spans="2:65" s="1" customFormat="1" ht="62.7" customHeight="1">
      <c r="B1917" s="143"/>
      <c r="C1917" s="144" t="s">
        <v>1488</v>
      </c>
      <c r="D1917" s="144" t="s">
        <v>179</v>
      </c>
      <c r="E1917" s="145" t="s">
        <v>3783</v>
      </c>
      <c r="F1917" s="146" t="s">
        <v>3784</v>
      </c>
      <c r="G1917" s="147" t="s">
        <v>205</v>
      </c>
      <c r="H1917" s="148">
        <v>601.9</v>
      </c>
      <c r="I1917" s="149"/>
      <c r="J1917" s="150">
        <f>ROUND(I1917*H1917,2)</f>
        <v>0</v>
      </c>
      <c r="K1917" s="151"/>
      <c r="L1917" s="32"/>
      <c r="M1917" s="152" t="s">
        <v>1</v>
      </c>
      <c r="N1917" s="153" t="s">
        <v>41</v>
      </c>
      <c r="P1917" s="154">
        <f>O1917*H1917</f>
        <v>0</v>
      </c>
      <c r="Q1917" s="154">
        <v>0</v>
      </c>
      <c r="R1917" s="154">
        <f>Q1917*H1917</f>
        <v>0</v>
      </c>
      <c r="S1917" s="154">
        <v>0</v>
      </c>
      <c r="T1917" s="155">
        <f>S1917*H1917</f>
        <v>0</v>
      </c>
      <c r="AR1917" s="156" t="s">
        <v>183</v>
      </c>
      <c r="AT1917" s="156" t="s">
        <v>179</v>
      </c>
      <c r="AU1917" s="156" t="s">
        <v>88</v>
      </c>
      <c r="AY1917" s="17" t="s">
        <v>177</v>
      </c>
      <c r="BE1917" s="157">
        <f>IF(N1917="základná",J1917,0)</f>
        <v>0</v>
      </c>
      <c r="BF1917" s="157">
        <f>IF(N1917="znížená",J1917,0)</f>
        <v>0</v>
      </c>
      <c r="BG1917" s="157">
        <f>IF(N1917="zákl. prenesená",J1917,0)</f>
        <v>0</v>
      </c>
      <c r="BH1917" s="157">
        <f>IF(N1917="zníž. prenesená",J1917,0)</f>
        <v>0</v>
      </c>
      <c r="BI1917" s="157">
        <f>IF(N1917="nulová",J1917,0)</f>
        <v>0</v>
      </c>
      <c r="BJ1917" s="17" t="s">
        <v>88</v>
      </c>
      <c r="BK1917" s="157">
        <f>ROUND(I1917*H1917,2)</f>
        <v>0</v>
      </c>
      <c r="BL1917" s="17" t="s">
        <v>183</v>
      </c>
      <c r="BM1917" s="156" t="s">
        <v>3785</v>
      </c>
    </row>
    <row r="1918" spans="2:65" s="12" customFormat="1">
      <c r="B1918" s="158"/>
      <c r="D1918" s="159" t="s">
        <v>184</v>
      </c>
      <c r="E1918" s="160" t="s">
        <v>1</v>
      </c>
      <c r="F1918" s="161" t="s">
        <v>3786</v>
      </c>
      <c r="H1918" s="162">
        <v>601.9</v>
      </c>
      <c r="I1918" s="163"/>
      <c r="L1918" s="158"/>
      <c r="M1918" s="164"/>
      <c r="T1918" s="165"/>
      <c r="AT1918" s="160" t="s">
        <v>184</v>
      </c>
      <c r="AU1918" s="160" t="s">
        <v>88</v>
      </c>
      <c r="AV1918" s="12" t="s">
        <v>88</v>
      </c>
      <c r="AW1918" s="12" t="s">
        <v>31</v>
      </c>
      <c r="AX1918" s="12" t="s">
        <v>82</v>
      </c>
      <c r="AY1918" s="160" t="s">
        <v>177</v>
      </c>
    </row>
    <row r="1919" spans="2:65" s="1" customFormat="1" ht="24.15" customHeight="1">
      <c r="B1919" s="143"/>
      <c r="C1919" s="144" t="s">
        <v>3787</v>
      </c>
      <c r="D1919" s="144" t="s">
        <v>179</v>
      </c>
      <c r="E1919" s="145" t="s">
        <v>3788</v>
      </c>
      <c r="F1919" s="146" t="s">
        <v>3789</v>
      </c>
      <c r="G1919" s="147" t="s">
        <v>205</v>
      </c>
      <c r="H1919" s="148">
        <v>601.9</v>
      </c>
      <c r="I1919" s="149"/>
      <c r="J1919" s="150">
        <f>ROUND(I1919*H1919,2)</f>
        <v>0</v>
      </c>
      <c r="K1919" s="151"/>
      <c r="L1919" s="32"/>
      <c r="M1919" s="152" t="s">
        <v>1</v>
      </c>
      <c r="N1919" s="153" t="s">
        <v>41</v>
      </c>
      <c r="P1919" s="154">
        <f>O1919*H1919</f>
        <v>0</v>
      </c>
      <c r="Q1919" s="154">
        <v>0</v>
      </c>
      <c r="R1919" s="154">
        <f>Q1919*H1919</f>
        <v>0</v>
      </c>
      <c r="S1919" s="154">
        <v>0</v>
      </c>
      <c r="T1919" s="155">
        <f>S1919*H1919</f>
        <v>0</v>
      </c>
      <c r="AR1919" s="156" t="s">
        <v>183</v>
      </c>
      <c r="AT1919" s="156" t="s">
        <v>179</v>
      </c>
      <c r="AU1919" s="156" t="s">
        <v>88</v>
      </c>
      <c r="AY1919" s="17" t="s">
        <v>177</v>
      </c>
      <c r="BE1919" s="157">
        <f>IF(N1919="základná",J1919,0)</f>
        <v>0</v>
      </c>
      <c r="BF1919" s="157">
        <f>IF(N1919="znížená",J1919,0)</f>
        <v>0</v>
      </c>
      <c r="BG1919" s="157">
        <f>IF(N1919="zákl. prenesená",J1919,0)</f>
        <v>0</v>
      </c>
      <c r="BH1919" s="157">
        <f>IF(N1919="zníž. prenesená",J1919,0)</f>
        <v>0</v>
      </c>
      <c r="BI1919" s="157">
        <f>IF(N1919="nulová",J1919,0)</f>
        <v>0</v>
      </c>
      <c r="BJ1919" s="17" t="s">
        <v>88</v>
      </c>
      <c r="BK1919" s="157">
        <f>ROUND(I1919*H1919,2)</f>
        <v>0</v>
      </c>
      <c r="BL1919" s="17" t="s">
        <v>183</v>
      </c>
      <c r="BM1919" s="156" t="s">
        <v>3790</v>
      </c>
    </row>
    <row r="1920" spans="2:65" s="12" customFormat="1">
      <c r="B1920" s="158"/>
      <c r="D1920" s="159" t="s">
        <v>184</v>
      </c>
      <c r="E1920" s="160" t="s">
        <v>1</v>
      </c>
      <c r="F1920" s="161" t="s">
        <v>3786</v>
      </c>
      <c r="H1920" s="162">
        <v>601.9</v>
      </c>
      <c r="I1920" s="163"/>
      <c r="L1920" s="158"/>
      <c r="M1920" s="164"/>
      <c r="T1920" s="165"/>
      <c r="AT1920" s="160" t="s">
        <v>184</v>
      </c>
      <c r="AU1920" s="160" t="s">
        <v>88</v>
      </c>
      <c r="AV1920" s="12" t="s">
        <v>88</v>
      </c>
      <c r="AW1920" s="12" t="s">
        <v>31</v>
      </c>
      <c r="AX1920" s="12" t="s">
        <v>82</v>
      </c>
      <c r="AY1920" s="160" t="s">
        <v>177</v>
      </c>
    </row>
    <row r="1921" spans="2:65" s="1" customFormat="1" ht="24.15" customHeight="1">
      <c r="B1921" s="143"/>
      <c r="C1921" s="144" t="s">
        <v>1492</v>
      </c>
      <c r="D1921" s="144" t="s">
        <v>179</v>
      </c>
      <c r="E1921" s="145" t="s">
        <v>3791</v>
      </c>
      <c r="F1921" s="146" t="s">
        <v>3792</v>
      </c>
      <c r="G1921" s="147" t="s">
        <v>205</v>
      </c>
      <c r="H1921" s="148">
        <v>601.9</v>
      </c>
      <c r="I1921" s="149"/>
      <c r="J1921" s="150">
        <f>ROUND(I1921*H1921,2)</f>
        <v>0</v>
      </c>
      <c r="K1921" s="151"/>
      <c r="L1921" s="32"/>
      <c r="M1921" s="152" t="s">
        <v>1</v>
      </c>
      <c r="N1921" s="153" t="s">
        <v>41</v>
      </c>
      <c r="P1921" s="154">
        <f>O1921*H1921</f>
        <v>0</v>
      </c>
      <c r="Q1921" s="154">
        <v>0</v>
      </c>
      <c r="R1921" s="154">
        <f>Q1921*H1921</f>
        <v>0</v>
      </c>
      <c r="S1921" s="154">
        <v>0</v>
      </c>
      <c r="T1921" s="155">
        <f>S1921*H1921</f>
        <v>0</v>
      </c>
      <c r="AR1921" s="156" t="s">
        <v>183</v>
      </c>
      <c r="AT1921" s="156" t="s">
        <v>179</v>
      </c>
      <c r="AU1921" s="156" t="s">
        <v>88</v>
      </c>
      <c r="AY1921" s="17" t="s">
        <v>177</v>
      </c>
      <c r="BE1921" s="157">
        <f>IF(N1921="základná",J1921,0)</f>
        <v>0</v>
      </c>
      <c r="BF1921" s="157">
        <f>IF(N1921="znížená",J1921,0)</f>
        <v>0</v>
      </c>
      <c r="BG1921" s="157">
        <f>IF(N1921="zákl. prenesená",J1921,0)</f>
        <v>0</v>
      </c>
      <c r="BH1921" s="157">
        <f>IF(N1921="zníž. prenesená",J1921,0)</f>
        <v>0</v>
      </c>
      <c r="BI1921" s="157">
        <f>IF(N1921="nulová",J1921,0)</f>
        <v>0</v>
      </c>
      <c r="BJ1921" s="17" t="s">
        <v>88</v>
      </c>
      <c r="BK1921" s="157">
        <f>ROUND(I1921*H1921,2)</f>
        <v>0</v>
      </c>
      <c r="BL1921" s="17" t="s">
        <v>183</v>
      </c>
      <c r="BM1921" s="156" t="s">
        <v>3793</v>
      </c>
    </row>
    <row r="1922" spans="2:65" s="12" customFormat="1">
      <c r="B1922" s="158"/>
      <c r="D1922" s="159" t="s">
        <v>184</v>
      </c>
      <c r="E1922" s="160" t="s">
        <v>1</v>
      </c>
      <c r="F1922" s="161" t="s">
        <v>3794</v>
      </c>
      <c r="H1922" s="162">
        <v>601.9</v>
      </c>
      <c r="I1922" s="163"/>
      <c r="L1922" s="158"/>
      <c r="M1922" s="164"/>
      <c r="T1922" s="165"/>
      <c r="AT1922" s="160" t="s">
        <v>184</v>
      </c>
      <c r="AU1922" s="160" t="s">
        <v>88</v>
      </c>
      <c r="AV1922" s="12" t="s">
        <v>88</v>
      </c>
      <c r="AW1922" s="12" t="s">
        <v>31</v>
      </c>
      <c r="AX1922" s="12" t="s">
        <v>82</v>
      </c>
      <c r="AY1922" s="160" t="s">
        <v>177</v>
      </c>
    </row>
    <row r="1923" spans="2:65" s="1" customFormat="1" ht="24.15" customHeight="1">
      <c r="B1923" s="143"/>
      <c r="C1923" s="144" t="s">
        <v>3795</v>
      </c>
      <c r="D1923" s="144" t="s">
        <v>179</v>
      </c>
      <c r="E1923" s="145" t="s">
        <v>3796</v>
      </c>
      <c r="F1923" s="146" t="s">
        <v>3797</v>
      </c>
      <c r="G1923" s="147" t="s">
        <v>205</v>
      </c>
      <c r="H1923" s="148">
        <v>2955.65</v>
      </c>
      <c r="I1923" s="149"/>
      <c r="J1923" s="150">
        <f>ROUND(I1923*H1923,2)</f>
        <v>0</v>
      </c>
      <c r="K1923" s="151"/>
      <c r="L1923" s="32"/>
      <c r="M1923" s="152" t="s">
        <v>1</v>
      </c>
      <c r="N1923" s="153" t="s">
        <v>41</v>
      </c>
      <c r="P1923" s="154">
        <f>O1923*H1923</f>
        <v>0</v>
      </c>
      <c r="Q1923" s="154">
        <v>0</v>
      </c>
      <c r="R1923" s="154">
        <f>Q1923*H1923</f>
        <v>0</v>
      </c>
      <c r="S1923" s="154">
        <v>0</v>
      </c>
      <c r="T1923" s="155">
        <f>S1923*H1923</f>
        <v>0</v>
      </c>
      <c r="AR1923" s="156" t="s">
        <v>183</v>
      </c>
      <c r="AT1923" s="156" t="s">
        <v>179</v>
      </c>
      <c r="AU1923" s="156" t="s">
        <v>88</v>
      </c>
      <c r="AY1923" s="17" t="s">
        <v>177</v>
      </c>
      <c r="BE1923" s="157">
        <f>IF(N1923="základná",J1923,0)</f>
        <v>0</v>
      </c>
      <c r="BF1923" s="157">
        <f>IF(N1923="znížená",J1923,0)</f>
        <v>0</v>
      </c>
      <c r="BG1923" s="157">
        <f>IF(N1923="zákl. prenesená",J1923,0)</f>
        <v>0</v>
      </c>
      <c r="BH1923" s="157">
        <f>IF(N1923="zníž. prenesená",J1923,0)</f>
        <v>0</v>
      </c>
      <c r="BI1923" s="157">
        <f>IF(N1923="nulová",J1923,0)</f>
        <v>0</v>
      </c>
      <c r="BJ1923" s="17" t="s">
        <v>88</v>
      </c>
      <c r="BK1923" s="157">
        <f>ROUND(I1923*H1923,2)</f>
        <v>0</v>
      </c>
      <c r="BL1923" s="17" t="s">
        <v>183</v>
      </c>
      <c r="BM1923" s="156" t="s">
        <v>3798</v>
      </c>
    </row>
    <row r="1924" spans="2:65" s="15" customFormat="1">
      <c r="B1924" s="180"/>
      <c r="D1924" s="159" t="s">
        <v>184</v>
      </c>
      <c r="E1924" s="181" t="s">
        <v>1</v>
      </c>
      <c r="F1924" s="182" t="s">
        <v>3799</v>
      </c>
      <c r="H1924" s="181" t="s">
        <v>1</v>
      </c>
      <c r="I1924" s="183"/>
      <c r="L1924" s="180"/>
      <c r="M1924" s="184"/>
      <c r="T1924" s="185"/>
      <c r="AT1924" s="181" t="s">
        <v>184</v>
      </c>
      <c r="AU1924" s="181" t="s">
        <v>88</v>
      </c>
      <c r="AV1924" s="15" t="s">
        <v>82</v>
      </c>
      <c r="AW1924" s="15" t="s">
        <v>31</v>
      </c>
      <c r="AX1924" s="15" t="s">
        <v>75</v>
      </c>
      <c r="AY1924" s="181" t="s">
        <v>177</v>
      </c>
    </row>
    <row r="1925" spans="2:65" s="12" customFormat="1">
      <c r="B1925" s="158"/>
      <c r="D1925" s="159" t="s">
        <v>184</v>
      </c>
      <c r="E1925" s="160" t="s">
        <v>1</v>
      </c>
      <c r="F1925" s="161" t="s">
        <v>3800</v>
      </c>
      <c r="H1925" s="162">
        <v>183.25</v>
      </c>
      <c r="I1925" s="163"/>
      <c r="L1925" s="158"/>
      <c r="M1925" s="164"/>
      <c r="T1925" s="165"/>
      <c r="AT1925" s="160" t="s">
        <v>184</v>
      </c>
      <c r="AU1925" s="160" t="s">
        <v>88</v>
      </c>
      <c r="AV1925" s="12" t="s">
        <v>88</v>
      </c>
      <c r="AW1925" s="12" t="s">
        <v>31</v>
      </c>
      <c r="AX1925" s="12" t="s">
        <v>75</v>
      </c>
      <c r="AY1925" s="160" t="s">
        <v>177</v>
      </c>
    </row>
    <row r="1926" spans="2:65" s="12" customFormat="1">
      <c r="B1926" s="158"/>
      <c r="D1926" s="159" t="s">
        <v>184</v>
      </c>
      <c r="E1926" s="160" t="s">
        <v>1</v>
      </c>
      <c r="F1926" s="161" t="s">
        <v>3801</v>
      </c>
      <c r="H1926" s="162">
        <v>194</v>
      </c>
      <c r="I1926" s="163"/>
      <c r="L1926" s="158"/>
      <c r="M1926" s="164"/>
      <c r="T1926" s="165"/>
      <c r="AT1926" s="160" t="s">
        <v>184</v>
      </c>
      <c r="AU1926" s="160" t="s">
        <v>88</v>
      </c>
      <c r="AV1926" s="12" t="s">
        <v>88</v>
      </c>
      <c r="AW1926" s="12" t="s">
        <v>31</v>
      </c>
      <c r="AX1926" s="12" t="s">
        <v>75</v>
      </c>
      <c r="AY1926" s="160" t="s">
        <v>177</v>
      </c>
    </row>
    <row r="1927" spans="2:65" s="12" customFormat="1">
      <c r="B1927" s="158"/>
      <c r="D1927" s="159" t="s">
        <v>184</v>
      </c>
      <c r="E1927" s="160" t="s">
        <v>1</v>
      </c>
      <c r="F1927" s="161" t="s">
        <v>3802</v>
      </c>
      <c r="H1927" s="162">
        <v>21</v>
      </c>
      <c r="I1927" s="163"/>
      <c r="L1927" s="158"/>
      <c r="M1927" s="164"/>
      <c r="T1927" s="165"/>
      <c r="AT1927" s="160" t="s">
        <v>184</v>
      </c>
      <c r="AU1927" s="160" t="s">
        <v>88</v>
      </c>
      <c r="AV1927" s="12" t="s">
        <v>88</v>
      </c>
      <c r="AW1927" s="12" t="s">
        <v>31</v>
      </c>
      <c r="AX1927" s="12" t="s">
        <v>75</v>
      </c>
      <c r="AY1927" s="160" t="s">
        <v>177</v>
      </c>
    </row>
    <row r="1928" spans="2:65" s="12" customFormat="1">
      <c r="B1928" s="158"/>
      <c r="D1928" s="159" t="s">
        <v>184</v>
      </c>
      <c r="E1928" s="160" t="s">
        <v>1</v>
      </c>
      <c r="F1928" s="161" t="s">
        <v>3803</v>
      </c>
      <c r="H1928" s="162">
        <v>65</v>
      </c>
      <c r="I1928" s="163"/>
      <c r="L1928" s="158"/>
      <c r="M1928" s="164"/>
      <c r="T1928" s="165"/>
      <c r="AT1928" s="160" t="s">
        <v>184</v>
      </c>
      <c r="AU1928" s="160" t="s">
        <v>88</v>
      </c>
      <c r="AV1928" s="12" t="s">
        <v>88</v>
      </c>
      <c r="AW1928" s="12" t="s">
        <v>31</v>
      </c>
      <c r="AX1928" s="12" t="s">
        <v>75</v>
      </c>
      <c r="AY1928" s="160" t="s">
        <v>177</v>
      </c>
    </row>
    <row r="1929" spans="2:65" s="12" customFormat="1">
      <c r="B1929" s="158"/>
      <c r="D1929" s="159" t="s">
        <v>184</v>
      </c>
      <c r="E1929" s="160" t="s">
        <v>1</v>
      </c>
      <c r="F1929" s="161" t="s">
        <v>3804</v>
      </c>
      <c r="H1929" s="162">
        <v>112</v>
      </c>
      <c r="I1929" s="163"/>
      <c r="L1929" s="158"/>
      <c r="M1929" s="164"/>
      <c r="T1929" s="165"/>
      <c r="AT1929" s="160" t="s">
        <v>184</v>
      </c>
      <c r="AU1929" s="160" t="s">
        <v>88</v>
      </c>
      <c r="AV1929" s="12" t="s">
        <v>88</v>
      </c>
      <c r="AW1929" s="12" t="s">
        <v>31</v>
      </c>
      <c r="AX1929" s="12" t="s">
        <v>75</v>
      </c>
      <c r="AY1929" s="160" t="s">
        <v>177</v>
      </c>
    </row>
    <row r="1930" spans="2:65" s="12" customFormat="1">
      <c r="B1930" s="158"/>
      <c r="D1930" s="159" t="s">
        <v>184</v>
      </c>
      <c r="E1930" s="160" t="s">
        <v>1</v>
      </c>
      <c r="F1930" s="161" t="s">
        <v>3805</v>
      </c>
      <c r="H1930" s="162">
        <v>229.5</v>
      </c>
      <c r="I1930" s="163"/>
      <c r="L1930" s="158"/>
      <c r="M1930" s="164"/>
      <c r="T1930" s="165"/>
      <c r="AT1930" s="160" t="s">
        <v>184</v>
      </c>
      <c r="AU1930" s="160" t="s">
        <v>88</v>
      </c>
      <c r="AV1930" s="12" t="s">
        <v>88</v>
      </c>
      <c r="AW1930" s="12" t="s">
        <v>31</v>
      </c>
      <c r="AX1930" s="12" t="s">
        <v>75</v>
      </c>
      <c r="AY1930" s="160" t="s">
        <v>177</v>
      </c>
    </row>
    <row r="1931" spans="2:65" s="12" customFormat="1">
      <c r="B1931" s="158"/>
      <c r="D1931" s="159" t="s">
        <v>184</v>
      </c>
      <c r="E1931" s="160" t="s">
        <v>1</v>
      </c>
      <c r="F1931" s="161" t="s">
        <v>3806</v>
      </c>
      <c r="H1931" s="162">
        <v>81</v>
      </c>
      <c r="I1931" s="163"/>
      <c r="L1931" s="158"/>
      <c r="M1931" s="164"/>
      <c r="T1931" s="165"/>
      <c r="AT1931" s="160" t="s">
        <v>184</v>
      </c>
      <c r="AU1931" s="160" t="s">
        <v>88</v>
      </c>
      <c r="AV1931" s="12" t="s">
        <v>88</v>
      </c>
      <c r="AW1931" s="12" t="s">
        <v>31</v>
      </c>
      <c r="AX1931" s="12" t="s">
        <v>75</v>
      </c>
      <c r="AY1931" s="160" t="s">
        <v>177</v>
      </c>
    </row>
    <row r="1932" spans="2:65" s="12" customFormat="1">
      <c r="B1932" s="158"/>
      <c r="D1932" s="159" t="s">
        <v>184</v>
      </c>
      <c r="E1932" s="160" t="s">
        <v>1</v>
      </c>
      <c r="F1932" s="161" t="s">
        <v>3807</v>
      </c>
      <c r="H1932" s="162">
        <v>123</v>
      </c>
      <c r="I1932" s="163"/>
      <c r="L1932" s="158"/>
      <c r="M1932" s="164"/>
      <c r="T1932" s="165"/>
      <c r="AT1932" s="160" t="s">
        <v>184</v>
      </c>
      <c r="AU1932" s="160" t="s">
        <v>88</v>
      </c>
      <c r="AV1932" s="12" t="s">
        <v>88</v>
      </c>
      <c r="AW1932" s="12" t="s">
        <v>31</v>
      </c>
      <c r="AX1932" s="12" t="s">
        <v>75</v>
      </c>
      <c r="AY1932" s="160" t="s">
        <v>177</v>
      </c>
    </row>
    <row r="1933" spans="2:65" s="12" customFormat="1">
      <c r="B1933" s="158"/>
      <c r="D1933" s="159" t="s">
        <v>184</v>
      </c>
      <c r="E1933" s="160" t="s">
        <v>1</v>
      </c>
      <c r="F1933" s="161" t="s">
        <v>3808</v>
      </c>
      <c r="H1933" s="162">
        <v>55.6</v>
      </c>
      <c r="I1933" s="163"/>
      <c r="L1933" s="158"/>
      <c r="M1933" s="164"/>
      <c r="T1933" s="165"/>
      <c r="AT1933" s="160" t="s">
        <v>184</v>
      </c>
      <c r="AU1933" s="160" t="s">
        <v>88</v>
      </c>
      <c r="AV1933" s="12" t="s">
        <v>88</v>
      </c>
      <c r="AW1933" s="12" t="s">
        <v>31</v>
      </c>
      <c r="AX1933" s="12" t="s">
        <v>75</v>
      </c>
      <c r="AY1933" s="160" t="s">
        <v>177</v>
      </c>
    </row>
    <row r="1934" spans="2:65" s="12" customFormat="1">
      <c r="B1934" s="158"/>
      <c r="D1934" s="159" t="s">
        <v>184</v>
      </c>
      <c r="E1934" s="160" t="s">
        <v>1</v>
      </c>
      <c r="F1934" s="161" t="s">
        <v>3809</v>
      </c>
      <c r="H1934" s="162">
        <v>105.8</v>
      </c>
      <c r="I1934" s="163"/>
      <c r="L1934" s="158"/>
      <c r="M1934" s="164"/>
      <c r="T1934" s="165"/>
      <c r="AT1934" s="160" t="s">
        <v>184</v>
      </c>
      <c r="AU1934" s="160" t="s">
        <v>88</v>
      </c>
      <c r="AV1934" s="12" t="s">
        <v>88</v>
      </c>
      <c r="AW1934" s="12" t="s">
        <v>31</v>
      </c>
      <c r="AX1934" s="12" t="s">
        <v>75</v>
      </c>
      <c r="AY1934" s="160" t="s">
        <v>177</v>
      </c>
    </row>
    <row r="1935" spans="2:65" s="12" customFormat="1">
      <c r="B1935" s="158"/>
      <c r="D1935" s="159" t="s">
        <v>184</v>
      </c>
      <c r="E1935" s="160" t="s">
        <v>1</v>
      </c>
      <c r="F1935" s="161" t="s">
        <v>3810</v>
      </c>
      <c r="H1935" s="162">
        <v>82.1</v>
      </c>
      <c r="I1935" s="163"/>
      <c r="L1935" s="158"/>
      <c r="M1935" s="164"/>
      <c r="T1935" s="165"/>
      <c r="AT1935" s="160" t="s">
        <v>184</v>
      </c>
      <c r="AU1935" s="160" t="s">
        <v>88</v>
      </c>
      <c r="AV1935" s="12" t="s">
        <v>88</v>
      </c>
      <c r="AW1935" s="12" t="s">
        <v>31</v>
      </c>
      <c r="AX1935" s="12" t="s">
        <v>75</v>
      </c>
      <c r="AY1935" s="160" t="s">
        <v>177</v>
      </c>
    </row>
    <row r="1936" spans="2:65" s="12" customFormat="1">
      <c r="B1936" s="158"/>
      <c r="D1936" s="159" t="s">
        <v>184</v>
      </c>
      <c r="E1936" s="160" t="s">
        <v>1</v>
      </c>
      <c r="F1936" s="161" t="s">
        <v>3811</v>
      </c>
      <c r="H1936" s="162">
        <v>52.4</v>
      </c>
      <c r="I1936" s="163"/>
      <c r="L1936" s="158"/>
      <c r="M1936" s="164"/>
      <c r="T1936" s="165"/>
      <c r="AT1936" s="160" t="s">
        <v>184</v>
      </c>
      <c r="AU1936" s="160" t="s">
        <v>88</v>
      </c>
      <c r="AV1936" s="12" t="s">
        <v>88</v>
      </c>
      <c r="AW1936" s="12" t="s">
        <v>31</v>
      </c>
      <c r="AX1936" s="12" t="s">
        <v>75</v>
      </c>
      <c r="AY1936" s="160" t="s">
        <v>177</v>
      </c>
    </row>
    <row r="1937" spans="2:51" s="12" customFormat="1">
      <c r="B1937" s="158"/>
      <c r="D1937" s="159" t="s">
        <v>184</v>
      </c>
      <c r="E1937" s="160" t="s">
        <v>1</v>
      </c>
      <c r="F1937" s="161" t="s">
        <v>3812</v>
      </c>
      <c r="H1937" s="162">
        <v>48.1</v>
      </c>
      <c r="I1937" s="163"/>
      <c r="L1937" s="158"/>
      <c r="M1937" s="164"/>
      <c r="T1937" s="165"/>
      <c r="AT1937" s="160" t="s">
        <v>184</v>
      </c>
      <c r="AU1937" s="160" t="s">
        <v>88</v>
      </c>
      <c r="AV1937" s="12" t="s">
        <v>88</v>
      </c>
      <c r="AW1937" s="12" t="s">
        <v>31</v>
      </c>
      <c r="AX1937" s="12" t="s">
        <v>75</v>
      </c>
      <c r="AY1937" s="160" t="s">
        <v>177</v>
      </c>
    </row>
    <row r="1938" spans="2:51" s="12" customFormat="1">
      <c r="B1938" s="158"/>
      <c r="D1938" s="159" t="s">
        <v>184</v>
      </c>
      <c r="E1938" s="160" t="s">
        <v>1</v>
      </c>
      <c r="F1938" s="161" t="s">
        <v>3813</v>
      </c>
      <c r="H1938" s="162">
        <v>30</v>
      </c>
      <c r="I1938" s="163"/>
      <c r="L1938" s="158"/>
      <c r="M1938" s="164"/>
      <c r="T1938" s="165"/>
      <c r="AT1938" s="160" t="s">
        <v>184</v>
      </c>
      <c r="AU1938" s="160" t="s">
        <v>88</v>
      </c>
      <c r="AV1938" s="12" t="s">
        <v>88</v>
      </c>
      <c r="AW1938" s="12" t="s">
        <v>31</v>
      </c>
      <c r="AX1938" s="12" t="s">
        <v>75</v>
      </c>
      <c r="AY1938" s="160" t="s">
        <v>177</v>
      </c>
    </row>
    <row r="1939" spans="2:51" s="12" customFormat="1">
      <c r="B1939" s="158"/>
      <c r="D1939" s="159" t="s">
        <v>184</v>
      </c>
      <c r="E1939" s="160" t="s">
        <v>1</v>
      </c>
      <c r="F1939" s="161" t="s">
        <v>3814</v>
      </c>
      <c r="H1939" s="162">
        <v>32.4</v>
      </c>
      <c r="I1939" s="163"/>
      <c r="L1939" s="158"/>
      <c r="M1939" s="164"/>
      <c r="T1939" s="165"/>
      <c r="AT1939" s="160" t="s">
        <v>184</v>
      </c>
      <c r="AU1939" s="160" t="s">
        <v>88</v>
      </c>
      <c r="AV1939" s="12" t="s">
        <v>88</v>
      </c>
      <c r="AW1939" s="12" t="s">
        <v>31</v>
      </c>
      <c r="AX1939" s="12" t="s">
        <v>75</v>
      </c>
      <c r="AY1939" s="160" t="s">
        <v>177</v>
      </c>
    </row>
    <row r="1940" spans="2:51" s="12" customFormat="1">
      <c r="B1940" s="158"/>
      <c r="D1940" s="159" t="s">
        <v>184</v>
      </c>
      <c r="E1940" s="160" t="s">
        <v>1</v>
      </c>
      <c r="F1940" s="161" t="s">
        <v>3815</v>
      </c>
      <c r="H1940" s="162">
        <v>130</v>
      </c>
      <c r="I1940" s="163"/>
      <c r="L1940" s="158"/>
      <c r="M1940" s="164"/>
      <c r="T1940" s="165"/>
      <c r="AT1940" s="160" t="s">
        <v>184</v>
      </c>
      <c r="AU1940" s="160" t="s">
        <v>88</v>
      </c>
      <c r="AV1940" s="12" t="s">
        <v>88</v>
      </c>
      <c r="AW1940" s="12" t="s">
        <v>31</v>
      </c>
      <c r="AX1940" s="12" t="s">
        <v>75</v>
      </c>
      <c r="AY1940" s="160" t="s">
        <v>177</v>
      </c>
    </row>
    <row r="1941" spans="2:51" s="12" customFormat="1">
      <c r="B1941" s="158"/>
      <c r="D1941" s="159" t="s">
        <v>184</v>
      </c>
      <c r="E1941" s="160" t="s">
        <v>1</v>
      </c>
      <c r="F1941" s="161" t="s">
        <v>3816</v>
      </c>
      <c r="H1941" s="162">
        <v>268</v>
      </c>
      <c r="I1941" s="163"/>
      <c r="L1941" s="158"/>
      <c r="M1941" s="164"/>
      <c r="T1941" s="165"/>
      <c r="AT1941" s="160" t="s">
        <v>184</v>
      </c>
      <c r="AU1941" s="160" t="s">
        <v>88</v>
      </c>
      <c r="AV1941" s="12" t="s">
        <v>88</v>
      </c>
      <c r="AW1941" s="12" t="s">
        <v>31</v>
      </c>
      <c r="AX1941" s="12" t="s">
        <v>75</v>
      </c>
      <c r="AY1941" s="160" t="s">
        <v>177</v>
      </c>
    </row>
    <row r="1942" spans="2:51" s="12" customFormat="1">
      <c r="B1942" s="158"/>
      <c r="D1942" s="159" t="s">
        <v>184</v>
      </c>
      <c r="E1942" s="160" t="s">
        <v>1</v>
      </c>
      <c r="F1942" s="161" t="s">
        <v>3817</v>
      </c>
      <c r="H1942" s="162">
        <v>112</v>
      </c>
      <c r="I1942" s="163"/>
      <c r="L1942" s="158"/>
      <c r="M1942" s="164"/>
      <c r="T1942" s="165"/>
      <c r="AT1942" s="160" t="s">
        <v>184</v>
      </c>
      <c r="AU1942" s="160" t="s">
        <v>88</v>
      </c>
      <c r="AV1942" s="12" t="s">
        <v>88</v>
      </c>
      <c r="AW1942" s="12" t="s">
        <v>31</v>
      </c>
      <c r="AX1942" s="12" t="s">
        <v>75</v>
      </c>
      <c r="AY1942" s="160" t="s">
        <v>177</v>
      </c>
    </row>
    <row r="1943" spans="2:51" s="12" customFormat="1">
      <c r="B1943" s="158"/>
      <c r="D1943" s="159" t="s">
        <v>184</v>
      </c>
      <c r="E1943" s="160" t="s">
        <v>1</v>
      </c>
      <c r="F1943" s="161" t="s">
        <v>3818</v>
      </c>
      <c r="H1943" s="162">
        <v>276</v>
      </c>
      <c r="I1943" s="163"/>
      <c r="L1943" s="158"/>
      <c r="M1943" s="164"/>
      <c r="T1943" s="165"/>
      <c r="AT1943" s="160" t="s">
        <v>184</v>
      </c>
      <c r="AU1943" s="160" t="s">
        <v>88</v>
      </c>
      <c r="AV1943" s="12" t="s">
        <v>88</v>
      </c>
      <c r="AW1943" s="12" t="s">
        <v>31</v>
      </c>
      <c r="AX1943" s="12" t="s">
        <v>75</v>
      </c>
      <c r="AY1943" s="160" t="s">
        <v>177</v>
      </c>
    </row>
    <row r="1944" spans="2:51" s="12" customFormat="1">
      <c r="B1944" s="158"/>
      <c r="D1944" s="159" t="s">
        <v>184</v>
      </c>
      <c r="E1944" s="160" t="s">
        <v>1</v>
      </c>
      <c r="F1944" s="161" t="s">
        <v>3819</v>
      </c>
      <c r="H1944" s="162">
        <v>74</v>
      </c>
      <c r="I1944" s="163"/>
      <c r="L1944" s="158"/>
      <c r="M1944" s="164"/>
      <c r="T1944" s="165"/>
      <c r="AT1944" s="160" t="s">
        <v>184</v>
      </c>
      <c r="AU1944" s="160" t="s">
        <v>88</v>
      </c>
      <c r="AV1944" s="12" t="s">
        <v>88</v>
      </c>
      <c r="AW1944" s="12" t="s">
        <v>31</v>
      </c>
      <c r="AX1944" s="12" t="s">
        <v>75</v>
      </c>
      <c r="AY1944" s="160" t="s">
        <v>177</v>
      </c>
    </row>
    <row r="1945" spans="2:51" s="12" customFormat="1">
      <c r="B1945" s="158"/>
      <c r="D1945" s="159" t="s">
        <v>184</v>
      </c>
      <c r="E1945" s="160" t="s">
        <v>1</v>
      </c>
      <c r="F1945" s="161" t="s">
        <v>3820</v>
      </c>
      <c r="H1945" s="162">
        <v>120</v>
      </c>
      <c r="I1945" s="163"/>
      <c r="L1945" s="158"/>
      <c r="M1945" s="164"/>
      <c r="T1945" s="165"/>
      <c r="AT1945" s="160" t="s">
        <v>184</v>
      </c>
      <c r="AU1945" s="160" t="s">
        <v>88</v>
      </c>
      <c r="AV1945" s="12" t="s">
        <v>88</v>
      </c>
      <c r="AW1945" s="12" t="s">
        <v>31</v>
      </c>
      <c r="AX1945" s="12" t="s">
        <v>75</v>
      </c>
      <c r="AY1945" s="160" t="s">
        <v>177</v>
      </c>
    </row>
    <row r="1946" spans="2:51" s="12" customFormat="1">
      <c r="B1946" s="158"/>
      <c r="D1946" s="159" t="s">
        <v>184</v>
      </c>
      <c r="E1946" s="160" t="s">
        <v>1</v>
      </c>
      <c r="F1946" s="161" t="s">
        <v>3821</v>
      </c>
      <c r="H1946" s="162">
        <v>129.4</v>
      </c>
      <c r="I1946" s="163"/>
      <c r="L1946" s="158"/>
      <c r="M1946" s="164"/>
      <c r="T1946" s="165"/>
      <c r="AT1946" s="160" t="s">
        <v>184</v>
      </c>
      <c r="AU1946" s="160" t="s">
        <v>88</v>
      </c>
      <c r="AV1946" s="12" t="s">
        <v>88</v>
      </c>
      <c r="AW1946" s="12" t="s">
        <v>31</v>
      </c>
      <c r="AX1946" s="12" t="s">
        <v>75</v>
      </c>
      <c r="AY1946" s="160" t="s">
        <v>177</v>
      </c>
    </row>
    <row r="1947" spans="2:51" s="12" customFormat="1">
      <c r="B1947" s="158"/>
      <c r="D1947" s="159" t="s">
        <v>184</v>
      </c>
      <c r="E1947" s="160" t="s">
        <v>1</v>
      </c>
      <c r="F1947" s="161" t="s">
        <v>3822</v>
      </c>
      <c r="H1947" s="162">
        <v>103</v>
      </c>
      <c r="I1947" s="163"/>
      <c r="L1947" s="158"/>
      <c r="M1947" s="164"/>
      <c r="T1947" s="165"/>
      <c r="AT1947" s="160" t="s">
        <v>184</v>
      </c>
      <c r="AU1947" s="160" t="s">
        <v>88</v>
      </c>
      <c r="AV1947" s="12" t="s">
        <v>88</v>
      </c>
      <c r="AW1947" s="12" t="s">
        <v>31</v>
      </c>
      <c r="AX1947" s="12" t="s">
        <v>75</v>
      </c>
      <c r="AY1947" s="160" t="s">
        <v>177</v>
      </c>
    </row>
    <row r="1948" spans="2:51" s="12" customFormat="1">
      <c r="B1948" s="158"/>
      <c r="D1948" s="159" t="s">
        <v>184</v>
      </c>
      <c r="E1948" s="160" t="s">
        <v>1</v>
      </c>
      <c r="F1948" s="161" t="s">
        <v>3823</v>
      </c>
      <c r="H1948" s="162">
        <v>67.8</v>
      </c>
      <c r="I1948" s="163"/>
      <c r="L1948" s="158"/>
      <c r="M1948" s="164"/>
      <c r="T1948" s="165"/>
      <c r="AT1948" s="160" t="s">
        <v>184</v>
      </c>
      <c r="AU1948" s="160" t="s">
        <v>88</v>
      </c>
      <c r="AV1948" s="12" t="s">
        <v>88</v>
      </c>
      <c r="AW1948" s="12" t="s">
        <v>31</v>
      </c>
      <c r="AX1948" s="12" t="s">
        <v>75</v>
      </c>
      <c r="AY1948" s="160" t="s">
        <v>177</v>
      </c>
    </row>
    <row r="1949" spans="2:51" s="12" customFormat="1">
      <c r="B1949" s="158"/>
      <c r="D1949" s="159" t="s">
        <v>184</v>
      </c>
      <c r="E1949" s="160" t="s">
        <v>1</v>
      </c>
      <c r="F1949" s="161" t="s">
        <v>3824</v>
      </c>
      <c r="H1949" s="162">
        <v>118.9</v>
      </c>
      <c r="I1949" s="163"/>
      <c r="L1949" s="158"/>
      <c r="M1949" s="164"/>
      <c r="T1949" s="165"/>
      <c r="AT1949" s="160" t="s">
        <v>184</v>
      </c>
      <c r="AU1949" s="160" t="s">
        <v>88</v>
      </c>
      <c r="AV1949" s="12" t="s">
        <v>88</v>
      </c>
      <c r="AW1949" s="12" t="s">
        <v>31</v>
      </c>
      <c r="AX1949" s="12" t="s">
        <v>75</v>
      </c>
      <c r="AY1949" s="160" t="s">
        <v>177</v>
      </c>
    </row>
    <row r="1950" spans="2:51" s="12" customFormat="1">
      <c r="B1950" s="158"/>
      <c r="D1950" s="159" t="s">
        <v>184</v>
      </c>
      <c r="E1950" s="160" t="s">
        <v>1</v>
      </c>
      <c r="F1950" s="161" t="s">
        <v>3825</v>
      </c>
      <c r="H1950" s="162">
        <v>109.4</v>
      </c>
      <c r="I1950" s="163"/>
      <c r="L1950" s="158"/>
      <c r="M1950" s="164"/>
      <c r="T1950" s="165"/>
      <c r="AT1950" s="160" t="s">
        <v>184</v>
      </c>
      <c r="AU1950" s="160" t="s">
        <v>88</v>
      </c>
      <c r="AV1950" s="12" t="s">
        <v>88</v>
      </c>
      <c r="AW1950" s="12" t="s">
        <v>31</v>
      </c>
      <c r="AX1950" s="12" t="s">
        <v>75</v>
      </c>
      <c r="AY1950" s="160" t="s">
        <v>177</v>
      </c>
    </row>
    <row r="1951" spans="2:51" s="12" customFormat="1">
      <c r="B1951" s="158"/>
      <c r="D1951" s="159" t="s">
        <v>184</v>
      </c>
      <c r="E1951" s="160" t="s">
        <v>1</v>
      </c>
      <c r="F1951" s="161" t="s">
        <v>3826</v>
      </c>
      <c r="H1951" s="162">
        <v>32</v>
      </c>
      <c r="I1951" s="163"/>
      <c r="L1951" s="158"/>
      <c r="M1951" s="164"/>
      <c r="T1951" s="165"/>
      <c r="AT1951" s="160" t="s">
        <v>184</v>
      </c>
      <c r="AU1951" s="160" t="s">
        <v>88</v>
      </c>
      <c r="AV1951" s="12" t="s">
        <v>88</v>
      </c>
      <c r="AW1951" s="12" t="s">
        <v>31</v>
      </c>
      <c r="AX1951" s="12" t="s">
        <v>75</v>
      </c>
      <c r="AY1951" s="160" t="s">
        <v>177</v>
      </c>
    </row>
    <row r="1952" spans="2:51" s="14" customFormat="1">
      <c r="B1952" s="173"/>
      <c r="D1952" s="159" t="s">
        <v>184</v>
      </c>
      <c r="E1952" s="174" t="s">
        <v>1</v>
      </c>
      <c r="F1952" s="175" t="s">
        <v>209</v>
      </c>
      <c r="H1952" s="176">
        <v>2955.65</v>
      </c>
      <c r="I1952" s="177"/>
      <c r="L1952" s="173"/>
      <c r="M1952" s="178"/>
      <c r="T1952" s="179"/>
      <c r="AT1952" s="174" t="s">
        <v>184</v>
      </c>
      <c r="AU1952" s="174" t="s">
        <v>88</v>
      </c>
      <c r="AV1952" s="14" t="s">
        <v>191</v>
      </c>
      <c r="AW1952" s="14" t="s">
        <v>31</v>
      </c>
      <c r="AX1952" s="14" t="s">
        <v>75</v>
      </c>
      <c r="AY1952" s="174" t="s">
        <v>177</v>
      </c>
    </row>
    <row r="1953" spans="2:65" s="13" customFormat="1">
      <c r="B1953" s="166"/>
      <c r="D1953" s="159" t="s">
        <v>184</v>
      </c>
      <c r="E1953" s="167" t="s">
        <v>1</v>
      </c>
      <c r="F1953" s="168" t="s">
        <v>186</v>
      </c>
      <c r="H1953" s="169">
        <v>2955.65</v>
      </c>
      <c r="I1953" s="170"/>
      <c r="L1953" s="166"/>
      <c r="M1953" s="171"/>
      <c r="T1953" s="172"/>
      <c r="AT1953" s="167" t="s">
        <v>184</v>
      </c>
      <c r="AU1953" s="167" t="s">
        <v>88</v>
      </c>
      <c r="AV1953" s="13" t="s">
        <v>183</v>
      </c>
      <c r="AW1953" s="13" t="s">
        <v>31</v>
      </c>
      <c r="AX1953" s="13" t="s">
        <v>82</v>
      </c>
      <c r="AY1953" s="167" t="s">
        <v>177</v>
      </c>
    </row>
    <row r="1954" spans="2:65" s="1" customFormat="1" ht="66.75" customHeight="1">
      <c r="B1954" s="143"/>
      <c r="C1954" s="144" t="s">
        <v>3175</v>
      </c>
      <c r="D1954" s="144" t="s">
        <v>179</v>
      </c>
      <c r="E1954" s="145" t="s">
        <v>3827</v>
      </c>
      <c r="F1954" s="146" t="s">
        <v>3828</v>
      </c>
      <c r="G1954" s="147" t="s">
        <v>205</v>
      </c>
      <c r="H1954" s="148">
        <v>2955.65</v>
      </c>
      <c r="I1954" s="149"/>
      <c r="J1954" s="150">
        <f>ROUND(I1954*H1954,2)</f>
        <v>0</v>
      </c>
      <c r="K1954" s="151"/>
      <c r="L1954" s="32"/>
      <c r="M1954" s="152" t="s">
        <v>1</v>
      </c>
      <c r="N1954" s="153" t="s">
        <v>41</v>
      </c>
      <c r="P1954" s="154">
        <f>O1954*H1954</f>
        <v>0</v>
      </c>
      <c r="Q1954" s="154">
        <v>0</v>
      </c>
      <c r="R1954" s="154">
        <f>Q1954*H1954</f>
        <v>0</v>
      </c>
      <c r="S1954" s="154">
        <v>0</v>
      </c>
      <c r="T1954" s="155">
        <f>S1954*H1954</f>
        <v>0</v>
      </c>
      <c r="AR1954" s="156" t="s">
        <v>183</v>
      </c>
      <c r="AT1954" s="156" t="s">
        <v>179</v>
      </c>
      <c r="AU1954" s="156" t="s">
        <v>88</v>
      </c>
      <c r="AY1954" s="17" t="s">
        <v>177</v>
      </c>
      <c r="BE1954" s="157">
        <f>IF(N1954="základná",J1954,0)</f>
        <v>0</v>
      </c>
      <c r="BF1954" s="157">
        <f>IF(N1954="znížená",J1954,0)</f>
        <v>0</v>
      </c>
      <c r="BG1954" s="157">
        <f>IF(N1954="zákl. prenesená",J1954,0)</f>
        <v>0</v>
      </c>
      <c r="BH1954" s="157">
        <f>IF(N1954="zníž. prenesená",J1954,0)</f>
        <v>0</v>
      </c>
      <c r="BI1954" s="157">
        <f>IF(N1954="nulová",J1954,0)</f>
        <v>0</v>
      </c>
      <c r="BJ1954" s="17" t="s">
        <v>88</v>
      </c>
      <c r="BK1954" s="157">
        <f>ROUND(I1954*H1954,2)</f>
        <v>0</v>
      </c>
      <c r="BL1954" s="17" t="s">
        <v>183</v>
      </c>
      <c r="BM1954" s="156" t="s">
        <v>3829</v>
      </c>
    </row>
    <row r="1955" spans="2:65" s="12" customFormat="1">
      <c r="B1955" s="158"/>
      <c r="D1955" s="159" t="s">
        <v>184</v>
      </c>
      <c r="E1955" s="160" t="s">
        <v>1</v>
      </c>
      <c r="F1955" s="161" t="s">
        <v>3830</v>
      </c>
      <c r="H1955" s="162">
        <v>2955.65</v>
      </c>
      <c r="I1955" s="163"/>
      <c r="L1955" s="158"/>
      <c r="M1955" s="164"/>
      <c r="T1955" s="165"/>
      <c r="AT1955" s="160" t="s">
        <v>184</v>
      </c>
      <c r="AU1955" s="160" t="s">
        <v>88</v>
      </c>
      <c r="AV1955" s="12" t="s">
        <v>88</v>
      </c>
      <c r="AW1955" s="12" t="s">
        <v>31</v>
      </c>
      <c r="AX1955" s="12" t="s">
        <v>82</v>
      </c>
      <c r="AY1955" s="160" t="s">
        <v>177</v>
      </c>
    </row>
    <row r="1956" spans="2:65" s="1" customFormat="1" ht="24.15" customHeight="1">
      <c r="B1956" s="143"/>
      <c r="C1956" s="144" t="s">
        <v>3831</v>
      </c>
      <c r="D1956" s="144" t="s">
        <v>179</v>
      </c>
      <c r="E1956" s="145" t="s">
        <v>3832</v>
      </c>
      <c r="F1956" s="146" t="s">
        <v>3833</v>
      </c>
      <c r="G1956" s="147" t="s">
        <v>205</v>
      </c>
      <c r="H1956" s="148">
        <v>2955.65</v>
      </c>
      <c r="I1956" s="149"/>
      <c r="J1956" s="150">
        <f>ROUND(I1956*H1956,2)</f>
        <v>0</v>
      </c>
      <c r="K1956" s="151"/>
      <c r="L1956" s="32"/>
      <c r="M1956" s="152" t="s">
        <v>1</v>
      </c>
      <c r="N1956" s="153" t="s">
        <v>41</v>
      </c>
      <c r="P1956" s="154">
        <f>O1956*H1956</f>
        <v>0</v>
      </c>
      <c r="Q1956" s="154">
        <v>0</v>
      </c>
      <c r="R1956" s="154">
        <f>Q1956*H1956</f>
        <v>0</v>
      </c>
      <c r="S1956" s="154">
        <v>0</v>
      </c>
      <c r="T1956" s="155">
        <f>S1956*H1956</f>
        <v>0</v>
      </c>
      <c r="AR1956" s="156" t="s">
        <v>183</v>
      </c>
      <c r="AT1956" s="156" t="s">
        <v>179</v>
      </c>
      <c r="AU1956" s="156" t="s">
        <v>88</v>
      </c>
      <c r="AY1956" s="17" t="s">
        <v>177</v>
      </c>
      <c r="BE1956" s="157">
        <f>IF(N1956="základná",J1956,0)</f>
        <v>0</v>
      </c>
      <c r="BF1956" s="157">
        <f>IF(N1956="znížená",J1956,0)</f>
        <v>0</v>
      </c>
      <c r="BG1956" s="157">
        <f>IF(N1956="zákl. prenesená",J1956,0)</f>
        <v>0</v>
      </c>
      <c r="BH1956" s="157">
        <f>IF(N1956="zníž. prenesená",J1956,0)</f>
        <v>0</v>
      </c>
      <c r="BI1956" s="157">
        <f>IF(N1956="nulová",J1956,0)</f>
        <v>0</v>
      </c>
      <c r="BJ1956" s="17" t="s">
        <v>88</v>
      </c>
      <c r="BK1956" s="157">
        <f>ROUND(I1956*H1956,2)</f>
        <v>0</v>
      </c>
      <c r="BL1956" s="17" t="s">
        <v>183</v>
      </c>
      <c r="BM1956" s="156" t="s">
        <v>3834</v>
      </c>
    </row>
    <row r="1957" spans="2:65" s="12" customFormat="1">
      <c r="B1957" s="158"/>
      <c r="D1957" s="159" t="s">
        <v>184</v>
      </c>
      <c r="E1957" s="160" t="s">
        <v>1</v>
      </c>
      <c r="F1957" s="161" t="s">
        <v>3830</v>
      </c>
      <c r="H1957" s="162">
        <v>2955.65</v>
      </c>
      <c r="I1957" s="163"/>
      <c r="L1957" s="158"/>
      <c r="M1957" s="164"/>
      <c r="T1957" s="165"/>
      <c r="AT1957" s="160" t="s">
        <v>184</v>
      </c>
      <c r="AU1957" s="160" t="s">
        <v>88</v>
      </c>
      <c r="AV1957" s="12" t="s">
        <v>88</v>
      </c>
      <c r="AW1957" s="12" t="s">
        <v>31</v>
      </c>
      <c r="AX1957" s="12" t="s">
        <v>82</v>
      </c>
      <c r="AY1957" s="160" t="s">
        <v>177</v>
      </c>
    </row>
    <row r="1958" spans="2:65" s="1" customFormat="1" ht="24.15" customHeight="1">
      <c r="B1958" s="143"/>
      <c r="C1958" s="144" t="s">
        <v>3191</v>
      </c>
      <c r="D1958" s="144" t="s">
        <v>179</v>
      </c>
      <c r="E1958" s="145" t="s">
        <v>3835</v>
      </c>
      <c r="F1958" s="146" t="s">
        <v>3836</v>
      </c>
      <c r="G1958" s="147" t="s">
        <v>205</v>
      </c>
      <c r="H1958" s="148">
        <v>2955.65</v>
      </c>
      <c r="I1958" s="149"/>
      <c r="J1958" s="150">
        <f>ROUND(I1958*H1958,2)</f>
        <v>0</v>
      </c>
      <c r="K1958" s="151"/>
      <c r="L1958" s="32"/>
      <c r="M1958" s="152" t="s">
        <v>1</v>
      </c>
      <c r="N1958" s="153" t="s">
        <v>41</v>
      </c>
      <c r="P1958" s="154">
        <f>O1958*H1958</f>
        <v>0</v>
      </c>
      <c r="Q1958" s="154">
        <v>0</v>
      </c>
      <c r="R1958" s="154">
        <f>Q1958*H1958</f>
        <v>0</v>
      </c>
      <c r="S1958" s="154">
        <v>0</v>
      </c>
      <c r="T1958" s="155">
        <f>S1958*H1958</f>
        <v>0</v>
      </c>
      <c r="AR1958" s="156" t="s">
        <v>183</v>
      </c>
      <c r="AT1958" s="156" t="s">
        <v>179</v>
      </c>
      <c r="AU1958" s="156" t="s">
        <v>88</v>
      </c>
      <c r="AY1958" s="17" t="s">
        <v>177</v>
      </c>
      <c r="BE1958" s="157">
        <f>IF(N1958="základná",J1958,0)</f>
        <v>0</v>
      </c>
      <c r="BF1958" s="157">
        <f>IF(N1958="znížená",J1958,0)</f>
        <v>0</v>
      </c>
      <c r="BG1958" s="157">
        <f>IF(N1958="zákl. prenesená",J1958,0)</f>
        <v>0</v>
      </c>
      <c r="BH1958" s="157">
        <f>IF(N1958="zníž. prenesená",J1958,0)</f>
        <v>0</v>
      </c>
      <c r="BI1958" s="157">
        <f>IF(N1958="nulová",J1958,0)</f>
        <v>0</v>
      </c>
      <c r="BJ1958" s="17" t="s">
        <v>88</v>
      </c>
      <c r="BK1958" s="157">
        <f>ROUND(I1958*H1958,2)</f>
        <v>0</v>
      </c>
      <c r="BL1958" s="17" t="s">
        <v>183</v>
      </c>
      <c r="BM1958" s="156" t="s">
        <v>3837</v>
      </c>
    </row>
    <row r="1959" spans="2:65" s="12" customFormat="1">
      <c r="B1959" s="158"/>
      <c r="D1959" s="159" t="s">
        <v>184</v>
      </c>
      <c r="E1959" s="160" t="s">
        <v>1</v>
      </c>
      <c r="F1959" s="161" t="s">
        <v>3830</v>
      </c>
      <c r="H1959" s="162">
        <v>2955.65</v>
      </c>
      <c r="I1959" s="163"/>
      <c r="L1959" s="158"/>
      <c r="M1959" s="164"/>
      <c r="T1959" s="165"/>
      <c r="AT1959" s="160" t="s">
        <v>184</v>
      </c>
      <c r="AU1959" s="160" t="s">
        <v>88</v>
      </c>
      <c r="AV1959" s="12" t="s">
        <v>88</v>
      </c>
      <c r="AW1959" s="12" t="s">
        <v>31</v>
      </c>
      <c r="AX1959" s="12" t="s">
        <v>82</v>
      </c>
      <c r="AY1959" s="160" t="s">
        <v>177</v>
      </c>
    </row>
    <row r="1960" spans="2:65" s="1" customFormat="1" ht="37.950000000000003" customHeight="1">
      <c r="B1960" s="143"/>
      <c r="C1960" s="144" t="s">
        <v>3838</v>
      </c>
      <c r="D1960" s="144" t="s">
        <v>179</v>
      </c>
      <c r="E1960" s="145" t="s">
        <v>563</v>
      </c>
      <c r="F1960" s="146" t="s">
        <v>564</v>
      </c>
      <c r="G1960" s="147" t="s">
        <v>350</v>
      </c>
      <c r="H1960" s="148">
        <v>80</v>
      </c>
      <c r="I1960" s="149"/>
      <c r="J1960" s="150">
        <f>ROUND(I1960*H1960,2)</f>
        <v>0</v>
      </c>
      <c r="K1960" s="151"/>
      <c r="L1960" s="32"/>
      <c r="M1960" s="152" t="s">
        <v>1</v>
      </c>
      <c r="N1960" s="153" t="s">
        <v>41</v>
      </c>
      <c r="P1960" s="154">
        <f>O1960*H1960</f>
        <v>0</v>
      </c>
      <c r="Q1960" s="154">
        <v>0</v>
      </c>
      <c r="R1960" s="154">
        <f>Q1960*H1960</f>
        <v>0</v>
      </c>
      <c r="S1960" s="154">
        <v>0</v>
      </c>
      <c r="T1960" s="155">
        <f>S1960*H1960</f>
        <v>0</v>
      </c>
      <c r="AR1960" s="156" t="s">
        <v>183</v>
      </c>
      <c r="AT1960" s="156" t="s">
        <v>179</v>
      </c>
      <c r="AU1960" s="156" t="s">
        <v>88</v>
      </c>
      <c r="AY1960" s="17" t="s">
        <v>177</v>
      </c>
      <c r="BE1960" s="157">
        <f>IF(N1960="základná",J1960,0)</f>
        <v>0</v>
      </c>
      <c r="BF1960" s="157">
        <f>IF(N1960="znížená",J1960,0)</f>
        <v>0</v>
      </c>
      <c r="BG1960" s="157">
        <f>IF(N1960="zákl. prenesená",J1960,0)</f>
        <v>0</v>
      </c>
      <c r="BH1960" s="157">
        <f>IF(N1960="zníž. prenesená",J1960,0)</f>
        <v>0</v>
      </c>
      <c r="BI1960" s="157">
        <f>IF(N1960="nulová",J1960,0)</f>
        <v>0</v>
      </c>
      <c r="BJ1960" s="17" t="s">
        <v>88</v>
      </c>
      <c r="BK1960" s="157">
        <f>ROUND(I1960*H1960,2)</f>
        <v>0</v>
      </c>
      <c r="BL1960" s="17" t="s">
        <v>183</v>
      </c>
      <c r="BM1960" s="156" t="s">
        <v>3839</v>
      </c>
    </row>
    <row r="1961" spans="2:65" s="1" customFormat="1" ht="33" customHeight="1">
      <c r="B1961" s="143"/>
      <c r="C1961" s="144" t="s">
        <v>3196</v>
      </c>
      <c r="D1961" s="144" t="s">
        <v>179</v>
      </c>
      <c r="E1961" s="145" t="s">
        <v>1490</v>
      </c>
      <c r="F1961" s="146" t="s">
        <v>3840</v>
      </c>
      <c r="G1961" s="147" t="s">
        <v>260</v>
      </c>
      <c r="H1961" s="148">
        <v>1</v>
      </c>
      <c r="I1961" s="149"/>
      <c r="J1961" s="150">
        <f>ROUND(I1961*H1961,2)</f>
        <v>0</v>
      </c>
      <c r="K1961" s="151"/>
      <c r="L1961" s="32"/>
      <c r="M1961" s="197" t="s">
        <v>1</v>
      </c>
      <c r="N1961" s="198" t="s">
        <v>41</v>
      </c>
      <c r="O1961" s="199"/>
      <c r="P1961" s="200">
        <f>O1961*H1961</f>
        <v>0</v>
      </c>
      <c r="Q1961" s="200">
        <v>0</v>
      </c>
      <c r="R1961" s="200">
        <f>Q1961*H1961</f>
        <v>0</v>
      </c>
      <c r="S1961" s="200">
        <v>0</v>
      </c>
      <c r="T1961" s="201">
        <f>S1961*H1961</f>
        <v>0</v>
      </c>
      <c r="AR1961" s="156" t="s">
        <v>183</v>
      </c>
      <c r="AT1961" s="156" t="s">
        <v>179</v>
      </c>
      <c r="AU1961" s="156" t="s">
        <v>88</v>
      </c>
      <c r="AY1961" s="17" t="s">
        <v>177</v>
      </c>
      <c r="BE1961" s="157">
        <f>IF(N1961="základná",J1961,0)</f>
        <v>0</v>
      </c>
      <c r="BF1961" s="157">
        <f>IF(N1961="znížená",J1961,0)</f>
        <v>0</v>
      </c>
      <c r="BG1961" s="157">
        <f>IF(N1961="zákl. prenesená",J1961,0)</f>
        <v>0</v>
      </c>
      <c r="BH1961" s="157">
        <f>IF(N1961="zníž. prenesená",J1961,0)</f>
        <v>0</v>
      </c>
      <c r="BI1961" s="157">
        <f>IF(N1961="nulová",J1961,0)</f>
        <v>0</v>
      </c>
      <c r="BJ1961" s="17" t="s">
        <v>88</v>
      </c>
      <c r="BK1961" s="157">
        <f>ROUND(I1961*H1961,2)</f>
        <v>0</v>
      </c>
      <c r="BL1961" s="17" t="s">
        <v>183</v>
      </c>
      <c r="BM1961" s="156" t="s">
        <v>3841</v>
      </c>
    </row>
    <row r="1962" spans="2:65" s="1" customFormat="1" ht="6.9" customHeight="1">
      <c r="B1962" s="47"/>
      <c r="C1962" s="48"/>
      <c r="D1962" s="48"/>
      <c r="E1962" s="48"/>
      <c r="F1962" s="48"/>
      <c r="G1962" s="48"/>
      <c r="H1962" s="48"/>
      <c r="I1962" s="48"/>
      <c r="J1962" s="48"/>
      <c r="K1962" s="48"/>
      <c r="L1962" s="32"/>
    </row>
  </sheetData>
  <autoFilter ref="C144:K1961" xr:uid="{00000000-0009-0000-0000-000009000000}"/>
  <mergeCells count="12">
    <mergeCell ref="E137:H137"/>
    <mergeCell ref="L2:V2"/>
    <mergeCell ref="E85:H85"/>
    <mergeCell ref="E87:H87"/>
    <mergeCell ref="E89:H89"/>
    <mergeCell ref="E133:H133"/>
    <mergeCell ref="E135:H13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96"/>
  <sheetViews>
    <sheetView showGridLines="0" topLeftCell="A289" workbookViewId="0">
      <selection activeCell="A290" sqref="A290:XFD29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2283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3842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ROUND(J133,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ROUND((SUM(BE133:BE295)),  2)</f>
        <v>0</v>
      </c>
      <c r="G35" s="100"/>
      <c r="H35" s="100"/>
      <c r="I35" s="101">
        <v>0.2</v>
      </c>
      <c r="J35" s="99">
        <f>ROUND(((SUM(BE133:BE295))*I35),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ROUND((SUM(BF133:BF295)),  2)</f>
        <v>0</v>
      </c>
      <c r="G36" s="100"/>
      <c r="H36" s="100"/>
      <c r="I36" s="101">
        <v>0.2</v>
      </c>
      <c r="J36" s="99">
        <f>ROUND(((SUM(BF133:BF295))*I36),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ROUND((SUM(BG133:BG295)),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ROUND((SUM(BH133:BH295)),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ROUND((SUM(BI133:BI295)),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2283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02.EL - Elektromontáže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J133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3843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47" s="9" customFormat="1" ht="19.95" customHeight="1">
      <c r="B100" s="118"/>
      <c r="D100" s="119" t="s">
        <v>3844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2:47" s="9" customFormat="1" ht="19.95" customHeight="1">
      <c r="B101" s="118"/>
      <c r="D101" s="119" t="s">
        <v>3845</v>
      </c>
      <c r="E101" s="120"/>
      <c r="F101" s="120"/>
      <c r="G101" s="120"/>
      <c r="H101" s="120"/>
      <c r="I101" s="120"/>
      <c r="J101" s="121">
        <f>J136</f>
        <v>0</v>
      </c>
      <c r="L101" s="118"/>
    </row>
    <row r="102" spans="2:47" s="9" customFormat="1" ht="19.95" customHeight="1">
      <c r="B102" s="118"/>
      <c r="D102" s="119" t="s">
        <v>3846</v>
      </c>
      <c r="E102" s="120"/>
      <c r="F102" s="120"/>
      <c r="G102" s="120"/>
      <c r="H102" s="120"/>
      <c r="I102" s="120"/>
      <c r="J102" s="121">
        <f>J207</f>
        <v>0</v>
      </c>
      <c r="L102" s="118"/>
    </row>
    <row r="103" spans="2:47" s="9" customFormat="1" ht="19.95" customHeight="1">
      <c r="B103" s="118"/>
      <c r="D103" s="119" t="s">
        <v>1798</v>
      </c>
      <c r="E103" s="120"/>
      <c r="F103" s="120"/>
      <c r="G103" s="120"/>
      <c r="H103" s="120"/>
      <c r="I103" s="120"/>
      <c r="J103" s="121">
        <f>J221</f>
        <v>0</v>
      </c>
      <c r="L103" s="118"/>
    </row>
    <row r="104" spans="2:47" s="9" customFormat="1" ht="19.95" customHeight="1">
      <c r="B104" s="118"/>
      <c r="D104" s="119" t="s">
        <v>1799</v>
      </c>
      <c r="E104" s="120"/>
      <c r="F104" s="120"/>
      <c r="G104" s="120"/>
      <c r="H104" s="120"/>
      <c r="I104" s="120"/>
      <c r="J104" s="121">
        <f>J228</f>
        <v>0</v>
      </c>
      <c r="L104" s="118"/>
    </row>
    <row r="105" spans="2:47" s="9" customFormat="1" ht="19.95" customHeight="1">
      <c r="B105" s="118"/>
      <c r="D105" s="119" t="s">
        <v>1801</v>
      </c>
      <c r="E105" s="120"/>
      <c r="F105" s="120"/>
      <c r="G105" s="120"/>
      <c r="H105" s="120"/>
      <c r="I105" s="120"/>
      <c r="J105" s="121">
        <f>J236</f>
        <v>0</v>
      </c>
      <c r="L105" s="118"/>
    </row>
    <row r="106" spans="2:47" s="9" customFormat="1" ht="19.95" customHeight="1">
      <c r="B106" s="118"/>
      <c r="D106" s="119" t="s">
        <v>1802</v>
      </c>
      <c r="E106" s="120"/>
      <c r="F106" s="120"/>
      <c r="G106" s="120"/>
      <c r="H106" s="120"/>
      <c r="I106" s="120"/>
      <c r="J106" s="121">
        <f>J239</f>
        <v>0</v>
      </c>
      <c r="L106" s="118"/>
    </row>
    <row r="107" spans="2:47" s="9" customFormat="1" ht="19.95" customHeight="1">
      <c r="B107" s="118"/>
      <c r="D107" s="119" t="s">
        <v>3847</v>
      </c>
      <c r="E107" s="120"/>
      <c r="F107" s="120"/>
      <c r="G107" s="120"/>
      <c r="H107" s="120"/>
      <c r="I107" s="120"/>
      <c r="J107" s="121">
        <f>J245</f>
        <v>0</v>
      </c>
      <c r="L107" s="118"/>
    </row>
    <row r="108" spans="2:47" s="9" customFormat="1" ht="19.95" customHeight="1">
      <c r="B108" s="118"/>
      <c r="D108" s="119" t="s">
        <v>1803</v>
      </c>
      <c r="E108" s="120"/>
      <c r="F108" s="120"/>
      <c r="G108" s="120"/>
      <c r="H108" s="120"/>
      <c r="I108" s="120"/>
      <c r="J108" s="121">
        <f>J250</f>
        <v>0</v>
      </c>
      <c r="L108" s="118"/>
    </row>
    <row r="109" spans="2:47" s="9" customFormat="1" ht="19.95" customHeight="1">
      <c r="B109" s="118"/>
      <c r="D109" s="119" t="s">
        <v>1804</v>
      </c>
      <c r="E109" s="120"/>
      <c r="F109" s="120"/>
      <c r="G109" s="120"/>
      <c r="H109" s="120"/>
      <c r="I109" s="120"/>
      <c r="J109" s="121">
        <f>J270</f>
        <v>0</v>
      </c>
      <c r="L109" s="118"/>
    </row>
    <row r="110" spans="2:47" s="9" customFormat="1" ht="19.95" customHeight="1">
      <c r="B110" s="118"/>
      <c r="D110" s="119" t="s">
        <v>1806</v>
      </c>
      <c r="E110" s="120"/>
      <c r="F110" s="120"/>
      <c r="G110" s="120"/>
      <c r="H110" s="120"/>
      <c r="I110" s="120"/>
      <c r="J110" s="121">
        <f>J285</f>
        <v>0</v>
      </c>
      <c r="L110" s="118"/>
    </row>
    <row r="111" spans="2:47" s="9" customFormat="1" ht="19.95" customHeight="1">
      <c r="B111" s="118"/>
      <c r="D111" s="119" t="s">
        <v>1807</v>
      </c>
      <c r="E111" s="120"/>
      <c r="F111" s="120"/>
      <c r="G111" s="120"/>
      <c r="H111" s="120"/>
      <c r="I111" s="120"/>
      <c r="J111" s="121">
        <f>J293</f>
        <v>0</v>
      </c>
      <c r="L111" s="118"/>
    </row>
    <row r="112" spans="2:47" s="1" customFormat="1" ht="21.75" customHeight="1">
      <c r="B112" s="32"/>
      <c r="L112" s="32"/>
    </row>
    <row r="113" spans="2:12" s="1" customFormat="1" ht="6.9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163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26.25" customHeight="1">
      <c r="B121" s="32"/>
      <c r="E121" s="259" t="str">
        <f>E7</f>
        <v>Rekonštrukcia Spišského hradu, Románsky palác a Západné paláce II.etapa</v>
      </c>
      <c r="F121" s="260"/>
      <c r="G121" s="260"/>
      <c r="H121" s="260"/>
      <c r="L121" s="32"/>
    </row>
    <row r="122" spans="2:12" ht="12" customHeight="1">
      <c r="B122" s="20"/>
      <c r="C122" s="27" t="s">
        <v>135</v>
      </c>
      <c r="L122" s="20"/>
    </row>
    <row r="123" spans="2:12" s="1" customFormat="1" ht="16.5" customHeight="1">
      <c r="B123" s="32"/>
      <c r="E123" s="259" t="s">
        <v>2283</v>
      </c>
      <c r="F123" s="258"/>
      <c r="G123" s="258"/>
      <c r="H123" s="258"/>
      <c r="L123" s="32"/>
    </row>
    <row r="124" spans="2:12" s="1" customFormat="1" ht="12" customHeight="1">
      <c r="B124" s="32"/>
      <c r="C124" s="27" t="s">
        <v>137</v>
      </c>
      <c r="L124" s="32"/>
    </row>
    <row r="125" spans="2:12" s="1" customFormat="1" ht="16.5" customHeight="1">
      <c r="B125" s="32"/>
      <c r="E125" s="256" t="str">
        <f>E11</f>
        <v>SO 02.EL - Elektromontáže</v>
      </c>
      <c r="F125" s="258"/>
      <c r="G125" s="258"/>
      <c r="H125" s="258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F14</f>
        <v xml:space="preserve"> </v>
      </c>
      <c r="I127" s="27" t="s">
        <v>21</v>
      </c>
      <c r="J127" s="55" t="str">
        <f>IF(J14="","",J14)</f>
        <v>8. 11. 2022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23</v>
      </c>
      <c r="F129" s="25" t="str">
        <f>E17</f>
        <v>Slovenské národné múzeum Bratislava</v>
      </c>
      <c r="I129" s="27" t="s">
        <v>29</v>
      </c>
      <c r="J129" s="30" t="str">
        <f>E23</f>
        <v>Štúdio J  J s.r.o. Levoča</v>
      </c>
      <c r="L129" s="32"/>
    </row>
    <row r="130" spans="2:65" s="1" customFormat="1" ht="25.65" customHeight="1">
      <c r="B130" s="32"/>
      <c r="C130" s="27" t="s">
        <v>27</v>
      </c>
      <c r="F130" s="25" t="str">
        <f>IF(E20="","",E20)</f>
        <v>Vyplň údaj</v>
      </c>
      <c r="I130" s="27" t="s">
        <v>32</v>
      </c>
      <c r="J130" s="30" t="str">
        <f>E26</f>
        <v>Anna Hricová, Ing. Janka Pokryvková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22"/>
      <c r="C132" s="123" t="s">
        <v>164</v>
      </c>
      <c r="D132" s="124" t="s">
        <v>60</v>
      </c>
      <c r="E132" s="124" t="s">
        <v>56</v>
      </c>
      <c r="F132" s="124" t="s">
        <v>57</v>
      </c>
      <c r="G132" s="124" t="s">
        <v>165</v>
      </c>
      <c r="H132" s="124" t="s">
        <v>166</v>
      </c>
      <c r="I132" s="124" t="s">
        <v>167</v>
      </c>
      <c r="J132" s="125" t="s">
        <v>141</v>
      </c>
      <c r="K132" s="126" t="s">
        <v>168</v>
      </c>
      <c r="L132" s="122"/>
      <c r="M132" s="61" t="s">
        <v>1</v>
      </c>
      <c r="N132" s="62" t="s">
        <v>39</v>
      </c>
      <c r="O132" s="62" t="s">
        <v>169</v>
      </c>
      <c r="P132" s="62" t="s">
        <v>170</v>
      </c>
      <c r="Q132" s="62" t="s">
        <v>171</v>
      </c>
      <c r="R132" s="62" t="s">
        <v>172</v>
      </c>
      <c r="S132" s="62" t="s">
        <v>173</v>
      </c>
      <c r="T132" s="63" t="s">
        <v>174</v>
      </c>
    </row>
    <row r="133" spans="2:65" s="1" customFormat="1" ht="22.95" customHeight="1">
      <c r="B133" s="32"/>
      <c r="C133" s="66" t="s">
        <v>142</v>
      </c>
      <c r="J133" s="127">
        <f>BK133</f>
        <v>0</v>
      </c>
      <c r="L133" s="32"/>
      <c r="M133" s="64"/>
      <c r="N133" s="56"/>
      <c r="O133" s="56"/>
      <c r="P133" s="128">
        <f>P134</f>
        <v>0</v>
      </c>
      <c r="Q133" s="56"/>
      <c r="R133" s="128">
        <f>R134</f>
        <v>0</v>
      </c>
      <c r="S133" s="56"/>
      <c r="T133" s="129">
        <f>T134</f>
        <v>0</v>
      </c>
      <c r="AT133" s="17" t="s">
        <v>74</v>
      </c>
      <c r="AU133" s="17" t="s">
        <v>143</v>
      </c>
      <c r="BK133" s="130">
        <f>BK134</f>
        <v>0</v>
      </c>
    </row>
    <row r="134" spans="2:65" s="11" customFormat="1" ht="25.95" customHeight="1">
      <c r="B134" s="131"/>
      <c r="D134" s="132" t="s">
        <v>74</v>
      </c>
      <c r="E134" s="133" t="s">
        <v>1810</v>
      </c>
      <c r="F134" s="133" t="s">
        <v>1811</v>
      </c>
      <c r="I134" s="134"/>
      <c r="J134" s="135">
        <f>BK134</f>
        <v>0</v>
      </c>
      <c r="L134" s="131"/>
      <c r="M134" s="136"/>
      <c r="P134" s="137">
        <f>P135+P136+P207+P221+P228+P236+P239+P245+P250+P270+P285+P293</f>
        <v>0</v>
      </c>
      <c r="R134" s="137">
        <f>R135+R136+R207+R221+R228+R236+R239+R245+R250+R270+R285+R293</f>
        <v>0</v>
      </c>
      <c r="T134" s="138">
        <f>T135+T136+T207+T221+T228+T236+T239+T245+T250+T270+T285+T293</f>
        <v>0</v>
      </c>
      <c r="AR134" s="132" t="s">
        <v>82</v>
      </c>
      <c r="AT134" s="139" t="s">
        <v>74</v>
      </c>
      <c r="AU134" s="139" t="s">
        <v>75</v>
      </c>
      <c r="AY134" s="132" t="s">
        <v>177</v>
      </c>
      <c r="BK134" s="140">
        <f>BK135+BK136+BK207+BK221+BK228+BK236+BK239+BK245+BK250+BK270+BK285+BK293</f>
        <v>0</v>
      </c>
    </row>
    <row r="135" spans="2:65" s="11" customFormat="1" ht="22.95" customHeight="1">
      <c r="B135" s="131"/>
      <c r="D135" s="132" t="s">
        <v>74</v>
      </c>
      <c r="E135" s="141" t="s">
        <v>444</v>
      </c>
      <c r="F135" s="141" t="s">
        <v>1809</v>
      </c>
      <c r="I135" s="134"/>
      <c r="J135" s="142">
        <f>BK135</f>
        <v>0</v>
      </c>
      <c r="L135" s="131"/>
      <c r="M135" s="136"/>
      <c r="P135" s="137">
        <v>0</v>
      </c>
      <c r="R135" s="137">
        <v>0</v>
      </c>
      <c r="T135" s="138">
        <v>0</v>
      </c>
      <c r="AR135" s="132" t="s">
        <v>191</v>
      </c>
      <c r="AT135" s="139" t="s">
        <v>74</v>
      </c>
      <c r="AU135" s="139" t="s">
        <v>82</v>
      </c>
      <c r="AY135" s="132" t="s">
        <v>177</v>
      </c>
      <c r="BK135" s="140">
        <v>0</v>
      </c>
    </row>
    <row r="136" spans="2:65" s="11" customFormat="1" ht="22.95" customHeight="1">
      <c r="B136" s="131"/>
      <c r="D136" s="132" t="s">
        <v>74</v>
      </c>
      <c r="E136" s="141" t="s">
        <v>3848</v>
      </c>
      <c r="F136" s="141" t="s">
        <v>117</v>
      </c>
      <c r="I136" s="134"/>
      <c r="J136" s="142">
        <f>BK136</f>
        <v>0</v>
      </c>
      <c r="L136" s="131"/>
      <c r="M136" s="136"/>
      <c r="P136" s="137">
        <f>SUM(P137:P206)</f>
        <v>0</v>
      </c>
      <c r="R136" s="137">
        <f>SUM(R137:R206)</f>
        <v>0</v>
      </c>
      <c r="T136" s="138">
        <f>SUM(T137:T206)</f>
        <v>0</v>
      </c>
      <c r="AR136" s="132" t="s">
        <v>191</v>
      </c>
      <c r="AT136" s="139" t="s">
        <v>74</v>
      </c>
      <c r="AU136" s="139" t="s">
        <v>82</v>
      </c>
      <c r="AY136" s="132" t="s">
        <v>177</v>
      </c>
      <c r="BK136" s="140">
        <f>SUM(BK137:BK206)</f>
        <v>0</v>
      </c>
    </row>
    <row r="137" spans="2:65" s="1" customFormat="1" ht="16.5" customHeight="1">
      <c r="B137" s="143"/>
      <c r="C137" s="144" t="s">
        <v>82</v>
      </c>
      <c r="D137" s="144" t="s">
        <v>179</v>
      </c>
      <c r="E137" s="145" t="s">
        <v>1812</v>
      </c>
      <c r="F137" s="146" t="s">
        <v>3849</v>
      </c>
      <c r="G137" s="147" t="s">
        <v>213</v>
      </c>
      <c r="H137" s="148">
        <v>1</v>
      </c>
      <c r="I137" s="149"/>
      <c r="J137" s="150">
        <f t="shared" ref="J137:J168" si="0">ROUND(I137*H137,2)</f>
        <v>0</v>
      </c>
      <c r="K137" s="151"/>
      <c r="L137" s="32"/>
      <c r="M137" s="152" t="s">
        <v>1</v>
      </c>
      <c r="N137" s="153" t="s">
        <v>41</v>
      </c>
      <c r="P137" s="154">
        <f t="shared" ref="P137:P168" si="1">O137*H137</f>
        <v>0</v>
      </c>
      <c r="Q137" s="154">
        <v>0</v>
      </c>
      <c r="R137" s="154">
        <f t="shared" ref="R137:R168" si="2">Q137*H137</f>
        <v>0</v>
      </c>
      <c r="S137" s="154">
        <v>0</v>
      </c>
      <c r="T137" s="155">
        <f t="shared" ref="T137:T168" si="3">S137*H137</f>
        <v>0</v>
      </c>
      <c r="AR137" s="156" t="s">
        <v>356</v>
      </c>
      <c r="AT137" s="156" t="s">
        <v>179</v>
      </c>
      <c r="AU137" s="156" t="s">
        <v>88</v>
      </c>
      <c r="AY137" s="17" t="s">
        <v>177</v>
      </c>
      <c r="BE137" s="157">
        <f t="shared" ref="BE137:BE168" si="4">IF(N137="základná",J137,0)</f>
        <v>0</v>
      </c>
      <c r="BF137" s="157">
        <f t="shared" ref="BF137:BF168" si="5">IF(N137="znížená",J137,0)</f>
        <v>0</v>
      </c>
      <c r="BG137" s="157">
        <f t="shared" ref="BG137:BG168" si="6">IF(N137="zákl. prenesená",J137,0)</f>
        <v>0</v>
      </c>
      <c r="BH137" s="157">
        <f t="shared" ref="BH137:BH168" si="7">IF(N137="zníž. prenesená",J137,0)</f>
        <v>0</v>
      </c>
      <c r="BI137" s="157">
        <f t="shared" ref="BI137:BI168" si="8">IF(N137="nulová",J137,0)</f>
        <v>0</v>
      </c>
      <c r="BJ137" s="17" t="s">
        <v>88</v>
      </c>
      <c r="BK137" s="157">
        <f t="shared" ref="BK137:BK168" si="9">ROUND(I137*H137,2)</f>
        <v>0</v>
      </c>
      <c r="BL137" s="17" t="s">
        <v>356</v>
      </c>
      <c r="BM137" s="156" t="s">
        <v>88</v>
      </c>
    </row>
    <row r="138" spans="2:65" s="1" customFormat="1" ht="24.15" customHeight="1">
      <c r="B138" s="143"/>
      <c r="C138" s="144" t="s">
        <v>88</v>
      </c>
      <c r="D138" s="144" t="s">
        <v>179</v>
      </c>
      <c r="E138" s="145" t="s">
        <v>1848</v>
      </c>
      <c r="F138" s="146" t="s">
        <v>1815</v>
      </c>
      <c r="G138" s="147" t="s">
        <v>260</v>
      </c>
      <c r="H138" s="148">
        <v>1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356</v>
      </c>
      <c r="AT138" s="156" t="s">
        <v>179</v>
      </c>
      <c r="AU138" s="156" t="s">
        <v>88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356</v>
      </c>
      <c r="BM138" s="156" t="s">
        <v>183</v>
      </c>
    </row>
    <row r="139" spans="2:65" s="1" customFormat="1" ht="24.15" customHeight="1">
      <c r="B139" s="143"/>
      <c r="C139" s="144" t="s">
        <v>191</v>
      </c>
      <c r="D139" s="144" t="s">
        <v>179</v>
      </c>
      <c r="E139" s="145" t="s">
        <v>1816</v>
      </c>
      <c r="F139" s="146" t="s">
        <v>1817</v>
      </c>
      <c r="G139" s="147" t="s">
        <v>213</v>
      </c>
      <c r="H139" s="148">
        <v>50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356</v>
      </c>
      <c r="AT139" s="156" t="s">
        <v>179</v>
      </c>
      <c r="AU139" s="156" t="s">
        <v>88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356</v>
      </c>
      <c r="BM139" s="156" t="s">
        <v>196</v>
      </c>
    </row>
    <row r="140" spans="2:65" s="1" customFormat="1" ht="16.5" customHeight="1">
      <c r="B140" s="143"/>
      <c r="C140" s="186" t="s">
        <v>183</v>
      </c>
      <c r="D140" s="186" t="s">
        <v>444</v>
      </c>
      <c r="E140" s="187" t="s">
        <v>1818</v>
      </c>
      <c r="F140" s="188" t="s">
        <v>1819</v>
      </c>
      <c r="G140" s="189" t="s">
        <v>213</v>
      </c>
      <c r="H140" s="190">
        <v>58</v>
      </c>
      <c r="I140" s="191"/>
      <c r="J140" s="192">
        <f t="shared" si="0"/>
        <v>0</v>
      </c>
      <c r="K140" s="193"/>
      <c r="L140" s="194"/>
      <c r="M140" s="195" t="s">
        <v>1</v>
      </c>
      <c r="N140" s="196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814</v>
      </c>
      <c r="AT140" s="156" t="s">
        <v>444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356</v>
      </c>
      <c r="BM140" s="156" t="s">
        <v>206</v>
      </c>
    </row>
    <row r="141" spans="2:65" s="1" customFormat="1" ht="16.5" customHeight="1">
      <c r="B141" s="143"/>
      <c r="C141" s="144" t="s">
        <v>198</v>
      </c>
      <c r="D141" s="144" t="s">
        <v>179</v>
      </c>
      <c r="E141" s="145" t="s">
        <v>3850</v>
      </c>
      <c r="F141" s="146" t="s">
        <v>3851</v>
      </c>
      <c r="G141" s="147" t="s">
        <v>260</v>
      </c>
      <c r="H141" s="148">
        <v>1</v>
      </c>
      <c r="I141" s="149"/>
      <c r="J141" s="150">
        <f t="shared" si="0"/>
        <v>0</v>
      </c>
      <c r="K141" s="151"/>
      <c r="L141" s="32"/>
      <c r="M141" s="152" t="s">
        <v>1</v>
      </c>
      <c r="N141" s="153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356</v>
      </c>
      <c r="AT141" s="156" t="s">
        <v>179</v>
      </c>
      <c r="AU141" s="156" t="s">
        <v>88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356</v>
      </c>
      <c r="BM141" s="156" t="s">
        <v>214</v>
      </c>
    </row>
    <row r="142" spans="2:65" s="1" customFormat="1" ht="16.5" customHeight="1">
      <c r="B142" s="143"/>
      <c r="C142" s="186" t="s">
        <v>196</v>
      </c>
      <c r="D142" s="186" t="s">
        <v>444</v>
      </c>
      <c r="E142" s="187" t="s">
        <v>3852</v>
      </c>
      <c r="F142" s="188" t="s">
        <v>3853</v>
      </c>
      <c r="G142" s="189" t="s">
        <v>260</v>
      </c>
      <c r="H142" s="190">
        <v>1</v>
      </c>
      <c r="I142" s="191"/>
      <c r="J142" s="192">
        <f t="shared" si="0"/>
        <v>0</v>
      </c>
      <c r="K142" s="193"/>
      <c r="L142" s="194"/>
      <c r="M142" s="195" t="s">
        <v>1</v>
      </c>
      <c r="N142" s="196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814</v>
      </c>
      <c r="AT142" s="156" t="s">
        <v>444</v>
      </c>
      <c r="AU142" s="156" t="s">
        <v>88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356</v>
      </c>
      <c r="BM142" s="156" t="s">
        <v>220</v>
      </c>
    </row>
    <row r="143" spans="2:65" s="1" customFormat="1" ht="33" customHeight="1">
      <c r="B143" s="143"/>
      <c r="C143" s="144" t="s">
        <v>210</v>
      </c>
      <c r="D143" s="144" t="s">
        <v>179</v>
      </c>
      <c r="E143" s="145" t="s">
        <v>1824</v>
      </c>
      <c r="F143" s="146" t="s">
        <v>1825</v>
      </c>
      <c r="G143" s="147" t="s">
        <v>260</v>
      </c>
      <c r="H143" s="148">
        <v>2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356</v>
      </c>
      <c r="AT143" s="156" t="s">
        <v>179</v>
      </c>
      <c r="AU143" s="156" t="s">
        <v>88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356</v>
      </c>
      <c r="BM143" s="156" t="s">
        <v>225</v>
      </c>
    </row>
    <row r="144" spans="2:65" s="1" customFormat="1" ht="33" customHeight="1">
      <c r="B144" s="143"/>
      <c r="C144" s="144" t="s">
        <v>206</v>
      </c>
      <c r="D144" s="144" t="s">
        <v>179</v>
      </c>
      <c r="E144" s="145" t="s">
        <v>1923</v>
      </c>
      <c r="F144" s="146" t="s">
        <v>1924</v>
      </c>
      <c r="G144" s="147" t="s">
        <v>213</v>
      </c>
      <c r="H144" s="148">
        <v>11.5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356</v>
      </c>
      <c r="AT144" s="156" t="s">
        <v>179</v>
      </c>
      <c r="AU144" s="156" t="s">
        <v>88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356</v>
      </c>
      <c r="BM144" s="156" t="s">
        <v>229</v>
      </c>
    </row>
    <row r="145" spans="2:65" s="1" customFormat="1" ht="24.15" customHeight="1">
      <c r="B145" s="143"/>
      <c r="C145" s="186" t="s">
        <v>222</v>
      </c>
      <c r="D145" s="186" t="s">
        <v>444</v>
      </c>
      <c r="E145" s="187" t="s">
        <v>1925</v>
      </c>
      <c r="F145" s="188" t="s">
        <v>1926</v>
      </c>
      <c r="G145" s="189" t="s">
        <v>882</v>
      </c>
      <c r="H145" s="190">
        <v>11.098000000000001</v>
      </c>
      <c r="I145" s="191"/>
      <c r="J145" s="192">
        <f t="shared" si="0"/>
        <v>0</v>
      </c>
      <c r="K145" s="193"/>
      <c r="L145" s="194"/>
      <c r="M145" s="195" t="s">
        <v>1</v>
      </c>
      <c r="N145" s="196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814</v>
      </c>
      <c r="AT145" s="156" t="s">
        <v>444</v>
      </c>
      <c r="AU145" s="156" t="s">
        <v>88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356</v>
      </c>
      <c r="BM145" s="156" t="s">
        <v>234</v>
      </c>
    </row>
    <row r="146" spans="2:65" s="1" customFormat="1" ht="24.15" customHeight="1">
      <c r="B146" s="143"/>
      <c r="C146" s="144" t="s">
        <v>214</v>
      </c>
      <c r="D146" s="144" t="s">
        <v>179</v>
      </c>
      <c r="E146" s="145" t="s">
        <v>1927</v>
      </c>
      <c r="F146" s="146" t="s">
        <v>3854</v>
      </c>
      <c r="G146" s="147" t="s">
        <v>213</v>
      </c>
      <c r="H146" s="148">
        <v>12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356</v>
      </c>
      <c r="AT146" s="156" t="s">
        <v>179</v>
      </c>
      <c r="AU146" s="156" t="s">
        <v>88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356</v>
      </c>
      <c r="BM146" s="156" t="s">
        <v>7</v>
      </c>
    </row>
    <row r="147" spans="2:65" s="1" customFormat="1" ht="16.5" customHeight="1">
      <c r="B147" s="143"/>
      <c r="C147" s="186" t="s">
        <v>231</v>
      </c>
      <c r="D147" s="186" t="s">
        <v>444</v>
      </c>
      <c r="E147" s="187" t="s">
        <v>1929</v>
      </c>
      <c r="F147" s="188" t="s">
        <v>1930</v>
      </c>
      <c r="G147" s="189" t="s">
        <v>882</v>
      </c>
      <c r="H147" s="190">
        <v>8.1630000000000003</v>
      </c>
      <c r="I147" s="191"/>
      <c r="J147" s="192">
        <f t="shared" si="0"/>
        <v>0</v>
      </c>
      <c r="K147" s="193"/>
      <c r="L147" s="194"/>
      <c r="M147" s="195" t="s">
        <v>1</v>
      </c>
      <c r="N147" s="196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814</v>
      </c>
      <c r="AT147" s="156" t="s">
        <v>444</v>
      </c>
      <c r="AU147" s="156" t="s">
        <v>88</v>
      </c>
      <c r="AY147" s="17" t="s">
        <v>177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356</v>
      </c>
      <c r="BM147" s="156" t="s">
        <v>243</v>
      </c>
    </row>
    <row r="148" spans="2:65" s="1" customFormat="1" ht="16.5" customHeight="1">
      <c r="B148" s="143"/>
      <c r="C148" s="144" t="s">
        <v>220</v>
      </c>
      <c r="D148" s="144" t="s">
        <v>179</v>
      </c>
      <c r="E148" s="145" t="s">
        <v>1934</v>
      </c>
      <c r="F148" s="146" t="s">
        <v>1935</v>
      </c>
      <c r="G148" s="147" t="s">
        <v>260</v>
      </c>
      <c r="H148" s="148">
        <v>34</v>
      </c>
      <c r="I148" s="149"/>
      <c r="J148" s="150">
        <f t="shared" si="0"/>
        <v>0</v>
      </c>
      <c r="K148" s="151"/>
      <c r="L148" s="32"/>
      <c r="M148" s="152" t="s">
        <v>1</v>
      </c>
      <c r="N148" s="153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356</v>
      </c>
      <c r="AT148" s="156" t="s">
        <v>179</v>
      </c>
      <c r="AU148" s="156" t="s">
        <v>88</v>
      </c>
      <c r="AY148" s="17" t="s">
        <v>177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356</v>
      </c>
      <c r="BM148" s="156" t="s">
        <v>248</v>
      </c>
    </row>
    <row r="149" spans="2:65" s="1" customFormat="1" ht="24.15" customHeight="1">
      <c r="B149" s="143"/>
      <c r="C149" s="186" t="s">
        <v>240</v>
      </c>
      <c r="D149" s="186" t="s">
        <v>444</v>
      </c>
      <c r="E149" s="187" t="s">
        <v>1936</v>
      </c>
      <c r="F149" s="188" t="s">
        <v>1937</v>
      </c>
      <c r="G149" s="189" t="s">
        <v>260</v>
      </c>
      <c r="H149" s="190">
        <v>34</v>
      </c>
      <c r="I149" s="191"/>
      <c r="J149" s="192">
        <f t="shared" si="0"/>
        <v>0</v>
      </c>
      <c r="K149" s="193"/>
      <c r="L149" s="194"/>
      <c r="M149" s="195" t="s">
        <v>1</v>
      </c>
      <c r="N149" s="196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814</v>
      </c>
      <c r="AT149" s="156" t="s">
        <v>444</v>
      </c>
      <c r="AU149" s="156" t="s">
        <v>88</v>
      </c>
      <c r="AY149" s="17" t="s">
        <v>177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356</v>
      </c>
      <c r="BM149" s="156" t="s">
        <v>252</v>
      </c>
    </row>
    <row r="150" spans="2:65" s="1" customFormat="1" ht="24.15" customHeight="1">
      <c r="B150" s="143"/>
      <c r="C150" s="144" t="s">
        <v>225</v>
      </c>
      <c r="D150" s="144" t="s">
        <v>179</v>
      </c>
      <c r="E150" s="145" t="s">
        <v>1826</v>
      </c>
      <c r="F150" s="146" t="s">
        <v>1827</v>
      </c>
      <c r="G150" s="147" t="s">
        <v>213</v>
      </c>
      <c r="H150" s="148">
        <v>60</v>
      </c>
      <c r="I150" s="149"/>
      <c r="J150" s="150">
        <f t="shared" si="0"/>
        <v>0</v>
      </c>
      <c r="K150" s="151"/>
      <c r="L150" s="32"/>
      <c r="M150" s="152" t="s">
        <v>1</v>
      </c>
      <c r="N150" s="153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356</v>
      </c>
      <c r="AT150" s="156" t="s">
        <v>179</v>
      </c>
      <c r="AU150" s="156" t="s">
        <v>88</v>
      </c>
      <c r="AY150" s="17" t="s">
        <v>177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356</v>
      </c>
      <c r="BM150" s="156" t="s">
        <v>255</v>
      </c>
    </row>
    <row r="151" spans="2:65" s="1" customFormat="1" ht="24.15" customHeight="1">
      <c r="B151" s="143"/>
      <c r="C151" s="144" t="s">
        <v>250</v>
      </c>
      <c r="D151" s="144" t="s">
        <v>179</v>
      </c>
      <c r="E151" s="145" t="s">
        <v>1828</v>
      </c>
      <c r="F151" s="146" t="s">
        <v>1829</v>
      </c>
      <c r="G151" s="147" t="s">
        <v>213</v>
      </c>
      <c r="H151" s="148">
        <v>4366</v>
      </c>
      <c r="I151" s="149"/>
      <c r="J151" s="150">
        <f t="shared" si="0"/>
        <v>0</v>
      </c>
      <c r="K151" s="151"/>
      <c r="L151" s="32"/>
      <c r="M151" s="152" t="s">
        <v>1</v>
      </c>
      <c r="N151" s="153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356</v>
      </c>
      <c r="AT151" s="156" t="s">
        <v>179</v>
      </c>
      <c r="AU151" s="156" t="s">
        <v>88</v>
      </c>
      <c r="AY151" s="17" t="s">
        <v>177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356</v>
      </c>
      <c r="BM151" s="156" t="s">
        <v>261</v>
      </c>
    </row>
    <row r="152" spans="2:65" s="1" customFormat="1" ht="24.15" customHeight="1">
      <c r="B152" s="143"/>
      <c r="C152" s="144" t="s">
        <v>229</v>
      </c>
      <c r="D152" s="144" t="s">
        <v>179</v>
      </c>
      <c r="E152" s="145" t="s">
        <v>3855</v>
      </c>
      <c r="F152" s="146" t="s">
        <v>3856</v>
      </c>
      <c r="G152" s="147" t="s">
        <v>213</v>
      </c>
      <c r="H152" s="148">
        <v>1183</v>
      </c>
      <c r="I152" s="149"/>
      <c r="J152" s="150">
        <f t="shared" si="0"/>
        <v>0</v>
      </c>
      <c r="K152" s="151"/>
      <c r="L152" s="32"/>
      <c r="M152" s="152" t="s">
        <v>1</v>
      </c>
      <c r="N152" s="153" t="s">
        <v>41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356</v>
      </c>
      <c r="AT152" s="156" t="s">
        <v>179</v>
      </c>
      <c r="AU152" s="156" t="s">
        <v>88</v>
      </c>
      <c r="AY152" s="17" t="s">
        <v>177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356</v>
      </c>
      <c r="BM152" s="156" t="s">
        <v>264</v>
      </c>
    </row>
    <row r="153" spans="2:65" s="1" customFormat="1" ht="24.15" customHeight="1">
      <c r="B153" s="143"/>
      <c r="C153" s="144" t="s">
        <v>257</v>
      </c>
      <c r="D153" s="144" t="s">
        <v>179</v>
      </c>
      <c r="E153" s="145" t="s">
        <v>1878</v>
      </c>
      <c r="F153" s="146" t="s">
        <v>3857</v>
      </c>
      <c r="G153" s="147" t="s">
        <v>213</v>
      </c>
      <c r="H153" s="148">
        <v>424</v>
      </c>
      <c r="I153" s="149"/>
      <c r="J153" s="150">
        <f t="shared" si="0"/>
        <v>0</v>
      </c>
      <c r="K153" s="151"/>
      <c r="L153" s="32"/>
      <c r="M153" s="152" t="s">
        <v>1</v>
      </c>
      <c r="N153" s="153" t="s">
        <v>41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356</v>
      </c>
      <c r="AT153" s="156" t="s">
        <v>179</v>
      </c>
      <c r="AU153" s="156" t="s">
        <v>88</v>
      </c>
      <c r="AY153" s="17" t="s">
        <v>177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356</v>
      </c>
      <c r="BM153" s="156" t="s">
        <v>276</v>
      </c>
    </row>
    <row r="154" spans="2:65" s="1" customFormat="1" ht="16.5" customHeight="1">
      <c r="B154" s="143"/>
      <c r="C154" s="186" t="s">
        <v>234</v>
      </c>
      <c r="D154" s="186" t="s">
        <v>444</v>
      </c>
      <c r="E154" s="187" t="s">
        <v>3858</v>
      </c>
      <c r="F154" s="188" t="s">
        <v>1831</v>
      </c>
      <c r="G154" s="189" t="s">
        <v>213</v>
      </c>
      <c r="H154" s="190">
        <v>248</v>
      </c>
      <c r="I154" s="191"/>
      <c r="J154" s="192">
        <f t="shared" si="0"/>
        <v>0</v>
      </c>
      <c r="K154" s="193"/>
      <c r="L154" s="194"/>
      <c r="M154" s="195" t="s">
        <v>1</v>
      </c>
      <c r="N154" s="196" t="s">
        <v>41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814</v>
      </c>
      <c r="AT154" s="156" t="s">
        <v>444</v>
      </c>
      <c r="AU154" s="156" t="s">
        <v>88</v>
      </c>
      <c r="AY154" s="17" t="s">
        <v>177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356</v>
      </c>
      <c r="BM154" s="156" t="s">
        <v>296</v>
      </c>
    </row>
    <row r="155" spans="2:65" s="1" customFormat="1" ht="16.5" customHeight="1">
      <c r="B155" s="143"/>
      <c r="C155" s="186" t="s">
        <v>273</v>
      </c>
      <c r="D155" s="186" t="s">
        <v>444</v>
      </c>
      <c r="E155" s="187" t="s">
        <v>1832</v>
      </c>
      <c r="F155" s="188" t="s">
        <v>1833</v>
      </c>
      <c r="G155" s="189" t="s">
        <v>213</v>
      </c>
      <c r="H155" s="190">
        <v>3082</v>
      </c>
      <c r="I155" s="191"/>
      <c r="J155" s="192">
        <f t="shared" si="0"/>
        <v>0</v>
      </c>
      <c r="K155" s="193"/>
      <c r="L155" s="194"/>
      <c r="M155" s="195" t="s">
        <v>1</v>
      </c>
      <c r="N155" s="196" t="s">
        <v>41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814</v>
      </c>
      <c r="AT155" s="156" t="s">
        <v>444</v>
      </c>
      <c r="AU155" s="156" t="s">
        <v>88</v>
      </c>
      <c r="AY155" s="17" t="s">
        <v>177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88</v>
      </c>
      <c r="BK155" s="157">
        <f t="shared" si="9"/>
        <v>0</v>
      </c>
      <c r="BL155" s="17" t="s">
        <v>356</v>
      </c>
      <c r="BM155" s="156" t="s">
        <v>301</v>
      </c>
    </row>
    <row r="156" spans="2:65" s="1" customFormat="1" ht="16.5" customHeight="1">
      <c r="B156" s="143"/>
      <c r="C156" s="186" t="s">
        <v>7</v>
      </c>
      <c r="D156" s="186" t="s">
        <v>444</v>
      </c>
      <c r="E156" s="187" t="s">
        <v>3859</v>
      </c>
      <c r="F156" s="188" t="s">
        <v>3860</v>
      </c>
      <c r="G156" s="189" t="s">
        <v>213</v>
      </c>
      <c r="H156" s="190">
        <v>2796</v>
      </c>
      <c r="I156" s="191"/>
      <c r="J156" s="192">
        <f t="shared" si="0"/>
        <v>0</v>
      </c>
      <c r="K156" s="193"/>
      <c r="L156" s="194"/>
      <c r="M156" s="195" t="s">
        <v>1</v>
      </c>
      <c r="N156" s="196" t="s">
        <v>41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814</v>
      </c>
      <c r="AT156" s="156" t="s">
        <v>444</v>
      </c>
      <c r="AU156" s="156" t="s">
        <v>88</v>
      </c>
      <c r="AY156" s="17" t="s">
        <v>177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88</v>
      </c>
      <c r="BK156" s="157">
        <f t="shared" si="9"/>
        <v>0</v>
      </c>
      <c r="BL156" s="17" t="s">
        <v>356</v>
      </c>
      <c r="BM156" s="156" t="s">
        <v>305</v>
      </c>
    </row>
    <row r="157" spans="2:65" s="1" customFormat="1" ht="16.5" customHeight="1">
      <c r="B157" s="143"/>
      <c r="C157" s="186" t="s">
        <v>299</v>
      </c>
      <c r="D157" s="186" t="s">
        <v>444</v>
      </c>
      <c r="E157" s="187" t="s">
        <v>3861</v>
      </c>
      <c r="F157" s="188" t="s">
        <v>3862</v>
      </c>
      <c r="G157" s="189" t="s">
        <v>213</v>
      </c>
      <c r="H157" s="190">
        <v>81</v>
      </c>
      <c r="I157" s="191"/>
      <c r="J157" s="192">
        <f t="shared" si="0"/>
        <v>0</v>
      </c>
      <c r="K157" s="193"/>
      <c r="L157" s="194"/>
      <c r="M157" s="195" t="s">
        <v>1</v>
      </c>
      <c r="N157" s="196" t="s">
        <v>41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814</v>
      </c>
      <c r="AT157" s="156" t="s">
        <v>444</v>
      </c>
      <c r="AU157" s="156" t="s">
        <v>88</v>
      </c>
      <c r="AY157" s="17" t="s">
        <v>177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88</v>
      </c>
      <c r="BK157" s="157">
        <f t="shared" si="9"/>
        <v>0</v>
      </c>
      <c r="BL157" s="17" t="s">
        <v>356</v>
      </c>
      <c r="BM157" s="156" t="s">
        <v>311</v>
      </c>
    </row>
    <row r="158" spans="2:65" s="1" customFormat="1" ht="16.5" customHeight="1">
      <c r="B158" s="143"/>
      <c r="C158" s="186" t="s">
        <v>243</v>
      </c>
      <c r="D158" s="186" t="s">
        <v>444</v>
      </c>
      <c r="E158" s="187" t="s">
        <v>3863</v>
      </c>
      <c r="F158" s="188" t="s">
        <v>3864</v>
      </c>
      <c r="G158" s="189" t="s">
        <v>213</v>
      </c>
      <c r="H158" s="190">
        <v>156</v>
      </c>
      <c r="I158" s="191"/>
      <c r="J158" s="192">
        <f t="shared" si="0"/>
        <v>0</v>
      </c>
      <c r="K158" s="193"/>
      <c r="L158" s="194"/>
      <c r="M158" s="195" t="s">
        <v>1</v>
      </c>
      <c r="N158" s="196" t="s">
        <v>41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814</v>
      </c>
      <c r="AT158" s="156" t="s">
        <v>444</v>
      </c>
      <c r="AU158" s="156" t="s">
        <v>88</v>
      </c>
      <c r="AY158" s="17" t="s">
        <v>177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88</v>
      </c>
      <c r="BK158" s="157">
        <f t="shared" si="9"/>
        <v>0</v>
      </c>
      <c r="BL158" s="17" t="s">
        <v>356</v>
      </c>
      <c r="BM158" s="156" t="s">
        <v>314</v>
      </c>
    </row>
    <row r="159" spans="2:65" s="1" customFormat="1" ht="16.5" customHeight="1">
      <c r="B159" s="143"/>
      <c r="C159" s="186" t="s">
        <v>308</v>
      </c>
      <c r="D159" s="186" t="s">
        <v>444</v>
      </c>
      <c r="E159" s="187" t="s">
        <v>3865</v>
      </c>
      <c r="F159" s="188" t="s">
        <v>3866</v>
      </c>
      <c r="G159" s="189" t="s">
        <v>213</v>
      </c>
      <c r="H159" s="190">
        <v>81</v>
      </c>
      <c r="I159" s="191"/>
      <c r="J159" s="192">
        <f t="shared" si="0"/>
        <v>0</v>
      </c>
      <c r="K159" s="193"/>
      <c r="L159" s="194"/>
      <c r="M159" s="195" t="s">
        <v>1</v>
      </c>
      <c r="N159" s="196" t="s">
        <v>41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814</v>
      </c>
      <c r="AT159" s="156" t="s">
        <v>444</v>
      </c>
      <c r="AU159" s="156" t="s">
        <v>88</v>
      </c>
      <c r="AY159" s="17" t="s">
        <v>177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88</v>
      </c>
      <c r="BK159" s="157">
        <f t="shared" si="9"/>
        <v>0</v>
      </c>
      <c r="BL159" s="17" t="s">
        <v>356</v>
      </c>
      <c r="BM159" s="156" t="s">
        <v>318</v>
      </c>
    </row>
    <row r="160" spans="2:65" s="1" customFormat="1" ht="16.5" customHeight="1">
      <c r="B160" s="143"/>
      <c r="C160" s="186" t="s">
        <v>248</v>
      </c>
      <c r="D160" s="186" t="s">
        <v>444</v>
      </c>
      <c r="E160" s="187" t="s">
        <v>3867</v>
      </c>
      <c r="F160" s="188" t="s">
        <v>3868</v>
      </c>
      <c r="G160" s="189" t="s">
        <v>213</v>
      </c>
      <c r="H160" s="190">
        <v>201</v>
      </c>
      <c r="I160" s="191"/>
      <c r="J160" s="192">
        <f t="shared" si="0"/>
        <v>0</v>
      </c>
      <c r="K160" s="193"/>
      <c r="L160" s="194"/>
      <c r="M160" s="195" t="s">
        <v>1</v>
      </c>
      <c r="N160" s="196" t="s">
        <v>41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814</v>
      </c>
      <c r="AT160" s="156" t="s">
        <v>444</v>
      </c>
      <c r="AU160" s="156" t="s">
        <v>88</v>
      </c>
      <c r="AY160" s="17" t="s">
        <v>177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88</v>
      </c>
      <c r="BK160" s="157">
        <f t="shared" si="9"/>
        <v>0</v>
      </c>
      <c r="BL160" s="17" t="s">
        <v>356</v>
      </c>
      <c r="BM160" s="156" t="s">
        <v>321</v>
      </c>
    </row>
    <row r="161" spans="2:65" s="1" customFormat="1" ht="16.5" customHeight="1">
      <c r="B161" s="143"/>
      <c r="C161" s="186" t="s">
        <v>315</v>
      </c>
      <c r="D161" s="186" t="s">
        <v>444</v>
      </c>
      <c r="E161" s="187" t="s">
        <v>1840</v>
      </c>
      <c r="F161" s="188" t="s">
        <v>1841</v>
      </c>
      <c r="G161" s="189" t="s">
        <v>213</v>
      </c>
      <c r="H161" s="190">
        <v>60</v>
      </c>
      <c r="I161" s="191"/>
      <c r="J161" s="192">
        <f t="shared" si="0"/>
        <v>0</v>
      </c>
      <c r="K161" s="193"/>
      <c r="L161" s="194"/>
      <c r="M161" s="195" t="s">
        <v>1</v>
      </c>
      <c r="N161" s="196" t="s">
        <v>41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814</v>
      </c>
      <c r="AT161" s="156" t="s">
        <v>444</v>
      </c>
      <c r="AU161" s="156" t="s">
        <v>88</v>
      </c>
      <c r="AY161" s="17" t="s">
        <v>177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88</v>
      </c>
      <c r="BK161" s="157">
        <f t="shared" si="9"/>
        <v>0</v>
      </c>
      <c r="BL161" s="17" t="s">
        <v>356</v>
      </c>
      <c r="BM161" s="156" t="s">
        <v>325</v>
      </c>
    </row>
    <row r="162" spans="2:65" s="1" customFormat="1" ht="24.15" customHeight="1">
      <c r="B162" s="143"/>
      <c r="C162" s="144" t="s">
        <v>252</v>
      </c>
      <c r="D162" s="144" t="s">
        <v>179</v>
      </c>
      <c r="E162" s="145" t="s">
        <v>1844</v>
      </c>
      <c r="F162" s="146" t="s">
        <v>1845</v>
      </c>
      <c r="G162" s="147" t="s">
        <v>213</v>
      </c>
      <c r="H162" s="148">
        <v>20</v>
      </c>
      <c r="I162" s="149"/>
      <c r="J162" s="150">
        <f t="shared" si="0"/>
        <v>0</v>
      </c>
      <c r="K162" s="151"/>
      <c r="L162" s="32"/>
      <c r="M162" s="152" t="s">
        <v>1</v>
      </c>
      <c r="N162" s="153" t="s">
        <v>41</v>
      </c>
      <c r="P162" s="154">
        <f t="shared" si="1"/>
        <v>0</v>
      </c>
      <c r="Q162" s="154">
        <v>0</v>
      </c>
      <c r="R162" s="154">
        <f t="shared" si="2"/>
        <v>0</v>
      </c>
      <c r="S162" s="154">
        <v>0</v>
      </c>
      <c r="T162" s="155">
        <f t="shared" si="3"/>
        <v>0</v>
      </c>
      <c r="AR162" s="156" t="s">
        <v>356</v>
      </c>
      <c r="AT162" s="156" t="s">
        <v>179</v>
      </c>
      <c r="AU162" s="156" t="s">
        <v>88</v>
      </c>
      <c r="AY162" s="17" t="s">
        <v>177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7" t="s">
        <v>88</v>
      </c>
      <c r="BK162" s="157">
        <f t="shared" si="9"/>
        <v>0</v>
      </c>
      <c r="BL162" s="17" t="s">
        <v>356</v>
      </c>
      <c r="BM162" s="156" t="s">
        <v>328</v>
      </c>
    </row>
    <row r="163" spans="2:65" s="1" customFormat="1" ht="16.5" customHeight="1">
      <c r="B163" s="143"/>
      <c r="C163" s="186" t="s">
        <v>322</v>
      </c>
      <c r="D163" s="186" t="s">
        <v>444</v>
      </c>
      <c r="E163" s="187" t="s">
        <v>1846</v>
      </c>
      <c r="F163" s="188" t="s">
        <v>1847</v>
      </c>
      <c r="G163" s="189" t="s">
        <v>213</v>
      </c>
      <c r="H163" s="190">
        <v>14</v>
      </c>
      <c r="I163" s="191"/>
      <c r="J163" s="192">
        <f t="shared" si="0"/>
        <v>0</v>
      </c>
      <c r="K163" s="193"/>
      <c r="L163" s="194"/>
      <c r="M163" s="195" t="s">
        <v>1</v>
      </c>
      <c r="N163" s="196" t="s">
        <v>41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AR163" s="156" t="s">
        <v>814</v>
      </c>
      <c r="AT163" s="156" t="s">
        <v>444</v>
      </c>
      <c r="AU163" s="156" t="s">
        <v>88</v>
      </c>
      <c r="AY163" s="17" t="s">
        <v>177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7" t="s">
        <v>88</v>
      </c>
      <c r="BK163" s="157">
        <f t="shared" si="9"/>
        <v>0</v>
      </c>
      <c r="BL163" s="17" t="s">
        <v>356</v>
      </c>
      <c r="BM163" s="156" t="s">
        <v>333</v>
      </c>
    </row>
    <row r="164" spans="2:65" s="1" customFormat="1" ht="16.5" customHeight="1">
      <c r="B164" s="143"/>
      <c r="C164" s="186" t="s">
        <v>255</v>
      </c>
      <c r="D164" s="186" t="s">
        <v>444</v>
      </c>
      <c r="E164" s="187" t="s">
        <v>3869</v>
      </c>
      <c r="F164" s="188" t="s">
        <v>3870</v>
      </c>
      <c r="G164" s="189" t="s">
        <v>213</v>
      </c>
      <c r="H164" s="190">
        <v>6</v>
      </c>
      <c r="I164" s="191"/>
      <c r="J164" s="192">
        <f t="shared" si="0"/>
        <v>0</v>
      </c>
      <c r="K164" s="193"/>
      <c r="L164" s="194"/>
      <c r="M164" s="195" t="s">
        <v>1</v>
      </c>
      <c r="N164" s="196" t="s">
        <v>41</v>
      </c>
      <c r="P164" s="154">
        <f t="shared" si="1"/>
        <v>0</v>
      </c>
      <c r="Q164" s="154">
        <v>0</v>
      </c>
      <c r="R164" s="154">
        <f t="shared" si="2"/>
        <v>0</v>
      </c>
      <c r="S164" s="154">
        <v>0</v>
      </c>
      <c r="T164" s="155">
        <f t="shared" si="3"/>
        <v>0</v>
      </c>
      <c r="AR164" s="156" t="s">
        <v>814</v>
      </c>
      <c r="AT164" s="156" t="s">
        <v>444</v>
      </c>
      <c r="AU164" s="156" t="s">
        <v>88</v>
      </c>
      <c r="AY164" s="17" t="s">
        <v>177</v>
      </c>
      <c r="BE164" s="157">
        <f t="shared" si="4"/>
        <v>0</v>
      </c>
      <c r="BF164" s="157">
        <f t="shared" si="5"/>
        <v>0</v>
      </c>
      <c r="BG164" s="157">
        <f t="shared" si="6"/>
        <v>0</v>
      </c>
      <c r="BH164" s="157">
        <f t="shared" si="7"/>
        <v>0</v>
      </c>
      <c r="BI164" s="157">
        <f t="shared" si="8"/>
        <v>0</v>
      </c>
      <c r="BJ164" s="17" t="s">
        <v>88</v>
      </c>
      <c r="BK164" s="157">
        <f t="shared" si="9"/>
        <v>0</v>
      </c>
      <c r="BL164" s="17" t="s">
        <v>356</v>
      </c>
      <c r="BM164" s="156" t="s">
        <v>336</v>
      </c>
    </row>
    <row r="165" spans="2:65" s="1" customFormat="1" ht="37.950000000000003" customHeight="1">
      <c r="B165" s="143"/>
      <c r="C165" s="144" t="s">
        <v>330</v>
      </c>
      <c r="D165" s="144" t="s">
        <v>179</v>
      </c>
      <c r="E165" s="145" t="s">
        <v>1850</v>
      </c>
      <c r="F165" s="146" t="s">
        <v>3871</v>
      </c>
      <c r="G165" s="147" t="s">
        <v>260</v>
      </c>
      <c r="H165" s="148">
        <v>130</v>
      </c>
      <c r="I165" s="149"/>
      <c r="J165" s="150">
        <f t="shared" si="0"/>
        <v>0</v>
      </c>
      <c r="K165" s="151"/>
      <c r="L165" s="32"/>
      <c r="M165" s="152" t="s">
        <v>1</v>
      </c>
      <c r="N165" s="153" t="s">
        <v>41</v>
      </c>
      <c r="P165" s="154">
        <f t="shared" si="1"/>
        <v>0</v>
      </c>
      <c r="Q165" s="154">
        <v>0</v>
      </c>
      <c r="R165" s="154">
        <f t="shared" si="2"/>
        <v>0</v>
      </c>
      <c r="S165" s="154">
        <v>0</v>
      </c>
      <c r="T165" s="155">
        <f t="shared" si="3"/>
        <v>0</v>
      </c>
      <c r="AR165" s="156" t="s">
        <v>356</v>
      </c>
      <c r="AT165" s="156" t="s">
        <v>179</v>
      </c>
      <c r="AU165" s="156" t="s">
        <v>88</v>
      </c>
      <c r="AY165" s="17" t="s">
        <v>177</v>
      </c>
      <c r="BE165" s="157">
        <f t="shared" si="4"/>
        <v>0</v>
      </c>
      <c r="BF165" s="157">
        <f t="shared" si="5"/>
        <v>0</v>
      </c>
      <c r="BG165" s="157">
        <f t="shared" si="6"/>
        <v>0</v>
      </c>
      <c r="BH165" s="157">
        <f t="shared" si="7"/>
        <v>0</v>
      </c>
      <c r="BI165" s="157">
        <f t="shared" si="8"/>
        <v>0</v>
      </c>
      <c r="BJ165" s="17" t="s">
        <v>88</v>
      </c>
      <c r="BK165" s="157">
        <f t="shared" si="9"/>
        <v>0</v>
      </c>
      <c r="BL165" s="17" t="s">
        <v>356</v>
      </c>
      <c r="BM165" s="156" t="s">
        <v>342</v>
      </c>
    </row>
    <row r="166" spans="2:65" s="1" customFormat="1" ht="24.15" customHeight="1">
      <c r="B166" s="143"/>
      <c r="C166" s="144" t="s">
        <v>261</v>
      </c>
      <c r="D166" s="144" t="s">
        <v>179</v>
      </c>
      <c r="E166" s="145" t="s">
        <v>3872</v>
      </c>
      <c r="F166" s="146" t="s">
        <v>1849</v>
      </c>
      <c r="G166" s="147" t="s">
        <v>260</v>
      </c>
      <c r="H166" s="148">
        <v>2</v>
      </c>
      <c r="I166" s="149"/>
      <c r="J166" s="150">
        <f t="shared" si="0"/>
        <v>0</v>
      </c>
      <c r="K166" s="151"/>
      <c r="L166" s="32"/>
      <c r="M166" s="152" t="s">
        <v>1</v>
      </c>
      <c r="N166" s="153" t="s">
        <v>41</v>
      </c>
      <c r="P166" s="154">
        <f t="shared" si="1"/>
        <v>0</v>
      </c>
      <c r="Q166" s="154">
        <v>0</v>
      </c>
      <c r="R166" s="154">
        <f t="shared" si="2"/>
        <v>0</v>
      </c>
      <c r="S166" s="154">
        <v>0</v>
      </c>
      <c r="T166" s="155">
        <f t="shared" si="3"/>
        <v>0</v>
      </c>
      <c r="AR166" s="156" t="s">
        <v>356</v>
      </c>
      <c r="AT166" s="156" t="s">
        <v>179</v>
      </c>
      <c r="AU166" s="156" t="s">
        <v>88</v>
      </c>
      <c r="AY166" s="17" t="s">
        <v>177</v>
      </c>
      <c r="BE166" s="157">
        <f t="shared" si="4"/>
        <v>0</v>
      </c>
      <c r="BF166" s="157">
        <f t="shared" si="5"/>
        <v>0</v>
      </c>
      <c r="BG166" s="157">
        <f t="shared" si="6"/>
        <v>0</v>
      </c>
      <c r="BH166" s="157">
        <f t="shared" si="7"/>
        <v>0</v>
      </c>
      <c r="BI166" s="157">
        <f t="shared" si="8"/>
        <v>0</v>
      </c>
      <c r="BJ166" s="17" t="s">
        <v>88</v>
      </c>
      <c r="BK166" s="157">
        <f t="shared" si="9"/>
        <v>0</v>
      </c>
      <c r="BL166" s="17" t="s">
        <v>356</v>
      </c>
      <c r="BM166" s="156" t="s">
        <v>346</v>
      </c>
    </row>
    <row r="167" spans="2:65" s="1" customFormat="1" ht="24.15" customHeight="1">
      <c r="B167" s="143"/>
      <c r="C167" s="144" t="s">
        <v>339</v>
      </c>
      <c r="D167" s="144" t="s">
        <v>179</v>
      </c>
      <c r="E167" s="145" t="s">
        <v>1852</v>
      </c>
      <c r="F167" s="146" t="s">
        <v>1853</v>
      </c>
      <c r="G167" s="147" t="s">
        <v>260</v>
      </c>
      <c r="H167" s="148">
        <v>6</v>
      </c>
      <c r="I167" s="149"/>
      <c r="J167" s="150">
        <f t="shared" si="0"/>
        <v>0</v>
      </c>
      <c r="K167" s="151"/>
      <c r="L167" s="32"/>
      <c r="M167" s="152" t="s">
        <v>1</v>
      </c>
      <c r="N167" s="153" t="s">
        <v>41</v>
      </c>
      <c r="P167" s="154">
        <f t="shared" si="1"/>
        <v>0</v>
      </c>
      <c r="Q167" s="154">
        <v>0</v>
      </c>
      <c r="R167" s="154">
        <f t="shared" si="2"/>
        <v>0</v>
      </c>
      <c r="S167" s="154">
        <v>0</v>
      </c>
      <c r="T167" s="155">
        <f t="shared" si="3"/>
        <v>0</v>
      </c>
      <c r="AR167" s="156" t="s">
        <v>356</v>
      </c>
      <c r="AT167" s="156" t="s">
        <v>179</v>
      </c>
      <c r="AU167" s="156" t="s">
        <v>88</v>
      </c>
      <c r="AY167" s="17" t="s">
        <v>177</v>
      </c>
      <c r="BE167" s="157">
        <f t="shared" si="4"/>
        <v>0</v>
      </c>
      <c r="BF167" s="157">
        <f t="shared" si="5"/>
        <v>0</v>
      </c>
      <c r="BG167" s="157">
        <f t="shared" si="6"/>
        <v>0</v>
      </c>
      <c r="BH167" s="157">
        <f t="shared" si="7"/>
        <v>0</v>
      </c>
      <c r="BI167" s="157">
        <f t="shared" si="8"/>
        <v>0</v>
      </c>
      <c r="BJ167" s="17" t="s">
        <v>88</v>
      </c>
      <c r="BK167" s="157">
        <f t="shared" si="9"/>
        <v>0</v>
      </c>
      <c r="BL167" s="17" t="s">
        <v>356</v>
      </c>
      <c r="BM167" s="156" t="s">
        <v>351</v>
      </c>
    </row>
    <row r="168" spans="2:65" s="1" customFormat="1" ht="16.5" customHeight="1">
      <c r="B168" s="143"/>
      <c r="C168" s="144" t="s">
        <v>264</v>
      </c>
      <c r="D168" s="144" t="s">
        <v>179</v>
      </c>
      <c r="E168" s="145" t="s">
        <v>1931</v>
      </c>
      <c r="F168" s="146" t="s">
        <v>1861</v>
      </c>
      <c r="G168" s="147" t="s">
        <v>213</v>
      </c>
      <c r="H168" s="148">
        <v>2046</v>
      </c>
      <c r="I168" s="149"/>
      <c r="J168" s="150">
        <f t="shared" si="0"/>
        <v>0</v>
      </c>
      <c r="K168" s="151"/>
      <c r="L168" s="32"/>
      <c r="M168" s="152" t="s">
        <v>1</v>
      </c>
      <c r="N168" s="153" t="s">
        <v>41</v>
      </c>
      <c r="P168" s="154">
        <f t="shared" si="1"/>
        <v>0</v>
      </c>
      <c r="Q168" s="154">
        <v>0</v>
      </c>
      <c r="R168" s="154">
        <f t="shared" si="2"/>
        <v>0</v>
      </c>
      <c r="S168" s="154">
        <v>0</v>
      </c>
      <c r="T168" s="155">
        <f t="shared" si="3"/>
        <v>0</v>
      </c>
      <c r="AR168" s="156" t="s">
        <v>356</v>
      </c>
      <c r="AT168" s="156" t="s">
        <v>179</v>
      </c>
      <c r="AU168" s="156" t="s">
        <v>88</v>
      </c>
      <c r="AY168" s="17" t="s">
        <v>177</v>
      </c>
      <c r="BE168" s="157">
        <f t="shared" si="4"/>
        <v>0</v>
      </c>
      <c r="BF168" s="157">
        <f t="shared" si="5"/>
        <v>0</v>
      </c>
      <c r="BG168" s="157">
        <f t="shared" si="6"/>
        <v>0</v>
      </c>
      <c r="BH168" s="157">
        <f t="shared" si="7"/>
        <v>0</v>
      </c>
      <c r="BI168" s="157">
        <f t="shared" si="8"/>
        <v>0</v>
      </c>
      <c r="BJ168" s="17" t="s">
        <v>88</v>
      </c>
      <c r="BK168" s="157">
        <f t="shared" si="9"/>
        <v>0</v>
      </c>
      <c r="BL168" s="17" t="s">
        <v>356</v>
      </c>
      <c r="BM168" s="156" t="s">
        <v>356</v>
      </c>
    </row>
    <row r="169" spans="2:65" s="1" customFormat="1" ht="16.5" customHeight="1">
      <c r="B169" s="143"/>
      <c r="C169" s="186" t="s">
        <v>347</v>
      </c>
      <c r="D169" s="186" t="s">
        <v>444</v>
      </c>
      <c r="E169" s="187" t="s">
        <v>1862</v>
      </c>
      <c r="F169" s="188" t="s">
        <v>1863</v>
      </c>
      <c r="G169" s="189" t="s">
        <v>213</v>
      </c>
      <c r="H169" s="190">
        <v>1237</v>
      </c>
      <c r="I169" s="191"/>
      <c r="J169" s="192">
        <f t="shared" ref="J169:J200" si="10">ROUND(I169*H169,2)</f>
        <v>0</v>
      </c>
      <c r="K169" s="193"/>
      <c r="L169" s="194"/>
      <c r="M169" s="195" t="s">
        <v>1</v>
      </c>
      <c r="N169" s="196" t="s">
        <v>41</v>
      </c>
      <c r="P169" s="154">
        <f t="shared" ref="P169:P200" si="11">O169*H169</f>
        <v>0</v>
      </c>
      <c r="Q169" s="154">
        <v>0</v>
      </c>
      <c r="R169" s="154">
        <f t="shared" ref="R169:R200" si="12">Q169*H169</f>
        <v>0</v>
      </c>
      <c r="S169" s="154">
        <v>0</v>
      </c>
      <c r="T169" s="155">
        <f t="shared" ref="T169:T200" si="13">S169*H169</f>
        <v>0</v>
      </c>
      <c r="AR169" s="156" t="s">
        <v>814</v>
      </c>
      <c r="AT169" s="156" t="s">
        <v>444</v>
      </c>
      <c r="AU169" s="156" t="s">
        <v>88</v>
      </c>
      <c r="AY169" s="17" t="s">
        <v>177</v>
      </c>
      <c r="BE169" s="157">
        <f t="shared" ref="BE169:BE200" si="14">IF(N169="základná",J169,0)</f>
        <v>0</v>
      </c>
      <c r="BF169" s="157">
        <f t="shared" ref="BF169:BF200" si="15">IF(N169="znížená",J169,0)</f>
        <v>0</v>
      </c>
      <c r="BG169" s="157">
        <f t="shared" ref="BG169:BG200" si="16">IF(N169="zákl. prenesená",J169,0)</f>
        <v>0</v>
      </c>
      <c r="BH169" s="157">
        <f t="shared" ref="BH169:BH200" si="17">IF(N169="zníž. prenesená",J169,0)</f>
        <v>0</v>
      </c>
      <c r="BI169" s="157">
        <f t="shared" ref="BI169:BI200" si="18">IF(N169="nulová",J169,0)</f>
        <v>0</v>
      </c>
      <c r="BJ169" s="17" t="s">
        <v>88</v>
      </c>
      <c r="BK169" s="157">
        <f t="shared" ref="BK169:BK200" si="19">ROUND(I169*H169,2)</f>
        <v>0</v>
      </c>
      <c r="BL169" s="17" t="s">
        <v>356</v>
      </c>
      <c r="BM169" s="156" t="s">
        <v>361</v>
      </c>
    </row>
    <row r="170" spans="2:65" s="1" customFormat="1" ht="16.5" customHeight="1">
      <c r="B170" s="143"/>
      <c r="C170" s="186" t="s">
        <v>276</v>
      </c>
      <c r="D170" s="186" t="s">
        <v>444</v>
      </c>
      <c r="E170" s="187" t="s">
        <v>1864</v>
      </c>
      <c r="F170" s="188" t="s">
        <v>1865</v>
      </c>
      <c r="G170" s="189" t="s">
        <v>213</v>
      </c>
      <c r="H170" s="190">
        <v>0</v>
      </c>
      <c r="I170" s="191"/>
      <c r="J170" s="192">
        <f t="shared" si="10"/>
        <v>0</v>
      </c>
      <c r="K170" s="193"/>
      <c r="L170" s="194"/>
      <c r="M170" s="195" t="s">
        <v>1</v>
      </c>
      <c r="N170" s="196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814</v>
      </c>
      <c r="AT170" s="156" t="s">
        <v>444</v>
      </c>
      <c r="AU170" s="156" t="s">
        <v>88</v>
      </c>
      <c r="AY170" s="17" t="s">
        <v>177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356</v>
      </c>
      <c r="BM170" s="156" t="s">
        <v>365</v>
      </c>
    </row>
    <row r="171" spans="2:65" s="1" customFormat="1" ht="16.5" customHeight="1">
      <c r="B171" s="143"/>
      <c r="C171" s="186" t="s">
        <v>358</v>
      </c>
      <c r="D171" s="186" t="s">
        <v>444</v>
      </c>
      <c r="E171" s="187" t="s">
        <v>1866</v>
      </c>
      <c r="F171" s="188" t="s">
        <v>1867</v>
      </c>
      <c r="G171" s="189" t="s">
        <v>213</v>
      </c>
      <c r="H171" s="190">
        <v>634</v>
      </c>
      <c r="I171" s="191"/>
      <c r="J171" s="192">
        <f t="shared" si="10"/>
        <v>0</v>
      </c>
      <c r="K171" s="193"/>
      <c r="L171" s="194"/>
      <c r="M171" s="195" t="s">
        <v>1</v>
      </c>
      <c r="N171" s="196" t="s">
        <v>41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814</v>
      </c>
      <c r="AT171" s="156" t="s">
        <v>444</v>
      </c>
      <c r="AU171" s="156" t="s">
        <v>88</v>
      </c>
      <c r="AY171" s="17" t="s">
        <v>177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356</v>
      </c>
      <c r="BM171" s="156" t="s">
        <v>371</v>
      </c>
    </row>
    <row r="172" spans="2:65" s="1" customFormat="1" ht="16.5" customHeight="1">
      <c r="B172" s="143"/>
      <c r="C172" s="186" t="s">
        <v>296</v>
      </c>
      <c r="D172" s="186" t="s">
        <v>444</v>
      </c>
      <c r="E172" s="187" t="s">
        <v>1868</v>
      </c>
      <c r="F172" s="188" t="s">
        <v>1869</v>
      </c>
      <c r="G172" s="189" t="s">
        <v>213</v>
      </c>
      <c r="H172" s="190">
        <v>0</v>
      </c>
      <c r="I172" s="191"/>
      <c r="J172" s="192">
        <f t="shared" si="10"/>
        <v>0</v>
      </c>
      <c r="K172" s="193"/>
      <c r="L172" s="194"/>
      <c r="M172" s="195" t="s">
        <v>1</v>
      </c>
      <c r="N172" s="196" t="s">
        <v>41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814</v>
      </c>
      <c r="AT172" s="156" t="s">
        <v>444</v>
      </c>
      <c r="AU172" s="156" t="s">
        <v>88</v>
      </c>
      <c r="AY172" s="17" t="s">
        <v>177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356</v>
      </c>
      <c r="BM172" s="156" t="s">
        <v>384</v>
      </c>
    </row>
    <row r="173" spans="2:65" s="1" customFormat="1" ht="16.5" customHeight="1">
      <c r="B173" s="143"/>
      <c r="C173" s="186" t="s">
        <v>368</v>
      </c>
      <c r="D173" s="186" t="s">
        <v>444</v>
      </c>
      <c r="E173" s="187" t="s">
        <v>1870</v>
      </c>
      <c r="F173" s="188" t="s">
        <v>1871</v>
      </c>
      <c r="G173" s="189" t="s">
        <v>213</v>
      </c>
      <c r="H173" s="190">
        <v>175</v>
      </c>
      <c r="I173" s="191"/>
      <c r="J173" s="192">
        <f t="shared" si="10"/>
        <v>0</v>
      </c>
      <c r="K173" s="193"/>
      <c r="L173" s="194"/>
      <c r="M173" s="195" t="s">
        <v>1</v>
      </c>
      <c r="N173" s="196" t="s">
        <v>41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814</v>
      </c>
      <c r="AT173" s="156" t="s">
        <v>444</v>
      </c>
      <c r="AU173" s="156" t="s">
        <v>88</v>
      </c>
      <c r="AY173" s="17" t="s">
        <v>177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88</v>
      </c>
      <c r="BK173" s="157">
        <f t="shared" si="19"/>
        <v>0</v>
      </c>
      <c r="BL173" s="17" t="s">
        <v>356</v>
      </c>
      <c r="BM173" s="156" t="s">
        <v>389</v>
      </c>
    </row>
    <row r="174" spans="2:65" s="1" customFormat="1" ht="16.5" customHeight="1">
      <c r="B174" s="143"/>
      <c r="C174" s="186" t="s">
        <v>301</v>
      </c>
      <c r="D174" s="186" t="s">
        <v>444</v>
      </c>
      <c r="E174" s="187" t="s">
        <v>1872</v>
      </c>
      <c r="F174" s="188" t="s">
        <v>1873</v>
      </c>
      <c r="G174" s="189" t="s">
        <v>213</v>
      </c>
      <c r="H174" s="190">
        <v>0</v>
      </c>
      <c r="I174" s="191"/>
      <c r="J174" s="192">
        <f t="shared" si="10"/>
        <v>0</v>
      </c>
      <c r="K174" s="193"/>
      <c r="L174" s="194"/>
      <c r="M174" s="195" t="s">
        <v>1</v>
      </c>
      <c r="N174" s="196" t="s">
        <v>41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814</v>
      </c>
      <c r="AT174" s="156" t="s">
        <v>444</v>
      </c>
      <c r="AU174" s="156" t="s">
        <v>88</v>
      </c>
      <c r="AY174" s="17" t="s">
        <v>177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88</v>
      </c>
      <c r="BK174" s="157">
        <f t="shared" si="19"/>
        <v>0</v>
      </c>
      <c r="BL174" s="17" t="s">
        <v>356</v>
      </c>
      <c r="BM174" s="156" t="s">
        <v>393</v>
      </c>
    </row>
    <row r="175" spans="2:65" s="1" customFormat="1" ht="16.5" customHeight="1">
      <c r="B175" s="143"/>
      <c r="C175" s="144" t="s">
        <v>386</v>
      </c>
      <c r="D175" s="144" t="s">
        <v>179</v>
      </c>
      <c r="E175" s="145" t="s">
        <v>1874</v>
      </c>
      <c r="F175" s="146" t="s">
        <v>1875</v>
      </c>
      <c r="G175" s="147" t="s">
        <v>213</v>
      </c>
      <c r="H175" s="148">
        <v>57.5</v>
      </c>
      <c r="I175" s="149"/>
      <c r="J175" s="150">
        <f t="shared" si="10"/>
        <v>0</v>
      </c>
      <c r="K175" s="151"/>
      <c r="L175" s="32"/>
      <c r="M175" s="152" t="s">
        <v>1</v>
      </c>
      <c r="N175" s="153" t="s">
        <v>41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356</v>
      </c>
      <c r="AT175" s="156" t="s">
        <v>179</v>
      </c>
      <c r="AU175" s="156" t="s">
        <v>88</v>
      </c>
      <c r="AY175" s="17" t="s">
        <v>177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88</v>
      </c>
      <c r="BK175" s="157">
        <f t="shared" si="19"/>
        <v>0</v>
      </c>
      <c r="BL175" s="17" t="s">
        <v>356</v>
      </c>
      <c r="BM175" s="156" t="s">
        <v>405</v>
      </c>
    </row>
    <row r="176" spans="2:65" s="1" customFormat="1" ht="16.5" customHeight="1">
      <c r="B176" s="143"/>
      <c r="C176" s="186" t="s">
        <v>305</v>
      </c>
      <c r="D176" s="186" t="s">
        <v>444</v>
      </c>
      <c r="E176" s="187" t="s">
        <v>1876</v>
      </c>
      <c r="F176" s="188" t="s">
        <v>1877</v>
      </c>
      <c r="G176" s="189" t="s">
        <v>213</v>
      </c>
      <c r="H176" s="190">
        <v>58</v>
      </c>
      <c r="I176" s="191"/>
      <c r="J176" s="192">
        <f t="shared" si="10"/>
        <v>0</v>
      </c>
      <c r="K176" s="193"/>
      <c r="L176" s="194"/>
      <c r="M176" s="195" t="s">
        <v>1</v>
      </c>
      <c r="N176" s="196" t="s">
        <v>41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814</v>
      </c>
      <c r="AT176" s="156" t="s">
        <v>444</v>
      </c>
      <c r="AU176" s="156" t="s">
        <v>88</v>
      </c>
      <c r="AY176" s="17" t="s">
        <v>177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88</v>
      </c>
      <c r="BK176" s="157">
        <f t="shared" si="19"/>
        <v>0</v>
      </c>
      <c r="BL176" s="17" t="s">
        <v>356</v>
      </c>
      <c r="BM176" s="156" t="s">
        <v>409</v>
      </c>
    </row>
    <row r="177" spans="2:65" s="1" customFormat="1" ht="16.5" customHeight="1">
      <c r="B177" s="143"/>
      <c r="C177" s="144" t="s">
        <v>402</v>
      </c>
      <c r="D177" s="144" t="s">
        <v>179</v>
      </c>
      <c r="E177" s="145" t="s">
        <v>3873</v>
      </c>
      <c r="F177" s="146" t="s">
        <v>1879</v>
      </c>
      <c r="G177" s="147" t="s">
        <v>213</v>
      </c>
      <c r="H177" s="148">
        <v>2046</v>
      </c>
      <c r="I177" s="149"/>
      <c r="J177" s="150">
        <f t="shared" si="10"/>
        <v>0</v>
      </c>
      <c r="K177" s="151"/>
      <c r="L177" s="32"/>
      <c r="M177" s="152" t="s">
        <v>1</v>
      </c>
      <c r="N177" s="153" t="s">
        <v>41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356</v>
      </c>
      <c r="AT177" s="156" t="s">
        <v>179</v>
      </c>
      <c r="AU177" s="156" t="s">
        <v>88</v>
      </c>
      <c r="AY177" s="17" t="s">
        <v>177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88</v>
      </c>
      <c r="BK177" s="157">
        <f t="shared" si="19"/>
        <v>0</v>
      </c>
      <c r="BL177" s="17" t="s">
        <v>356</v>
      </c>
      <c r="BM177" s="156" t="s">
        <v>414</v>
      </c>
    </row>
    <row r="178" spans="2:65" s="1" customFormat="1" ht="24.15" customHeight="1">
      <c r="B178" s="143"/>
      <c r="C178" s="144" t="s">
        <v>311</v>
      </c>
      <c r="D178" s="144" t="s">
        <v>179</v>
      </c>
      <c r="E178" s="145" t="s">
        <v>1880</v>
      </c>
      <c r="F178" s="146" t="s">
        <v>1881</v>
      </c>
      <c r="G178" s="147" t="s">
        <v>260</v>
      </c>
      <c r="H178" s="148">
        <v>47</v>
      </c>
      <c r="I178" s="149"/>
      <c r="J178" s="150">
        <f t="shared" si="10"/>
        <v>0</v>
      </c>
      <c r="K178" s="151"/>
      <c r="L178" s="32"/>
      <c r="M178" s="152" t="s">
        <v>1</v>
      </c>
      <c r="N178" s="153" t="s">
        <v>41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356</v>
      </c>
      <c r="AT178" s="156" t="s">
        <v>179</v>
      </c>
      <c r="AU178" s="156" t="s">
        <v>88</v>
      </c>
      <c r="AY178" s="17" t="s">
        <v>177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88</v>
      </c>
      <c r="BK178" s="157">
        <f t="shared" si="19"/>
        <v>0</v>
      </c>
      <c r="BL178" s="17" t="s">
        <v>356</v>
      </c>
      <c r="BM178" s="156" t="s">
        <v>419</v>
      </c>
    </row>
    <row r="179" spans="2:65" s="1" customFormat="1" ht="24.15" customHeight="1">
      <c r="B179" s="143"/>
      <c r="C179" s="186" t="s">
        <v>411</v>
      </c>
      <c r="D179" s="186" t="s">
        <v>444</v>
      </c>
      <c r="E179" s="187" t="s">
        <v>1882</v>
      </c>
      <c r="F179" s="188" t="s">
        <v>1883</v>
      </c>
      <c r="G179" s="189" t="s">
        <v>260</v>
      </c>
      <c r="H179" s="190">
        <v>47</v>
      </c>
      <c r="I179" s="191"/>
      <c r="J179" s="192">
        <f t="shared" si="10"/>
        <v>0</v>
      </c>
      <c r="K179" s="193"/>
      <c r="L179" s="194"/>
      <c r="M179" s="195" t="s">
        <v>1</v>
      </c>
      <c r="N179" s="196" t="s">
        <v>41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814</v>
      </c>
      <c r="AT179" s="156" t="s">
        <v>444</v>
      </c>
      <c r="AU179" s="156" t="s">
        <v>88</v>
      </c>
      <c r="AY179" s="17" t="s">
        <v>177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88</v>
      </c>
      <c r="BK179" s="157">
        <f t="shared" si="19"/>
        <v>0</v>
      </c>
      <c r="BL179" s="17" t="s">
        <v>356</v>
      </c>
      <c r="BM179" s="156" t="s">
        <v>425</v>
      </c>
    </row>
    <row r="180" spans="2:65" s="1" customFormat="1" ht="33" customHeight="1">
      <c r="B180" s="143"/>
      <c r="C180" s="144" t="s">
        <v>314</v>
      </c>
      <c r="D180" s="144" t="s">
        <v>179</v>
      </c>
      <c r="E180" s="145" t="s">
        <v>1884</v>
      </c>
      <c r="F180" s="146" t="s">
        <v>1885</v>
      </c>
      <c r="G180" s="147" t="s">
        <v>260</v>
      </c>
      <c r="H180" s="148">
        <v>2</v>
      </c>
      <c r="I180" s="149"/>
      <c r="J180" s="150">
        <f t="shared" si="10"/>
        <v>0</v>
      </c>
      <c r="K180" s="151"/>
      <c r="L180" s="32"/>
      <c r="M180" s="152" t="s">
        <v>1</v>
      </c>
      <c r="N180" s="153" t="s">
        <v>41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356</v>
      </c>
      <c r="AT180" s="156" t="s">
        <v>179</v>
      </c>
      <c r="AU180" s="156" t="s">
        <v>88</v>
      </c>
      <c r="AY180" s="17" t="s">
        <v>177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88</v>
      </c>
      <c r="BK180" s="157">
        <f t="shared" si="19"/>
        <v>0</v>
      </c>
      <c r="BL180" s="17" t="s">
        <v>356</v>
      </c>
      <c r="BM180" s="156" t="s">
        <v>429</v>
      </c>
    </row>
    <row r="181" spans="2:65" s="1" customFormat="1" ht="16.5" customHeight="1">
      <c r="B181" s="143"/>
      <c r="C181" s="186" t="s">
        <v>421</v>
      </c>
      <c r="D181" s="186" t="s">
        <v>444</v>
      </c>
      <c r="E181" s="187" t="s">
        <v>1886</v>
      </c>
      <c r="F181" s="188" t="s">
        <v>1887</v>
      </c>
      <c r="G181" s="189" t="s">
        <v>260</v>
      </c>
      <c r="H181" s="190">
        <v>2</v>
      </c>
      <c r="I181" s="191"/>
      <c r="J181" s="192">
        <f t="shared" si="10"/>
        <v>0</v>
      </c>
      <c r="K181" s="193"/>
      <c r="L181" s="194"/>
      <c r="M181" s="195" t="s">
        <v>1</v>
      </c>
      <c r="N181" s="196" t="s">
        <v>41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814</v>
      </c>
      <c r="AT181" s="156" t="s">
        <v>444</v>
      </c>
      <c r="AU181" s="156" t="s">
        <v>88</v>
      </c>
      <c r="AY181" s="17" t="s">
        <v>177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88</v>
      </c>
      <c r="BK181" s="157">
        <f t="shared" si="19"/>
        <v>0</v>
      </c>
      <c r="BL181" s="17" t="s">
        <v>356</v>
      </c>
      <c r="BM181" s="156" t="s">
        <v>434</v>
      </c>
    </row>
    <row r="182" spans="2:65" s="1" customFormat="1" ht="24.15" customHeight="1">
      <c r="B182" s="143"/>
      <c r="C182" s="144" t="s">
        <v>318</v>
      </c>
      <c r="D182" s="144" t="s">
        <v>179</v>
      </c>
      <c r="E182" s="145" t="s">
        <v>1888</v>
      </c>
      <c r="F182" s="146" t="s">
        <v>1889</v>
      </c>
      <c r="G182" s="147" t="s">
        <v>260</v>
      </c>
      <c r="H182" s="148">
        <v>34</v>
      </c>
      <c r="I182" s="149"/>
      <c r="J182" s="150">
        <f t="shared" si="10"/>
        <v>0</v>
      </c>
      <c r="K182" s="151"/>
      <c r="L182" s="32"/>
      <c r="M182" s="152" t="s">
        <v>1</v>
      </c>
      <c r="N182" s="153" t="s">
        <v>41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AR182" s="156" t="s">
        <v>356</v>
      </c>
      <c r="AT182" s="156" t="s">
        <v>179</v>
      </c>
      <c r="AU182" s="156" t="s">
        <v>88</v>
      </c>
      <c r="AY182" s="17" t="s">
        <v>177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88</v>
      </c>
      <c r="BK182" s="157">
        <f t="shared" si="19"/>
        <v>0</v>
      </c>
      <c r="BL182" s="17" t="s">
        <v>356</v>
      </c>
      <c r="BM182" s="156" t="s">
        <v>438</v>
      </c>
    </row>
    <row r="183" spans="2:65" s="1" customFormat="1" ht="24.15" customHeight="1">
      <c r="B183" s="143"/>
      <c r="C183" s="186" t="s">
        <v>431</v>
      </c>
      <c r="D183" s="186" t="s">
        <v>444</v>
      </c>
      <c r="E183" s="187" t="s">
        <v>3874</v>
      </c>
      <c r="F183" s="188" t="s">
        <v>3875</v>
      </c>
      <c r="G183" s="189" t="s">
        <v>260</v>
      </c>
      <c r="H183" s="190">
        <v>0</v>
      </c>
      <c r="I183" s="191"/>
      <c r="J183" s="192">
        <f t="shared" si="10"/>
        <v>0</v>
      </c>
      <c r="K183" s="193"/>
      <c r="L183" s="194"/>
      <c r="M183" s="195" t="s">
        <v>1</v>
      </c>
      <c r="N183" s="196" t="s">
        <v>41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814</v>
      </c>
      <c r="AT183" s="156" t="s">
        <v>444</v>
      </c>
      <c r="AU183" s="156" t="s">
        <v>88</v>
      </c>
      <c r="AY183" s="17" t="s">
        <v>177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88</v>
      </c>
      <c r="BK183" s="157">
        <f t="shared" si="19"/>
        <v>0</v>
      </c>
      <c r="BL183" s="17" t="s">
        <v>356</v>
      </c>
      <c r="BM183" s="156" t="s">
        <v>442</v>
      </c>
    </row>
    <row r="184" spans="2:65" s="1" customFormat="1" ht="24.15" customHeight="1">
      <c r="B184" s="143"/>
      <c r="C184" s="144" t="s">
        <v>321</v>
      </c>
      <c r="D184" s="144" t="s">
        <v>179</v>
      </c>
      <c r="E184" s="145" t="s">
        <v>1893</v>
      </c>
      <c r="F184" s="146" t="s">
        <v>1894</v>
      </c>
      <c r="G184" s="147" t="s">
        <v>260</v>
      </c>
      <c r="H184" s="148">
        <v>5</v>
      </c>
      <c r="I184" s="149"/>
      <c r="J184" s="150">
        <f t="shared" si="10"/>
        <v>0</v>
      </c>
      <c r="K184" s="151"/>
      <c r="L184" s="32"/>
      <c r="M184" s="152" t="s">
        <v>1</v>
      </c>
      <c r="N184" s="153" t="s">
        <v>41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356</v>
      </c>
      <c r="AT184" s="156" t="s">
        <v>179</v>
      </c>
      <c r="AU184" s="156" t="s">
        <v>88</v>
      </c>
      <c r="AY184" s="17" t="s">
        <v>177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88</v>
      </c>
      <c r="BK184" s="157">
        <f t="shared" si="19"/>
        <v>0</v>
      </c>
      <c r="BL184" s="17" t="s">
        <v>356</v>
      </c>
      <c r="BM184" s="156" t="s">
        <v>447</v>
      </c>
    </row>
    <row r="185" spans="2:65" s="1" customFormat="1" ht="24.15" customHeight="1">
      <c r="B185" s="143"/>
      <c r="C185" s="186" t="s">
        <v>439</v>
      </c>
      <c r="D185" s="186" t="s">
        <v>444</v>
      </c>
      <c r="E185" s="187" t="s">
        <v>1895</v>
      </c>
      <c r="F185" s="188" t="s">
        <v>1896</v>
      </c>
      <c r="G185" s="189" t="s">
        <v>260</v>
      </c>
      <c r="H185" s="190">
        <v>3</v>
      </c>
      <c r="I185" s="191"/>
      <c r="J185" s="192">
        <f t="shared" si="10"/>
        <v>0</v>
      </c>
      <c r="K185" s="193"/>
      <c r="L185" s="194"/>
      <c r="M185" s="195" t="s">
        <v>1</v>
      </c>
      <c r="N185" s="196" t="s">
        <v>41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814</v>
      </c>
      <c r="AT185" s="156" t="s">
        <v>444</v>
      </c>
      <c r="AU185" s="156" t="s">
        <v>88</v>
      </c>
      <c r="AY185" s="17" t="s">
        <v>177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88</v>
      </c>
      <c r="BK185" s="157">
        <f t="shared" si="19"/>
        <v>0</v>
      </c>
      <c r="BL185" s="17" t="s">
        <v>356</v>
      </c>
      <c r="BM185" s="156" t="s">
        <v>452</v>
      </c>
    </row>
    <row r="186" spans="2:65" s="1" customFormat="1" ht="24.15" customHeight="1">
      <c r="B186" s="143"/>
      <c r="C186" s="144" t="s">
        <v>325</v>
      </c>
      <c r="D186" s="144" t="s">
        <v>179</v>
      </c>
      <c r="E186" s="145" t="s">
        <v>1903</v>
      </c>
      <c r="F186" s="146" t="s">
        <v>1904</v>
      </c>
      <c r="G186" s="147" t="s">
        <v>260</v>
      </c>
      <c r="H186" s="148">
        <v>15</v>
      </c>
      <c r="I186" s="149"/>
      <c r="J186" s="150">
        <f t="shared" si="10"/>
        <v>0</v>
      </c>
      <c r="K186" s="151"/>
      <c r="L186" s="32"/>
      <c r="M186" s="152" t="s">
        <v>1</v>
      </c>
      <c r="N186" s="153" t="s">
        <v>41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AR186" s="156" t="s">
        <v>356</v>
      </c>
      <c r="AT186" s="156" t="s">
        <v>179</v>
      </c>
      <c r="AU186" s="156" t="s">
        <v>88</v>
      </c>
      <c r="AY186" s="17" t="s">
        <v>177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88</v>
      </c>
      <c r="BK186" s="157">
        <f t="shared" si="19"/>
        <v>0</v>
      </c>
      <c r="BL186" s="17" t="s">
        <v>356</v>
      </c>
      <c r="BM186" s="156" t="s">
        <v>455</v>
      </c>
    </row>
    <row r="187" spans="2:65" s="1" customFormat="1" ht="16.5" customHeight="1">
      <c r="B187" s="143"/>
      <c r="C187" s="186" t="s">
        <v>449</v>
      </c>
      <c r="D187" s="186" t="s">
        <v>444</v>
      </c>
      <c r="E187" s="187" t="s">
        <v>1905</v>
      </c>
      <c r="F187" s="188" t="s">
        <v>1906</v>
      </c>
      <c r="G187" s="189" t="s">
        <v>260</v>
      </c>
      <c r="H187" s="190">
        <v>15</v>
      </c>
      <c r="I187" s="191"/>
      <c r="J187" s="192">
        <f t="shared" si="10"/>
        <v>0</v>
      </c>
      <c r="K187" s="193"/>
      <c r="L187" s="194"/>
      <c r="M187" s="195" t="s">
        <v>1</v>
      </c>
      <c r="N187" s="196" t="s">
        <v>41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AR187" s="156" t="s">
        <v>814</v>
      </c>
      <c r="AT187" s="156" t="s">
        <v>444</v>
      </c>
      <c r="AU187" s="156" t="s">
        <v>88</v>
      </c>
      <c r="AY187" s="17" t="s">
        <v>177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7" t="s">
        <v>88</v>
      </c>
      <c r="BK187" s="157">
        <f t="shared" si="19"/>
        <v>0</v>
      </c>
      <c r="BL187" s="17" t="s">
        <v>356</v>
      </c>
      <c r="BM187" s="156" t="s">
        <v>459</v>
      </c>
    </row>
    <row r="188" spans="2:65" s="1" customFormat="1" ht="24.15" customHeight="1">
      <c r="B188" s="143"/>
      <c r="C188" s="144" t="s">
        <v>328</v>
      </c>
      <c r="D188" s="144" t="s">
        <v>179</v>
      </c>
      <c r="E188" s="145" t="s">
        <v>3876</v>
      </c>
      <c r="F188" s="146" t="s">
        <v>1908</v>
      </c>
      <c r="G188" s="147" t="s">
        <v>260</v>
      </c>
      <c r="H188" s="148">
        <v>10</v>
      </c>
      <c r="I188" s="149"/>
      <c r="J188" s="150">
        <f t="shared" si="10"/>
        <v>0</v>
      </c>
      <c r="K188" s="151"/>
      <c r="L188" s="32"/>
      <c r="M188" s="152" t="s">
        <v>1</v>
      </c>
      <c r="N188" s="153" t="s">
        <v>41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AR188" s="156" t="s">
        <v>356</v>
      </c>
      <c r="AT188" s="156" t="s">
        <v>179</v>
      </c>
      <c r="AU188" s="156" t="s">
        <v>88</v>
      </c>
      <c r="AY188" s="17" t="s">
        <v>177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88</v>
      </c>
      <c r="BK188" s="157">
        <f t="shared" si="19"/>
        <v>0</v>
      </c>
      <c r="BL188" s="17" t="s">
        <v>356</v>
      </c>
      <c r="BM188" s="156" t="s">
        <v>462</v>
      </c>
    </row>
    <row r="189" spans="2:65" s="1" customFormat="1" ht="24.15" customHeight="1">
      <c r="B189" s="143"/>
      <c r="C189" s="186" t="s">
        <v>456</v>
      </c>
      <c r="D189" s="186" t="s">
        <v>444</v>
      </c>
      <c r="E189" s="187" t="s">
        <v>3877</v>
      </c>
      <c r="F189" s="188" t="s">
        <v>3878</v>
      </c>
      <c r="G189" s="189" t="s">
        <v>260</v>
      </c>
      <c r="H189" s="190">
        <v>8</v>
      </c>
      <c r="I189" s="191"/>
      <c r="J189" s="192">
        <f t="shared" si="10"/>
        <v>0</v>
      </c>
      <c r="K189" s="193"/>
      <c r="L189" s="194"/>
      <c r="M189" s="195" t="s">
        <v>1</v>
      </c>
      <c r="N189" s="196" t="s">
        <v>41</v>
      </c>
      <c r="P189" s="154">
        <f t="shared" si="11"/>
        <v>0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AR189" s="156" t="s">
        <v>814</v>
      </c>
      <c r="AT189" s="156" t="s">
        <v>444</v>
      </c>
      <c r="AU189" s="156" t="s">
        <v>88</v>
      </c>
      <c r="AY189" s="17" t="s">
        <v>177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7" t="s">
        <v>88</v>
      </c>
      <c r="BK189" s="157">
        <f t="shared" si="19"/>
        <v>0</v>
      </c>
      <c r="BL189" s="17" t="s">
        <v>356</v>
      </c>
      <c r="BM189" s="156" t="s">
        <v>466</v>
      </c>
    </row>
    <row r="190" spans="2:65" s="1" customFormat="1" ht="21.75" customHeight="1">
      <c r="B190" s="143"/>
      <c r="C190" s="186" t="s">
        <v>333</v>
      </c>
      <c r="D190" s="186" t="s">
        <v>444</v>
      </c>
      <c r="E190" s="187" t="s">
        <v>1909</v>
      </c>
      <c r="F190" s="188" t="s">
        <v>1910</v>
      </c>
      <c r="G190" s="189" t="s">
        <v>260</v>
      </c>
      <c r="H190" s="190">
        <v>2</v>
      </c>
      <c r="I190" s="191"/>
      <c r="J190" s="192">
        <f t="shared" si="10"/>
        <v>0</v>
      </c>
      <c r="K190" s="193"/>
      <c r="L190" s="194"/>
      <c r="M190" s="195" t="s">
        <v>1</v>
      </c>
      <c r="N190" s="196" t="s">
        <v>41</v>
      </c>
      <c r="P190" s="154">
        <f t="shared" si="11"/>
        <v>0</v>
      </c>
      <c r="Q190" s="154">
        <v>0</v>
      </c>
      <c r="R190" s="154">
        <f t="shared" si="12"/>
        <v>0</v>
      </c>
      <c r="S190" s="154">
        <v>0</v>
      </c>
      <c r="T190" s="155">
        <f t="shared" si="13"/>
        <v>0</v>
      </c>
      <c r="AR190" s="156" t="s">
        <v>814</v>
      </c>
      <c r="AT190" s="156" t="s">
        <v>444</v>
      </c>
      <c r="AU190" s="156" t="s">
        <v>88</v>
      </c>
      <c r="AY190" s="17" t="s">
        <v>177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7" t="s">
        <v>88</v>
      </c>
      <c r="BK190" s="157">
        <f t="shared" si="19"/>
        <v>0</v>
      </c>
      <c r="BL190" s="17" t="s">
        <v>356</v>
      </c>
      <c r="BM190" s="156" t="s">
        <v>471</v>
      </c>
    </row>
    <row r="191" spans="2:65" s="1" customFormat="1" ht="24.15" customHeight="1">
      <c r="B191" s="143"/>
      <c r="C191" s="144" t="s">
        <v>463</v>
      </c>
      <c r="D191" s="144" t="s">
        <v>179</v>
      </c>
      <c r="E191" s="145" t="s">
        <v>3879</v>
      </c>
      <c r="F191" s="146" t="s">
        <v>3880</v>
      </c>
      <c r="G191" s="147" t="s">
        <v>260</v>
      </c>
      <c r="H191" s="148">
        <v>2</v>
      </c>
      <c r="I191" s="149"/>
      <c r="J191" s="150">
        <f t="shared" si="10"/>
        <v>0</v>
      </c>
      <c r="K191" s="151"/>
      <c r="L191" s="32"/>
      <c r="M191" s="152" t="s">
        <v>1</v>
      </c>
      <c r="N191" s="153" t="s">
        <v>41</v>
      </c>
      <c r="P191" s="154">
        <f t="shared" si="11"/>
        <v>0</v>
      </c>
      <c r="Q191" s="154">
        <v>0</v>
      </c>
      <c r="R191" s="154">
        <f t="shared" si="12"/>
        <v>0</v>
      </c>
      <c r="S191" s="154">
        <v>0</v>
      </c>
      <c r="T191" s="155">
        <f t="shared" si="13"/>
        <v>0</v>
      </c>
      <c r="AR191" s="156" t="s">
        <v>356</v>
      </c>
      <c r="AT191" s="156" t="s">
        <v>179</v>
      </c>
      <c r="AU191" s="156" t="s">
        <v>88</v>
      </c>
      <c r="AY191" s="17" t="s">
        <v>177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7" t="s">
        <v>88</v>
      </c>
      <c r="BK191" s="157">
        <f t="shared" si="19"/>
        <v>0</v>
      </c>
      <c r="BL191" s="17" t="s">
        <v>356</v>
      </c>
      <c r="BM191" s="156" t="s">
        <v>475</v>
      </c>
    </row>
    <row r="192" spans="2:65" s="1" customFormat="1" ht="16.5" customHeight="1">
      <c r="B192" s="143"/>
      <c r="C192" s="186" t="s">
        <v>336</v>
      </c>
      <c r="D192" s="186" t="s">
        <v>444</v>
      </c>
      <c r="E192" s="187" t="s">
        <v>3881</v>
      </c>
      <c r="F192" s="188" t="s">
        <v>3882</v>
      </c>
      <c r="G192" s="189" t="s">
        <v>260</v>
      </c>
      <c r="H192" s="190">
        <v>1</v>
      </c>
      <c r="I192" s="191"/>
      <c r="J192" s="192">
        <f t="shared" si="10"/>
        <v>0</v>
      </c>
      <c r="K192" s="193"/>
      <c r="L192" s="194"/>
      <c r="M192" s="195" t="s">
        <v>1</v>
      </c>
      <c r="N192" s="196" t="s">
        <v>41</v>
      </c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AR192" s="156" t="s">
        <v>814</v>
      </c>
      <c r="AT192" s="156" t="s">
        <v>444</v>
      </c>
      <c r="AU192" s="156" t="s">
        <v>88</v>
      </c>
      <c r="AY192" s="17" t="s">
        <v>177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7" t="s">
        <v>88</v>
      </c>
      <c r="BK192" s="157">
        <f t="shared" si="19"/>
        <v>0</v>
      </c>
      <c r="BL192" s="17" t="s">
        <v>356</v>
      </c>
      <c r="BM192" s="156" t="s">
        <v>479</v>
      </c>
    </row>
    <row r="193" spans="2:65" s="1" customFormat="1" ht="16.5" customHeight="1">
      <c r="B193" s="143"/>
      <c r="C193" s="186" t="s">
        <v>472</v>
      </c>
      <c r="D193" s="186" t="s">
        <v>444</v>
      </c>
      <c r="E193" s="187" t="s">
        <v>3883</v>
      </c>
      <c r="F193" s="188" t="s">
        <v>3884</v>
      </c>
      <c r="G193" s="189" t="s">
        <v>260</v>
      </c>
      <c r="H193" s="190">
        <v>1</v>
      </c>
      <c r="I193" s="191"/>
      <c r="J193" s="192">
        <f t="shared" si="10"/>
        <v>0</v>
      </c>
      <c r="K193" s="193"/>
      <c r="L193" s="194"/>
      <c r="M193" s="195" t="s">
        <v>1</v>
      </c>
      <c r="N193" s="196" t="s">
        <v>41</v>
      </c>
      <c r="P193" s="154">
        <f t="shared" si="11"/>
        <v>0</v>
      </c>
      <c r="Q193" s="154">
        <v>0</v>
      </c>
      <c r="R193" s="154">
        <f t="shared" si="12"/>
        <v>0</v>
      </c>
      <c r="S193" s="154">
        <v>0</v>
      </c>
      <c r="T193" s="155">
        <f t="shared" si="13"/>
        <v>0</v>
      </c>
      <c r="AR193" s="156" t="s">
        <v>814</v>
      </c>
      <c r="AT193" s="156" t="s">
        <v>444</v>
      </c>
      <c r="AU193" s="156" t="s">
        <v>88</v>
      </c>
      <c r="AY193" s="17" t="s">
        <v>177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7" t="s">
        <v>88</v>
      </c>
      <c r="BK193" s="157">
        <f t="shared" si="19"/>
        <v>0</v>
      </c>
      <c r="BL193" s="17" t="s">
        <v>356</v>
      </c>
      <c r="BM193" s="156" t="s">
        <v>486</v>
      </c>
    </row>
    <row r="194" spans="2:65" s="1" customFormat="1" ht="16.5" customHeight="1">
      <c r="B194" s="143"/>
      <c r="C194" s="144" t="s">
        <v>342</v>
      </c>
      <c r="D194" s="144" t="s">
        <v>179</v>
      </c>
      <c r="E194" s="145" t="s">
        <v>3885</v>
      </c>
      <c r="F194" s="146" t="s">
        <v>3886</v>
      </c>
      <c r="G194" s="147" t="s">
        <v>260</v>
      </c>
      <c r="H194" s="148">
        <v>1</v>
      </c>
      <c r="I194" s="149"/>
      <c r="J194" s="150">
        <f t="shared" si="10"/>
        <v>0</v>
      </c>
      <c r="K194" s="151"/>
      <c r="L194" s="32"/>
      <c r="M194" s="152" t="s">
        <v>1</v>
      </c>
      <c r="N194" s="153" t="s">
        <v>41</v>
      </c>
      <c r="P194" s="154">
        <f t="shared" si="11"/>
        <v>0</v>
      </c>
      <c r="Q194" s="154">
        <v>0</v>
      </c>
      <c r="R194" s="154">
        <f t="shared" si="12"/>
        <v>0</v>
      </c>
      <c r="S194" s="154">
        <v>0</v>
      </c>
      <c r="T194" s="155">
        <f t="shared" si="13"/>
        <v>0</v>
      </c>
      <c r="AR194" s="156" t="s">
        <v>356</v>
      </c>
      <c r="AT194" s="156" t="s">
        <v>179</v>
      </c>
      <c r="AU194" s="156" t="s">
        <v>88</v>
      </c>
      <c r="AY194" s="17" t="s">
        <v>177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7" t="s">
        <v>88</v>
      </c>
      <c r="BK194" s="157">
        <f t="shared" si="19"/>
        <v>0</v>
      </c>
      <c r="BL194" s="17" t="s">
        <v>356</v>
      </c>
      <c r="BM194" s="156" t="s">
        <v>490</v>
      </c>
    </row>
    <row r="195" spans="2:65" s="1" customFormat="1" ht="16.5" customHeight="1">
      <c r="B195" s="143"/>
      <c r="C195" s="144" t="s">
        <v>483</v>
      </c>
      <c r="D195" s="144" t="s">
        <v>179</v>
      </c>
      <c r="E195" s="145" t="s">
        <v>3887</v>
      </c>
      <c r="F195" s="146" t="s">
        <v>3888</v>
      </c>
      <c r="G195" s="147" t="s">
        <v>260</v>
      </c>
      <c r="H195" s="148">
        <v>1</v>
      </c>
      <c r="I195" s="149"/>
      <c r="J195" s="150">
        <f t="shared" si="10"/>
        <v>0</v>
      </c>
      <c r="K195" s="151"/>
      <c r="L195" s="32"/>
      <c r="M195" s="152" t="s">
        <v>1</v>
      </c>
      <c r="N195" s="153" t="s">
        <v>41</v>
      </c>
      <c r="P195" s="154">
        <f t="shared" si="11"/>
        <v>0</v>
      </c>
      <c r="Q195" s="154">
        <v>0</v>
      </c>
      <c r="R195" s="154">
        <f t="shared" si="12"/>
        <v>0</v>
      </c>
      <c r="S195" s="154">
        <v>0</v>
      </c>
      <c r="T195" s="155">
        <f t="shared" si="13"/>
        <v>0</v>
      </c>
      <c r="AR195" s="156" t="s">
        <v>356</v>
      </c>
      <c r="AT195" s="156" t="s">
        <v>179</v>
      </c>
      <c r="AU195" s="156" t="s">
        <v>88</v>
      </c>
      <c r="AY195" s="17" t="s">
        <v>177</v>
      </c>
      <c r="BE195" s="157">
        <f t="shared" si="14"/>
        <v>0</v>
      </c>
      <c r="BF195" s="157">
        <f t="shared" si="15"/>
        <v>0</v>
      </c>
      <c r="BG195" s="157">
        <f t="shared" si="16"/>
        <v>0</v>
      </c>
      <c r="BH195" s="157">
        <f t="shared" si="17"/>
        <v>0</v>
      </c>
      <c r="BI195" s="157">
        <f t="shared" si="18"/>
        <v>0</v>
      </c>
      <c r="BJ195" s="17" t="s">
        <v>88</v>
      </c>
      <c r="BK195" s="157">
        <f t="shared" si="19"/>
        <v>0</v>
      </c>
      <c r="BL195" s="17" t="s">
        <v>356</v>
      </c>
      <c r="BM195" s="156" t="s">
        <v>496</v>
      </c>
    </row>
    <row r="196" spans="2:65" s="1" customFormat="1" ht="16.5" customHeight="1">
      <c r="B196" s="143"/>
      <c r="C196" s="144" t="s">
        <v>346</v>
      </c>
      <c r="D196" s="144" t="s">
        <v>179</v>
      </c>
      <c r="E196" s="145" t="s">
        <v>1920</v>
      </c>
      <c r="F196" s="146" t="s">
        <v>3889</v>
      </c>
      <c r="G196" s="147" t="s">
        <v>260</v>
      </c>
      <c r="H196" s="148">
        <v>2</v>
      </c>
      <c r="I196" s="149"/>
      <c r="J196" s="150">
        <f t="shared" si="10"/>
        <v>0</v>
      </c>
      <c r="K196" s="151"/>
      <c r="L196" s="32"/>
      <c r="M196" s="152" t="s">
        <v>1</v>
      </c>
      <c r="N196" s="153" t="s">
        <v>41</v>
      </c>
      <c r="P196" s="154">
        <f t="shared" si="11"/>
        <v>0</v>
      </c>
      <c r="Q196" s="154">
        <v>0</v>
      </c>
      <c r="R196" s="154">
        <f t="shared" si="12"/>
        <v>0</v>
      </c>
      <c r="S196" s="154">
        <v>0</v>
      </c>
      <c r="T196" s="155">
        <f t="shared" si="13"/>
        <v>0</v>
      </c>
      <c r="AR196" s="156" t="s">
        <v>356</v>
      </c>
      <c r="AT196" s="156" t="s">
        <v>179</v>
      </c>
      <c r="AU196" s="156" t="s">
        <v>88</v>
      </c>
      <c r="AY196" s="17" t="s">
        <v>177</v>
      </c>
      <c r="BE196" s="157">
        <f t="shared" si="14"/>
        <v>0</v>
      </c>
      <c r="BF196" s="157">
        <f t="shared" si="15"/>
        <v>0</v>
      </c>
      <c r="BG196" s="157">
        <f t="shared" si="16"/>
        <v>0</v>
      </c>
      <c r="BH196" s="157">
        <f t="shared" si="17"/>
        <v>0</v>
      </c>
      <c r="BI196" s="157">
        <f t="shared" si="18"/>
        <v>0</v>
      </c>
      <c r="BJ196" s="17" t="s">
        <v>88</v>
      </c>
      <c r="BK196" s="157">
        <f t="shared" si="19"/>
        <v>0</v>
      </c>
      <c r="BL196" s="17" t="s">
        <v>356</v>
      </c>
      <c r="BM196" s="156" t="s">
        <v>500</v>
      </c>
    </row>
    <row r="197" spans="2:65" s="1" customFormat="1" ht="16.5" customHeight="1">
      <c r="B197" s="143"/>
      <c r="C197" s="144" t="s">
        <v>493</v>
      </c>
      <c r="D197" s="144" t="s">
        <v>179</v>
      </c>
      <c r="E197" s="145" t="s">
        <v>3890</v>
      </c>
      <c r="F197" s="146" t="s">
        <v>3891</v>
      </c>
      <c r="G197" s="147" t="s">
        <v>260</v>
      </c>
      <c r="H197" s="148">
        <v>2</v>
      </c>
      <c r="I197" s="149"/>
      <c r="J197" s="150">
        <f t="shared" si="10"/>
        <v>0</v>
      </c>
      <c r="K197" s="151"/>
      <c r="L197" s="32"/>
      <c r="M197" s="152" t="s">
        <v>1</v>
      </c>
      <c r="N197" s="153" t="s">
        <v>41</v>
      </c>
      <c r="P197" s="154">
        <f t="shared" si="11"/>
        <v>0</v>
      </c>
      <c r="Q197" s="154">
        <v>0</v>
      </c>
      <c r="R197" s="154">
        <f t="shared" si="12"/>
        <v>0</v>
      </c>
      <c r="S197" s="154">
        <v>0</v>
      </c>
      <c r="T197" s="155">
        <f t="shared" si="13"/>
        <v>0</v>
      </c>
      <c r="AR197" s="156" t="s">
        <v>356</v>
      </c>
      <c r="AT197" s="156" t="s">
        <v>179</v>
      </c>
      <c r="AU197" s="156" t="s">
        <v>88</v>
      </c>
      <c r="AY197" s="17" t="s">
        <v>177</v>
      </c>
      <c r="BE197" s="157">
        <f t="shared" si="14"/>
        <v>0</v>
      </c>
      <c r="BF197" s="157">
        <f t="shared" si="15"/>
        <v>0</v>
      </c>
      <c r="BG197" s="157">
        <f t="shared" si="16"/>
        <v>0</v>
      </c>
      <c r="BH197" s="157">
        <f t="shared" si="17"/>
        <v>0</v>
      </c>
      <c r="BI197" s="157">
        <f t="shared" si="18"/>
        <v>0</v>
      </c>
      <c r="BJ197" s="17" t="s">
        <v>88</v>
      </c>
      <c r="BK197" s="157">
        <f t="shared" si="19"/>
        <v>0</v>
      </c>
      <c r="BL197" s="17" t="s">
        <v>356</v>
      </c>
      <c r="BM197" s="156" t="s">
        <v>505</v>
      </c>
    </row>
    <row r="198" spans="2:65" s="1" customFormat="1" ht="24.15" customHeight="1">
      <c r="B198" s="143"/>
      <c r="C198" s="186" t="s">
        <v>351</v>
      </c>
      <c r="D198" s="186" t="s">
        <v>444</v>
      </c>
      <c r="E198" s="187" t="s">
        <v>3892</v>
      </c>
      <c r="F198" s="188" t="s">
        <v>3893</v>
      </c>
      <c r="G198" s="189" t="s">
        <v>260</v>
      </c>
      <c r="H198" s="190">
        <v>2</v>
      </c>
      <c r="I198" s="191"/>
      <c r="J198" s="192">
        <f t="shared" si="10"/>
        <v>0</v>
      </c>
      <c r="K198" s="193"/>
      <c r="L198" s="194"/>
      <c r="M198" s="195" t="s">
        <v>1</v>
      </c>
      <c r="N198" s="196" t="s">
        <v>41</v>
      </c>
      <c r="P198" s="154">
        <f t="shared" si="11"/>
        <v>0</v>
      </c>
      <c r="Q198" s="154">
        <v>0</v>
      </c>
      <c r="R198" s="154">
        <f t="shared" si="12"/>
        <v>0</v>
      </c>
      <c r="S198" s="154">
        <v>0</v>
      </c>
      <c r="T198" s="155">
        <f t="shared" si="13"/>
        <v>0</v>
      </c>
      <c r="AR198" s="156" t="s">
        <v>814</v>
      </c>
      <c r="AT198" s="156" t="s">
        <v>444</v>
      </c>
      <c r="AU198" s="156" t="s">
        <v>88</v>
      </c>
      <c r="AY198" s="17" t="s">
        <v>177</v>
      </c>
      <c r="BE198" s="157">
        <f t="shared" si="14"/>
        <v>0</v>
      </c>
      <c r="BF198" s="157">
        <f t="shared" si="15"/>
        <v>0</v>
      </c>
      <c r="BG198" s="157">
        <f t="shared" si="16"/>
        <v>0</v>
      </c>
      <c r="BH198" s="157">
        <f t="shared" si="17"/>
        <v>0</v>
      </c>
      <c r="BI198" s="157">
        <f t="shared" si="18"/>
        <v>0</v>
      </c>
      <c r="BJ198" s="17" t="s">
        <v>88</v>
      </c>
      <c r="BK198" s="157">
        <f t="shared" si="19"/>
        <v>0</v>
      </c>
      <c r="BL198" s="17" t="s">
        <v>356</v>
      </c>
      <c r="BM198" s="156" t="s">
        <v>509</v>
      </c>
    </row>
    <row r="199" spans="2:65" s="1" customFormat="1" ht="21.75" customHeight="1">
      <c r="B199" s="143"/>
      <c r="C199" s="144" t="s">
        <v>502</v>
      </c>
      <c r="D199" s="144" t="s">
        <v>179</v>
      </c>
      <c r="E199" s="145" t="s">
        <v>3894</v>
      </c>
      <c r="F199" s="146" t="s">
        <v>3895</v>
      </c>
      <c r="G199" s="147" t="s">
        <v>260</v>
      </c>
      <c r="H199" s="148">
        <v>1</v>
      </c>
      <c r="I199" s="149"/>
      <c r="J199" s="150">
        <f t="shared" si="10"/>
        <v>0</v>
      </c>
      <c r="K199" s="151"/>
      <c r="L199" s="32"/>
      <c r="M199" s="152" t="s">
        <v>1</v>
      </c>
      <c r="N199" s="153" t="s">
        <v>41</v>
      </c>
      <c r="P199" s="154">
        <f t="shared" si="11"/>
        <v>0</v>
      </c>
      <c r="Q199" s="154">
        <v>0</v>
      </c>
      <c r="R199" s="154">
        <f t="shared" si="12"/>
        <v>0</v>
      </c>
      <c r="S199" s="154">
        <v>0</v>
      </c>
      <c r="T199" s="155">
        <f t="shared" si="13"/>
        <v>0</v>
      </c>
      <c r="AR199" s="156" t="s">
        <v>356</v>
      </c>
      <c r="AT199" s="156" t="s">
        <v>179</v>
      </c>
      <c r="AU199" s="156" t="s">
        <v>88</v>
      </c>
      <c r="AY199" s="17" t="s">
        <v>177</v>
      </c>
      <c r="BE199" s="157">
        <f t="shared" si="14"/>
        <v>0</v>
      </c>
      <c r="BF199" s="157">
        <f t="shared" si="15"/>
        <v>0</v>
      </c>
      <c r="BG199" s="157">
        <f t="shared" si="16"/>
        <v>0</v>
      </c>
      <c r="BH199" s="157">
        <f t="shared" si="17"/>
        <v>0</v>
      </c>
      <c r="BI199" s="157">
        <f t="shared" si="18"/>
        <v>0</v>
      </c>
      <c r="BJ199" s="17" t="s">
        <v>88</v>
      </c>
      <c r="BK199" s="157">
        <f t="shared" si="19"/>
        <v>0</v>
      </c>
      <c r="BL199" s="17" t="s">
        <v>356</v>
      </c>
      <c r="BM199" s="156" t="s">
        <v>516</v>
      </c>
    </row>
    <row r="200" spans="2:65" s="1" customFormat="1" ht="16.5" customHeight="1">
      <c r="B200" s="143"/>
      <c r="C200" s="144" t="s">
        <v>356</v>
      </c>
      <c r="D200" s="144" t="s">
        <v>179</v>
      </c>
      <c r="E200" s="145" t="s">
        <v>3896</v>
      </c>
      <c r="F200" s="146" t="s">
        <v>3897</v>
      </c>
      <c r="G200" s="147" t="s">
        <v>260</v>
      </c>
      <c r="H200" s="148">
        <v>9</v>
      </c>
      <c r="I200" s="149"/>
      <c r="J200" s="150">
        <f t="shared" si="10"/>
        <v>0</v>
      </c>
      <c r="K200" s="151"/>
      <c r="L200" s="32"/>
      <c r="M200" s="152" t="s">
        <v>1</v>
      </c>
      <c r="N200" s="153" t="s">
        <v>41</v>
      </c>
      <c r="P200" s="154">
        <f t="shared" si="11"/>
        <v>0</v>
      </c>
      <c r="Q200" s="154">
        <v>0</v>
      </c>
      <c r="R200" s="154">
        <f t="shared" si="12"/>
        <v>0</v>
      </c>
      <c r="S200" s="154">
        <v>0</v>
      </c>
      <c r="T200" s="155">
        <f t="shared" si="13"/>
        <v>0</v>
      </c>
      <c r="AR200" s="156" t="s">
        <v>356</v>
      </c>
      <c r="AT200" s="156" t="s">
        <v>179</v>
      </c>
      <c r="AU200" s="156" t="s">
        <v>88</v>
      </c>
      <c r="AY200" s="17" t="s">
        <v>177</v>
      </c>
      <c r="BE200" s="157">
        <f t="shared" si="14"/>
        <v>0</v>
      </c>
      <c r="BF200" s="157">
        <f t="shared" si="15"/>
        <v>0</v>
      </c>
      <c r="BG200" s="157">
        <f t="shared" si="16"/>
        <v>0</v>
      </c>
      <c r="BH200" s="157">
        <f t="shared" si="17"/>
        <v>0</v>
      </c>
      <c r="BI200" s="157">
        <f t="shared" si="18"/>
        <v>0</v>
      </c>
      <c r="BJ200" s="17" t="s">
        <v>88</v>
      </c>
      <c r="BK200" s="157">
        <f t="shared" si="19"/>
        <v>0</v>
      </c>
      <c r="BL200" s="17" t="s">
        <v>356</v>
      </c>
      <c r="BM200" s="156" t="s">
        <v>519</v>
      </c>
    </row>
    <row r="201" spans="2:65" s="1" customFormat="1" ht="24.15" customHeight="1">
      <c r="B201" s="143"/>
      <c r="C201" s="186" t="s">
        <v>513</v>
      </c>
      <c r="D201" s="186" t="s">
        <v>444</v>
      </c>
      <c r="E201" s="187" t="s">
        <v>3898</v>
      </c>
      <c r="F201" s="188" t="s">
        <v>3899</v>
      </c>
      <c r="G201" s="189" t="s">
        <v>260</v>
      </c>
      <c r="H201" s="190">
        <v>9</v>
      </c>
      <c r="I201" s="191"/>
      <c r="J201" s="192">
        <f t="shared" ref="J201:J206" si="20">ROUND(I201*H201,2)</f>
        <v>0</v>
      </c>
      <c r="K201" s="193"/>
      <c r="L201" s="194"/>
      <c r="M201" s="195" t="s">
        <v>1</v>
      </c>
      <c r="N201" s="196" t="s">
        <v>41</v>
      </c>
      <c r="P201" s="154">
        <f t="shared" ref="P201:P206" si="21">O201*H201</f>
        <v>0</v>
      </c>
      <c r="Q201" s="154">
        <v>0</v>
      </c>
      <c r="R201" s="154">
        <f t="shared" ref="R201:R206" si="22">Q201*H201</f>
        <v>0</v>
      </c>
      <c r="S201" s="154">
        <v>0</v>
      </c>
      <c r="T201" s="155">
        <f t="shared" ref="T201:T206" si="23">S201*H201</f>
        <v>0</v>
      </c>
      <c r="AR201" s="156" t="s">
        <v>814</v>
      </c>
      <c r="AT201" s="156" t="s">
        <v>444</v>
      </c>
      <c r="AU201" s="156" t="s">
        <v>88</v>
      </c>
      <c r="AY201" s="17" t="s">
        <v>177</v>
      </c>
      <c r="BE201" s="157">
        <f t="shared" ref="BE201:BE206" si="24">IF(N201="základná",J201,0)</f>
        <v>0</v>
      </c>
      <c r="BF201" s="157">
        <f t="shared" ref="BF201:BF206" si="25">IF(N201="znížená",J201,0)</f>
        <v>0</v>
      </c>
      <c r="BG201" s="157">
        <f t="shared" ref="BG201:BG206" si="26">IF(N201="zákl. prenesená",J201,0)</f>
        <v>0</v>
      </c>
      <c r="BH201" s="157">
        <f t="shared" ref="BH201:BH206" si="27">IF(N201="zníž. prenesená",J201,0)</f>
        <v>0</v>
      </c>
      <c r="BI201" s="157">
        <f t="shared" ref="BI201:BI206" si="28">IF(N201="nulová",J201,0)</f>
        <v>0</v>
      </c>
      <c r="BJ201" s="17" t="s">
        <v>88</v>
      </c>
      <c r="BK201" s="157">
        <f t="shared" ref="BK201:BK206" si="29">ROUND(I201*H201,2)</f>
        <v>0</v>
      </c>
      <c r="BL201" s="17" t="s">
        <v>356</v>
      </c>
      <c r="BM201" s="156" t="s">
        <v>526</v>
      </c>
    </row>
    <row r="202" spans="2:65" s="1" customFormat="1" ht="16.5" customHeight="1">
      <c r="B202" s="143"/>
      <c r="C202" s="144" t="s">
        <v>361</v>
      </c>
      <c r="D202" s="144" t="s">
        <v>179</v>
      </c>
      <c r="E202" s="145" t="s">
        <v>3900</v>
      </c>
      <c r="F202" s="146" t="s">
        <v>3901</v>
      </c>
      <c r="G202" s="147" t="s">
        <v>260</v>
      </c>
      <c r="H202" s="148">
        <v>2</v>
      </c>
      <c r="I202" s="149"/>
      <c r="J202" s="150">
        <f t="shared" si="20"/>
        <v>0</v>
      </c>
      <c r="K202" s="151"/>
      <c r="L202" s="32"/>
      <c r="M202" s="152" t="s">
        <v>1</v>
      </c>
      <c r="N202" s="153" t="s">
        <v>41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AR202" s="156" t="s">
        <v>356</v>
      </c>
      <c r="AT202" s="156" t="s">
        <v>179</v>
      </c>
      <c r="AU202" s="156" t="s">
        <v>88</v>
      </c>
      <c r="AY202" s="17" t="s">
        <v>177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88</v>
      </c>
      <c r="BK202" s="157">
        <f t="shared" si="29"/>
        <v>0</v>
      </c>
      <c r="BL202" s="17" t="s">
        <v>356</v>
      </c>
      <c r="BM202" s="156" t="s">
        <v>530</v>
      </c>
    </row>
    <row r="203" spans="2:65" s="1" customFormat="1" ht="24.15" customHeight="1">
      <c r="B203" s="143"/>
      <c r="C203" s="186" t="s">
        <v>523</v>
      </c>
      <c r="D203" s="186" t="s">
        <v>444</v>
      </c>
      <c r="E203" s="187" t="s">
        <v>1574</v>
      </c>
      <c r="F203" s="188" t="s">
        <v>1941</v>
      </c>
      <c r="G203" s="189" t="s">
        <v>618</v>
      </c>
      <c r="H203" s="191"/>
      <c r="I203" s="191"/>
      <c r="J203" s="192">
        <f t="shared" si="20"/>
        <v>0</v>
      </c>
      <c r="K203" s="193"/>
      <c r="L203" s="194"/>
      <c r="M203" s="195" t="s">
        <v>1</v>
      </c>
      <c r="N203" s="196" t="s">
        <v>41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AR203" s="156" t="s">
        <v>814</v>
      </c>
      <c r="AT203" s="156" t="s">
        <v>444</v>
      </c>
      <c r="AU203" s="156" t="s">
        <v>88</v>
      </c>
      <c r="AY203" s="17" t="s">
        <v>177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7" t="s">
        <v>88</v>
      </c>
      <c r="BK203" s="157">
        <f t="shared" si="29"/>
        <v>0</v>
      </c>
      <c r="BL203" s="17" t="s">
        <v>356</v>
      </c>
      <c r="BM203" s="156" t="s">
        <v>534</v>
      </c>
    </row>
    <row r="204" spans="2:65" s="1" customFormat="1" ht="16.5" customHeight="1">
      <c r="B204" s="143"/>
      <c r="C204" s="144" t="s">
        <v>365</v>
      </c>
      <c r="D204" s="144" t="s">
        <v>179</v>
      </c>
      <c r="E204" s="145" t="s">
        <v>1942</v>
      </c>
      <c r="F204" s="146" t="s">
        <v>1575</v>
      </c>
      <c r="G204" s="147" t="s">
        <v>618</v>
      </c>
      <c r="H204" s="149"/>
      <c r="I204" s="149"/>
      <c r="J204" s="150">
        <f t="shared" si="20"/>
        <v>0</v>
      </c>
      <c r="K204" s="151"/>
      <c r="L204" s="32"/>
      <c r="M204" s="152" t="s">
        <v>1</v>
      </c>
      <c r="N204" s="153" t="s">
        <v>41</v>
      </c>
      <c r="P204" s="154">
        <f t="shared" si="21"/>
        <v>0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AR204" s="156" t="s">
        <v>356</v>
      </c>
      <c r="AT204" s="156" t="s">
        <v>179</v>
      </c>
      <c r="AU204" s="156" t="s">
        <v>88</v>
      </c>
      <c r="AY204" s="17" t="s">
        <v>177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7" t="s">
        <v>88</v>
      </c>
      <c r="BK204" s="157">
        <f t="shared" si="29"/>
        <v>0</v>
      </c>
      <c r="BL204" s="17" t="s">
        <v>356</v>
      </c>
      <c r="BM204" s="156" t="s">
        <v>539</v>
      </c>
    </row>
    <row r="205" spans="2:65" s="1" customFormat="1" ht="16.5" customHeight="1">
      <c r="B205" s="143"/>
      <c r="C205" s="144" t="s">
        <v>531</v>
      </c>
      <c r="D205" s="144" t="s">
        <v>179</v>
      </c>
      <c r="E205" s="145" t="s">
        <v>1574</v>
      </c>
      <c r="F205" s="146" t="s">
        <v>1944</v>
      </c>
      <c r="G205" s="147" t="s">
        <v>618</v>
      </c>
      <c r="H205" s="149"/>
      <c r="I205" s="149"/>
      <c r="J205" s="150">
        <f t="shared" si="20"/>
        <v>0</v>
      </c>
      <c r="K205" s="151"/>
      <c r="L205" s="32"/>
      <c r="M205" s="152" t="s">
        <v>1</v>
      </c>
      <c r="N205" s="153" t="s">
        <v>41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AR205" s="156" t="s">
        <v>356</v>
      </c>
      <c r="AT205" s="156" t="s">
        <v>179</v>
      </c>
      <c r="AU205" s="156" t="s">
        <v>88</v>
      </c>
      <c r="AY205" s="17" t="s">
        <v>177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7" t="s">
        <v>88</v>
      </c>
      <c r="BK205" s="157">
        <f t="shared" si="29"/>
        <v>0</v>
      </c>
      <c r="BL205" s="17" t="s">
        <v>356</v>
      </c>
      <c r="BM205" s="156" t="s">
        <v>546</v>
      </c>
    </row>
    <row r="206" spans="2:65" s="1" customFormat="1" ht="16.5" customHeight="1">
      <c r="B206" s="143"/>
      <c r="C206" s="144" t="s">
        <v>371</v>
      </c>
      <c r="D206" s="144" t="s">
        <v>179</v>
      </c>
      <c r="E206" s="145" t="s">
        <v>3902</v>
      </c>
      <c r="F206" s="146" t="s">
        <v>1576</v>
      </c>
      <c r="G206" s="147" t="s">
        <v>618</v>
      </c>
      <c r="H206" s="149"/>
      <c r="I206" s="149"/>
      <c r="J206" s="150">
        <f t="shared" si="20"/>
        <v>0</v>
      </c>
      <c r="K206" s="151"/>
      <c r="L206" s="32"/>
      <c r="M206" s="152" t="s">
        <v>1</v>
      </c>
      <c r="N206" s="153" t="s">
        <v>41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AR206" s="156" t="s">
        <v>356</v>
      </c>
      <c r="AT206" s="156" t="s">
        <v>179</v>
      </c>
      <c r="AU206" s="156" t="s">
        <v>88</v>
      </c>
      <c r="AY206" s="17" t="s">
        <v>177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7" t="s">
        <v>88</v>
      </c>
      <c r="BK206" s="157">
        <f t="shared" si="29"/>
        <v>0</v>
      </c>
      <c r="BL206" s="17" t="s">
        <v>356</v>
      </c>
      <c r="BM206" s="156" t="s">
        <v>550</v>
      </c>
    </row>
    <row r="207" spans="2:65" s="11" customFormat="1" ht="22.95" customHeight="1">
      <c r="B207" s="131"/>
      <c r="D207" s="132" t="s">
        <v>74</v>
      </c>
      <c r="E207" s="141" t="s">
        <v>1946</v>
      </c>
      <c r="F207" s="141" t="s">
        <v>3903</v>
      </c>
      <c r="I207" s="134"/>
      <c r="J207" s="142">
        <f>BK207</f>
        <v>0</v>
      </c>
      <c r="L207" s="131"/>
      <c r="M207" s="136"/>
      <c r="P207" s="137">
        <f>SUM(P208:P220)</f>
        <v>0</v>
      </c>
      <c r="R207" s="137">
        <f>SUM(R208:R220)</f>
        <v>0</v>
      </c>
      <c r="T207" s="138">
        <f>SUM(T208:T220)</f>
        <v>0</v>
      </c>
      <c r="AR207" s="132" t="s">
        <v>82</v>
      </c>
      <c r="AT207" s="139" t="s">
        <v>74</v>
      </c>
      <c r="AU207" s="139" t="s">
        <v>82</v>
      </c>
      <c r="AY207" s="132" t="s">
        <v>177</v>
      </c>
      <c r="BK207" s="140">
        <f>SUM(BK208:BK220)</f>
        <v>0</v>
      </c>
    </row>
    <row r="208" spans="2:65" s="1" customFormat="1" ht="16.5" customHeight="1">
      <c r="B208" s="143"/>
      <c r="C208" s="144" t="s">
        <v>543</v>
      </c>
      <c r="D208" s="144" t="s">
        <v>179</v>
      </c>
      <c r="E208" s="145" t="s">
        <v>1947</v>
      </c>
      <c r="F208" s="146" t="s">
        <v>1948</v>
      </c>
      <c r="G208" s="147" t="s">
        <v>213</v>
      </c>
      <c r="H208" s="148">
        <v>200</v>
      </c>
      <c r="I208" s="149"/>
      <c r="J208" s="150">
        <f t="shared" ref="J208:J220" si="30">ROUND(I208*H208,2)</f>
        <v>0</v>
      </c>
      <c r="K208" s="151"/>
      <c r="L208" s="32"/>
      <c r="M208" s="152" t="s">
        <v>1</v>
      </c>
      <c r="N208" s="153" t="s">
        <v>41</v>
      </c>
      <c r="P208" s="154">
        <f t="shared" ref="P208:P220" si="31">O208*H208</f>
        <v>0</v>
      </c>
      <c r="Q208" s="154">
        <v>0</v>
      </c>
      <c r="R208" s="154">
        <f t="shared" ref="R208:R220" si="32">Q208*H208</f>
        <v>0</v>
      </c>
      <c r="S208" s="154">
        <v>0</v>
      </c>
      <c r="T208" s="155">
        <f t="shared" ref="T208:T220" si="33">S208*H208</f>
        <v>0</v>
      </c>
      <c r="AR208" s="156" t="s">
        <v>183</v>
      </c>
      <c r="AT208" s="156" t="s">
        <v>179</v>
      </c>
      <c r="AU208" s="156" t="s">
        <v>88</v>
      </c>
      <c r="AY208" s="17" t="s">
        <v>177</v>
      </c>
      <c r="BE208" s="157">
        <f t="shared" ref="BE208:BE220" si="34">IF(N208="základná",J208,0)</f>
        <v>0</v>
      </c>
      <c r="BF208" s="157">
        <f t="shared" ref="BF208:BF220" si="35">IF(N208="znížená",J208,0)</f>
        <v>0</v>
      </c>
      <c r="BG208" s="157">
        <f t="shared" ref="BG208:BG220" si="36">IF(N208="zákl. prenesená",J208,0)</f>
        <v>0</v>
      </c>
      <c r="BH208" s="157">
        <f t="shared" ref="BH208:BH220" si="37">IF(N208="zníž. prenesená",J208,0)</f>
        <v>0</v>
      </c>
      <c r="BI208" s="157">
        <f t="shared" ref="BI208:BI220" si="38">IF(N208="nulová",J208,0)</f>
        <v>0</v>
      </c>
      <c r="BJ208" s="17" t="s">
        <v>88</v>
      </c>
      <c r="BK208" s="157">
        <f t="shared" ref="BK208:BK220" si="39">ROUND(I208*H208,2)</f>
        <v>0</v>
      </c>
      <c r="BL208" s="17" t="s">
        <v>183</v>
      </c>
      <c r="BM208" s="156" t="s">
        <v>558</v>
      </c>
    </row>
    <row r="209" spans="2:65" s="1" customFormat="1" ht="24.15" customHeight="1">
      <c r="B209" s="143"/>
      <c r="C209" s="186" t="s">
        <v>384</v>
      </c>
      <c r="D209" s="186" t="s">
        <v>444</v>
      </c>
      <c r="E209" s="187" t="s">
        <v>1949</v>
      </c>
      <c r="F209" s="188" t="s">
        <v>1950</v>
      </c>
      <c r="G209" s="189" t="s">
        <v>213</v>
      </c>
      <c r="H209" s="190">
        <v>200</v>
      </c>
      <c r="I209" s="191"/>
      <c r="J209" s="192">
        <f t="shared" si="30"/>
        <v>0</v>
      </c>
      <c r="K209" s="193"/>
      <c r="L209" s="194"/>
      <c r="M209" s="195" t="s">
        <v>1</v>
      </c>
      <c r="N209" s="196" t="s">
        <v>41</v>
      </c>
      <c r="P209" s="154">
        <f t="shared" si="31"/>
        <v>0</v>
      </c>
      <c r="Q209" s="154">
        <v>0</v>
      </c>
      <c r="R209" s="154">
        <f t="shared" si="32"/>
        <v>0</v>
      </c>
      <c r="S209" s="154">
        <v>0</v>
      </c>
      <c r="T209" s="155">
        <f t="shared" si="33"/>
        <v>0</v>
      </c>
      <c r="AR209" s="156" t="s">
        <v>206</v>
      </c>
      <c r="AT209" s="156" t="s">
        <v>444</v>
      </c>
      <c r="AU209" s="156" t="s">
        <v>88</v>
      </c>
      <c r="AY209" s="17" t="s">
        <v>177</v>
      </c>
      <c r="BE209" s="157">
        <f t="shared" si="34"/>
        <v>0</v>
      </c>
      <c r="BF209" s="157">
        <f t="shared" si="35"/>
        <v>0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7" t="s">
        <v>88</v>
      </c>
      <c r="BK209" s="157">
        <f t="shared" si="39"/>
        <v>0</v>
      </c>
      <c r="BL209" s="17" t="s">
        <v>183</v>
      </c>
      <c r="BM209" s="156" t="s">
        <v>565</v>
      </c>
    </row>
    <row r="210" spans="2:65" s="1" customFormat="1" ht="24.15" customHeight="1">
      <c r="B210" s="143"/>
      <c r="C210" s="144" t="s">
        <v>552</v>
      </c>
      <c r="D210" s="144" t="s">
        <v>179</v>
      </c>
      <c r="E210" s="145" t="s">
        <v>1664</v>
      </c>
      <c r="F210" s="146" t="s">
        <v>1951</v>
      </c>
      <c r="G210" s="147" t="s">
        <v>260</v>
      </c>
      <c r="H210" s="148">
        <v>46</v>
      </c>
      <c r="I210" s="149"/>
      <c r="J210" s="150">
        <f t="shared" si="30"/>
        <v>0</v>
      </c>
      <c r="K210" s="151"/>
      <c r="L210" s="32"/>
      <c r="M210" s="152" t="s">
        <v>1</v>
      </c>
      <c r="N210" s="153" t="s">
        <v>41</v>
      </c>
      <c r="P210" s="154">
        <f t="shared" si="31"/>
        <v>0</v>
      </c>
      <c r="Q210" s="154">
        <v>0</v>
      </c>
      <c r="R210" s="154">
        <f t="shared" si="32"/>
        <v>0</v>
      </c>
      <c r="S210" s="154">
        <v>0</v>
      </c>
      <c r="T210" s="155">
        <f t="shared" si="33"/>
        <v>0</v>
      </c>
      <c r="AR210" s="156" t="s">
        <v>183</v>
      </c>
      <c r="AT210" s="156" t="s">
        <v>179</v>
      </c>
      <c r="AU210" s="156" t="s">
        <v>88</v>
      </c>
      <c r="AY210" s="17" t="s">
        <v>177</v>
      </c>
      <c r="BE210" s="157">
        <f t="shared" si="34"/>
        <v>0</v>
      </c>
      <c r="BF210" s="157">
        <f t="shared" si="35"/>
        <v>0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7" t="s">
        <v>88</v>
      </c>
      <c r="BK210" s="157">
        <f t="shared" si="39"/>
        <v>0</v>
      </c>
      <c r="BL210" s="17" t="s">
        <v>183</v>
      </c>
      <c r="BM210" s="156" t="s">
        <v>573</v>
      </c>
    </row>
    <row r="211" spans="2:65" s="1" customFormat="1" ht="21.75" customHeight="1">
      <c r="B211" s="143"/>
      <c r="C211" s="144" t="s">
        <v>389</v>
      </c>
      <c r="D211" s="144" t="s">
        <v>179</v>
      </c>
      <c r="E211" s="145" t="s">
        <v>3904</v>
      </c>
      <c r="F211" s="146" t="s">
        <v>1953</v>
      </c>
      <c r="G211" s="147" t="s">
        <v>260</v>
      </c>
      <c r="H211" s="148">
        <v>3</v>
      </c>
      <c r="I211" s="149"/>
      <c r="J211" s="150">
        <f t="shared" si="30"/>
        <v>0</v>
      </c>
      <c r="K211" s="151"/>
      <c r="L211" s="32"/>
      <c r="M211" s="152" t="s">
        <v>1</v>
      </c>
      <c r="N211" s="153" t="s">
        <v>41</v>
      </c>
      <c r="P211" s="154">
        <f t="shared" si="31"/>
        <v>0</v>
      </c>
      <c r="Q211" s="154">
        <v>0</v>
      </c>
      <c r="R211" s="154">
        <f t="shared" si="32"/>
        <v>0</v>
      </c>
      <c r="S211" s="154">
        <v>0</v>
      </c>
      <c r="T211" s="155">
        <f t="shared" si="33"/>
        <v>0</v>
      </c>
      <c r="AR211" s="156" t="s">
        <v>183</v>
      </c>
      <c r="AT211" s="156" t="s">
        <v>179</v>
      </c>
      <c r="AU211" s="156" t="s">
        <v>88</v>
      </c>
      <c r="AY211" s="17" t="s">
        <v>177</v>
      </c>
      <c r="BE211" s="157">
        <f t="shared" si="34"/>
        <v>0</v>
      </c>
      <c r="BF211" s="157">
        <f t="shared" si="35"/>
        <v>0</v>
      </c>
      <c r="BG211" s="157">
        <f t="shared" si="36"/>
        <v>0</v>
      </c>
      <c r="BH211" s="157">
        <f t="shared" si="37"/>
        <v>0</v>
      </c>
      <c r="BI211" s="157">
        <f t="shared" si="38"/>
        <v>0</v>
      </c>
      <c r="BJ211" s="17" t="s">
        <v>88</v>
      </c>
      <c r="BK211" s="157">
        <f t="shared" si="39"/>
        <v>0</v>
      </c>
      <c r="BL211" s="17" t="s">
        <v>183</v>
      </c>
      <c r="BM211" s="156" t="s">
        <v>579</v>
      </c>
    </row>
    <row r="212" spans="2:65" s="1" customFormat="1" ht="24.15" customHeight="1">
      <c r="B212" s="143"/>
      <c r="C212" s="186" t="s">
        <v>562</v>
      </c>
      <c r="D212" s="186" t="s">
        <v>444</v>
      </c>
      <c r="E212" s="187" t="s">
        <v>1954</v>
      </c>
      <c r="F212" s="188" t="s">
        <v>1955</v>
      </c>
      <c r="G212" s="189" t="s">
        <v>260</v>
      </c>
      <c r="H212" s="190">
        <v>3</v>
      </c>
      <c r="I212" s="191"/>
      <c r="J212" s="192">
        <f t="shared" si="30"/>
        <v>0</v>
      </c>
      <c r="K212" s="193"/>
      <c r="L212" s="194"/>
      <c r="M212" s="195" t="s">
        <v>1</v>
      </c>
      <c r="N212" s="196" t="s">
        <v>41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AR212" s="156" t="s">
        <v>206</v>
      </c>
      <c r="AT212" s="156" t="s">
        <v>444</v>
      </c>
      <c r="AU212" s="156" t="s">
        <v>88</v>
      </c>
      <c r="AY212" s="17" t="s">
        <v>177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88</v>
      </c>
      <c r="BK212" s="157">
        <f t="shared" si="39"/>
        <v>0</v>
      </c>
      <c r="BL212" s="17" t="s">
        <v>183</v>
      </c>
      <c r="BM212" s="156" t="s">
        <v>582</v>
      </c>
    </row>
    <row r="213" spans="2:65" s="1" customFormat="1" ht="24.15" customHeight="1">
      <c r="B213" s="143"/>
      <c r="C213" s="186" t="s">
        <v>393</v>
      </c>
      <c r="D213" s="186" t="s">
        <v>444</v>
      </c>
      <c r="E213" s="187" t="s">
        <v>1943</v>
      </c>
      <c r="F213" s="188" t="s">
        <v>1941</v>
      </c>
      <c r="G213" s="189" t="s">
        <v>618</v>
      </c>
      <c r="H213" s="191"/>
      <c r="I213" s="191"/>
      <c r="J213" s="192">
        <f t="shared" si="30"/>
        <v>0</v>
      </c>
      <c r="K213" s="193"/>
      <c r="L213" s="194"/>
      <c r="M213" s="195" t="s">
        <v>1</v>
      </c>
      <c r="N213" s="196" t="s">
        <v>41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AR213" s="156" t="s">
        <v>206</v>
      </c>
      <c r="AT213" s="156" t="s">
        <v>444</v>
      </c>
      <c r="AU213" s="156" t="s">
        <v>88</v>
      </c>
      <c r="AY213" s="17" t="s">
        <v>177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88</v>
      </c>
      <c r="BK213" s="157">
        <f t="shared" si="39"/>
        <v>0</v>
      </c>
      <c r="BL213" s="17" t="s">
        <v>183</v>
      </c>
      <c r="BM213" s="156" t="s">
        <v>586</v>
      </c>
    </row>
    <row r="214" spans="2:65" s="1" customFormat="1" ht="16.5" customHeight="1">
      <c r="B214" s="143"/>
      <c r="C214" s="144" t="s">
        <v>576</v>
      </c>
      <c r="D214" s="144" t="s">
        <v>179</v>
      </c>
      <c r="E214" s="145" t="s">
        <v>1943</v>
      </c>
      <c r="F214" s="146" t="s">
        <v>1944</v>
      </c>
      <c r="G214" s="147" t="s">
        <v>618</v>
      </c>
      <c r="H214" s="149"/>
      <c r="I214" s="149"/>
      <c r="J214" s="150">
        <f t="shared" si="30"/>
        <v>0</v>
      </c>
      <c r="K214" s="151"/>
      <c r="L214" s="32"/>
      <c r="M214" s="152" t="s">
        <v>1</v>
      </c>
      <c r="N214" s="153" t="s">
        <v>41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AR214" s="156" t="s">
        <v>183</v>
      </c>
      <c r="AT214" s="156" t="s">
        <v>179</v>
      </c>
      <c r="AU214" s="156" t="s">
        <v>88</v>
      </c>
      <c r="AY214" s="17" t="s">
        <v>177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88</v>
      </c>
      <c r="BK214" s="157">
        <f t="shared" si="39"/>
        <v>0</v>
      </c>
      <c r="BL214" s="17" t="s">
        <v>183</v>
      </c>
      <c r="BM214" s="156" t="s">
        <v>590</v>
      </c>
    </row>
    <row r="215" spans="2:65" s="1" customFormat="1" ht="16.5" customHeight="1">
      <c r="B215" s="143"/>
      <c r="C215" s="144" t="s">
        <v>405</v>
      </c>
      <c r="D215" s="144" t="s">
        <v>179</v>
      </c>
      <c r="E215" s="145" t="s">
        <v>1957</v>
      </c>
      <c r="F215" s="146" t="s">
        <v>1575</v>
      </c>
      <c r="G215" s="147" t="s">
        <v>618</v>
      </c>
      <c r="H215" s="149"/>
      <c r="I215" s="149"/>
      <c r="J215" s="150">
        <f t="shared" si="30"/>
        <v>0</v>
      </c>
      <c r="K215" s="151"/>
      <c r="L215" s="32"/>
      <c r="M215" s="152" t="s">
        <v>1</v>
      </c>
      <c r="N215" s="153" t="s">
        <v>41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AR215" s="156" t="s">
        <v>183</v>
      </c>
      <c r="AT215" s="156" t="s">
        <v>179</v>
      </c>
      <c r="AU215" s="156" t="s">
        <v>88</v>
      </c>
      <c r="AY215" s="17" t="s">
        <v>177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88</v>
      </c>
      <c r="BK215" s="157">
        <f t="shared" si="39"/>
        <v>0</v>
      </c>
      <c r="BL215" s="17" t="s">
        <v>183</v>
      </c>
      <c r="BM215" s="156" t="s">
        <v>594</v>
      </c>
    </row>
    <row r="216" spans="2:65" s="1" customFormat="1" ht="16.5" customHeight="1">
      <c r="B216" s="143"/>
      <c r="C216" s="144" t="s">
        <v>583</v>
      </c>
      <c r="D216" s="144" t="s">
        <v>179</v>
      </c>
      <c r="E216" s="145" t="s">
        <v>3905</v>
      </c>
      <c r="F216" s="146" t="s">
        <v>1576</v>
      </c>
      <c r="G216" s="147" t="s">
        <v>618</v>
      </c>
      <c r="H216" s="149"/>
      <c r="I216" s="149"/>
      <c r="J216" s="150">
        <f t="shared" si="30"/>
        <v>0</v>
      </c>
      <c r="K216" s="151"/>
      <c r="L216" s="32"/>
      <c r="M216" s="152" t="s">
        <v>1</v>
      </c>
      <c r="N216" s="153" t="s">
        <v>41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183</v>
      </c>
      <c r="AT216" s="156" t="s">
        <v>179</v>
      </c>
      <c r="AU216" s="156" t="s">
        <v>88</v>
      </c>
      <c r="AY216" s="17" t="s">
        <v>177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88</v>
      </c>
      <c r="BK216" s="157">
        <f t="shared" si="39"/>
        <v>0</v>
      </c>
      <c r="BL216" s="17" t="s">
        <v>183</v>
      </c>
      <c r="BM216" s="156" t="s">
        <v>598</v>
      </c>
    </row>
    <row r="217" spans="2:65" s="1" customFormat="1" ht="21.75" customHeight="1">
      <c r="B217" s="143"/>
      <c r="C217" s="144" t="s">
        <v>409</v>
      </c>
      <c r="D217" s="144" t="s">
        <v>179</v>
      </c>
      <c r="E217" s="145" t="s">
        <v>3906</v>
      </c>
      <c r="F217" s="146" t="s">
        <v>3907</v>
      </c>
      <c r="G217" s="147" t="s">
        <v>260</v>
      </c>
      <c r="H217" s="148">
        <v>19</v>
      </c>
      <c r="I217" s="149"/>
      <c r="J217" s="150">
        <f t="shared" si="30"/>
        <v>0</v>
      </c>
      <c r="K217" s="151"/>
      <c r="L217" s="32"/>
      <c r="M217" s="152" t="s">
        <v>1</v>
      </c>
      <c r="N217" s="153" t="s">
        <v>41</v>
      </c>
      <c r="P217" s="154">
        <f t="shared" si="31"/>
        <v>0</v>
      </c>
      <c r="Q217" s="154">
        <v>0</v>
      </c>
      <c r="R217" s="154">
        <f t="shared" si="32"/>
        <v>0</v>
      </c>
      <c r="S217" s="154">
        <v>0</v>
      </c>
      <c r="T217" s="155">
        <f t="shared" si="33"/>
        <v>0</v>
      </c>
      <c r="AR217" s="156" t="s">
        <v>183</v>
      </c>
      <c r="AT217" s="156" t="s">
        <v>179</v>
      </c>
      <c r="AU217" s="156" t="s">
        <v>88</v>
      </c>
      <c r="AY217" s="17" t="s">
        <v>177</v>
      </c>
      <c r="BE217" s="157">
        <f t="shared" si="34"/>
        <v>0</v>
      </c>
      <c r="BF217" s="157">
        <f t="shared" si="35"/>
        <v>0</v>
      </c>
      <c r="BG217" s="157">
        <f t="shared" si="36"/>
        <v>0</v>
      </c>
      <c r="BH217" s="157">
        <f t="shared" si="37"/>
        <v>0</v>
      </c>
      <c r="BI217" s="157">
        <f t="shared" si="38"/>
        <v>0</v>
      </c>
      <c r="BJ217" s="17" t="s">
        <v>88</v>
      </c>
      <c r="BK217" s="157">
        <f t="shared" si="39"/>
        <v>0</v>
      </c>
      <c r="BL217" s="17" t="s">
        <v>183</v>
      </c>
      <c r="BM217" s="156" t="s">
        <v>602</v>
      </c>
    </row>
    <row r="218" spans="2:65" s="1" customFormat="1" ht="16.5" customHeight="1">
      <c r="B218" s="143"/>
      <c r="C218" s="144" t="s">
        <v>592</v>
      </c>
      <c r="D218" s="144" t="s">
        <v>179</v>
      </c>
      <c r="E218" s="145" t="s">
        <v>3908</v>
      </c>
      <c r="F218" s="146" t="s">
        <v>3909</v>
      </c>
      <c r="G218" s="147" t="s">
        <v>260</v>
      </c>
      <c r="H218" s="148">
        <v>4</v>
      </c>
      <c r="I218" s="149"/>
      <c r="J218" s="150">
        <f t="shared" si="30"/>
        <v>0</v>
      </c>
      <c r="K218" s="151"/>
      <c r="L218" s="32"/>
      <c r="M218" s="152" t="s">
        <v>1</v>
      </c>
      <c r="N218" s="153" t="s">
        <v>41</v>
      </c>
      <c r="P218" s="154">
        <f t="shared" si="31"/>
        <v>0</v>
      </c>
      <c r="Q218" s="154">
        <v>0</v>
      </c>
      <c r="R218" s="154">
        <f t="shared" si="32"/>
        <v>0</v>
      </c>
      <c r="S218" s="154">
        <v>0</v>
      </c>
      <c r="T218" s="155">
        <f t="shared" si="33"/>
        <v>0</v>
      </c>
      <c r="AR218" s="156" t="s">
        <v>183</v>
      </c>
      <c r="AT218" s="156" t="s">
        <v>179</v>
      </c>
      <c r="AU218" s="156" t="s">
        <v>88</v>
      </c>
      <c r="AY218" s="17" t="s">
        <v>177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7" t="s">
        <v>88</v>
      </c>
      <c r="BK218" s="157">
        <f t="shared" si="39"/>
        <v>0</v>
      </c>
      <c r="BL218" s="17" t="s">
        <v>183</v>
      </c>
      <c r="BM218" s="156" t="s">
        <v>606</v>
      </c>
    </row>
    <row r="219" spans="2:65" s="1" customFormat="1" ht="24.15" customHeight="1">
      <c r="B219" s="143"/>
      <c r="C219" s="144" t="s">
        <v>414</v>
      </c>
      <c r="D219" s="144" t="s">
        <v>179</v>
      </c>
      <c r="E219" s="145" t="s">
        <v>3910</v>
      </c>
      <c r="F219" s="146" t="s">
        <v>3911</v>
      </c>
      <c r="G219" s="147" t="s">
        <v>260</v>
      </c>
      <c r="H219" s="148">
        <v>1</v>
      </c>
      <c r="I219" s="149"/>
      <c r="J219" s="150">
        <f t="shared" si="30"/>
        <v>0</v>
      </c>
      <c r="K219" s="151"/>
      <c r="L219" s="32"/>
      <c r="M219" s="152" t="s">
        <v>1</v>
      </c>
      <c r="N219" s="153" t="s">
        <v>41</v>
      </c>
      <c r="P219" s="154">
        <f t="shared" si="31"/>
        <v>0</v>
      </c>
      <c r="Q219" s="154">
        <v>0</v>
      </c>
      <c r="R219" s="154">
        <f t="shared" si="32"/>
        <v>0</v>
      </c>
      <c r="S219" s="154">
        <v>0</v>
      </c>
      <c r="T219" s="155">
        <f t="shared" si="33"/>
        <v>0</v>
      </c>
      <c r="AR219" s="156" t="s">
        <v>183</v>
      </c>
      <c r="AT219" s="156" t="s">
        <v>179</v>
      </c>
      <c r="AU219" s="156" t="s">
        <v>88</v>
      </c>
      <c r="AY219" s="17" t="s">
        <v>177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7" t="s">
        <v>88</v>
      </c>
      <c r="BK219" s="157">
        <f t="shared" si="39"/>
        <v>0</v>
      </c>
      <c r="BL219" s="17" t="s">
        <v>183</v>
      </c>
      <c r="BM219" s="156" t="s">
        <v>611</v>
      </c>
    </row>
    <row r="220" spans="2:65" s="1" customFormat="1" ht="24.15" customHeight="1">
      <c r="B220" s="143"/>
      <c r="C220" s="144" t="s">
        <v>600</v>
      </c>
      <c r="D220" s="144" t="s">
        <v>179</v>
      </c>
      <c r="E220" s="145" t="s">
        <v>3912</v>
      </c>
      <c r="F220" s="146" t="s">
        <v>3913</v>
      </c>
      <c r="G220" s="147" t="s">
        <v>260</v>
      </c>
      <c r="H220" s="148">
        <v>28</v>
      </c>
      <c r="I220" s="149"/>
      <c r="J220" s="150">
        <f t="shared" si="30"/>
        <v>0</v>
      </c>
      <c r="K220" s="151"/>
      <c r="L220" s="32"/>
      <c r="M220" s="152" t="s">
        <v>1</v>
      </c>
      <c r="N220" s="153" t="s">
        <v>41</v>
      </c>
      <c r="P220" s="154">
        <f t="shared" si="31"/>
        <v>0</v>
      </c>
      <c r="Q220" s="154">
        <v>0</v>
      </c>
      <c r="R220" s="154">
        <f t="shared" si="32"/>
        <v>0</v>
      </c>
      <c r="S220" s="154">
        <v>0</v>
      </c>
      <c r="T220" s="155">
        <f t="shared" si="33"/>
        <v>0</v>
      </c>
      <c r="AR220" s="156" t="s">
        <v>183</v>
      </c>
      <c r="AT220" s="156" t="s">
        <v>179</v>
      </c>
      <c r="AU220" s="156" t="s">
        <v>88</v>
      </c>
      <c r="AY220" s="17" t="s">
        <v>177</v>
      </c>
      <c r="BE220" s="157">
        <f t="shared" si="34"/>
        <v>0</v>
      </c>
      <c r="BF220" s="157">
        <f t="shared" si="35"/>
        <v>0</v>
      </c>
      <c r="BG220" s="157">
        <f t="shared" si="36"/>
        <v>0</v>
      </c>
      <c r="BH220" s="157">
        <f t="shared" si="37"/>
        <v>0</v>
      </c>
      <c r="BI220" s="157">
        <f t="shared" si="38"/>
        <v>0</v>
      </c>
      <c r="BJ220" s="17" t="s">
        <v>88</v>
      </c>
      <c r="BK220" s="157">
        <f t="shared" si="39"/>
        <v>0</v>
      </c>
      <c r="BL220" s="17" t="s">
        <v>183</v>
      </c>
      <c r="BM220" s="156" t="s">
        <v>614</v>
      </c>
    </row>
    <row r="221" spans="2:65" s="11" customFormat="1" ht="22.95" customHeight="1">
      <c r="B221" s="131"/>
      <c r="D221" s="132" t="s">
        <v>74</v>
      </c>
      <c r="E221" s="141" t="s">
        <v>1960</v>
      </c>
      <c r="F221" s="141" t="s">
        <v>1961</v>
      </c>
      <c r="I221" s="134"/>
      <c r="J221" s="142">
        <f>BK221</f>
        <v>0</v>
      </c>
      <c r="L221" s="131"/>
      <c r="M221" s="136"/>
      <c r="P221" s="137">
        <f>SUM(P222:P227)</f>
        <v>0</v>
      </c>
      <c r="R221" s="137">
        <f>SUM(R222:R227)</f>
        <v>0</v>
      </c>
      <c r="T221" s="138">
        <f>SUM(T222:T227)</f>
        <v>0</v>
      </c>
      <c r="AR221" s="132" t="s">
        <v>82</v>
      </c>
      <c r="AT221" s="139" t="s">
        <v>74</v>
      </c>
      <c r="AU221" s="139" t="s">
        <v>82</v>
      </c>
      <c r="AY221" s="132" t="s">
        <v>177</v>
      </c>
      <c r="BK221" s="140">
        <f>SUM(BK222:BK227)</f>
        <v>0</v>
      </c>
    </row>
    <row r="222" spans="2:65" s="1" customFormat="1" ht="16.5" customHeight="1">
      <c r="B222" s="143"/>
      <c r="C222" s="144" t="s">
        <v>419</v>
      </c>
      <c r="D222" s="144" t="s">
        <v>179</v>
      </c>
      <c r="E222" s="145" t="s">
        <v>1972</v>
      </c>
      <c r="F222" s="146" t="s">
        <v>1973</v>
      </c>
      <c r="G222" s="147" t="s">
        <v>213</v>
      </c>
      <c r="H222" s="148">
        <v>60</v>
      </c>
      <c r="I222" s="149"/>
      <c r="J222" s="150">
        <f t="shared" ref="J222:J227" si="40">ROUND(I222*H222,2)</f>
        <v>0</v>
      </c>
      <c r="K222" s="151"/>
      <c r="L222" s="32"/>
      <c r="M222" s="152" t="s">
        <v>1</v>
      </c>
      <c r="N222" s="153" t="s">
        <v>41</v>
      </c>
      <c r="P222" s="154">
        <f t="shared" ref="P222:P227" si="41">O222*H222</f>
        <v>0</v>
      </c>
      <c r="Q222" s="154">
        <v>0</v>
      </c>
      <c r="R222" s="154">
        <f t="shared" ref="R222:R227" si="42">Q222*H222</f>
        <v>0</v>
      </c>
      <c r="S222" s="154">
        <v>0</v>
      </c>
      <c r="T222" s="155">
        <f t="shared" ref="T222:T227" si="43">S222*H222</f>
        <v>0</v>
      </c>
      <c r="AR222" s="156" t="s">
        <v>183</v>
      </c>
      <c r="AT222" s="156" t="s">
        <v>179</v>
      </c>
      <c r="AU222" s="156" t="s">
        <v>88</v>
      </c>
      <c r="AY222" s="17" t="s">
        <v>177</v>
      </c>
      <c r="BE222" s="157">
        <f t="shared" ref="BE222:BE227" si="44">IF(N222="základná",J222,0)</f>
        <v>0</v>
      </c>
      <c r="BF222" s="157">
        <f t="shared" ref="BF222:BF227" si="45">IF(N222="znížená",J222,0)</f>
        <v>0</v>
      </c>
      <c r="BG222" s="157">
        <f t="shared" ref="BG222:BG227" si="46">IF(N222="zákl. prenesená",J222,0)</f>
        <v>0</v>
      </c>
      <c r="BH222" s="157">
        <f t="shared" ref="BH222:BH227" si="47">IF(N222="zníž. prenesená",J222,0)</f>
        <v>0</v>
      </c>
      <c r="BI222" s="157">
        <f t="shared" ref="BI222:BI227" si="48">IF(N222="nulová",J222,0)</f>
        <v>0</v>
      </c>
      <c r="BJ222" s="17" t="s">
        <v>88</v>
      </c>
      <c r="BK222" s="157">
        <f t="shared" ref="BK222:BK227" si="49">ROUND(I222*H222,2)</f>
        <v>0</v>
      </c>
      <c r="BL222" s="17" t="s">
        <v>183</v>
      </c>
      <c r="BM222" s="156" t="s">
        <v>619</v>
      </c>
    </row>
    <row r="223" spans="2:65" s="1" customFormat="1" ht="16.5" customHeight="1">
      <c r="B223" s="143"/>
      <c r="C223" s="144" t="s">
        <v>608</v>
      </c>
      <c r="D223" s="144" t="s">
        <v>179</v>
      </c>
      <c r="E223" s="145" t="s">
        <v>1974</v>
      </c>
      <c r="F223" s="146" t="s">
        <v>1975</v>
      </c>
      <c r="G223" s="147" t="s">
        <v>260</v>
      </c>
      <c r="H223" s="148">
        <v>14</v>
      </c>
      <c r="I223" s="149"/>
      <c r="J223" s="150">
        <f t="shared" si="40"/>
        <v>0</v>
      </c>
      <c r="K223" s="151"/>
      <c r="L223" s="32"/>
      <c r="M223" s="152" t="s">
        <v>1</v>
      </c>
      <c r="N223" s="153" t="s">
        <v>41</v>
      </c>
      <c r="P223" s="154">
        <f t="shared" si="41"/>
        <v>0</v>
      </c>
      <c r="Q223" s="154">
        <v>0</v>
      </c>
      <c r="R223" s="154">
        <f t="shared" si="42"/>
        <v>0</v>
      </c>
      <c r="S223" s="154">
        <v>0</v>
      </c>
      <c r="T223" s="155">
        <f t="shared" si="43"/>
        <v>0</v>
      </c>
      <c r="AR223" s="156" t="s">
        <v>183</v>
      </c>
      <c r="AT223" s="156" t="s">
        <v>179</v>
      </c>
      <c r="AU223" s="156" t="s">
        <v>88</v>
      </c>
      <c r="AY223" s="17" t="s">
        <v>177</v>
      </c>
      <c r="BE223" s="157">
        <f t="shared" si="44"/>
        <v>0</v>
      </c>
      <c r="BF223" s="157">
        <f t="shared" si="45"/>
        <v>0</v>
      </c>
      <c r="BG223" s="157">
        <f t="shared" si="46"/>
        <v>0</v>
      </c>
      <c r="BH223" s="157">
        <f t="shared" si="47"/>
        <v>0</v>
      </c>
      <c r="BI223" s="157">
        <f t="shared" si="48"/>
        <v>0</v>
      </c>
      <c r="BJ223" s="17" t="s">
        <v>88</v>
      </c>
      <c r="BK223" s="157">
        <f t="shared" si="49"/>
        <v>0</v>
      </c>
      <c r="BL223" s="17" t="s">
        <v>183</v>
      </c>
      <c r="BM223" s="156" t="s">
        <v>624</v>
      </c>
    </row>
    <row r="224" spans="2:65" s="1" customFormat="1" ht="16.5" customHeight="1">
      <c r="B224" s="143"/>
      <c r="C224" s="144" t="s">
        <v>425</v>
      </c>
      <c r="D224" s="144" t="s">
        <v>179</v>
      </c>
      <c r="E224" s="145" t="s">
        <v>1976</v>
      </c>
      <c r="F224" s="146" t="s">
        <v>3914</v>
      </c>
      <c r="G224" s="147" t="s">
        <v>260</v>
      </c>
      <c r="H224" s="148">
        <v>51</v>
      </c>
      <c r="I224" s="149"/>
      <c r="J224" s="150">
        <f t="shared" si="40"/>
        <v>0</v>
      </c>
      <c r="K224" s="151"/>
      <c r="L224" s="32"/>
      <c r="M224" s="152" t="s">
        <v>1</v>
      </c>
      <c r="N224" s="153" t="s">
        <v>41</v>
      </c>
      <c r="P224" s="154">
        <f t="shared" si="41"/>
        <v>0</v>
      </c>
      <c r="Q224" s="154">
        <v>0</v>
      </c>
      <c r="R224" s="154">
        <f t="shared" si="42"/>
        <v>0</v>
      </c>
      <c r="S224" s="154">
        <v>0</v>
      </c>
      <c r="T224" s="155">
        <f t="shared" si="43"/>
        <v>0</v>
      </c>
      <c r="AR224" s="156" t="s">
        <v>183</v>
      </c>
      <c r="AT224" s="156" t="s">
        <v>179</v>
      </c>
      <c r="AU224" s="156" t="s">
        <v>88</v>
      </c>
      <c r="AY224" s="17" t="s">
        <v>177</v>
      </c>
      <c r="BE224" s="157">
        <f t="shared" si="44"/>
        <v>0</v>
      </c>
      <c r="BF224" s="157">
        <f t="shared" si="45"/>
        <v>0</v>
      </c>
      <c r="BG224" s="157">
        <f t="shared" si="46"/>
        <v>0</v>
      </c>
      <c r="BH224" s="157">
        <f t="shared" si="47"/>
        <v>0</v>
      </c>
      <c r="BI224" s="157">
        <f t="shared" si="48"/>
        <v>0</v>
      </c>
      <c r="BJ224" s="17" t="s">
        <v>88</v>
      </c>
      <c r="BK224" s="157">
        <f t="shared" si="49"/>
        <v>0</v>
      </c>
      <c r="BL224" s="17" t="s">
        <v>183</v>
      </c>
      <c r="BM224" s="156" t="s">
        <v>631</v>
      </c>
    </row>
    <row r="225" spans="2:65" s="1" customFormat="1" ht="33" customHeight="1">
      <c r="B225" s="143"/>
      <c r="C225" s="144" t="s">
        <v>615</v>
      </c>
      <c r="D225" s="144" t="s">
        <v>179</v>
      </c>
      <c r="E225" s="145" t="s">
        <v>1966</v>
      </c>
      <c r="F225" s="146" t="s">
        <v>1967</v>
      </c>
      <c r="G225" s="147" t="s">
        <v>205</v>
      </c>
      <c r="H225" s="148">
        <v>50</v>
      </c>
      <c r="I225" s="149"/>
      <c r="J225" s="150">
        <f t="shared" si="40"/>
        <v>0</v>
      </c>
      <c r="K225" s="151"/>
      <c r="L225" s="32"/>
      <c r="M225" s="152" t="s">
        <v>1</v>
      </c>
      <c r="N225" s="153" t="s">
        <v>41</v>
      </c>
      <c r="P225" s="154">
        <f t="shared" si="41"/>
        <v>0</v>
      </c>
      <c r="Q225" s="154">
        <v>0</v>
      </c>
      <c r="R225" s="154">
        <f t="shared" si="42"/>
        <v>0</v>
      </c>
      <c r="S225" s="154">
        <v>0</v>
      </c>
      <c r="T225" s="155">
        <f t="shared" si="43"/>
        <v>0</v>
      </c>
      <c r="AR225" s="156" t="s">
        <v>183</v>
      </c>
      <c r="AT225" s="156" t="s">
        <v>179</v>
      </c>
      <c r="AU225" s="156" t="s">
        <v>88</v>
      </c>
      <c r="AY225" s="17" t="s">
        <v>177</v>
      </c>
      <c r="BE225" s="157">
        <f t="shared" si="44"/>
        <v>0</v>
      </c>
      <c r="BF225" s="157">
        <f t="shared" si="45"/>
        <v>0</v>
      </c>
      <c r="BG225" s="157">
        <f t="shared" si="46"/>
        <v>0</v>
      </c>
      <c r="BH225" s="157">
        <f t="shared" si="47"/>
        <v>0</v>
      </c>
      <c r="BI225" s="157">
        <f t="shared" si="48"/>
        <v>0</v>
      </c>
      <c r="BJ225" s="17" t="s">
        <v>88</v>
      </c>
      <c r="BK225" s="157">
        <f t="shared" si="49"/>
        <v>0</v>
      </c>
      <c r="BL225" s="17" t="s">
        <v>183</v>
      </c>
      <c r="BM225" s="156" t="s">
        <v>635</v>
      </c>
    </row>
    <row r="226" spans="2:65" s="1" customFormat="1" ht="16.5" customHeight="1">
      <c r="B226" s="143"/>
      <c r="C226" s="144" t="s">
        <v>429</v>
      </c>
      <c r="D226" s="144" t="s">
        <v>179</v>
      </c>
      <c r="E226" s="145" t="s">
        <v>1956</v>
      </c>
      <c r="F226" s="146" t="s">
        <v>1944</v>
      </c>
      <c r="G226" s="147" t="s">
        <v>618</v>
      </c>
      <c r="H226" s="149"/>
      <c r="I226" s="149"/>
      <c r="J226" s="150">
        <f t="shared" si="40"/>
        <v>0</v>
      </c>
      <c r="K226" s="151"/>
      <c r="L226" s="32"/>
      <c r="M226" s="152" t="s">
        <v>1</v>
      </c>
      <c r="N226" s="153" t="s">
        <v>41</v>
      </c>
      <c r="P226" s="154">
        <f t="shared" si="41"/>
        <v>0</v>
      </c>
      <c r="Q226" s="154">
        <v>0</v>
      </c>
      <c r="R226" s="154">
        <f t="shared" si="42"/>
        <v>0</v>
      </c>
      <c r="S226" s="154">
        <v>0</v>
      </c>
      <c r="T226" s="155">
        <f t="shared" si="43"/>
        <v>0</v>
      </c>
      <c r="AR226" s="156" t="s">
        <v>183</v>
      </c>
      <c r="AT226" s="156" t="s">
        <v>179</v>
      </c>
      <c r="AU226" s="156" t="s">
        <v>88</v>
      </c>
      <c r="AY226" s="17" t="s">
        <v>177</v>
      </c>
      <c r="BE226" s="157">
        <f t="shared" si="44"/>
        <v>0</v>
      </c>
      <c r="BF226" s="157">
        <f t="shared" si="45"/>
        <v>0</v>
      </c>
      <c r="BG226" s="157">
        <f t="shared" si="46"/>
        <v>0</v>
      </c>
      <c r="BH226" s="157">
        <f t="shared" si="47"/>
        <v>0</v>
      </c>
      <c r="BI226" s="157">
        <f t="shared" si="48"/>
        <v>0</v>
      </c>
      <c r="BJ226" s="17" t="s">
        <v>88</v>
      </c>
      <c r="BK226" s="157">
        <f t="shared" si="49"/>
        <v>0</v>
      </c>
      <c r="BL226" s="17" t="s">
        <v>183</v>
      </c>
      <c r="BM226" s="156" t="s">
        <v>639</v>
      </c>
    </row>
    <row r="227" spans="2:65" s="1" customFormat="1" ht="16.5" customHeight="1">
      <c r="B227" s="143"/>
      <c r="C227" s="144" t="s">
        <v>628</v>
      </c>
      <c r="D227" s="144" t="s">
        <v>179</v>
      </c>
      <c r="E227" s="145" t="s">
        <v>3915</v>
      </c>
      <c r="F227" s="146" t="s">
        <v>1576</v>
      </c>
      <c r="G227" s="147" t="s">
        <v>618</v>
      </c>
      <c r="H227" s="149"/>
      <c r="I227" s="149"/>
      <c r="J227" s="150">
        <f t="shared" si="40"/>
        <v>0</v>
      </c>
      <c r="K227" s="151"/>
      <c r="L227" s="32"/>
      <c r="M227" s="152" t="s">
        <v>1</v>
      </c>
      <c r="N227" s="153" t="s">
        <v>41</v>
      </c>
      <c r="P227" s="154">
        <f t="shared" si="41"/>
        <v>0</v>
      </c>
      <c r="Q227" s="154">
        <v>0</v>
      </c>
      <c r="R227" s="154">
        <f t="shared" si="42"/>
        <v>0</v>
      </c>
      <c r="S227" s="154">
        <v>0</v>
      </c>
      <c r="T227" s="155">
        <f t="shared" si="43"/>
        <v>0</v>
      </c>
      <c r="AR227" s="156" t="s">
        <v>183</v>
      </c>
      <c r="AT227" s="156" t="s">
        <v>179</v>
      </c>
      <c r="AU227" s="156" t="s">
        <v>88</v>
      </c>
      <c r="AY227" s="17" t="s">
        <v>177</v>
      </c>
      <c r="BE227" s="157">
        <f t="shared" si="44"/>
        <v>0</v>
      </c>
      <c r="BF227" s="157">
        <f t="shared" si="45"/>
        <v>0</v>
      </c>
      <c r="BG227" s="157">
        <f t="shared" si="46"/>
        <v>0</v>
      </c>
      <c r="BH227" s="157">
        <f t="shared" si="47"/>
        <v>0</v>
      </c>
      <c r="BI227" s="157">
        <f t="shared" si="48"/>
        <v>0</v>
      </c>
      <c r="BJ227" s="17" t="s">
        <v>88</v>
      </c>
      <c r="BK227" s="157">
        <f t="shared" si="49"/>
        <v>0</v>
      </c>
      <c r="BL227" s="17" t="s">
        <v>183</v>
      </c>
      <c r="BM227" s="156" t="s">
        <v>642</v>
      </c>
    </row>
    <row r="228" spans="2:65" s="11" customFormat="1" ht="22.95" customHeight="1">
      <c r="B228" s="131"/>
      <c r="D228" s="132" t="s">
        <v>74</v>
      </c>
      <c r="E228" s="141" t="s">
        <v>1980</v>
      </c>
      <c r="F228" s="141" t="s">
        <v>1981</v>
      </c>
      <c r="I228" s="134"/>
      <c r="J228" s="142">
        <f>BK228</f>
        <v>0</v>
      </c>
      <c r="L228" s="131"/>
      <c r="M228" s="136"/>
      <c r="P228" s="137">
        <f>SUM(P229:P235)</f>
        <v>0</v>
      </c>
      <c r="R228" s="137">
        <f>SUM(R229:R235)</f>
        <v>0</v>
      </c>
      <c r="T228" s="138">
        <f>SUM(T229:T235)</f>
        <v>0</v>
      </c>
      <c r="AR228" s="132" t="s">
        <v>82</v>
      </c>
      <c r="AT228" s="139" t="s">
        <v>74</v>
      </c>
      <c r="AU228" s="139" t="s">
        <v>82</v>
      </c>
      <c r="AY228" s="132" t="s">
        <v>177</v>
      </c>
      <c r="BK228" s="140">
        <f>SUM(BK229:BK235)</f>
        <v>0</v>
      </c>
    </row>
    <row r="229" spans="2:65" s="1" customFormat="1" ht="16.5" customHeight="1">
      <c r="B229" s="143"/>
      <c r="C229" s="186" t="s">
        <v>434</v>
      </c>
      <c r="D229" s="186" t="s">
        <v>444</v>
      </c>
      <c r="E229" s="187" t="s">
        <v>1982</v>
      </c>
      <c r="F229" s="188" t="s">
        <v>1983</v>
      </c>
      <c r="G229" s="189" t="s">
        <v>260</v>
      </c>
      <c r="H229" s="190">
        <v>1</v>
      </c>
      <c r="I229" s="191"/>
      <c r="J229" s="192">
        <f t="shared" ref="J229:J235" si="50">ROUND(I229*H229,2)</f>
        <v>0</v>
      </c>
      <c r="K229" s="193"/>
      <c r="L229" s="194"/>
      <c r="M229" s="195" t="s">
        <v>1</v>
      </c>
      <c r="N229" s="196" t="s">
        <v>41</v>
      </c>
      <c r="P229" s="154">
        <f t="shared" ref="P229:P235" si="51">O229*H229</f>
        <v>0</v>
      </c>
      <c r="Q229" s="154">
        <v>0</v>
      </c>
      <c r="R229" s="154">
        <f t="shared" ref="R229:R235" si="52">Q229*H229</f>
        <v>0</v>
      </c>
      <c r="S229" s="154">
        <v>0</v>
      </c>
      <c r="T229" s="155">
        <f t="shared" ref="T229:T235" si="53">S229*H229</f>
        <v>0</v>
      </c>
      <c r="AR229" s="156" t="s">
        <v>206</v>
      </c>
      <c r="AT229" s="156" t="s">
        <v>444</v>
      </c>
      <c r="AU229" s="156" t="s">
        <v>88</v>
      </c>
      <c r="AY229" s="17" t="s">
        <v>177</v>
      </c>
      <c r="BE229" s="157">
        <f t="shared" ref="BE229:BE235" si="54">IF(N229="základná",J229,0)</f>
        <v>0</v>
      </c>
      <c r="BF229" s="157">
        <f t="shared" ref="BF229:BF235" si="55">IF(N229="znížená",J229,0)</f>
        <v>0</v>
      </c>
      <c r="BG229" s="157">
        <f t="shared" ref="BG229:BG235" si="56">IF(N229="zákl. prenesená",J229,0)</f>
        <v>0</v>
      </c>
      <c r="BH229" s="157">
        <f t="shared" ref="BH229:BH235" si="57">IF(N229="zníž. prenesená",J229,0)</f>
        <v>0</v>
      </c>
      <c r="BI229" s="157">
        <f t="shared" ref="BI229:BI235" si="58">IF(N229="nulová",J229,0)</f>
        <v>0</v>
      </c>
      <c r="BJ229" s="17" t="s">
        <v>88</v>
      </c>
      <c r="BK229" s="157">
        <f t="shared" ref="BK229:BK235" si="59">ROUND(I229*H229,2)</f>
        <v>0</v>
      </c>
      <c r="BL229" s="17" t="s">
        <v>183</v>
      </c>
      <c r="BM229" s="156" t="s">
        <v>646</v>
      </c>
    </row>
    <row r="230" spans="2:65" s="1" customFormat="1" ht="16.5" customHeight="1">
      <c r="B230" s="143"/>
      <c r="C230" s="144" t="s">
        <v>636</v>
      </c>
      <c r="D230" s="144" t="s">
        <v>179</v>
      </c>
      <c r="E230" s="145" t="s">
        <v>1986</v>
      </c>
      <c r="F230" s="146" t="s">
        <v>1575</v>
      </c>
      <c r="G230" s="147" t="s">
        <v>618</v>
      </c>
      <c r="H230" s="149"/>
      <c r="I230" s="149"/>
      <c r="J230" s="150">
        <f t="shared" si="50"/>
        <v>0</v>
      </c>
      <c r="K230" s="151"/>
      <c r="L230" s="32"/>
      <c r="M230" s="152" t="s">
        <v>1</v>
      </c>
      <c r="N230" s="153" t="s">
        <v>41</v>
      </c>
      <c r="P230" s="154">
        <f t="shared" si="51"/>
        <v>0</v>
      </c>
      <c r="Q230" s="154">
        <v>0</v>
      </c>
      <c r="R230" s="154">
        <f t="shared" si="52"/>
        <v>0</v>
      </c>
      <c r="S230" s="154">
        <v>0</v>
      </c>
      <c r="T230" s="155">
        <f t="shared" si="53"/>
        <v>0</v>
      </c>
      <c r="AR230" s="156" t="s">
        <v>183</v>
      </c>
      <c r="AT230" s="156" t="s">
        <v>179</v>
      </c>
      <c r="AU230" s="156" t="s">
        <v>88</v>
      </c>
      <c r="AY230" s="17" t="s">
        <v>177</v>
      </c>
      <c r="BE230" s="157">
        <f t="shared" si="54"/>
        <v>0</v>
      </c>
      <c r="BF230" s="157">
        <f t="shared" si="55"/>
        <v>0</v>
      </c>
      <c r="BG230" s="157">
        <f t="shared" si="56"/>
        <v>0</v>
      </c>
      <c r="BH230" s="157">
        <f t="shared" si="57"/>
        <v>0</v>
      </c>
      <c r="BI230" s="157">
        <f t="shared" si="58"/>
        <v>0</v>
      </c>
      <c r="BJ230" s="17" t="s">
        <v>88</v>
      </c>
      <c r="BK230" s="157">
        <f t="shared" si="59"/>
        <v>0</v>
      </c>
      <c r="BL230" s="17" t="s">
        <v>183</v>
      </c>
      <c r="BM230" s="156" t="s">
        <v>651</v>
      </c>
    </row>
    <row r="231" spans="2:65" s="1" customFormat="1" ht="16.5" customHeight="1">
      <c r="B231" s="143"/>
      <c r="C231" s="144" t="s">
        <v>438</v>
      </c>
      <c r="D231" s="144" t="s">
        <v>179</v>
      </c>
      <c r="E231" s="145" t="s">
        <v>3916</v>
      </c>
      <c r="F231" s="146" t="s">
        <v>1576</v>
      </c>
      <c r="G231" s="147" t="s">
        <v>618</v>
      </c>
      <c r="H231" s="149"/>
      <c r="I231" s="149"/>
      <c r="J231" s="150">
        <f t="shared" si="50"/>
        <v>0</v>
      </c>
      <c r="K231" s="151"/>
      <c r="L231" s="32"/>
      <c r="M231" s="152" t="s">
        <v>1</v>
      </c>
      <c r="N231" s="153" t="s">
        <v>41</v>
      </c>
      <c r="P231" s="154">
        <f t="shared" si="51"/>
        <v>0</v>
      </c>
      <c r="Q231" s="154">
        <v>0</v>
      </c>
      <c r="R231" s="154">
        <f t="shared" si="52"/>
        <v>0</v>
      </c>
      <c r="S231" s="154">
        <v>0</v>
      </c>
      <c r="T231" s="155">
        <f t="shared" si="53"/>
        <v>0</v>
      </c>
      <c r="AR231" s="156" t="s">
        <v>183</v>
      </c>
      <c r="AT231" s="156" t="s">
        <v>179</v>
      </c>
      <c r="AU231" s="156" t="s">
        <v>88</v>
      </c>
      <c r="AY231" s="17" t="s">
        <v>177</v>
      </c>
      <c r="BE231" s="157">
        <f t="shared" si="54"/>
        <v>0</v>
      </c>
      <c r="BF231" s="157">
        <f t="shared" si="55"/>
        <v>0</v>
      </c>
      <c r="BG231" s="157">
        <f t="shared" si="56"/>
        <v>0</v>
      </c>
      <c r="BH231" s="157">
        <f t="shared" si="57"/>
        <v>0</v>
      </c>
      <c r="BI231" s="157">
        <f t="shared" si="58"/>
        <v>0</v>
      </c>
      <c r="BJ231" s="17" t="s">
        <v>88</v>
      </c>
      <c r="BK231" s="157">
        <f t="shared" si="59"/>
        <v>0</v>
      </c>
      <c r="BL231" s="17" t="s">
        <v>183</v>
      </c>
      <c r="BM231" s="156" t="s">
        <v>656</v>
      </c>
    </row>
    <row r="232" spans="2:65" s="1" customFormat="1" ht="16.5" customHeight="1">
      <c r="B232" s="143"/>
      <c r="C232" s="144" t="s">
        <v>643</v>
      </c>
      <c r="D232" s="144" t="s">
        <v>179</v>
      </c>
      <c r="E232" s="145" t="s">
        <v>1988</v>
      </c>
      <c r="F232" s="146" t="s">
        <v>1989</v>
      </c>
      <c r="G232" s="147" t="s">
        <v>618</v>
      </c>
      <c r="H232" s="149"/>
      <c r="I232" s="149"/>
      <c r="J232" s="150">
        <f t="shared" si="50"/>
        <v>0</v>
      </c>
      <c r="K232" s="151"/>
      <c r="L232" s="32"/>
      <c r="M232" s="152" t="s">
        <v>1</v>
      </c>
      <c r="N232" s="153" t="s">
        <v>41</v>
      </c>
      <c r="P232" s="154">
        <f t="shared" si="51"/>
        <v>0</v>
      </c>
      <c r="Q232" s="154">
        <v>0</v>
      </c>
      <c r="R232" s="154">
        <f t="shared" si="52"/>
        <v>0</v>
      </c>
      <c r="S232" s="154">
        <v>0</v>
      </c>
      <c r="T232" s="155">
        <f t="shared" si="53"/>
        <v>0</v>
      </c>
      <c r="AR232" s="156" t="s">
        <v>183</v>
      </c>
      <c r="AT232" s="156" t="s">
        <v>179</v>
      </c>
      <c r="AU232" s="156" t="s">
        <v>88</v>
      </c>
      <c r="AY232" s="17" t="s">
        <v>177</v>
      </c>
      <c r="BE232" s="157">
        <f t="shared" si="54"/>
        <v>0</v>
      </c>
      <c r="BF232" s="157">
        <f t="shared" si="55"/>
        <v>0</v>
      </c>
      <c r="BG232" s="157">
        <f t="shared" si="56"/>
        <v>0</v>
      </c>
      <c r="BH232" s="157">
        <f t="shared" si="57"/>
        <v>0</v>
      </c>
      <c r="BI232" s="157">
        <f t="shared" si="58"/>
        <v>0</v>
      </c>
      <c r="BJ232" s="17" t="s">
        <v>88</v>
      </c>
      <c r="BK232" s="157">
        <f t="shared" si="59"/>
        <v>0</v>
      </c>
      <c r="BL232" s="17" t="s">
        <v>183</v>
      </c>
      <c r="BM232" s="156" t="s">
        <v>660</v>
      </c>
    </row>
    <row r="233" spans="2:65" s="1" customFormat="1" ht="16.5" customHeight="1">
      <c r="B233" s="143"/>
      <c r="C233" s="144" t="s">
        <v>442</v>
      </c>
      <c r="D233" s="144" t="s">
        <v>179</v>
      </c>
      <c r="E233" s="145" t="s">
        <v>2018</v>
      </c>
      <c r="F233" s="146" t="s">
        <v>2019</v>
      </c>
      <c r="G233" s="147" t="s">
        <v>260</v>
      </c>
      <c r="H233" s="148">
        <v>47</v>
      </c>
      <c r="I233" s="149"/>
      <c r="J233" s="150">
        <f t="shared" si="50"/>
        <v>0</v>
      </c>
      <c r="K233" s="151"/>
      <c r="L233" s="32"/>
      <c r="M233" s="152" t="s">
        <v>1</v>
      </c>
      <c r="N233" s="153" t="s">
        <v>41</v>
      </c>
      <c r="P233" s="154">
        <f t="shared" si="51"/>
        <v>0</v>
      </c>
      <c r="Q233" s="154">
        <v>0</v>
      </c>
      <c r="R233" s="154">
        <f t="shared" si="52"/>
        <v>0</v>
      </c>
      <c r="S233" s="154">
        <v>0</v>
      </c>
      <c r="T233" s="155">
        <f t="shared" si="53"/>
        <v>0</v>
      </c>
      <c r="AR233" s="156" t="s">
        <v>183</v>
      </c>
      <c r="AT233" s="156" t="s">
        <v>179</v>
      </c>
      <c r="AU233" s="156" t="s">
        <v>88</v>
      </c>
      <c r="AY233" s="17" t="s">
        <v>177</v>
      </c>
      <c r="BE233" s="157">
        <f t="shared" si="54"/>
        <v>0</v>
      </c>
      <c r="BF233" s="157">
        <f t="shared" si="55"/>
        <v>0</v>
      </c>
      <c r="BG233" s="157">
        <f t="shared" si="56"/>
        <v>0</v>
      </c>
      <c r="BH233" s="157">
        <f t="shared" si="57"/>
        <v>0</v>
      </c>
      <c r="BI233" s="157">
        <f t="shared" si="58"/>
        <v>0</v>
      </c>
      <c r="BJ233" s="17" t="s">
        <v>88</v>
      </c>
      <c r="BK233" s="157">
        <f t="shared" si="59"/>
        <v>0</v>
      </c>
      <c r="BL233" s="17" t="s">
        <v>183</v>
      </c>
      <c r="BM233" s="156" t="s">
        <v>665</v>
      </c>
    </row>
    <row r="234" spans="2:65" s="1" customFormat="1" ht="16.5" customHeight="1">
      <c r="B234" s="143"/>
      <c r="C234" s="144" t="s">
        <v>653</v>
      </c>
      <c r="D234" s="144" t="s">
        <v>179</v>
      </c>
      <c r="E234" s="145" t="s">
        <v>3917</v>
      </c>
      <c r="F234" s="146" t="s">
        <v>3918</v>
      </c>
      <c r="G234" s="147" t="s">
        <v>260</v>
      </c>
      <c r="H234" s="148">
        <v>4</v>
      </c>
      <c r="I234" s="149"/>
      <c r="J234" s="150">
        <f t="shared" si="50"/>
        <v>0</v>
      </c>
      <c r="K234" s="151"/>
      <c r="L234" s="32"/>
      <c r="M234" s="152" t="s">
        <v>1</v>
      </c>
      <c r="N234" s="153" t="s">
        <v>41</v>
      </c>
      <c r="P234" s="154">
        <f t="shared" si="51"/>
        <v>0</v>
      </c>
      <c r="Q234" s="154">
        <v>0</v>
      </c>
      <c r="R234" s="154">
        <f t="shared" si="52"/>
        <v>0</v>
      </c>
      <c r="S234" s="154">
        <v>0</v>
      </c>
      <c r="T234" s="155">
        <f t="shared" si="53"/>
        <v>0</v>
      </c>
      <c r="AR234" s="156" t="s">
        <v>183</v>
      </c>
      <c r="AT234" s="156" t="s">
        <v>179</v>
      </c>
      <c r="AU234" s="156" t="s">
        <v>88</v>
      </c>
      <c r="AY234" s="17" t="s">
        <v>177</v>
      </c>
      <c r="BE234" s="157">
        <f t="shared" si="54"/>
        <v>0</v>
      </c>
      <c r="BF234" s="157">
        <f t="shared" si="55"/>
        <v>0</v>
      </c>
      <c r="BG234" s="157">
        <f t="shared" si="56"/>
        <v>0</v>
      </c>
      <c r="BH234" s="157">
        <f t="shared" si="57"/>
        <v>0</v>
      </c>
      <c r="BI234" s="157">
        <f t="shared" si="58"/>
        <v>0</v>
      </c>
      <c r="BJ234" s="17" t="s">
        <v>88</v>
      </c>
      <c r="BK234" s="157">
        <f t="shared" si="59"/>
        <v>0</v>
      </c>
      <c r="BL234" s="17" t="s">
        <v>183</v>
      </c>
      <c r="BM234" s="156" t="s">
        <v>669</v>
      </c>
    </row>
    <row r="235" spans="2:65" s="1" customFormat="1" ht="24.15" customHeight="1">
      <c r="B235" s="143"/>
      <c r="C235" s="144" t="s">
        <v>447</v>
      </c>
      <c r="D235" s="144" t="s">
        <v>179</v>
      </c>
      <c r="E235" s="145" t="s">
        <v>2020</v>
      </c>
      <c r="F235" s="146" t="s">
        <v>2021</v>
      </c>
      <c r="G235" s="147" t="s">
        <v>213</v>
      </c>
      <c r="H235" s="148">
        <v>3220</v>
      </c>
      <c r="I235" s="149"/>
      <c r="J235" s="150">
        <f t="shared" si="50"/>
        <v>0</v>
      </c>
      <c r="K235" s="151"/>
      <c r="L235" s="32"/>
      <c r="M235" s="152" t="s">
        <v>1</v>
      </c>
      <c r="N235" s="153" t="s">
        <v>41</v>
      </c>
      <c r="P235" s="154">
        <f t="shared" si="51"/>
        <v>0</v>
      </c>
      <c r="Q235" s="154">
        <v>0</v>
      </c>
      <c r="R235" s="154">
        <f t="shared" si="52"/>
        <v>0</v>
      </c>
      <c r="S235" s="154">
        <v>0</v>
      </c>
      <c r="T235" s="155">
        <f t="shared" si="53"/>
        <v>0</v>
      </c>
      <c r="AR235" s="156" t="s">
        <v>183</v>
      </c>
      <c r="AT235" s="156" t="s">
        <v>179</v>
      </c>
      <c r="AU235" s="156" t="s">
        <v>88</v>
      </c>
      <c r="AY235" s="17" t="s">
        <v>177</v>
      </c>
      <c r="BE235" s="157">
        <f t="shared" si="54"/>
        <v>0</v>
      </c>
      <c r="BF235" s="157">
        <f t="shared" si="55"/>
        <v>0</v>
      </c>
      <c r="BG235" s="157">
        <f t="shared" si="56"/>
        <v>0</v>
      </c>
      <c r="BH235" s="157">
        <f t="shared" si="57"/>
        <v>0</v>
      </c>
      <c r="BI235" s="157">
        <f t="shared" si="58"/>
        <v>0</v>
      </c>
      <c r="BJ235" s="17" t="s">
        <v>88</v>
      </c>
      <c r="BK235" s="157">
        <f t="shared" si="59"/>
        <v>0</v>
      </c>
      <c r="BL235" s="17" t="s">
        <v>183</v>
      </c>
      <c r="BM235" s="156" t="s">
        <v>672</v>
      </c>
    </row>
    <row r="236" spans="2:65" s="11" customFormat="1" ht="22.95" customHeight="1">
      <c r="B236" s="131"/>
      <c r="D236" s="132" t="s">
        <v>74</v>
      </c>
      <c r="E236" s="141" t="s">
        <v>2016</v>
      </c>
      <c r="F236" s="141" t="s">
        <v>2017</v>
      </c>
      <c r="I236" s="134"/>
      <c r="J236" s="142">
        <f>BK236</f>
        <v>0</v>
      </c>
      <c r="L236" s="131"/>
      <c r="M236" s="136"/>
      <c r="P236" s="137">
        <f>SUM(P237:P238)</f>
        <v>0</v>
      </c>
      <c r="R236" s="137">
        <f>SUM(R237:R238)</f>
        <v>0</v>
      </c>
      <c r="T236" s="138">
        <f>SUM(T237:T238)</f>
        <v>0</v>
      </c>
      <c r="AR236" s="132" t="s">
        <v>82</v>
      </c>
      <c r="AT236" s="139" t="s">
        <v>74</v>
      </c>
      <c r="AU236" s="139" t="s">
        <v>82</v>
      </c>
      <c r="AY236" s="132" t="s">
        <v>177</v>
      </c>
      <c r="BK236" s="140">
        <f>SUM(BK237:BK238)</f>
        <v>0</v>
      </c>
    </row>
    <row r="237" spans="2:65" s="1" customFormat="1" ht="24.15" customHeight="1">
      <c r="B237" s="143"/>
      <c r="C237" s="144" t="s">
        <v>662</v>
      </c>
      <c r="D237" s="144" t="s">
        <v>179</v>
      </c>
      <c r="E237" s="145" t="s">
        <v>1674</v>
      </c>
      <c r="F237" s="146" t="s">
        <v>2022</v>
      </c>
      <c r="G237" s="147" t="s">
        <v>260</v>
      </c>
      <c r="H237" s="148">
        <v>55</v>
      </c>
      <c r="I237" s="149"/>
      <c r="J237" s="150">
        <f>ROUND(I237*H237,2)</f>
        <v>0</v>
      </c>
      <c r="K237" s="151"/>
      <c r="L237" s="32"/>
      <c r="M237" s="152" t="s">
        <v>1</v>
      </c>
      <c r="N237" s="153" t="s">
        <v>41</v>
      </c>
      <c r="P237" s="154">
        <f>O237*H237</f>
        <v>0</v>
      </c>
      <c r="Q237" s="154">
        <v>0</v>
      </c>
      <c r="R237" s="154">
        <f>Q237*H237</f>
        <v>0</v>
      </c>
      <c r="S237" s="154">
        <v>0</v>
      </c>
      <c r="T237" s="155">
        <f>S237*H237</f>
        <v>0</v>
      </c>
      <c r="AR237" s="156" t="s">
        <v>183</v>
      </c>
      <c r="AT237" s="156" t="s">
        <v>179</v>
      </c>
      <c r="AU237" s="156" t="s">
        <v>88</v>
      </c>
      <c r="AY237" s="17" t="s">
        <v>177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88</v>
      </c>
      <c r="BK237" s="157">
        <f>ROUND(I237*H237,2)</f>
        <v>0</v>
      </c>
      <c r="BL237" s="17" t="s">
        <v>183</v>
      </c>
      <c r="BM237" s="156" t="s">
        <v>675</v>
      </c>
    </row>
    <row r="238" spans="2:65" s="1" customFormat="1" ht="16.5" customHeight="1">
      <c r="B238" s="143"/>
      <c r="C238" s="144" t="s">
        <v>452</v>
      </c>
      <c r="D238" s="144" t="s">
        <v>179</v>
      </c>
      <c r="E238" s="145" t="s">
        <v>2023</v>
      </c>
      <c r="F238" s="146" t="s">
        <v>1577</v>
      </c>
      <c r="G238" s="147" t="s">
        <v>618</v>
      </c>
      <c r="H238" s="149"/>
      <c r="I238" s="149"/>
      <c r="J238" s="150">
        <f>ROUND(I238*H238,2)</f>
        <v>0</v>
      </c>
      <c r="K238" s="151"/>
      <c r="L238" s="32"/>
      <c r="M238" s="152" t="s">
        <v>1</v>
      </c>
      <c r="N238" s="153" t="s">
        <v>41</v>
      </c>
      <c r="P238" s="154">
        <f>O238*H238</f>
        <v>0</v>
      </c>
      <c r="Q238" s="154">
        <v>0</v>
      </c>
      <c r="R238" s="154">
        <f>Q238*H238</f>
        <v>0</v>
      </c>
      <c r="S238" s="154">
        <v>0</v>
      </c>
      <c r="T238" s="155">
        <f>S238*H238</f>
        <v>0</v>
      </c>
      <c r="AR238" s="156" t="s">
        <v>183</v>
      </c>
      <c r="AT238" s="156" t="s">
        <v>179</v>
      </c>
      <c r="AU238" s="156" t="s">
        <v>88</v>
      </c>
      <c r="AY238" s="17" t="s">
        <v>177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88</v>
      </c>
      <c r="BK238" s="157">
        <f>ROUND(I238*H238,2)</f>
        <v>0</v>
      </c>
      <c r="BL238" s="17" t="s">
        <v>183</v>
      </c>
      <c r="BM238" s="156" t="s">
        <v>679</v>
      </c>
    </row>
    <row r="239" spans="2:65" s="11" customFormat="1" ht="22.95" customHeight="1">
      <c r="B239" s="131"/>
      <c r="D239" s="132" t="s">
        <v>74</v>
      </c>
      <c r="E239" s="141" t="s">
        <v>2024</v>
      </c>
      <c r="F239" s="141" t="s">
        <v>2025</v>
      </c>
      <c r="I239" s="134"/>
      <c r="J239" s="142">
        <f>BK239</f>
        <v>0</v>
      </c>
      <c r="L239" s="131"/>
      <c r="M239" s="136"/>
      <c r="P239" s="137">
        <f>SUM(P240:P244)</f>
        <v>0</v>
      </c>
      <c r="R239" s="137">
        <f>SUM(R240:R244)</f>
        <v>0</v>
      </c>
      <c r="T239" s="138">
        <f>SUM(T240:T244)</f>
        <v>0</v>
      </c>
      <c r="AR239" s="132" t="s">
        <v>82</v>
      </c>
      <c r="AT239" s="139" t="s">
        <v>74</v>
      </c>
      <c r="AU239" s="139" t="s">
        <v>82</v>
      </c>
      <c r="AY239" s="132" t="s">
        <v>177</v>
      </c>
      <c r="BK239" s="140">
        <f>SUM(BK240:BK244)</f>
        <v>0</v>
      </c>
    </row>
    <row r="240" spans="2:65" s="1" customFormat="1" ht="16.5" customHeight="1">
      <c r="B240" s="143"/>
      <c r="C240" s="144" t="s">
        <v>541</v>
      </c>
      <c r="D240" s="144" t="s">
        <v>179</v>
      </c>
      <c r="E240" s="145" t="s">
        <v>3919</v>
      </c>
      <c r="F240" s="146" t="s">
        <v>3920</v>
      </c>
      <c r="G240" s="147" t="s">
        <v>260</v>
      </c>
      <c r="H240" s="148">
        <v>1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41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183</v>
      </c>
      <c r="AT240" s="156" t="s">
        <v>179</v>
      </c>
      <c r="AU240" s="156" t="s">
        <v>88</v>
      </c>
      <c r="AY240" s="17" t="s">
        <v>177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88</v>
      </c>
      <c r="BK240" s="157">
        <f>ROUND(I240*H240,2)</f>
        <v>0</v>
      </c>
      <c r="BL240" s="17" t="s">
        <v>183</v>
      </c>
      <c r="BM240" s="156" t="s">
        <v>682</v>
      </c>
    </row>
    <row r="241" spans="2:65" s="1" customFormat="1" ht="16.5" customHeight="1">
      <c r="B241" s="143"/>
      <c r="C241" s="144" t="s">
        <v>455</v>
      </c>
      <c r="D241" s="144" t="s">
        <v>179</v>
      </c>
      <c r="E241" s="145" t="s">
        <v>3921</v>
      </c>
      <c r="F241" s="146" t="s">
        <v>3922</v>
      </c>
      <c r="G241" s="147" t="s">
        <v>260</v>
      </c>
      <c r="H241" s="148">
        <v>2</v>
      </c>
      <c r="I241" s="149"/>
      <c r="J241" s="150">
        <f>ROUND(I241*H241,2)</f>
        <v>0</v>
      </c>
      <c r="K241" s="151"/>
      <c r="L241" s="32"/>
      <c r="M241" s="152" t="s">
        <v>1</v>
      </c>
      <c r="N241" s="153" t="s">
        <v>41</v>
      </c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AR241" s="156" t="s">
        <v>183</v>
      </c>
      <c r="AT241" s="156" t="s">
        <v>179</v>
      </c>
      <c r="AU241" s="156" t="s">
        <v>88</v>
      </c>
      <c r="AY241" s="17" t="s">
        <v>177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88</v>
      </c>
      <c r="BK241" s="157">
        <f>ROUND(I241*H241,2)</f>
        <v>0</v>
      </c>
      <c r="BL241" s="17" t="s">
        <v>183</v>
      </c>
      <c r="BM241" s="156" t="s">
        <v>687</v>
      </c>
    </row>
    <row r="242" spans="2:65" s="1" customFormat="1" ht="16.5" customHeight="1">
      <c r="B242" s="143"/>
      <c r="C242" s="144" t="s">
        <v>676</v>
      </c>
      <c r="D242" s="144" t="s">
        <v>179</v>
      </c>
      <c r="E242" s="145" t="s">
        <v>2028</v>
      </c>
      <c r="F242" s="146" t="s">
        <v>3923</v>
      </c>
      <c r="G242" s="147" t="s">
        <v>260</v>
      </c>
      <c r="H242" s="148">
        <v>1</v>
      </c>
      <c r="I242" s="149"/>
      <c r="J242" s="150">
        <f>ROUND(I242*H242,2)</f>
        <v>0</v>
      </c>
      <c r="K242" s="151"/>
      <c r="L242" s="32"/>
      <c r="M242" s="152" t="s">
        <v>1</v>
      </c>
      <c r="N242" s="153" t="s">
        <v>41</v>
      </c>
      <c r="P242" s="154">
        <f>O242*H242</f>
        <v>0</v>
      </c>
      <c r="Q242" s="154">
        <v>0</v>
      </c>
      <c r="R242" s="154">
        <f>Q242*H242</f>
        <v>0</v>
      </c>
      <c r="S242" s="154">
        <v>0</v>
      </c>
      <c r="T242" s="155">
        <f>S242*H242</f>
        <v>0</v>
      </c>
      <c r="AR242" s="156" t="s">
        <v>183</v>
      </c>
      <c r="AT242" s="156" t="s">
        <v>179</v>
      </c>
      <c r="AU242" s="156" t="s">
        <v>88</v>
      </c>
      <c r="AY242" s="17" t="s">
        <v>177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88</v>
      </c>
      <c r="BK242" s="157">
        <f>ROUND(I242*H242,2)</f>
        <v>0</v>
      </c>
      <c r="BL242" s="17" t="s">
        <v>183</v>
      </c>
      <c r="BM242" s="156" t="s">
        <v>689</v>
      </c>
    </row>
    <row r="243" spans="2:65" s="1" customFormat="1" ht="16.5" customHeight="1">
      <c r="B243" s="143"/>
      <c r="C243" s="144" t="s">
        <v>459</v>
      </c>
      <c r="D243" s="144" t="s">
        <v>179</v>
      </c>
      <c r="E243" s="145" t="s">
        <v>3924</v>
      </c>
      <c r="F243" s="146" t="s">
        <v>3925</v>
      </c>
      <c r="G243" s="147" t="s">
        <v>260</v>
      </c>
      <c r="H243" s="148">
        <v>1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41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183</v>
      </c>
      <c r="AT243" s="156" t="s">
        <v>179</v>
      </c>
      <c r="AU243" s="156" t="s">
        <v>88</v>
      </c>
      <c r="AY243" s="17" t="s">
        <v>177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88</v>
      </c>
      <c r="BK243" s="157">
        <f>ROUND(I243*H243,2)</f>
        <v>0</v>
      </c>
      <c r="BL243" s="17" t="s">
        <v>183</v>
      </c>
      <c r="BM243" s="156" t="s">
        <v>693</v>
      </c>
    </row>
    <row r="244" spans="2:65" s="1" customFormat="1" ht="16.5" customHeight="1">
      <c r="B244" s="143"/>
      <c r="C244" s="144" t="s">
        <v>684</v>
      </c>
      <c r="D244" s="144" t="s">
        <v>179</v>
      </c>
      <c r="E244" s="145" t="s">
        <v>3926</v>
      </c>
      <c r="F244" s="146" t="s">
        <v>2031</v>
      </c>
      <c r="G244" s="147" t="s">
        <v>618</v>
      </c>
      <c r="H244" s="149"/>
      <c r="I244" s="149"/>
      <c r="J244" s="150">
        <f>ROUND(I244*H244,2)</f>
        <v>0</v>
      </c>
      <c r="K244" s="151"/>
      <c r="L244" s="32"/>
      <c r="M244" s="152" t="s">
        <v>1</v>
      </c>
      <c r="N244" s="153" t="s">
        <v>41</v>
      </c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AR244" s="156" t="s">
        <v>183</v>
      </c>
      <c r="AT244" s="156" t="s">
        <v>179</v>
      </c>
      <c r="AU244" s="156" t="s">
        <v>88</v>
      </c>
      <c r="AY244" s="17" t="s">
        <v>177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88</v>
      </c>
      <c r="BK244" s="157">
        <f>ROUND(I244*H244,2)</f>
        <v>0</v>
      </c>
      <c r="BL244" s="17" t="s">
        <v>183</v>
      </c>
      <c r="BM244" s="156" t="s">
        <v>697</v>
      </c>
    </row>
    <row r="245" spans="2:65" s="11" customFormat="1" ht="22.95" customHeight="1">
      <c r="B245" s="131"/>
      <c r="D245" s="132" t="s">
        <v>74</v>
      </c>
      <c r="E245" s="141" t="s">
        <v>3927</v>
      </c>
      <c r="F245" s="141" t="s">
        <v>3928</v>
      </c>
      <c r="I245" s="134"/>
      <c r="J245" s="142">
        <f>BK245</f>
        <v>0</v>
      </c>
      <c r="L245" s="131"/>
      <c r="M245" s="136"/>
      <c r="P245" s="137">
        <f>SUM(P246:P249)</f>
        <v>0</v>
      </c>
      <c r="R245" s="137">
        <f>SUM(R246:R249)</f>
        <v>0</v>
      </c>
      <c r="T245" s="138">
        <f>SUM(T246:T249)</f>
        <v>0</v>
      </c>
      <c r="AR245" s="132" t="s">
        <v>82</v>
      </c>
      <c r="AT245" s="139" t="s">
        <v>74</v>
      </c>
      <c r="AU245" s="139" t="s">
        <v>82</v>
      </c>
      <c r="AY245" s="132" t="s">
        <v>177</v>
      </c>
      <c r="BK245" s="140">
        <f>SUM(BK246:BK249)</f>
        <v>0</v>
      </c>
    </row>
    <row r="246" spans="2:65" s="1" customFormat="1" ht="24.15" customHeight="1">
      <c r="B246" s="143"/>
      <c r="C246" s="144" t="s">
        <v>462</v>
      </c>
      <c r="D246" s="144" t="s">
        <v>179</v>
      </c>
      <c r="E246" s="145" t="s">
        <v>3929</v>
      </c>
      <c r="F246" s="146" t="s">
        <v>3930</v>
      </c>
      <c r="G246" s="147" t="s">
        <v>260</v>
      </c>
      <c r="H246" s="148">
        <v>1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41</v>
      </c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AR246" s="156" t="s">
        <v>183</v>
      </c>
      <c r="AT246" s="156" t="s">
        <v>179</v>
      </c>
      <c r="AU246" s="156" t="s">
        <v>88</v>
      </c>
      <c r="AY246" s="17" t="s">
        <v>177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88</v>
      </c>
      <c r="BK246" s="157">
        <f>ROUND(I246*H246,2)</f>
        <v>0</v>
      </c>
      <c r="BL246" s="17" t="s">
        <v>183</v>
      </c>
      <c r="BM246" s="156" t="s">
        <v>701</v>
      </c>
    </row>
    <row r="247" spans="2:65" s="1" customFormat="1" ht="24.15" customHeight="1">
      <c r="B247" s="143"/>
      <c r="C247" s="144" t="s">
        <v>690</v>
      </c>
      <c r="D247" s="144" t="s">
        <v>179</v>
      </c>
      <c r="E247" s="145" t="s">
        <v>3931</v>
      </c>
      <c r="F247" s="146" t="s">
        <v>3932</v>
      </c>
      <c r="G247" s="147" t="s">
        <v>260</v>
      </c>
      <c r="H247" s="148">
        <v>1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41</v>
      </c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AR247" s="156" t="s">
        <v>183</v>
      </c>
      <c r="AT247" s="156" t="s">
        <v>179</v>
      </c>
      <c r="AU247" s="156" t="s">
        <v>88</v>
      </c>
      <c r="AY247" s="17" t="s">
        <v>177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88</v>
      </c>
      <c r="BK247" s="157">
        <f>ROUND(I247*H247,2)</f>
        <v>0</v>
      </c>
      <c r="BL247" s="17" t="s">
        <v>183</v>
      </c>
      <c r="BM247" s="156" t="s">
        <v>705</v>
      </c>
    </row>
    <row r="248" spans="2:65" s="1" customFormat="1" ht="16.5" customHeight="1">
      <c r="B248" s="143"/>
      <c r="C248" s="144" t="s">
        <v>466</v>
      </c>
      <c r="D248" s="144" t="s">
        <v>179</v>
      </c>
      <c r="E248" s="145" t="s">
        <v>3933</v>
      </c>
      <c r="F248" s="146" t="s">
        <v>1989</v>
      </c>
      <c r="G248" s="147" t="s">
        <v>618</v>
      </c>
      <c r="H248" s="149"/>
      <c r="I248" s="149"/>
      <c r="J248" s="150">
        <f>ROUND(I248*H248,2)</f>
        <v>0</v>
      </c>
      <c r="K248" s="151"/>
      <c r="L248" s="32"/>
      <c r="M248" s="152" t="s">
        <v>1</v>
      </c>
      <c r="N248" s="153" t="s">
        <v>41</v>
      </c>
      <c r="P248" s="154">
        <f>O248*H248</f>
        <v>0</v>
      </c>
      <c r="Q248" s="154">
        <v>0</v>
      </c>
      <c r="R248" s="154">
        <f>Q248*H248</f>
        <v>0</v>
      </c>
      <c r="S248" s="154">
        <v>0</v>
      </c>
      <c r="T248" s="155">
        <f>S248*H248</f>
        <v>0</v>
      </c>
      <c r="AR248" s="156" t="s">
        <v>183</v>
      </c>
      <c r="AT248" s="156" t="s">
        <v>179</v>
      </c>
      <c r="AU248" s="156" t="s">
        <v>88</v>
      </c>
      <c r="AY248" s="17" t="s">
        <v>177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88</v>
      </c>
      <c r="BK248" s="157">
        <f>ROUND(I248*H248,2)</f>
        <v>0</v>
      </c>
      <c r="BL248" s="17" t="s">
        <v>183</v>
      </c>
      <c r="BM248" s="156" t="s">
        <v>710</v>
      </c>
    </row>
    <row r="249" spans="2:65" s="1" customFormat="1" ht="16.5" customHeight="1">
      <c r="B249" s="143"/>
      <c r="C249" s="144" t="s">
        <v>698</v>
      </c>
      <c r="D249" s="144" t="s">
        <v>179</v>
      </c>
      <c r="E249" s="145" t="s">
        <v>3934</v>
      </c>
      <c r="F249" s="146" t="s">
        <v>2031</v>
      </c>
      <c r="G249" s="147" t="s">
        <v>618</v>
      </c>
      <c r="H249" s="149"/>
      <c r="I249" s="149"/>
      <c r="J249" s="150">
        <f>ROUND(I249*H249,2)</f>
        <v>0</v>
      </c>
      <c r="K249" s="151"/>
      <c r="L249" s="32"/>
      <c r="M249" s="152" t="s">
        <v>1</v>
      </c>
      <c r="N249" s="153" t="s">
        <v>41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183</v>
      </c>
      <c r="AT249" s="156" t="s">
        <v>179</v>
      </c>
      <c r="AU249" s="156" t="s">
        <v>88</v>
      </c>
      <c r="AY249" s="17" t="s">
        <v>177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88</v>
      </c>
      <c r="BK249" s="157">
        <f>ROUND(I249*H249,2)</f>
        <v>0</v>
      </c>
      <c r="BL249" s="17" t="s">
        <v>183</v>
      </c>
      <c r="BM249" s="156" t="s">
        <v>714</v>
      </c>
    </row>
    <row r="250" spans="2:65" s="11" customFormat="1" ht="22.95" customHeight="1">
      <c r="B250" s="131"/>
      <c r="D250" s="132" t="s">
        <v>74</v>
      </c>
      <c r="E250" s="141" t="s">
        <v>2032</v>
      </c>
      <c r="F250" s="141" t="s">
        <v>2033</v>
      </c>
      <c r="I250" s="134"/>
      <c r="J250" s="142">
        <f>BK250</f>
        <v>0</v>
      </c>
      <c r="L250" s="131"/>
      <c r="M250" s="136"/>
      <c r="P250" s="137">
        <f>SUM(P251:P269)</f>
        <v>0</v>
      </c>
      <c r="R250" s="137">
        <f>SUM(R251:R269)</f>
        <v>0</v>
      </c>
      <c r="T250" s="138">
        <f>SUM(T251:T269)</f>
        <v>0</v>
      </c>
      <c r="AR250" s="132" t="s">
        <v>82</v>
      </c>
      <c r="AT250" s="139" t="s">
        <v>74</v>
      </c>
      <c r="AU250" s="139" t="s">
        <v>82</v>
      </c>
      <c r="AY250" s="132" t="s">
        <v>177</v>
      </c>
      <c r="BK250" s="140">
        <f>SUM(BK251:BK269)</f>
        <v>0</v>
      </c>
    </row>
    <row r="251" spans="2:65" s="1" customFormat="1" ht="33" customHeight="1">
      <c r="B251" s="143"/>
      <c r="C251" s="144" t="s">
        <v>471</v>
      </c>
      <c r="D251" s="144" t="s">
        <v>179</v>
      </c>
      <c r="E251" s="145" t="s">
        <v>3935</v>
      </c>
      <c r="F251" s="146" t="s">
        <v>3936</v>
      </c>
      <c r="G251" s="147" t="s">
        <v>213</v>
      </c>
      <c r="H251" s="148">
        <v>0</v>
      </c>
      <c r="I251" s="149"/>
      <c r="J251" s="150">
        <f t="shared" ref="J251:J269" si="60">ROUND(I251*H251,2)</f>
        <v>0</v>
      </c>
      <c r="K251" s="151"/>
      <c r="L251" s="32"/>
      <c r="M251" s="152" t="s">
        <v>1</v>
      </c>
      <c r="N251" s="153" t="s">
        <v>41</v>
      </c>
      <c r="P251" s="154">
        <f t="shared" ref="P251:P269" si="61">O251*H251</f>
        <v>0</v>
      </c>
      <c r="Q251" s="154">
        <v>0</v>
      </c>
      <c r="R251" s="154">
        <f t="shared" ref="R251:R269" si="62">Q251*H251</f>
        <v>0</v>
      </c>
      <c r="S251" s="154">
        <v>0</v>
      </c>
      <c r="T251" s="155">
        <f t="shared" ref="T251:T269" si="63">S251*H251</f>
        <v>0</v>
      </c>
      <c r="AR251" s="156" t="s">
        <v>183</v>
      </c>
      <c r="AT251" s="156" t="s">
        <v>179</v>
      </c>
      <c r="AU251" s="156" t="s">
        <v>88</v>
      </c>
      <c r="AY251" s="17" t="s">
        <v>177</v>
      </c>
      <c r="BE251" s="157">
        <f t="shared" ref="BE251:BE269" si="64">IF(N251="základná",J251,0)</f>
        <v>0</v>
      </c>
      <c r="BF251" s="157">
        <f t="shared" ref="BF251:BF269" si="65">IF(N251="znížená",J251,0)</f>
        <v>0</v>
      </c>
      <c r="BG251" s="157">
        <f t="shared" ref="BG251:BG269" si="66">IF(N251="zákl. prenesená",J251,0)</f>
        <v>0</v>
      </c>
      <c r="BH251" s="157">
        <f t="shared" ref="BH251:BH269" si="67">IF(N251="zníž. prenesená",J251,0)</f>
        <v>0</v>
      </c>
      <c r="BI251" s="157">
        <f t="shared" ref="BI251:BI269" si="68">IF(N251="nulová",J251,0)</f>
        <v>0</v>
      </c>
      <c r="BJ251" s="17" t="s">
        <v>88</v>
      </c>
      <c r="BK251" s="157">
        <f t="shared" ref="BK251:BK269" si="69">ROUND(I251*H251,2)</f>
        <v>0</v>
      </c>
      <c r="BL251" s="17" t="s">
        <v>183</v>
      </c>
      <c r="BM251" s="156" t="s">
        <v>719</v>
      </c>
    </row>
    <row r="252" spans="2:65" s="1" customFormat="1" ht="21.75" customHeight="1">
      <c r="B252" s="143"/>
      <c r="C252" s="144" t="s">
        <v>708</v>
      </c>
      <c r="D252" s="144" t="s">
        <v>179</v>
      </c>
      <c r="E252" s="145" t="s">
        <v>3937</v>
      </c>
      <c r="F252" s="146" t="s">
        <v>3938</v>
      </c>
      <c r="G252" s="147" t="s">
        <v>213</v>
      </c>
      <c r="H252" s="148">
        <v>170</v>
      </c>
      <c r="I252" s="149"/>
      <c r="J252" s="150">
        <f t="shared" si="60"/>
        <v>0</v>
      </c>
      <c r="K252" s="151"/>
      <c r="L252" s="32"/>
      <c r="M252" s="152" t="s">
        <v>1</v>
      </c>
      <c r="N252" s="153" t="s">
        <v>41</v>
      </c>
      <c r="P252" s="154">
        <f t="shared" si="61"/>
        <v>0</v>
      </c>
      <c r="Q252" s="154">
        <v>0</v>
      </c>
      <c r="R252" s="154">
        <f t="shared" si="62"/>
        <v>0</v>
      </c>
      <c r="S252" s="154">
        <v>0</v>
      </c>
      <c r="T252" s="155">
        <f t="shared" si="63"/>
        <v>0</v>
      </c>
      <c r="AR252" s="156" t="s">
        <v>183</v>
      </c>
      <c r="AT252" s="156" t="s">
        <v>179</v>
      </c>
      <c r="AU252" s="156" t="s">
        <v>88</v>
      </c>
      <c r="AY252" s="17" t="s">
        <v>177</v>
      </c>
      <c r="BE252" s="157">
        <f t="shared" si="64"/>
        <v>0</v>
      </c>
      <c r="BF252" s="157">
        <f t="shared" si="65"/>
        <v>0</v>
      </c>
      <c r="BG252" s="157">
        <f t="shared" si="66"/>
        <v>0</v>
      </c>
      <c r="BH252" s="157">
        <f t="shared" si="67"/>
        <v>0</v>
      </c>
      <c r="BI252" s="157">
        <f t="shared" si="68"/>
        <v>0</v>
      </c>
      <c r="BJ252" s="17" t="s">
        <v>88</v>
      </c>
      <c r="BK252" s="157">
        <f t="shared" si="69"/>
        <v>0</v>
      </c>
      <c r="BL252" s="17" t="s">
        <v>183</v>
      </c>
      <c r="BM252" s="156" t="s">
        <v>723</v>
      </c>
    </row>
    <row r="253" spans="2:65" s="1" customFormat="1" ht="33" customHeight="1">
      <c r="B253" s="143"/>
      <c r="C253" s="144" t="s">
        <v>475</v>
      </c>
      <c r="D253" s="144" t="s">
        <v>179</v>
      </c>
      <c r="E253" s="145" t="s">
        <v>3939</v>
      </c>
      <c r="F253" s="146" t="s">
        <v>3940</v>
      </c>
      <c r="G253" s="147" t="s">
        <v>213</v>
      </c>
      <c r="H253" s="148">
        <v>170</v>
      </c>
      <c r="I253" s="149"/>
      <c r="J253" s="150">
        <f t="shared" si="60"/>
        <v>0</v>
      </c>
      <c r="K253" s="151"/>
      <c r="L253" s="32"/>
      <c r="M253" s="152" t="s">
        <v>1</v>
      </c>
      <c r="N253" s="153" t="s">
        <v>41</v>
      </c>
      <c r="P253" s="154">
        <f t="shared" si="61"/>
        <v>0</v>
      </c>
      <c r="Q253" s="154">
        <v>0</v>
      </c>
      <c r="R253" s="154">
        <f t="shared" si="62"/>
        <v>0</v>
      </c>
      <c r="S253" s="154">
        <v>0</v>
      </c>
      <c r="T253" s="155">
        <f t="shared" si="63"/>
        <v>0</v>
      </c>
      <c r="AR253" s="156" t="s">
        <v>183</v>
      </c>
      <c r="AT253" s="156" t="s">
        <v>179</v>
      </c>
      <c r="AU253" s="156" t="s">
        <v>88</v>
      </c>
      <c r="AY253" s="17" t="s">
        <v>177</v>
      </c>
      <c r="BE253" s="157">
        <f t="shared" si="64"/>
        <v>0</v>
      </c>
      <c r="BF253" s="157">
        <f t="shared" si="65"/>
        <v>0</v>
      </c>
      <c r="BG253" s="157">
        <f t="shared" si="66"/>
        <v>0</v>
      </c>
      <c r="BH253" s="157">
        <f t="shared" si="67"/>
        <v>0</v>
      </c>
      <c r="BI253" s="157">
        <f t="shared" si="68"/>
        <v>0</v>
      </c>
      <c r="BJ253" s="17" t="s">
        <v>88</v>
      </c>
      <c r="BK253" s="157">
        <f t="shared" si="69"/>
        <v>0</v>
      </c>
      <c r="BL253" s="17" t="s">
        <v>183</v>
      </c>
      <c r="BM253" s="156" t="s">
        <v>727</v>
      </c>
    </row>
    <row r="254" spans="2:65" s="1" customFormat="1" ht="16.5" customHeight="1">
      <c r="B254" s="143"/>
      <c r="C254" s="144" t="s">
        <v>717</v>
      </c>
      <c r="D254" s="144" t="s">
        <v>179</v>
      </c>
      <c r="E254" s="145" t="s">
        <v>3941</v>
      </c>
      <c r="F254" s="146" t="s">
        <v>3942</v>
      </c>
      <c r="G254" s="147" t="s">
        <v>350</v>
      </c>
      <c r="H254" s="148">
        <v>17.68</v>
      </c>
      <c r="I254" s="149"/>
      <c r="J254" s="150">
        <f t="shared" si="60"/>
        <v>0</v>
      </c>
      <c r="K254" s="151"/>
      <c r="L254" s="32"/>
      <c r="M254" s="152" t="s">
        <v>1</v>
      </c>
      <c r="N254" s="153" t="s">
        <v>41</v>
      </c>
      <c r="P254" s="154">
        <f t="shared" si="61"/>
        <v>0</v>
      </c>
      <c r="Q254" s="154">
        <v>0</v>
      </c>
      <c r="R254" s="154">
        <f t="shared" si="62"/>
        <v>0</v>
      </c>
      <c r="S254" s="154">
        <v>0</v>
      </c>
      <c r="T254" s="155">
        <f t="shared" si="63"/>
        <v>0</v>
      </c>
      <c r="AR254" s="156" t="s">
        <v>183</v>
      </c>
      <c r="AT254" s="156" t="s">
        <v>179</v>
      </c>
      <c r="AU254" s="156" t="s">
        <v>88</v>
      </c>
      <c r="AY254" s="17" t="s">
        <v>177</v>
      </c>
      <c r="BE254" s="157">
        <f t="shared" si="64"/>
        <v>0</v>
      </c>
      <c r="BF254" s="157">
        <f t="shared" si="65"/>
        <v>0</v>
      </c>
      <c r="BG254" s="157">
        <f t="shared" si="66"/>
        <v>0</v>
      </c>
      <c r="BH254" s="157">
        <f t="shared" si="67"/>
        <v>0</v>
      </c>
      <c r="BI254" s="157">
        <f t="shared" si="68"/>
        <v>0</v>
      </c>
      <c r="BJ254" s="17" t="s">
        <v>88</v>
      </c>
      <c r="BK254" s="157">
        <f t="shared" si="69"/>
        <v>0</v>
      </c>
      <c r="BL254" s="17" t="s">
        <v>183</v>
      </c>
      <c r="BM254" s="156" t="s">
        <v>732</v>
      </c>
    </row>
    <row r="255" spans="2:65" s="1" customFormat="1" ht="24.15" customHeight="1">
      <c r="B255" s="143"/>
      <c r="C255" s="144" t="s">
        <v>479</v>
      </c>
      <c r="D255" s="144" t="s">
        <v>179</v>
      </c>
      <c r="E255" s="145" t="s">
        <v>3943</v>
      </c>
      <c r="F255" s="146" t="s">
        <v>3944</v>
      </c>
      <c r="G255" s="147" t="s">
        <v>213</v>
      </c>
      <c r="H255" s="148">
        <v>170</v>
      </c>
      <c r="I255" s="149"/>
      <c r="J255" s="150">
        <f t="shared" si="60"/>
        <v>0</v>
      </c>
      <c r="K255" s="151"/>
      <c r="L255" s="32"/>
      <c r="M255" s="152" t="s">
        <v>1</v>
      </c>
      <c r="N255" s="153" t="s">
        <v>41</v>
      </c>
      <c r="P255" s="154">
        <f t="shared" si="61"/>
        <v>0</v>
      </c>
      <c r="Q255" s="154">
        <v>0</v>
      </c>
      <c r="R255" s="154">
        <f t="shared" si="62"/>
        <v>0</v>
      </c>
      <c r="S255" s="154">
        <v>0</v>
      </c>
      <c r="T255" s="155">
        <f t="shared" si="63"/>
        <v>0</v>
      </c>
      <c r="AR255" s="156" t="s">
        <v>183</v>
      </c>
      <c r="AT255" s="156" t="s">
        <v>179</v>
      </c>
      <c r="AU255" s="156" t="s">
        <v>88</v>
      </c>
      <c r="AY255" s="17" t="s">
        <v>177</v>
      </c>
      <c r="BE255" s="157">
        <f t="shared" si="64"/>
        <v>0</v>
      </c>
      <c r="BF255" s="157">
        <f t="shared" si="65"/>
        <v>0</v>
      </c>
      <c r="BG255" s="157">
        <f t="shared" si="66"/>
        <v>0</v>
      </c>
      <c r="BH255" s="157">
        <f t="shared" si="67"/>
        <v>0</v>
      </c>
      <c r="BI255" s="157">
        <f t="shared" si="68"/>
        <v>0</v>
      </c>
      <c r="BJ255" s="17" t="s">
        <v>88</v>
      </c>
      <c r="BK255" s="157">
        <f t="shared" si="69"/>
        <v>0</v>
      </c>
      <c r="BL255" s="17" t="s">
        <v>183</v>
      </c>
      <c r="BM255" s="156" t="s">
        <v>737</v>
      </c>
    </row>
    <row r="256" spans="2:65" s="1" customFormat="1" ht="16.5" customHeight="1">
      <c r="B256" s="143"/>
      <c r="C256" s="144" t="s">
        <v>724</v>
      </c>
      <c r="D256" s="144" t="s">
        <v>179</v>
      </c>
      <c r="E256" s="145" t="s">
        <v>3945</v>
      </c>
      <c r="F256" s="146" t="s">
        <v>3946</v>
      </c>
      <c r="G256" s="147" t="s">
        <v>213</v>
      </c>
      <c r="H256" s="148">
        <v>170</v>
      </c>
      <c r="I256" s="149"/>
      <c r="J256" s="150">
        <f t="shared" si="60"/>
        <v>0</v>
      </c>
      <c r="K256" s="151"/>
      <c r="L256" s="32"/>
      <c r="M256" s="152" t="s">
        <v>1</v>
      </c>
      <c r="N256" s="153" t="s">
        <v>41</v>
      </c>
      <c r="P256" s="154">
        <f t="shared" si="61"/>
        <v>0</v>
      </c>
      <c r="Q256" s="154">
        <v>0</v>
      </c>
      <c r="R256" s="154">
        <f t="shared" si="62"/>
        <v>0</v>
      </c>
      <c r="S256" s="154">
        <v>0</v>
      </c>
      <c r="T256" s="155">
        <f t="shared" si="63"/>
        <v>0</v>
      </c>
      <c r="AR256" s="156" t="s">
        <v>183</v>
      </c>
      <c r="AT256" s="156" t="s">
        <v>179</v>
      </c>
      <c r="AU256" s="156" t="s">
        <v>88</v>
      </c>
      <c r="AY256" s="17" t="s">
        <v>177</v>
      </c>
      <c r="BE256" s="157">
        <f t="shared" si="64"/>
        <v>0</v>
      </c>
      <c r="BF256" s="157">
        <f t="shared" si="65"/>
        <v>0</v>
      </c>
      <c r="BG256" s="157">
        <f t="shared" si="66"/>
        <v>0</v>
      </c>
      <c r="BH256" s="157">
        <f t="shared" si="67"/>
        <v>0</v>
      </c>
      <c r="BI256" s="157">
        <f t="shared" si="68"/>
        <v>0</v>
      </c>
      <c r="BJ256" s="17" t="s">
        <v>88</v>
      </c>
      <c r="BK256" s="157">
        <f t="shared" si="69"/>
        <v>0</v>
      </c>
      <c r="BL256" s="17" t="s">
        <v>183</v>
      </c>
      <c r="BM256" s="156" t="s">
        <v>741</v>
      </c>
    </row>
    <row r="257" spans="2:65" s="1" customFormat="1" ht="33" customHeight="1">
      <c r="B257" s="143"/>
      <c r="C257" s="144" t="s">
        <v>486</v>
      </c>
      <c r="D257" s="144" t="s">
        <v>179</v>
      </c>
      <c r="E257" s="145" t="s">
        <v>2046</v>
      </c>
      <c r="F257" s="146" t="s">
        <v>2047</v>
      </c>
      <c r="G257" s="147" t="s">
        <v>213</v>
      </c>
      <c r="H257" s="148">
        <v>170</v>
      </c>
      <c r="I257" s="149"/>
      <c r="J257" s="150">
        <f t="shared" si="60"/>
        <v>0</v>
      </c>
      <c r="K257" s="151"/>
      <c r="L257" s="32"/>
      <c r="M257" s="152" t="s">
        <v>1</v>
      </c>
      <c r="N257" s="153" t="s">
        <v>41</v>
      </c>
      <c r="P257" s="154">
        <f t="shared" si="61"/>
        <v>0</v>
      </c>
      <c r="Q257" s="154">
        <v>0</v>
      </c>
      <c r="R257" s="154">
        <f t="shared" si="62"/>
        <v>0</v>
      </c>
      <c r="S257" s="154">
        <v>0</v>
      </c>
      <c r="T257" s="155">
        <f t="shared" si="63"/>
        <v>0</v>
      </c>
      <c r="AR257" s="156" t="s">
        <v>183</v>
      </c>
      <c r="AT257" s="156" t="s">
        <v>179</v>
      </c>
      <c r="AU257" s="156" t="s">
        <v>88</v>
      </c>
      <c r="AY257" s="17" t="s">
        <v>177</v>
      </c>
      <c r="BE257" s="157">
        <f t="shared" si="64"/>
        <v>0</v>
      </c>
      <c r="BF257" s="157">
        <f t="shared" si="65"/>
        <v>0</v>
      </c>
      <c r="BG257" s="157">
        <f t="shared" si="66"/>
        <v>0</v>
      </c>
      <c r="BH257" s="157">
        <f t="shared" si="67"/>
        <v>0</v>
      </c>
      <c r="BI257" s="157">
        <f t="shared" si="68"/>
        <v>0</v>
      </c>
      <c r="BJ257" s="17" t="s">
        <v>88</v>
      </c>
      <c r="BK257" s="157">
        <f t="shared" si="69"/>
        <v>0</v>
      </c>
      <c r="BL257" s="17" t="s">
        <v>183</v>
      </c>
      <c r="BM257" s="156" t="s">
        <v>745</v>
      </c>
    </row>
    <row r="258" spans="2:65" s="1" customFormat="1" ht="16.5" customHeight="1">
      <c r="B258" s="143"/>
      <c r="C258" s="144" t="s">
        <v>734</v>
      </c>
      <c r="D258" s="144" t="s">
        <v>179</v>
      </c>
      <c r="E258" s="145" t="s">
        <v>3947</v>
      </c>
      <c r="F258" s="146" t="s">
        <v>3948</v>
      </c>
      <c r="G258" s="147" t="s">
        <v>213</v>
      </c>
      <c r="H258" s="148">
        <v>10</v>
      </c>
      <c r="I258" s="149"/>
      <c r="J258" s="150">
        <f t="shared" si="60"/>
        <v>0</v>
      </c>
      <c r="K258" s="151"/>
      <c r="L258" s="32"/>
      <c r="M258" s="152" t="s">
        <v>1</v>
      </c>
      <c r="N258" s="153" t="s">
        <v>41</v>
      </c>
      <c r="P258" s="154">
        <f t="shared" si="61"/>
        <v>0</v>
      </c>
      <c r="Q258" s="154">
        <v>0</v>
      </c>
      <c r="R258" s="154">
        <f t="shared" si="62"/>
        <v>0</v>
      </c>
      <c r="S258" s="154">
        <v>0</v>
      </c>
      <c r="T258" s="155">
        <f t="shared" si="63"/>
        <v>0</v>
      </c>
      <c r="AR258" s="156" t="s">
        <v>183</v>
      </c>
      <c r="AT258" s="156" t="s">
        <v>179</v>
      </c>
      <c r="AU258" s="156" t="s">
        <v>88</v>
      </c>
      <c r="AY258" s="17" t="s">
        <v>177</v>
      </c>
      <c r="BE258" s="157">
        <f t="shared" si="64"/>
        <v>0</v>
      </c>
      <c r="BF258" s="157">
        <f t="shared" si="65"/>
        <v>0</v>
      </c>
      <c r="BG258" s="157">
        <f t="shared" si="66"/>
        <v>0</v>
      </c>
      <c r="BH258" s="157">
        <f t="shared" si="67"/>
        <v>0</v>
      </c>
      <c r="BI258" s="157">
        <f t="shared" si="68"/>
        <v>0</v>
      </c>
      <c r="BJ258" s="17" t="s">
        <v>88</v>
      </c>
      <c r="BK258" s="157">
        <f t="shared" si="69"/>
        <v>0</v>
      </c>
      <c r="BL258" s="17" t="s">
        <v>183</v>
      </c>
      <c r="BM258" s="156" t="s">
        <v>750</v>
      </c>
    </row>
    <row r="259" spans="2:65" s="1" customFormat="1" ht="16.5" customHeight="1">
      <c r="B259" s="143"/>
      <c r="C259" s="144" t="s">
        <v>490</v>
      </c>
      <c r="D259" s="144" t="s">
        <v>179</v>
      </c>
      <c r="E259" s="145" t="s">
        <v>2048</v>
      </c>
      <c r="F259" s="146" t="s">
        <v>2049</v>
      </c>
      <c r="G259" s="147" t="s">
        <v>213</v>
      </c>
      <c r="H259" s="148">
        <v>70</v>
      </c>
      <c r="I259" s="149"/>
      <c r="J259" s="150">
        <f t="shared" si="60"/>
        <v>0</v>
      </c>
      <c r="K259" s="151"/>
      <c r="L259" s="32"/>
      <c r="M259" s="152" t="s">
        <v>1</v>
      </c>
      <c r="N259" s="153" t="s">
        <v>41</v>
      </c>
      <c r="P259" s="154">
        <f t="shared" si="61"/>
        <v>0</v>
      </c>
      <c r="Q259" s="154">
        <v>0</v>
      </c>
      <c r="R259" s="154">
        <f t="shared" si="62"/>
        <v>0</v>
      </c>
      <c r="S259" s="154">
        <v>0</v>
      </c>
      <c r="T259" s="155">
        <f t="shared" si="63"/>
        <v>0</v>
      </c>
      <c r="AR259" s="156" t="s">
        <v>183</v>
      </c>
      <c r="AT259" s="156" t="s">
        <v>179</v>
      </c>
      <c r="AU259" s="156" t="s">
        <v>88</v>
      </c>
      <c r="AY259" s="17" t="s">
        <v>177</v>
      </c>
      <c r="BE259" s="157">
        <f t="shared" si="64"/>
        <v>0</v>
      </c>
      <c r="BF259" s="157">
        <f t="shared" si="65"/>
        <v>0</v>
      </c>
      <c r="BG259" s="157">
        <f t="shared" si="66"/>
        <v>0</v>
      </c>
      <c r="BH259" s="157">
        <f t="shared" si="67"/>
        <v>0</v>
      </c>
      <c r="BI259" s="157">
        <f t="shared" si="68"/>
        <v>0</v>
      </c>
      <c r="BJ259" s="17" t="s">
        <v>88</v>
      </c>
      <c r="BK259" s="157">
        <f t="shared" si="69"/>
        <v>0</v>
      </c>
      <c r="BL259" s="17" t="s">
        <v>183</v>
      </c>
      <c r="BM259" s="156" t="s">
        <v>755</v>
      </c>
    </row>
    <row r="260" spans="2:65" s="1" customFormat="1" ht="16.5" customHeight="1">
      <c r="B260" s="143"/>
      <c r="C260" s="144" t="s">
        <v>742</v>
      </c>
      <c r="D260" s="144" t="s">
        <v>179</v>
      </c>
      <c r="E260" s="145" t="s">
        <v>3949</v>
      </c>
      <c r="F260" s="146" t="s">
        <v>1879</v>
      </c>
      <c r="G260" s="147" t="s">
        <v>213</v>
      </c>
      <c r="H260" s="148">
        <v>80</v>
      </c>
      <c r="I260" s="149"/>
      <c r="J260" s="150">
        <f t="shared" si="60"/>
        <v>0</v>
      </c>
      <c r="K260" s="151"/>
      <c r="L260" s="32"/>
      <c r="M260" s="152" t="s">
        <v>1</v>
      </c>
      <c r="N260" s="153" t="s">
        <v>41</v>
      </c>
      <c r="P260" s="154">
        <f t="shared" si="61"/>
        <v>0</v>
      </c>
      <c r="Q260" s="154">
        <v>0</v>
      </c>
      <c r="R260" s="154">
        <f t="shared" si="62"/>
        <v>0</v>
      </c>
      <c r="S260" s="154">
        <v>0</v>
      </c>
      <c r="T260" s="155">
        <f t="shared" si="63"/>
        <v>0</v>
      </c>
      <c r="AR260" s="156" t="s">
        <v>183</v>
      </c>
      <c r="AT260" s="156" t="s">
        <v>179</v>
      </c>
      <c r="AU260" s="156" t="s">
        <v>88</v>
      </c>
      <c r="AY260" s="17" t="s">
        <v>177</v>
      </c>
      <c r="BE260" s="157">
        <f t="shared" si="64"/>
        <v>0</v>
      </c>
      <c r="BF260" s="157">
        <f t="shared" si="65"/>
        <v>0</v>
      </c>
      <c r="BG260" s="157">
        <f t="shared" si="66"/>
        <v>0</v>
      </c>
      <c r="BH260" s="157">
        <f t="shared" si="67"/>
        <v>0</v>
      </c>
      <c r="BI260" s="157">
        <f t="shared" si="68"/>
        <v>0</v>
      </c>
      <c r="BJ260" s="17" t="s">
        <v>88</v>
      </c>
      <c r="BK260" s="157">
        <f t="shared" si="69"/>
        <v>0</v>
      </c>
      <c r="BL260" s="17" t="s">
        <v>183</v>
      </c>
      <c r="BM260" s="156" t="s">
        <v>759</v>
      </c>
    </row>
    <row r="261" spans="2:65" s="1" customFormat="1" ht="21.75" customHeight="1">
      <c r="B261" s="143"/>
      <c r="C261" s="144" t="s">
        <v>496</v>
      </c>
      <c r="D261" s="144" t="s">
        <v>179</v>
      </c>
      <c r="E261" s="145" t="s">
        <v>3950</v>
      </c>
      <c r="F261" s="146" t="s">
        <v>3951</v>
      </c>
      <c r="G261" s="147" t="s">
        <v>213</v>
      </c>
      <c r="H261" s="148">
        <v>35</v>
      </c>
      <c r="I261" s="149"/>
      <c r="J261" s="150">
        <f t="shared" si="60"/>
        <v>0</v>
      </c>
      <c r="K261" s="151"/>
      <c r="L261" s="32"/>
      <c r="M261" s="152" t="s">
        <v>1</v>
      </c>
      <c r="N261" s="153" t="s">
        <v>41</v>
      </c>
      <c r="P261" s="154">
        <f t="shared" si="61"/>
        <v>0</v>
      </c>
      <c r="Q261" s="154">
        <v>0</v>
      </c>
      <c r="R261" s="154">
        <f t="shared" si="62"/>
        <v>0</v>
      </c>
      <c r="S261" s="154">
        <v>0</v>
      </c>
      <c r="T261" s="155">
        <f t="shared" si="63"/>
        <v>0</v>
      </c>
      <c r="AR261" s="156" t="s">
        <v>183</v>
      </c>
      <c r="AT261" s="156" t="s">
        <v>179</v>
      </c>
      <c r="AU261" s="156" t="s">
        <v>88</v>
      </c>
      <c r="AY261" s="17" t="s">
        <v>177</v>
      </c>
      <c r="BE261" s="157">
        <f t="shared" si="64"/>
        <v>0</v>
      </c>
      <c r="BF261" s="157">
        <f t="shared" si="65"/>
        <v>0</v>
      </c>
      <c r="BG261" s="157">
        <f t="shared" si="66"/>
        <v>0</v>
      </c>
      <c r="BH261" s="157">
        <f t="shared" si="67"/>
        <v>0</v>
      </c>
      <c r="BI261" s="157">
        <f t="shared" si="68"/>
        <v>0</v>
      </c>
      <c r="BJ261" s="17" t="s">
        <v>88</v>
      </c>
      <c r="BK261" s="157">
        <f t="shared" si="69"/>
        <v>0</v>
      </c>
      <c r="BL261" s="17" t="s">
        <v>183</v>
      </c>
      <c r="BM261" s="156" t="s">
        <v>764</v>
      </c>
    </row>
    <row r="262" spans="2:65" s="1" customFormat="1" ht="24.15" customHeight="1">
      <c r="B262" s="143"/>
      <c r="C262" s="144" t="s">
        <v>752</v>
      </c>
      <c r="D262" s="144" t="s">
        <v>179</v>
      </c>
      <c r="E262" s="145" t="s">
        <v>3952</v>
      </c>
      <c r="F262" s="146" t="s">
        <v>3953</v>
      </c>
      <c r="G262" s="147" t="s">
        <v>213</v>
      </c>
      <c r="H262" s="148">
        <v>35</v>
      </c>
      <c r="I262" s="149"/>
      <c r="J262" s="150">
        <f t="shared" si="60"/>
        <v>0</v>
      </c>
      <c r="K262" s="151"/>
      <c r="L262" s="32"/>
      <c r="M262" s="152" t="s">
        <v>1</v>
      </c>
      <c r="N262" s="153" t="s">
        <v>41</v>
      </c>
      <c r="P262" s="154">
        <f t="shared" si="61"/>
        <v>0</v>
      </c>
      <c r="Q262" s="154">
        <v>0</v>
      </c>
      <c r="R262" s="154">
        <f t="shared" si="62"/>
        <v>0</v>
      </c>
      <c r="S262" s="154">
        <v>0</v>
      </c>
      <c r="T262" s="155">
        <f t="shared" si="63"/>
        <v>0</v>
      </c>
      <c r="AR262" s="156" t="s">
        <v>183</v>
      </c>
      <c r="AT262" s="156" t="s">
        <v>179</v>
      </c>
      <c r="AU262" s="156" t="s">
        <v>88</v>
      </c>
      <c r="AY262" s="17" t="s">
        <v>177</v>
      </c>
      <c r="BE262" s="157">
        <f t="shared" si="64"/>
        <v>0</v>
      </c>
      <c r="BF262" s="157">
        <f t="shared" si="65"/>
        <v>0</v>
      </c>
      <c r="BG262" s="157">
        <f t="shared" si="66"/>
        <v>0</v>
      </c>
      <c r="BH262" s="157">
        <f t="shared" si="67"/>
        <v>0</v>
      </c>
      <c r="BI262" s="157">
        <f t="shared" si="68"/>
        <v>0</v>
      </c>
      <c r="BJ262" s="17" t="s">
        <v>88</v>
      </c>
      <c r="BK262" s="157">
        <f t="shared" si="69"/>
        <v>0</v>
      </c>
      <c r="BL262" s="17" t="s">
        <v>183</v>
      </c>
      <c r="BM262" s="156" t="s">
        <v>768</v>
      </c>
    </row>
    <row r="263" spans="2:65" s="1" customFormat="1" ht="24.15" customHeight="1">
      <c r="B263" s="143"/>
      <c r="C263" s="144" t="s">
        <v>500</v>
      </c>
      <c r="D263" s="144" t="s">
        <v>179</v>
      </c>
      <c r="E263" s="145" t="s">
        <v>3943</v>
      </c>
      <c r="F263" s="146" t="s">
        <v>3944</v>
      </c>
      <c r="G263" s="147" t="s">
        <v>213</v>
      </c>
      <c r="H263" s="148">
        <v>35</v>
      </c>
      <c r="I263" s="149"/>
      <c r="J263" s="150">
        <f t="shared" si="60"/>
        <v>0</v>
      </c>
      <c r="K263" s="151"/>
      <c r="L263" s="32"/>
      <c r="M263" s="152" t="s">
        <v>1</v>
      </c>
      <c r="N263" s="153" t="s">
        <v>41</v>
      </c>
      <c r="P263" s="154">
        <f t="shared" si="61"/>
        <v>0</v>
      </c>
      <c r="Q263" s="154">
        <v>0</v>
      </c>
      <c r="R263" s="154">
        <f t="shared" si="62"/>
        <v>0</v>
      </c>
      <c r="S263" s="154">
        <v>0</v>
      </c>
      <c r="T263" s="155">
        <f t="shared" si="63"/>
        <v>0</v>
      </c>
      <c r="AR263" s="156" t="s">
        <v>183</v>
      </c>
      <c r="AT263" s="156" t="s">
        <v>179</v>
      </c>
      <c r="AU263" s="156" t="s">
        <v>88</v>
      </c>
      <c r="AY263" s="17" t="s">
        <v>177</v>
      </c>
      <c r="BE263" s="157">
        <f t="shared" si="64"/>
        <v>0</v>
      </c>
      <c r="BF263" s="157">
        <f t="shared" si="65"/>
        <v>0</v>
      </c>
      <c r="BG263" s="157">
        <f t="shared" si="66"/>
        <v>0</v>
      </c>
      <c r="BH263" s="157">
        <f t="shared" si="67"/>
        <v>0</v>
      </c>
      <c r="BI263" s="157">
        <f t="shared" si="68"/>
        <v>0</v>
      </c>
      <c r="BJ263" s="17" t="s">
        <v>88</v>
      </c>
      <c r="BK263" s="157">
        <f t="shared" si="69"/>
        <v>0</v>
      </c>
      <c r="BL263" s="17" t="s">
        <v>183</v>
      </c>
      <c r="BM263" s="156" t="s">
        <v>773</v>
      </c>
    </row>
    <row r="264" spans="2:65" s="1" customFormat="1" ht="16.5" customHeight="1">
      <c r="B264" s="143"/>
      <c r="C264" s="144" t="s">
        <v>761</v>
      </c>
      <c r="D264" s="144" t="s">
        <v>179</v>
      </c>
      <c r="E264" s="145" t="s">
        <v>3945</v>
      </c>
      <c r="F264" s="146" t="s">
        <v>3946</v>
      </c>
      <c r="G264" s="147" t="s">
        <v>213</v>
      </c>
      <c r="H264" s="148">
        <v>35</v>
      </c>
      <c r="I264" s="149"/>
      <c r="J264" s="150">
        <f t="shared" si="60"/>
        <v>0</v>
      </c>
      <c r="K264" s="151"/>
      <c r="L264" s="32"/>
      <c r="M264" s="152" t="s">
        <v>1</v>
      </c>
      <c r="N264" s="153" t="s">
        <v>41</v>
      </c>
      <c r="P264" s="154">
        <f t="shared" si="61"/>
        <v>0</v>
      </c>
      <c r="Q264" s="154">
        <v>0</v>
      </c>
      <c r="R264" s="154">
        <f t="shared" si="62"/>
        <v>0</v>
      </c>
      <c r="S264" s="154">
        <v>0</v>
      </c>
      <c r="T264" s="155">
        <f t="shared" si="63"/>
        <v>0</v>
      </c>
      <c r="AR264" s="156" t="s">
        <v>183</v>
      </c>
      <c r="AT264" s="156" t="s">
        <v>179</v>
      </c>
      <c r="AU264" s="156" t="s">
        <v>88</v>
      </c>
      <c r="AY264" s="17" t="s">
        <v>177</v>
      </c>
      <c r="BE264" s="157">
        <f t="shared" si="64"/>
        <v>0</v>
      </c>
      <c r="BF264" s="157">
        <f t="shared" si="65"/>
        <v>0</v>
      </c>
      <c r="BG264" s="157">
        <f t="shared" si="66"/>
        <v>0</v>
      </c>
      <c r="BH264" s="157">
        <f t="shared" si="67"/>
        <v>0</v>
      </c>
      <c r="BI264" s="157">
        <f t="shared" si="68"/>
        <v>0</v>
      </c>
      <c r="BJ264" s="17" t="s">
        <v>88</v>
      </c>
      <c r="BK264" s="157">
        <f t="shared" si="69"/>
        <v>0</v>
      </c>
      <c r="BL264" s="17" t="s">
        <v>183</v>
      </c>
      <c r="BM264" s="156" t="s">
        <v>777</v>
      </c>
    </row>
    <row r="265" spans="2:65" s="1" customFormat="1" ht="24.15" customHeight="1">
      <c r="B265" s="143"/>
      <c r="C265" s="144" t="s">
        <v>505</v>
      </c>
      <c r="D265" s="144" t="s">
        <v>179</v>
      </c>
      <c r="E265" s="145" t="s">
        <v>2050</v>
      </c>
      <c r="F265" s="146" t="s">
        <v>2051</v>
      </c>
      <c r="G265" s="147" t="s">
        <v>213</v>
      </c>
      <c r="H265" s="148">
        <v>25</v>
      </c>
      <c r="I265" s="149"/>
      <c r="J265" s="150">
        <f t="shared" si="60"/>
        <v>0</v>
      </c>
      <c r="K265" s="151"/>
      <c r="L265" s="32"/>
      <c r="M265" s="152" t="s">
        <v>1</v>
      </c>
      <c r="N265" s="153" t="s">
        <v>41</v>
      </c>
      <c r="P265" s="154">
        <f t="shared" si="61"/>
        <v>0</v>
      </c>
      <c r="Q265" s="154">
        <v>0</v>
      </c>
      <c r="R265" s="154">
        <f t="shared" si="62"/>
        <v>0</v>
      </c>
      <c r="S265" s="154">
        <v>0</v>
      </c>
      <c r="T265" s="155">
        <f t="shared" si="63"/>
        <v>0</v>
      </c>
      <c r="AR265" s="156" t="s">
        <v>183</v>
      </c>
      <c r="AT265" s="156" t="s">
        <v>179</v>
      </c>
      <c r="AU265" s="156" t="s">
        <v>88</v>
      </c>
      <c r="AY265" s="17" t="s">
        <v>177</v>
      </c>
      <c r="BE265" s="157">
        <f t="shared" si="64"/>
        <v>0</v>
      </c>
      <c r="BF265" s="157">
        <f t="shared" si="65"/>
        <v>0</v>
      </c>
      <c r="BG265" s="157">
        <f t="shared" si="66"/>
        <v>0</v>
      </c>
      <c r="BH265" s="157">
        <f t="shared" si="67"/>
        <v>0</v>
      </c>
      <c r="BI265" s="157">
        <f t="shared" si="68"/>
        <v>0</v>
      </c>
      <c r="BJ265" s="17" t="s">
        <v>88</v>
      </c>
      <c r="BK265" s="157">
        <f t="shared" si="69"/>
        <v>0</v>
      </c>
      <c r="BL265" s="17" t="s">
        <v>183</v>
      </c>
      <c r="BM265" s="156" t="s">
        <v>783</v>
      </c>
    </row>
    <row r="266" spans="2:65" s="1" customFormat="1" ht="33" customHeight="1">
      <c r="B266" s="143"/>
      <c r="C266" s="144" t="s">
        <v>770</v>
      </c>
      <c r="D266" s="144" t="s">
        <v>179</v>
      </c>
      <c r="E266" s="145" t="s">
        <v>2052</v>
      </c>
      <c r="F266" s="146" t="s">
        <v>2053</v>
      </c>
      <c r="G266" s="147" t="s">
        <v>213</v>
      </c>
      <c r="H266" s="148">
        <v>25</v>
      </c>
      <c r="I266" s="149"/>
      <c r="J266" s="150">
        <f t="shared" si="60"/>
        <v>0</v>
      </c>
      <c r="K266" s="151"/>
      <c r="L266" s="32"/>
      <c r="M266" s="152" t="s">
        <v>1</v>
      </c>
      <c r="N266" s="153" t="s">
        <v>41</v>
      </c>
      <c r="P266" s="154">
        <f t="shared" si="61"/>
        <v>0</v>
      </c>
      <c r="Q266" s="154">
        <v>0</v>
      </c>
      <c r="R266" s="154">
        <f t="shared" si="62"/>
        <v>0</v>
      </c>
      <c r="S266" s="154">
        <v>0</v>
      </c>
      <c r="T266" s="155">
        <f t="shared" si="63"/>
        <v>0</v>
      </c>
      <c r="AR266" s="156" t="s">
        <v>183</v>
      </c>
      <c r="AT266" s="156" t="s">
        <v>179</v>
      </c>
      <c r="AU266" s="156" t="s">
        <v>88</v>
      </c>
      <c r="AY266" s="17" t="s">
        <v>177</v>
      </c>
      <c r="BE266" s="157">
        <f t="shared" si="64"/>
        <v>0</v>
      </c>
      <c r="BF266" s="157">
        <f t="shared" si="65"/>
        <v>0</v>
      </c>
      <c r="BG266" s="157">
        <f t="shared" si="66"/>
        <v>0</v>
      </c>
      <c r="BH266" s="157">
        <f t="shared" si="67"/>
        <v>0</v>
      </c>
      <c r="BI266" s="157">
        <f t="shared" si="68"/>
        <v>0</v>
      </c>
      <c r="BJ266" s="17" t="s">
        <v>88</v>
      </c>
      <c r="BK266" s="157">
        <f t="shared" si="69"/>
        <v>0</v>
      </c>
      <c r="BL266" s="17" t="s">
        <v>183</v>
      </c>
      <c r="BM266" s="156" t="s">
        <v>787</v>
      </c>
    </row>
    <row r="267" spans="2:65" s="1" customFormat="1" ht="24.15" customHeight="1">
      <c r="B267" s="143"/>
      <c r="C267" s="144" t="s">
        <v>509</v>
      </c>
      <c r="D267" s="144" t="s">
        <v>179</v>
      </c>
      <c r="E267" s="145" t="s">
        <v>2054</v>
      </c>
      <c r="F267" s="146" t="s">
        <v>2055</v>
      </c>
      <c r="G267" s="147" t="s">
        <v>213</v>
      </c>
      <c r="H267" s="148">
        <v>25</v>
      </c>
      <c r="I267" s="149"/>
      <c r="J267" s="150">
        <f t="shared" si="60"/>
        <v>0</v>
      </c>
      <c r="K267" s="151"/>
      <c r="L267" s="32"/>
      <c r="M267" s="152" t="s">
        <v>1</v>
      </c>
      <c r="N267" s="153" t="s">
        <v>41</v>
      </c>
      <c r="P267" s="154">
        <f t="shared" si="61"/>
        <v>0</v>
      </c>
      <c r="Q267" s="154">
        <v>0</v>
      </c>
      <c r="R267" s="154">
        <f t="shared" si="62"/>
        <v>0</v>
      </c>
      <c r="S267" s="154">
        <v>0</v>
      </c>
      <c r="T267" s="155">
        <f t="shared" si="63"/>
        <v>0</v>
      </c>
      <c r="AR267" s="156" t="s">
        <v>183</v>
      </c>
      <c r="AT267" s="156" t="s">
        <v>179</v>
      </c>
      <c r="AU267" s="156" t="s">
        <v>88</v>
      </c>
      <c r="AY267" s="17" t="s">
        <v>177</v>
      </c>
      <c r="BE267" s="157">
        <f t="shared" si="64"/>
        <v>0</v>
      </c>
      <c r="BF267" s="157">
        <f t="shared" si="65"/>
        <v>0</v>
      </c>
      <c r="BG267" s="157">
        <f t="shared" si="66"/>
        <v>0</v>
      </c>
      <c r="BH267" s="157">
        <f t="shared" si="67"/>
        <v>0</v>
      </c>
      <c r="BI267" s="157">
        <f t="shared" si="68"/>
        <v>0</v>
      </c>
      <c r="BJ267" s="17" t="s">
        <v>88</v>
      </c>
      <c r="BK267" s="157">
        <f t="shared" si="69"/>
        <v>0</v>
      </c>
      <c r="BL267" s="17" t="s">
        <v>183</v>
      </c>
      <c r="BM267" s="156" t="s">
        <v>792</v>
      </c>
    </row>
    <row r="268" spans="2:65" s="1" customFormat="1" ht="24.15" customHeight="1">
      <c r="B268" s="143"/>
      <c r="C268" s="144" t="s">
        <v>779</v>
      </c>
      <c r="D268" s="144" t="s">
        <v>179</v>
      </c>
      <c r="E268" s="145" t="s">
        <v>2056</v>
      </c>
      <c r="F268" s="146" t="s">
        <v>2057</v>
      </c>
      <c r="G268" s="147" t="s">
        <v>260</v>
      </c>
      <c r="H268" s="148">
        <v>40</v>
      </c>
      <c r="I268" s="149"/>
      <c r="J268" s="150">
        <f t="shared" si="60"/>
        <v>0</v>
      </c>
      <c r="K268" s="151"/>
      <c r="L268" s="32"/>
      <c r="M268" s="152" t="s">
        <v>1</v>
      </c>
      <c r="N268" s="153" t="s">
        <v>41</v>
      </c>
      <c r="P268" s="154">
        <f t="shared" si="61"/>
        <v>0</v>
      </c>
      <c r="Q268" s="154">
        <v>0</v>
      </c>
      <c r="R268" s="154">
        <f t="shared" si="62"/>
        <v>0</v>
      </c>
      <c r="S268" s="154">
        <v>0</v>
      </c>
      <c r="T268" s="155">
        <f t="shared" si="63"/>
        <v>0</v>
      </c>
      <c r="AR268" s="156" t="s">
        <v>183</v>
      </c>
      <c r="AT268" s="156" t="s">
        <v>179</v>
      </c>
      <c r="AU268" s="156" t="s">
        <v>88</v>
      </c>
      <c r="AY268" s="17" t="s">
        <v>177</v>
      </c>
      <c r="BE268" s="157">
        <f t="shared" si="64"/>
        <v>0</v>
      </c>
      <c r="BF268" s="157">
        <f t="shared" si="65"/>
        <v>0</v>
      </c>
      <c r="BG268" s="157">
        <f t="shared" si="66"/>
        <v>0</v>
      </c>
      <c r="BH268" s="157">
        <f t="shared" si="67"/>
        <v>0</v>
      </c>
      <c r="BI268" s="157">
        <f t="shared" si="68"/>
        <v>0</v>
      </c>
      <c r="BJ268" s="17" t="s">
        <v>88</v>
      </c>
      <c r="BK268" s="157">
        <f t="shared" si="69"/>
        <v>0</v>
      </c>
      <c r="BL268" s="17" t="s">
        <v>183</v>
      </c>
      <c r="BM268" s="156" t="s">
        <v>796</v>
      </c>
    </row>
    <row r="269" spans="2:65" s="1" customFormat="1" ht="16.5" customHeight="1">
      <c r="B269" s="143"/>
      <c r="C269" s="144" t="s">
        <v>516</v>
      </c>
      <c r="D269" s="144" t="s">
        <v>179</v>
      </c>
      <c r="E269" s="145" t="s">
        <v>3954</v>
      </c>
      <c r="F269" s="146" t="s">
        <v>1576</v>
      </c>
      <c r="G269" s="147" t="s">
        <v>618</v>
      </c>
      <c r="H269" s="149"/>
      <c r="I269" s="149"/>
      <c r="J269" s="150">
        <f t="shared" si="60"/>
        <v>0</v>
      </c>
      <c r="K269" s="151"/>
      <c r="L269" s="32"/>
      <c r="M269" s="152" t="s">
        <v>1</v>
      </c>
      <c r="N269" s="153" t="s">
        <v>41</v>
      </c>
      <c r="P269" s="154">
        <f t="shared" si="61"/>
        <v>0</v>
      </c>
      <c r="Q269" s="154">
        <v>0</v>
      </c>
      <c r="R269" s="154">
        <f t="shared" si="62"/>
        <v>0</v>
      </c>
      <c r="S269" s="154">
        <v>0</v>
      </c>
      <c r="T269" s="155">
        <f t="shared" si="63"/>
        <v>0</v>
      </c>
      <c r="AR269" s="156" t="s">
        <v>183</v>
      </c>
      <c r="AT269" s="156" t="s">
        <v>179</v>
      </c>
      <c r="AU269" s="156" t="s">
        <v>88</v>
      </c>
      <c r="AY269" s="17" t="s">
        <v>177</v>
      </c>
      <c r="BE269" s="157">
        <f t="shared" si="64"/>
        <v>0</v>
      </c>
      <c r="BF269" s="157">
        <f t="shared" si="65"/>
        <v>0</v>
      </c>
      <c r="BG269" s="157">
        <f t="shared" si="66"/>
        <v>0</v>
      </c>
      <c r="BH269" s="157">
        <f t="shared" si="67"/>
        <v>0</v>
      </c>
      <c r="BI269" s="157">
        <f t="shared" si="68"/>
        <v>0</v>
      </c>
      <c r="BJ269" s="17" t="s">
        <v>88</v>
      </c>
      <c r="BK269" s="157">
        <f t="shared" si="69"/>
        <v>0</v>
      </c>
      <c r="BL269" s="17" t="s">
        <v>183</v>
      </c>
      <c r="BM269" s="156" t="s">
        <v>805</v>
      </c>
    </row>
    <row r="270" spans="2:65" s="11" customFormat="1" ht="22.95" customHeight="1">
      <c r="B270" s="131"/>
      <c r="D270" s="132" t="s">
        <v>74</v>
      </c>
      <c r="E270" s="141" t="s">
        <v>2061</v>
      </c>
      <c r="F270" s="141" t="s">
        <v>2062</v>
      </c>
      <c r="I270" s="134"/>
      <c r="J270" s="142">
        <f>BK270</f>
        <v>0</v>
      </c>
      <c r="L270" s="131"/>
      <c r="M270" s="136"/>
      <c r="P270" s="137">
        <f>SUM(P271:P284)</f>
        <v>0</v>
      </c>
      <c r="R270" s="137">
        <f>SUM(R271:R284)</f>
        <v>0</v>
      </c>
      <c r="T270" s="138">
        <f>SUM(T271:T284)</f>
        <v>0</v>
      </c>
      <c r="AR270" s="132" t="s">
        <v>82</v>
      </c>
      <c r="AT270" s="139" t="s">
        <v>74</v>
      </c>
      <c r="AU270" s="139" t="s">
        <v>82</v>
      </c>
      <c r="AY270" s="132" t="s">
        <v>177</v>
      </c>
      <c r="BK270" s="140">
        <f>SUM(BK271:BK284)</f>
        <v>0</v>
      </c>
    </row>
    <row r="271" spans="2:65" s="1" customFormat="1" ht="24.15" customHeight="1">
      <c r="B271" s="143"/>
      <c r="C271" s="144" t="s">
        <v>789</v>
      </c>
      <c r="D271" s="144" t="s">
        <v>179</v>
      </c>
      <c r="E271" s="145" t="s">
        <v>3955</v>
      </c>
      <c r="F271" s="146" t="s">
        <v>2064</v>
      </c>
      <c r="G271" s="147" t="s">
        <v>260</v>
      </c>
      <c r="H271" s="148">
        <v>1</v>
      </c>
      <c r="I271" s="149"/>
      <c r="J271" s="150">
        <f t="shared" ref="J271:J284" si="70">ROUND(I271*H271,2)</f>
        <v>0</v>
      </c>
      <c r="K271" s="151"/>
      <c r="L271" s="32"/>
      <c r="M271" s="152" t="s">
        <v>1</v>
      </c>
      <c r="N271" s="153" t="s">
        <v>41</v>
      </c>
      <c r="P271" s="154">
        <f t="shared" ref="P271:P284" si="71">O271*H271</f>
        <v>0</v>
      </c>
      <c r="Q271" s="154">
        <v>0</v>
      </c>
      <c r="R271" s="154">
        <f t="shared" ref="R271:R284" si="72">Q271*H271</f>
        <v>0</v>
      </c>
      <c r="S271" s="154">
        <v>0</v>
      </c>
      <c r="T271" s="155">
        <f t="shared" ref="T271:T284" si="73">S271*H271</f>
        <v>0</v>
      </c>
      <c r="AR271" s="156" t="s">
        <v>183</v>
      </c>
      <c r="AT271" s="156" t="s">
        <v>179</v>
      </c>
      <c r="AU271" s="156" t="s">
        <v>88</v>
      </c>
      <c r="AY271" s="17" t="s">
        <v>177</v>
      </c>
      <c r="BE271" s="157">
        <f t="shared" ref="BE271:BE284" si="74">IF(N271="základná",J271,0)</f>
        <v>0</v>
      </c>
      <c r="BF271" s="157">
        <f t="shared" ref="BF271:BF284" si="75">IF(N271="znížená",J271,0)</f>
        <v>0</v>
      </c>
      <c r="BG271" s="157">
        <f t="shared" ref="BG271:BG284" si="76">IF(N271="zákl. prenesená",J271,0)</f>
        <v>0</v>
      </c>
      <c r="BH271" s="157">
        <f t="shared" ref="BH271:BH284" si="77">IF(N271="zníž. prenesená",J271,0)</f>
        <v>0</v>
      </c>
      <c r="BI271" s="157">
        <f t="shared" ref="BI271:BI284" si="78">IF(N271="nulová",J271,0)</f>
        <v>0</v>
      </c>
      <c r="BJ271" s="17" t="s">
        <v>88</v>
      </c>
      <c r="BK271" s="157">
        <f t="shared" ref="BK271:BK284" si="79">ROUND(I271*H271,2)</f>
        <v>0</v>
      </c>
      <c r="BL271" s="17" t="s">
        <v>183</v>
      </c>
      <c r="BM271" s="156" t="s">
        <v>809</v>
      </c>
    </row>
    <row r="272" spans="2:65" s="1" customFormat="1" ht="24.15" customHeight="1">
      <c r="B272" s="143"/>
      <c r="C272" s="144" t="s">
        <v>519</v>
      </c>
      <c r="D272" s="144" t="s">
        <v>179</v>
      </c>
      <c r="E272" s="145" t="s">
        <v>3956</v>
      </c>
      <c r="F272" s="146" t="s">
        <v>2066</v>
      </c>
      <c r="G272" s="147" t="s">
        <v>2067</v>
      </c>
      <c r="H272" s="148">
        <v>20</v>
      </c>
      <c r="I272" s="149"/>
      <c r="J272" s="150">
        <f t="shared" si="70"/>
        <v>0</v>
      </c>
      <c r="K272" s="151"/>
      <c r="L272" s="32"/>
      <c r="M272" s="152" t="s">
        <v>1</v>
      </c>
      <c r="N272" s="153" t="s">
        <v>41</v>
      </c>
      <c r="P272" s="154">
        <f t="shared" si="71"/>
        <v>0</v>
      </c>
      <c r="Q272" s="154">
        <v>0</v>
      </c>
      <c r="R272" s="154">
        <f t="shared" si="72"/>
        <v>0</v>
      </c>
      <c r="S272" s="154">
        <v>0</v>
      </c>
      <c r="T272" s="155">
        <f t="shared" si="73"/>
        <v>0</v>
      </c>
      <c r="AR272" s="156" t="s">
        <v>183</v>
      </c>
      <c r="AT272" s="156" t="s">
        <v>179</v>
      </c>
      <c r="AU272" s="156" t="s">
        <v>88</v>
      </c>
      <c r="AY272" s="17" t="s">
        <v>177</v>
      </c>
      <c r="BE272" s="157">
        <f t="shared" si="74"/>
        <v>0</v>
      </c>
      <c r="BF272" s="157">
        <f t="shared" si="75"/>
        <v>0</v>
      </c>
      <c r="BG272" s="157">
        <f t="shared" si="76"/>
        <v>0</v>
      </c>
      <c r="BH272" s="157">
        <f t="shared" si="77"/>
        <v>0</v>
      </c>
      <c r="BI272" s="157">
        <f t="shared" si="78"/>
        <v>0</v>
      </c>
      <c r="BJ272" s="17" t="s">
        <v>88</v>
      </c>
      <c r="BK272" s="157">
        <f t="shared" si="79"/>
        <v>0</v>
      </c>
      <c r="BL272" s="17" t="s">
        <v>183</v>
      </c>
      <c r="BM272" s="156" t="s">
        <v>814</v>
      </c>
    </row>
    <row r="273" spans="2:65" s="1" customFormat="1" ht="24.15" customHeight="1">
      <c r="B273" s="143"/>
      <c r="C273" s="144" t="s">
        <v>802</v>
      </c>
      <c r="D273" s="144" t="s">
        <v>179</v>
      </c>
      <c r="E273" s="145" t="s">
        <v>3957</v>
      </c>
      <c r="F273" s="146" t="s">
        <v>2069</v>
      </c>
      <c r="G273" s="147" t="s">
        <v>2067</v>
      </c>
      <c r="H273" s="148">
        <v>25</v>
      </c>
      <c r="I273" s="149"/>
      <c r="J273" s="150">
        <f t="shared" si="70"/>
        <v>0</v>
      </c>
      <c r="K273" s="151"/>
      <c r="L273" s="32"/>
      <c r="M273" s="152" t="s">
        <v>1</v>
      </c>
      <c r="N273" s="153" t="s">
        <v>41</v>
      </c>
      <c r="P273" s="154">
        <f t="shared" si="71"/>
        <v>0</v>
      </c>
      <c r="Q273" s="154">
        <v>0</v>
      </c>
      <c r="R273" s="154">
        <f t="shared" si="72"/>
        <v>0</v>
      </c>
      <c r="S273" s="154">
        <v>0</v>
      </c>
      <c r="T273" s="155">
        <f t="shared" si="73"/>
        <v>0</v>
      </c>
      <c r="AR273" s="156" t="s">
        <v>183</v>
      </c>
      <c r="AT273" s="156" t="s">
        <v>179</v>
      </c>
      <c r="AU273" s="156" t="s">
        <v>88</v>
      </c>
      <c r="AY273" s="17" t="s">
        <v>177</v>
      </c>
      <c r="BE273" s="157">
        <f t="shared" si="74"/>
        <v>0</v>
      </c>
      <c r="BF273" s="157">
        <f t="shared" si="75"/>
        <v>0</v>
      </c>
      <c r="BG273" s="157">
        <f t="shared" si="76"/>
        <v>0</v>
      </c>
      <c r="BH273" s="157">
        <f t="shared" si="77"/>
        <v>0</v>
      </c>
      <c r="BI273" s="157">
        <f t="shared" si="78"/>
        <v>0</v>
      </c>
      <c r="BJ273" s="17" t="s">
        <v>88</v>
      </c>
      <c r="BK273" s="157">
        <f t="shared" si="79"/>
        <v>0</v>
      </c>
      <c r="BL273" s="17" t="s">
        <v>183</v>
      </c>
      <c r="BM273" s="156" t="s">
        <v>818</v>
      </c>
    </row>
    <row r="274" spans="2:65" s="1" customFormat="1" ht="24.15" customHeight="1">
      <c r="B274" s="143"/>
      <c r="C274" s="144" t="s">
        <v>526</v>
      </c>
      <c r="D274" s="144" t="s">
        <v>179</v>
      </c>
      <c r="E274" s="145" t="s">
        <v>3958</v>
      </c>
      <c r="F274" s="146" t="s">
        <v>3959</v>
      </c>
      <c r="G274" s="147" t="s">
        <v>260</v>
      </c>
      <c r="H274" s="148">
        <v>0.5</v>
      </c>
      <c r="I274" s="149"/>
      <c r="J274" s="150">
        <f t="shared" si="70"/>
        <v>0</v>
      </c>
      <c r="K274" s="151"/>
      <c r="L274" s="32"/>
      <c r="M274" s="152" t="s">
        <v>1</v>
      </c>
      <c r="N274" s="153" t="s">
        <v>41</v>
      </c>
      <c r="P274" s="154">
        <f t="shared" si="71"/>
        <v>0</v>
      </c>
      <c r="Q274" s="154">
        <v>0</v>
      </c>
      <c r="R274" s="154">
        <f t="shared" si="72"/>
        <v>0</v>
      </c>
      <c r="S274" s="154">
        <v>0</v>
      </c>
      <c r="T274" s="155">
        <f t="shared" si="73"/>
        <v>0</v>
      </c>
      <c r="AR274" s="156" t="s">
        <v>183</v>
      </c>
      <c r="AT274" s="156" t="s">
        <v>179</v>
      </c>
      <c r="AU274" s="156" t="s">
        <v>88</v>
      </c>
      <c r="AY274" s="17" t="s">
        <v>177</v>
      </c>
      <c r="BE274" s="157">
        <f t="shared" si="74"/>
        <v>0</v>
      </c>
      <c r="BF274" s="157">
        <f t="shared" si="75"/>
        <v>0</v>
      </c>
      <c r="BG274" s="157">
        <f t="shared" si="76"/>
        <v>0</v>
      </c>
      <c r="BH274" s="157">
        <f t="shared" si="77"/>
        <v>0</v>
      </c>
      <c r="BI274" s="157">
        <f t="shared" si="78"/>
        <v>0</v>
      </c>
      <c r="BJ274" s="17" t="s">
        <v>88</v>
      </c>
      <c r="BK274" s="157">
        <f t="shared" si="79"/>
        <v>0</v>
      </c>
      <c r="BL274" s="17" t="s">
        <v>183</v>
      </c>
      <c r="BM274" s="156" t="s">
        <v>406</v>
      </c>
    </row>
    <row r="275" spans="2:65" s="1" customFormat="1" ht="24.15" customHeight="1">
      <c r="B275" s="143"/>
      <c r="C275" s="186" t="s">
        <v>811</v>
      </c>
      <c r="D275" s="186" t="s">
        <v>444</v>
      </c>
      <c r="E275" s="187" t="s">
        <v>2072</v>
      </c>
      <c r="F275" s="188" t="s">
        <v>2073</v>
      </c>
      <c r="G275" s="189" t="s">
        <v>260</v>
      </c>
      <c r="H275" s="190">
        <v>0.5</v>
      </c>
      <c r="I275" s="191"/>
      <c r="J275" s="192">
        <f t="shared" si="70"/>
        <v>0</v>
      </c>
      <c r="K275" s="193"/>
      <c r="L275" s="194"/>
      <c r="M275" s="195" t="s">
        <v>1</v>
      </c>
      <c r="N275" s="196" t="s">
        <v>41</v>
      </c>
      <c r="P275" s="154">
        <f t="shared" si="71"/>
        <v>0</v>
      </c>
      <c r="Q275" s="154">
        <v>0</v>
      </c>
      <c r="R275" s="154">
        <f t="shared" si="72"/>
        <v>0</v>
      </c>
      <c r="S275" s="154">
        <v>0</v>
      </c>
      <c r="T275" s="155">
        <f t="shared" si="73"/>
        <v>0</v>
      </c>
      <c r="AR275" s="156" t="s">
        <v>206</v>
      </c>
      <c r="AT275" s="156" t="s">
        <v>444</v>
      </c>
      <c r="AU275" s="156" t="s">
        <v>88</v>
      </c>
      <c r="AY275" s="17" t="s">
        <v>177</v>
      </c>
      <c r="BE275" s="157">
        <f t="shared" si="74"/>
        <v>0</v>
      </c>
      <c r="BF275" s="157">
        <f t="shared" si="75"/>
        <v>0</v>
      </c>
      <c r="BG275" s="157">
        <f t="shared" si="76"/>
        <v>0</v>
      </c>
      <c r="BH275" s="157">
        <f t="shared" si="77"/>
        <v>0</v>
      </c>
      <c r="BI275" s="157">
        <f t="shared" si="78"/>
        <v>0</v>
      </c>
      <c r="BJ275" s="17" t="s">
        <v>88</v>
      </c>
      <c r="BK275" s="157">
        <f t="shared" si="79"/>
        <v>0</v>
      </c>
      <c r="BL275" s="17" t="s">
        <v>183</v>
      </c>
      <c r="BM275" s="156" t="s">
        <v>827</v>
      </c>
    </row>
    <row r="276" spans="2:65" s="1" customFormat="1" ht="24.15" customHeight="1">
      <c r="B276" s="143"/>
      <c r="C276" s="186" t="s">
        <v>530</v>
      </c>
      <c r="D276" s="186" t="s">
        <v>444</v>
      </c>
      <c r="E276" s="187" t="s">
        <v>2074</v>
      </c>
      <c r="F276" s="188" t="s">
        <v>2075</v>
      </c>
      <c r="G276" s="189" t="s">
        <v>260</v>
      </c>
      <c r="H276" s="190">
        <v>1</v>
      </c>
      <c r="I276" s="191"/>
      <c r="J276" s="192">
        <f t="shared" si="70"/>
        <v>0</v>
      </c>
      <c r="K276" s="193"/>
      <c r="L276" s="194"/>
      <c r="M276" s="195" t="s">
        <v>1</v>
      </c>
      <c r="N276" s="196" t="s">
        <v>41</v>
      </c>
      <c r="P276" s="154">
        <f t="shared" si="71"/>
        <v>0</v>
      </c>
      <c r="Q276" s="154">
        <v>0</v>
      </c>
      <c r="R276" s="154">
        <f t="shared" si="72"/>
        <v>0</v>
      </c>
      <c r="S276" s="154">
        <v>0</v>
      </c>
      <c r="T276" s="155">
        <f t="shared" si="73"/>
        <v>0</v>
      </c>
      <c r="AR276" s="156" t="s">
        <v>206</v>
      </c>
      <c r="AT276" s="156" t="s">
        <v>444</v>
      </c>
      <c r="AU276" s="156" t="s">
        <v>88</v>
      </c>
      <c r="AY276" s="17" t="s">
        <v>177</v>
      </c>
      <c r="BE276" s="157">
        <f t="shared" si="74"/>
        <v>0</v>
      </c>
      <c r="BF276" s="157">
        <f t="shared" si="75"/>
        <v>0</v>
      </c>
      <c r="BG276" s="157">
        <f t="shared" si="76"/>
        <v>0</v>
      </c>
      <c r="BH276" s="157">
        <f t="shared" si="77"/>
        <v>0</v>
      </c>
      <c r="BI276" s="157">
        <f t="shared" si="78"/>
        <v>0</v>
      </c>
      <c r="BJ276" s="17" t="s">
        <v>88</v>
      </c>
      <c r="BK276" s="157">
        <f t="shared" si="79"/>
        <v>0</v>
      </c>
      <c r="BL276" s="17" t="s">
        <v>183</v>
      </c>
      <c r="BM276" s="156" t="s">
        <v>832</v>
      </c>
    </row>
    <row r="277" spans="2:65" s="1" customFormat="1" ht="24.15" customHeight="1">
      <c r="B277" s="143"/>
      <c r="C277" s="186" t="s">
        <v>821</v>
      </c>
      <c r="D277" s="186" t="s">
        <v>444</v>
      </c>
      <c r="E277" s="187" t="s">
        <v>2076</v>
      </c>
      <c r="F277" s="188" t="s">
        <v>2077</v>
      </c>
      <c r="G277" s="189" t="s">
        <v>260</v>
      </c>
      <c r="H277" s="190">
        <v>1</v>
      </c>
      <c r="I277" s="191"/>
      <c r="J277" s="192">
        <f t="shared" si="70"/>
        <v>0</v>
      </c>
      <c r="K277" s="193"/>
      <c r="L277" s="194"/>
      <c r="M277" s="195" t="s">
        <v>1</v>
      </c>
      <c r="N277" s="196" t="s">
        <v>41</v>
      </c>
      <c r="P277" s="154">
        <f t="shared" si="71"/>
        <v>0</v>
      </c>
      <c r="Q277" s="154">
        <v>0</v>
      </c>
      <c r="R277" s="154">
        <f t="shared" si="72"/>
        <v>0</v>
      </c>
      <c r="S277" s="154">
        <v>0</v>
      </c>
      <c r="T277" s="155">
        <f t="shared" si="73"/>
        <v>0</v>
      </c>
      <c r="AR277" s="156" t="s">
        <v>206</v>
      </c>
      <c r="AT277" s="156" t="s">
        <v>444</v>
      </c>
      <c r="AU277" s="156" t="s">
        <v>88</v>
      </c>
      <c r="AY277" s="17" t="s">
        <v>177</v>
      </c>
      <c r="BE277" s="157">
        <f t="shared" si="74"/>
        <v>0</v>
      </c>
      <c r="BF277" s="157">
        <f t="shared" si="75"/>
        <v>0</v>
      </c>
      <c r="BG277" s="157">
        <f t="shared" si="76"/>
        <v>0</v>
      </c>
      <c r="BH277" s="157">
        <f t="shared" si="77"/>
        <v>0</v>
      </c>
      <c r="BI277" s="157">
        <f t="shared" si="78"/>
        <v>0</v>
      </c>
      <c r="BJ277" s="17" t="s">
        <v>88</v>
      </c>
      <c r="BK277" s="157">
        <f t="shared" si="79"/>
        <v>0</v>
      </c>
      <c r="BL277" s="17" t="s">
        <v>183</v>
      </c>
      <c r="BM277" s="156" t="s">
        <v>836</v>
      </c>
    </row>
    <row r="278" spans="2:65" s="1" customFormat="1" ht="24.15" customHeight="1">
      <c r="B278" s="143"/>
      <c r="C278" s="186" t="s">
        <v>534</v>
      </c>
      <c r="D278" s="186" t="s">
        <v>444</v>
      </c>
      <c r="E278" s="187" t="s">
        <v>2078</v>
      </c>
      <c r="F278" s="188" t="s">
        <v>2079</v>
      </c>
      <c r="G278" s="189" t="s">
        <v>260</v>
      </c>
      <c r="H278" s="190">
        <v>1</v>
      </c>
      <c r="I278" s="191"/>
      <c r="J278" s="192">
        <f t="shared" si="70"/>
        <v>0</v>
      </c>
      <c r="K278" s="193"/>
      <c r="L278" s="194"/>
      <c r="M278" s="195" t="s">
        <v>1</v>
      </c>
      <c r="N278" s="196" t="s">
        <v>41</v>
      </c>
      <c r="P278" s="154">
        <f t="shared" si="71"/>
        <v>0</v>
      </c>
      <c r="Q278" s="154">
        <v>0</v>
      </c>
      <c r="R278" s="154">
        <f t="shared" si="72"/>
        <v>0</v>
      </c>
      <c r="S278" s="154">
        <v>0</v>
      </c>
      <c r="T278" s="155">
        <f t="shared" si="73"/>
        <v>0</v>
      </c>
      <c r="AR278" s="156" t="s">
        <v>206</v>
      </c>
      <c r="AT278" s="156" t="s">
        <v>444</v>
      </c>
      <c r="AU278" s="156" t="s">
        <v>88</v>
      </c>
      <c r="AY278" s="17" t="s">
        <v>177</v>
      </c>
      <c r="BE278" s="157">
        <f t="shared" si="74"/>
        <v>0</v>
      </c>
      <c r="BF278" s="157">
        <f t="shared" si="75"/>
        <v>0</v>
      </c>
      <c r="BG278" s="157">
        <f t="shared" si="76"/>
        <v>0</v>
      </c>
      <c r="BH278" s="157">
        <f t="shared" si="77"/>
        <v>0</v>
      </c>
      <c r="BI278" s="157">
        <f t="shared" si="78"/>
        <v>0</v>
      </c>
      <c r="BJ278" s="17" t="s">
        <v>88</v>
      </c>
      <c r="BK278" s="157">
        <f t="shared" si="79"/>
        <v>0</v>
      </c>
      <c r="BL278" s="17" t="s">
        <v>183</v>
      </c>
      <c r="BM278" s="156" t="s">
        <v>841</v>
      </c>
    </row>
    <row r="279" spans="2:65" s="1" customFormat="1" ht="24.15" customHeight="1">
      <c r="B279" s="143"/>
      <c r="C279" s="186" t="s">
        <v>829</v>
      </c>
      <c r="D279" s="186" t="s">
        <v>444</v>
      </c>
      <c r="E279" s="187" t="s">
        <v>2080</v>
      </c>
      <c r="F279" s="188" t="s">
        <v>2081</v>
      </c>
      <c r="G279" s="189" t="s">
        <v>260</v>
      </c>
      <c r="H279" s="190">
        <v>1</v>
      </c>
      <c r="I279" s="191"/>
      <c r="J279" s="192">
        <f t="shared" si="70"/>
        <v>0</v>
      </c>
      <c r="K279" s="193"/>
      <c r="L279" s="194"/>
      <c r="M279" s="195" t="s">
        <v>1</v>
      </c>
      <c r="N279" s="196" t="s">
        <v>41</v>
      </c>
      <c r="P279" s="154">
        <f t="shared" si="71"/>
        <v>0</v>
      </c>
      <c r="Q279" s="154">
        <v>0</v>
      </c>
      <c r="R279" s="154">
        <f t="shared" si="72"/>
        <v>0</v>
      </c>
      <c r="S279" s="154">
        <v>0</v>
      </c>
      <c r="T279" s="155">
        <f t="shared" si="73"/>
        <v>0</v>
      </c>
      <c r="AR279" s="156" t="s">
        <v>206</v>
      </c>
      <c r="AT279" s="156" t="s">
        <v>444</v>
      </c>
      <c r="AU279" s="156" t="s">
        <v>88</v>
      </c>
      <c r="AY279" s="17" t="s">
        <v>177</v>
      </c>
      <c r="BE279" s="157">
        <f t="shared" si="74"/>
        <v>0</v>
      </c>
      <c r="BF279" s="157">
        <f t="shared" si="75"/>
        <v>0</v>
      </c>
      <c r="BG279" s="157">
        <f t="shared" si="76"/>
        <v>0</v>
      </c>
      <c r="BH279" s="157">
        <f t="shared" si="77"/>
        <v>0</v>
      </c>
      <c r="BI279" s="157">
        <f t="shared" si="78"/>
        <v>0</v>
      </c>
      <c r="BJ279" s="17" t="s">
        <v>88</v>
      </c>
      <c r="BK279" s="157">
        <f t="shared" si="79"/>
        <v>0</v>
      </c>
      <c r="BL279" s="17" t="s">
        <v>183</v>
      </c>
      <c r="BM279" s="156" t="s">
        <v>845</v>
      </c>
    </row>
    <row r="280" spans="2:65" s="1" customFormat="1" ht="16.5" customHeight="1">
      <c r="B280" s="143"/>
      <c r="C280" s="144" t="s">
        <v>539</v>
      </c>
      <c r="D280" s="144" t="s">
        <v>179</v>
      </c>
      <c r="E280" s="145" t="s">
        <v>3960</v>
      </c>
      <c r="F280" s="146" t="s">
        <v>2083</v>
      </c>
      <c r="G280" s="147" t="s">
        <v>260</v>
      </c>
      <c r="H280" s="148">
        <v>1</v>
      </c>
      <c r="I280" s="149"/>
      <c r="J280" s="150">
        <f t="shared" si="70"/>
        <v>0</v>
      </c>
      <c r="K280" s="151"/>
      <c r="L280" s="32"/>
      <c r="M280" s="152" t="s">
        <v>1</v>
      </c>
      <c r="N280" s="153" t="s">
        <v>41</v>
      </c>
      <c r="P280" s="154">
        <f t="shared" si="71"/>
        <v>0</v>
      </c>
      <c r="Q280" s="154">
        <v>0</v>
      </c>
      <c r="R280" s="154">
        <f t="shared" si="72"/>
        <v>0</v>
      </c>
      <c r="S280" s="154">
        <v>0</v>
      </c>
      <c r="T280" s="155">
        <f t="shared" si="73"/>
        <v>0</v>
      </c>
      <c r="AR280" s="156" t="s">
        <v>183</v>
      </c>
      <c r="AT280" s="156" t="s">
        <v>179</v>
      </c>
      <c r="AU280" s="156" t="s">
        <v>88</v>
      </c>
      <c r="AY280" s="17" t="s">
        <v>177</v>
      </c>
      <c r="BE280" s="157">
        <f t="shared" si="74"/>
        <v>0</v>
      </c>
      <c r="BF280" s="157">
        <f t="shared" si="75"/>
        <v>0</v>
      </c>
      <c r="BG280" s="157">
        <f t="shared" si="76"/>
        <v>0</v>
      </c>
      <c r="BH280" s="157">
        <f t="shared" si="77"/>
        <v>0</v>
      </c>
      <c r="BI280" s="157">
        <f t="shared" si="78"/>
        <v>0</v>
      </c>
      <c r="BJ280" s="17" t="s">
        <v>88</v>
      </c>
      <c r="BK280" s="157">
        <f t="shared" si="79"/>
        <v>0</v>
      </c>
      <c r="BL280" s="17" t="s">
        <v>183</v>
      </c>
      <c r="BM280" s="156" t="s">
        <v>850</v>
      </c>
    </row>
    <row r="281" spans="2:65" s="1" customFormat="1" ht="16.5" customHeight="1">
      <c r="B281" s="143"/>
      <c r="C281" s="144" t="s">
        <v>838</v>
      </c>
      <c r="D281" s="144" t="s">
        <v>179</v>
      </c>
      <c r="E281" s="145" t="s">
        <v>3961</v>
      </c>
      <c r="F281" s="146" t="s">
        <v>2085</v>
      </c>
      <c r="G281" s="147" t="s">
        <v>260</v>
      </c>
      <c r="H281" s="148">
        <v>1</v>
      </c>
      <c r="I281" s="149"/>
      <c r="J281" s="150">
        <f t="shared" si="70"/>
        <v>0</v>
      </c>
      <c r="K281" s="151"/>
      <c r="L281" s="32"/>
      <c r="M281" s="152" t="s">
        <v>1</v>
      </c>
      <c r="N281" s="153" t="s">
        <v>41</v>
      </c>
      <c r="P281" s="154">
        <f t="shared" si="71"/>
        <v>0</v>
      </c>
      <c r="Q281" s="154">
        <v>0</v>
      </c>
      <c r="R281" s="154">
        <f t="shared" si="72"/>
        <v>0</v>
      </c>
      <c r="S281" s="154">
        <v>0</v>
      </c>
      <c r="T281" s="155">
        <f t="shared" si="73"/>
        <v>0</v>
      </c>
      <c r="AR281" s="156" t="s">
        <v>183</v>
      </c>
      <c r="AT281" s="156" t="s">
        <v>179</v>
      </c>
      <c r="AU281" s="156" t="s">
        <v>88</v>
      </c>
      <c r="AY281" s="17" t="s">
        <v>177</v>
      </c>
      <c r="BE281" s="157">
        <f t="shared" si="74"/>
        <v>0</v>
      </c>
      <c r="BF281" s="157">
        <f t="shared" si="75"/>
        <v>0</v>
      </c>
      <c r="BG281" s="157">
        <f t="shared" si="76"/>
        <v>0</v>
      </c>
      <c r="BH281" s="157">
        <f t="shared" si="77"/>
        <v>0</v>
      </c>
      <c r="BI281" s="157">
        <f t="shared" si="78"/>
        <v>0</v>
      </c>
      <c r="BJ281" s="17" t="s">
        <v>88</v>
      </c>
      <c r="BK281" s="157">
        <f t="shared" si="79"/>
        <v>0</v>
      </c>
      <c r="BL281" s="17" t="s">
        <v>183</v>
      </c>
      <c r="BM281" s="156" t="s">
        <v>854</v>
      </c>
    </row>
    <row r="282" spans="2:65" s="1" customFormat="1" ht="16.5" customHeight="1">
      <c r="B282" s="143"/>
      <c r="C282" s="144" t="s">
        <v>546</v>
      </c>
      <c r="D282" s="144" t="s">
        <v>179</v>
      </c>
      <c r="E282" s="145" t="s">
        <v>3962</v>
      </c>
      <c r="F282" s="146" t="s">
        <v>2087</v>
      </c>
      <c r="G282" s="147" t="s">
        <v>260</v>
      </c>
      <c r="H282" s="148">
        <v>40</v>
      </c>
      <c r="I282" s="149"/>
      <c r="J282" s="150">
        <f t="shared" si="70"/>
        <v>0</v>
      </c>
      <c r="K282" s="151"/>
      <c r="L282" s="32"/>
      <c r="M282" s="152" t="s">
        <v>1</v>
      </c>
      <c r="N282" s="153" t="s">
        <v>41</v>
      </c>
      <c r="P282" s="154">
        <f t="shared" si="71"/>
        <v>0</v>
      </c>
      <c r="Q282" s="154">
        <v>0</v>
      </c>
      <c r="R282" s="154">
        <f t="shared" si="72"/>
        <v>0</v>
      </c>
      <c r="S282" s="154">
        <v>0</v>
      </c>
      <c r="T282" s="155">
        <f t="shared" si="73"/>
        <v>0</v>
      </c>
      <c r="AR282" s="156" t="s">
        <v>183</v>
      </c>
      <c r="AT282" s="156" t="s">
        <v>179</v>
      </c>
      <c r="AU282" s="156" t="s">
        <v>88</v>
      </c>
      <c r="AY282" s="17" t="s">
        <v>177</v>
      </c>
      <c r="BE282" s="157">
        <f t="shared" si="74"/>
        <v>0</v>
      </c>
      <c r="BF282" s="157">
        <f t="shared" si="75"/>
        <v>0</v>
      </c>
      <c r="BG282" s="157">
        <f t="shared" si="76"/>
        <v>0</v>
      </c>
      <c r="BH282" s="157">
        <f t="shared" si="77"/>
        <v>0</v>
      </c>
      <c r="BI282" s="157">
        <f t="shared" si="78"/>
        <v>0</v>
      </c>
      <c r="BJ282" s="17" t="s">
        <v>88</v>
      </c>
      <c r="BK282" s="157">
        <f t="shared" si="79"/>
        <v>0</v>
      </c>
      <c r="BL282" s="17" t="s">
        <v>183</v>
      </c>
      <c r="BM282" s="156" t="s">
        <v>859</v>
      </c>
    </row>
    <row r="283" spans="2:65" s="1" customFormat="1" ht="16.5" customHeight="1">
      <c r="B283" s="143"/>
      <c r="C283" s="144" t="s">
        <v>847</v>
      </c>
      <c r="D283" s="144" t="s">
        <v>179</v>
      </c>
      <c r="E283" s="145" t="s">
        <v>3963</v>
      </c>
      <c r="F283" s="146" t="s">
        <v>2089</v>
      </c>
      <c r="G283" s="147" t="s">
        <v>260</v>
      </c>
      <c r="H283" s="148">
        <v>60</v>
      </c>
      <c r="I283" s="149"/>
      <c r="J283" s="150">
        <f t="shared" si="70"/>
        <v>0</v>
      </c>
      <c r="K283" s="151"/>
      <c r="L283" s="32"/>
      <c r="M283" s="152" t="s">
        <v>1</v>
      </c>
      <c r="N283" s="153" t="s">
        <v>41</v>
      </c>
      <c r="P283" s="154">
        <f t="shared" si="71"/>
        <v>0</v>
      </c>
      <c r="Q283" s="154">
        <v>0</v>
      </c>
      <c r="R283" s="154">
        <f t="shared" si="72"/>
        <v>0</v>
      </c>
      <c r="S283" s="154">
        <v>0</v>
      </c>
      <c r="T283" s="155">
        <f t="shared" si="73"/>
        <v>0</v>
      </c>
      <c r="AR283" s="156" t="s">
        <v>183</v>
      </c>
      <c r="AT283" s="156" t="s">
        <v>179</v>
      </c>
      <c r="AU283" s="156" t="s">
        <v>88</v>
      </c>
      <c r="AY283" s="17" t="s">
        <v>177</v>
      </c>
      <c r="BE283" s="157">
        <f t="shared" si="74"/>
        <v>0</v>
      </c>
      <c r="BF283" s="157">
        <f t="shared" si="75"/>
        <v>0</v>
      </c>
      <c r="BG283" s="157">
        <f t="shared" si="76"/>
        <v>0</v>
      </c>
      <c r="BH283" s="157">
        <f t="shared" si="77"/>
        <v>0</v>
      </c>
      <c r="BI283" s="157">
        <f t="shared" si="78"/>
        <v>0</v>
      </c>
      <c r="BJ283" s="17" t="s">
        <v>88</v>
      </c>
      <c r="BK283" s="157">
        <f t="shared" si="79"/>
        <v>0</v>
      </c>
      <c r="BL283" s="17" t="s">
        <v>183</v>
      </c>
      <c r="BM283" s="156" t="s">
        <v>863</v>
      </c>
    </row>
    <row r="284" spans="2:65" s="1" customFormat="1" ht="16.5" customHeight="1">
      <c r="B284" s="143"/>
      <c r="C284" s="144" t="s">
        <v>550</v>
      </c>
      <c r="D284" s="144" t="s">
        <v>179</v>
      </c>
      <c r="E284" s="145" t="s">
        <v>3964</v>
      </c>
      <c r="F284" s="146" t="s">
        <v>2091</v>
      </c>
      <c r="G284" s="147" t="s">
        <v>2092</v>
      </c>
      <c r="H284" s="148">
        <v>750</v>
      </c>
      <c r="I284" s="149"/>
      <c r="J284" s="150">
        <f t="shared" si="70"/>
        <v>0</v>
      </c>
      <c r="K284" s="151"/>
      <c r="L284" s="32"/>
      <c r="M284" s="152" t="s">
        <v>1</v>
      </c>
      <c r="N284" s="153" t="s">
        <v>41</v>
      </c>
      <c r="P284" s="154">
        <f t="shared" si="71"/>
        <v>0</v>
      </c>
      <c r="Q284" s="154">
        <v>0</v>
      </c>
      <c r="R284" s="154">
        <f t="shared" si="72"/>
        <v>0</v>
      </c>
      <c r="S284" s="154">
        <v>0</v>
      </c>
      <c r="T284" s="155">
        <f t="shared" si="73"/>
        <v>0</v>
      </c>
      <c r="AR284" s="156" t="s">
        <v>183</v>
      </c>
      <c r="AT284" s="156" t="s">
        <v>179</v>
      </c>
      <c r="AU284" s="156" t="s">
        <v>88</v>
      </c>
      <c r="AY284" s="17" t="s">
        <v>177</v>
      </c>
      <c r="BE284" s="157">
        <f t="shared" si="74"/>
        <v>0</v>
      </c>
      <c r="BF284" s="157">
        <f t="shared" si="75"/>
        <v>0</v>
      </c>
      <c r="BG284" s="157">
        <f t="shared" si="76"/>
        <v>0</v>
      </c>
      <c r="BH284" s="157">
        <f t="shared" si="77"/>
        <v>0</v>
      </c>
      <c r="BI284" s="157">
        <f t="shared" si="78"/>
        <v>0</v>
      </c>
      <c r="BJ284" s="17" t="s">
        <v>88</v>
      </c>
      <c r="BK284" s="157">
        <f t="shared" si="79"/>
        <v>0</v>
      </c>
      <c r="BL284" s="17" t="s">
        <v>183</v>
      </c>
      <c r="BM284" s="156" t="s">
        <v>868</v>
      </c>
    </row>
    <row r="285" spans="2:65" s="11" customFormat="1" ht="22.95" customHeight="1">
      <c r="B285" s="131"/>
      <c r="D285" s="132" t="s">
        <v>74</v>
      </c>
      <c r="E285" s="141" t="s">
        <v>2093</v>
      </c>
      <c r="F285" s="141" t="s">
        <v>2094</v>
      </c>
      <c r="I285" s="134"/>
      <c r="J285" s="142">
        <f>BK285</f>
        <v>0</v>
      </c>
      <c r="L285" s="131"/>
      <c r="M285" s="136"/>
      <c r="P285" s="137">
        <f>SUM(P286:P292)</f>
        <v>0</v>
      </c>
      <c r="R285" s="137">
        <f>SUM(R286:R292)</f>
        <v>0</v>
      </c>
      <c r="T285" s="138">
        <f>SUM(T286:T292)</f>
        <v>0</v>
      </c>
      <c r="AR285" s="132" t="s">
        <v>82</v>
      </c>
      <c r="AT285" s="139" t="s">
        <v>74</v>
      </c>
      <c r="AU285" s="139" t="s">
        <v>82</v>
      </c>
      <c r="AY285" s="132" t="s">
        <v>177</v>
      </c>
      <c r="BK285" s="140">
        <f>SUM(BK286:BK292)</f>
        <v>0</v>
      </c>
    </row>
    <row r="286" spans="2:65" s="1" customFormat="1" ht="49.2" customHeight="1">
      <c r="B286" s="143"/>
      <c r="C286" s="144" t="s">
        <v>856</v>
      </c>
      <c r="D286" s="144" t="s">
        <v>179</v>
      </c>
      <c r="E286" s="145" t="s">
        <v>2095</v>
      </c>
      <c r="F286" s="146" t="s">
        <v>2096</v>
      </c>
      <c r="G286" s="147" t="s">
        <v>2067</v>
      </c>
      <c r="H286" s="148">
        <v>100</v>
      </c>
      <c r="I286" s="149"/>
      <c r="J286" s="150">
        <f t="shared" ref="J286:J292" si="80">ROUND(I286*H286,2)</f>
        <v>0</v>
      </c>
      <c r="K286" s="151"/>
      <c r="L286" s="32"/>
      <c r="M286" s="152" t="s">
        <v>1</v>
      </c>
      <c r="N286" s="153" t="s">
        <v>41</v>
      </c>
      <c r="P286" s="154">
        <f t="shared" ref="P286:P292" si="81">O286*H286</f>
        <v>0</v>
      </c>
      <c r="Q286" s="154">
        <v>0</v>
      </c>
      <c r="R286" s="154">
        <f t="shared" ref="R286:R292" si="82">Q286*H286</f>
        <v>0</v>
      </c>
      <c r="S286" s="154">
        <v>0</v>
      </c>
      <c r="T286" s="155">
        <f t="shared" ref="T286:T292" si="83">S286*H286</f>
        <v>0</v>
      </c>
      <c r="AR286" s="156" t="s">
        <v>183</v>
      </c>
      <c r="AT286" s="156" t="s">
        <v>179</v>
      </c>
      <c r="AU286" s="156" t="s">
        <v>88</v>
      </c>
      <c r="AY286" s="17" t="s">
        <v>177</v>
      </c>
      <c r="BE286" s="157">
        <f t="shared" ref="BE286:BE292" si="84">IF(N286="základná",J286,0)</f>
        <v>0</v>
      </c>
      <c r="BF286" s="157">
        <f t="shared" ref="BF286:BF292" si="85">IF(N286="znížená",J286,0)</f>
        <v>0</v>
      </c>
      <c r="BG286" s="157">
        <f t="shared" ref="BG286:BG292" si="86">IF(N286="zákl. prenesená",J286,0)</f>
        <v>0</v>
      </c>
      <c r="BH286" s="157">
        <f t="shared" ref="BH286:BH292" si="87">IF(N286="zníž. prenesená",J286,0)</f>
        <v>0</v>
      </c>
      <c r="BI286" s="157">
        <f t="shared" ref="BI286:BI292" si="88">IF(N286="nulová",J286,0)</f>
        <v>0</v>
      </c>
      <c r="BJ286" s="17" t="s">
        <v>88</v>
      </c>
      <c r="BK286" s="157">
        <f t="shared" ref="BK286:BK292" si="89">ROUND(I286*H286,2)</f>
        <v>0</v>
      </c>
      <c r="BL286" s="17" t="s">
        <v>183</v>
      </c>
      <c r="BM286" s="156" t="s">
        <v>872</v>
      </c>
    </row>
    <row r="287" spans="2:65" s="1" customFormat="1" ht="44.25" customHeight="1">
      <c r="B287" s="143"/>
      <c r="C287" s="144" t="s">
        <v>558</v>
      </c>
      <c r="D287" s="144" t="s">
        <v>179</v>
      </c>
      <c r="E287" s="145" t="s">
        <v>2097</v>
      </c>
      <c r="F287" s="146" t="s">
        <v>2100</v>
      </c>
      <c r="G287" s="147" t="s">
        <v>2067</v>
      </c>
      <c r="H287" s="148">
        <v>50</v>
      </c>
      <c r="I287" s="149"/>
      <c r="J287" s="150">
        <f t="shared" si="80"/>
        <v>0</v>
      </c>
      <c r="K287" s="151"/>
      <c r="L287" s="32"/>
      <c r="M287" s="152" t="s">
        <v>1</v>
      </c>
      <c r="N287" s="153" t="s">
        <v>41</v>
      </c>
      <c r="P287" s="154">
        <f t="shared" si="81"/>
        <v>0</v>
      </c>
      <c r="Q287" s="154">
        <v>0</v>
      </c>
      <c r="R287" s="154">
        <f t="shared" si="82"/>
        <v>0</v>
      </c>
      <c r="S287" s="154">
        <v>0</v>
      </c>
      <c r="T287" s="155">
        <f t="shared" si="83"/>
        <v>0</v>
      </c>
      <c r="AR287" s="156" t="s">
        <v>183</v>
      </c>
      <c r="AT287" s="156" t="s">
        <v>179</v>
      </c>
      <c r="AU287" s="156" t="s">
        <v>88</v>
      </c>
      <c r="AY287" s="17" t="s">
        <v>177</v>
      </c>
      <c r="BE287" s="157">
        <f t="shared" si="84"/>
        <v>0</v>
      </c>
      <c r="BF287" s="157">
        <f t="shared" si="85"/>
        <v>0</v>
      </c>
      <c r="BG287" s="157">
        <f t="shared" si="86"/>
        <v>0</v>
      </c>
      <c r="BH287" s="157">
        <f t="shared" si="87"/>
        <v>0</v>
      </c>
      <c r="BI287" s="157">
        <f t="shared" si="88"/>
        <v>0</v>
      </c>
      <c r="BJ287" s="17" t="s">
        <v>88</v>
      </c>
      <c r="BK287" s="157">
        <f t="shared" si="89"/>
        <v>0</v>
      </c>
      <c r="BL287" s="17" t="s">
        <v>183</v>
      </c>
      <c r="BM287" s="156" t="s">
        <v>877</v>
      </c>
    </row>
    <row r="288" spans="2:65" s="1" customFormat="1" ht="37.950000000000003" customHeight="1">
      <c r="B288" s="143"/>
      <c r="C288" s="144" t="s">
        <v>865</v>
      </c>
      <c r="D288" s="144" t="s">
        <v>179</v>
      </c>
      <c r="E288" s="145" t="s">
        <v>2099</v>
      </c>
      <c r="F288" s="146" t="s">
        <v>3965</v>
      </c>
      <c r="G288" s="147" t="s">
        <v>2067</v>
      </c>
      <c r="H288" s="148">
        <v>112</v>
      </c>
      <c r="I288" s="149"/>
      <c r="J288" s="150">
        <f t="shared" si="80"/>
        <v>0</v>
      </c>
      <c r="K288" s="151"/>
      <c r="L288" s="32"/>
      <c r="M288" s="152" t="s">
        <v>1</v>
      </c>
      <c r="N288" s="153" t="s">
        <v>41</v>
      </c>
      <c r="P288" s="154">
        <f t="shared" si="81"/>
        <v>0</v>
      </c>
      <c r="Q288" s="154">
        <v>0</v>
      </c>
      <c r="R288" s="154">
        <f t="shared" si="82"/>
        <v>0</v>
      </c>
      <c r="S288" s="154">
        <v>0</v>
      </c>
      <c r="T288" s="155">
        <f t="shared" si="83"/>
        <v>0</v>
      </c>
      <c r="AR288" s="156" t="s">
        <v>183</v>
      </c>
      <c r="AT288" s="156" t="s">
        <v>179</v>
      </c>
      <c r="AU288" s="156" t="s">
        <v>88</v>
      </c>
      <c r="AY288" s="17" t="s">
        <v>177</v>
      </c>
      <c r="BE288" s="157">
        <f t="shared" si="84"/>
        <v>0</v>
      </c>
      <c r="BF288" s="157">
        <f t="shared" si="85"/>
        <v>0</v>
      </c>
      <c r="BG288" s="157">
        <f t="shared" si="86"/>
        <v>0</v>
      </c>
      <c r="BH288" s="157">
        <f t="shared" si="87"/>
        <v>0</v>
      </c>
      <c r="BI288" s="157">
        <f t="shared" si="88"/>
        <v>0</v>
      </c>
      <c r="BJ288" s="17" t="s">
        <v>88</v>
      </c>
      <c r="BK288" s="157">
        <f t="shared" si="89"/>
        <v>0</v>
      </c>
      <c r="BL288" s="17" t="s">
        <v>183</v>
      </c>
      <c r="BM288" s="156" t="s">
        <v>883</v>
      </c>
    </row>
    <row r="289" spans="2:65" s="1" customFormat="1" ht="33" customHeight="1">
      <c r="B289" s="143"/>
      <c r="C289" s="144" t="s">
        <v>565</v>
      </c>
      <c r="D289" s="144" t="s">
        <v>179</v>
      </c>
      <c r="E289" s="145" t="s">
        <v>2101</v>
      </c>
      <c r="F289" s="146" t="s">
        <v>3966</v>
      </c>
      <c r="G289" s="147" t="s">
        <v>2067</v>
      </c>
      <c r="H289" s="148">
        <v>25</v>
      </c>
      <c r="I289" s="149"/>
      <c r="J289" s="150">
        <f t="shared" si="80"/>
        <v>0</v>
      </c>
      <c r="K289" s="151"/>
      <c r="L289" s="32"/>
      <c r="M289" s="152" t="s">
        <v>1</v>
      </c>
      <c r="N289" s="153" t="s">
        <v>41</v>
      </c>
      <c r="P289" s="154">
        <f t="shared" si="81"/>
        <v>0</v>
      </c>
      <c r="Q289" s="154">
        <v>0</v>
      </c>
      <c r="R289" s="154">
        <f t="shared" si="82"/>
        <v>0</v>
      </c>
      <c r="S289" s="154">
        <v>0</v>
      </c>
      <c r="T289" s="155">
        <f t="shared" si="83"/>
        <v>0</v>
      </c>
      <c r="AR289" s="156" t="s">
        <v>183</v>
      </c>
      <c r="AT289" s="156" t="s">
        <v>179</v>
      </c>
      <c r="AU289" s="156" t="s">
        <v>88</v>
      </c>
      <c r="AY289" s="17" t="s">
        <v>177</v>
      </c>
      <c r="BE289" s="157">
        <f t="shared" si="84"/>
        <v>0</v>
      </c>
      <c r="BF289" s="157">
        <f t="shared" si="85"/>
        <v>0</v>
      </c>
      <c r="BG289" s="157">
        <f t="shared" si="86"/>
        <v>0</v>
      </c>
      <c r="BH289" s="157">
        <f t="shared" si="87"/>
        <v>0</v>
      </c>
      <c r="BI289" s="157">
        <f t="shared" si="88"/>
        <v>0</v>
      </c>
      <c r="BJ289" s="17" t="s">
        <v>88</v>
      </c>
      <c r="BK289" s="157">
        <f t="shared" si="89"/>
        <v>0</v>
      </c>
      <c r="BL289" s="17" t="s">
        <v>183</v>
      </c>
      <c r="BM289" s="156" t="s">
        <v>888</v>
      </c>
    </row>
    <row r="290" spans="2:65" s="272" customFormat="1" ht="37.950000000000003" customHeight="1">
      <c r="B290" s="262"/>
      <c r="C290" s="278" t="s">
        <v>874</v>
      </c>
      <c r="D290" s="278" t="s">
        <v>179</v>
      </c>
      <c r="E290" s="279" t="s">
        <v>2102</v>
      </c>
      <c r="F290" s="280" t="s">
        <v>4557</v>
      </c>
      <c r="G290" s="281" t="s">
        <v>2067</v>
      </c>
      <c r="H290" s="282">
        <v>100</v>
      </c>
      <c r="I290" s="282"/>
      <c r="J290" s="283">
        <f t="shared" si="80"/>
        <v>0</v>
      </c>
      <c r="K290" s="284"/>
      <c r="L290" s="285"/>
      <c r="M290" s="286" t="s">
        <v>1</v>
      </c>
      <c r="N290" s="287" t="s">
        <v>41</v>
      </c>
      <c r="P290" s="273">
        <f t="shared" si="81"/>
        <v>0</v>
      </c>
      <c r="Q290" s="273">
        <v>0</v>
      </c>
      <c r="R290" s="273">
        <f t="shared" si="82"/>
        <v>0</v>
      </c>
      <c r="S290" s="273">
        <v>0</v>
      </c>
      <c r="T290" s="274">
        <f t="shared" si="83"/>
        <v>0</v>
      </c>
      <c r="AR290" s="275" t="s">
        <v>183</v>
      </c>
      <c r="AT290" s="275" t="s">
        <v>179</v>
      </c>
      <c r="AU290" s="275" t="s">
        <v>88</v>
      </c>
      <c r="AY290" s="276" t="s">
        <v>177</v>
      </c>
      <c r="BE290" s="277">
        <f t="shared" si="84"/>
        <v>0</v>
      </c>
      <c r="BF290" s="277">
        <f t="shared" si="85"/>
        <v>0</v>
      </c>
      <c r="BG290" s="277">
        <f t="shared" si="86"/>
        <v>0</v>
      </c>
      <c r="BH290" s="277">
        <f t="shared" si="87"/>
        <v>0</v>
      </c>
      <c r="BI290" s="277">
        <f t="shared" si="88"/>
        <v>0</v>
      </c>
      <c r="BJ290" s="276" t="s">
        <v>88</v>
      </c>
      <c r="BK290" s="277">
        <f t="shared" si="89"/>
        <v>0</v>
      </c>
      <c r="BL290" s="276" t="s">
        <v>183</v>
      </c>
      <c r="BM290" s="275" t="s">
        <v>1439</v>
      </c>
    </row>
    <row r="291" spans="2:65" s="1" customFormat="1" ht="37.950000000000003" customHeight="1">
      <c r="B291" s="143"/>
      <c r="C291" s="144" t="s">
        <v>573</v>
      </c>
      <c r="D291" s="144" t="s">
        <v>179</v>
      </c>
      <c r="E291" s="145" t="s">
        <v>3967</v>
      </c>
      <c r="F291" s="146" t="s">
        <v>3968</v>
      </c>
      <c r="G291" s="147" t="s">
        <v>2067</v>
      </c>
      <c r="H291" s="148">
        <v>20</v>
      </c>
      <c r="I291" s="149"/>
      <c r="J291" s="150">
        <f t="shared" si="80"/>
        <v>0</v>
      </c>
      <c r="K291" s="151"/>
      <c r="L291" s="32"/>
      <c r="M291" s="152" t="s">
        <v>1</v>
      </c>
      <c r="N291" s="153" t="s">
        <v>41</v>
      </c>
      <c r="P291" s="154">
        <f t="shared" si="81"/>
        <v>0</v>
      </c>
      <c r="Q291" s="154">
        <v>0</v>
      </c>
      <c r="R291" s="154">
        <f t="shared" si="82"/>
        <v>0</v>
      </c>
      <c r="S291" s="154">
        <v>0</v>
      </c>
      <c r="T291" s="155">
        <f t="shared" si="83"/>
        <v>0</v>
      </c>
      <c r="AR291" s="156" t="s">
        <v>183</v>
      </c>
      <c r="AT291" s="156" t="s">
        <v>179</v>
      </c>
      <c r="AU291" s="156" t="s">
        <v>88</v>
      </c>
      <c r="AY291" s="17" t="s">
        <v>177</v>
      </c>
      <c r="BE291" s="157">
        <f t="shared" si="84"/>
        <v>0</v>
      </c>
      <c r="BF291" s="157">
        <f t="shared" si="85"/>
        <v>0</v>
      </c>
      <c r="BG291" s="157">
        <f t="shared" si="86"/>
        <v>0</v>
      </c>
      <c r="BH291" s="157">
        <f t="shared" si="87"/>
        <v>0</v>
      </c>
      <c r="BI291" s="157">
        <f t="shared" si="88"/>
        <v>0</v>
      </c>
      <c r="BJ291" s="17" t="s">
        <v>88</v>
      </c>
      <c r="BK291" s="157">
        <f t="shared" si="89"/>
        <v>0</v>
      </c>
      <c r="BL291" s="17" t="s">
        <v>183</v>
      </c>
      <c r="BM291" s="156" t="s">
        <v>1448</v>
      </c>
    </row>
    <row r="292" spans="2:65" s="1" customFormat="1" ht="24.15" customHeight="1">
      <c r="B292" s="143"/>
      <c r="C292" s="144" t="s">
        <v>885</v>
      </c>
      <c r="D292" s="144" t="s">
        <v>179</v>
      </c>
      <c r="E292" s="145" t="s">
        <v>3969</v>
      </c>
      <c r="F292" s="146" t="s">
        <v>3970</v>
      </c>
      <c r="G292" s="147" t="s">
        <v>2067</v>
      </c>
      <c r="H292" s="148">
        <v>25</v>
      </c>
      <c r="I292" s="149"/>
      <c r="J292" s="150">
        <f t="shared" si="80"/>
        <v>0</v>
      </c>
      <c r="K292" s="151"/>
      <c r="L292" s="32"/>
      <c r="M292" s="152" t="s">
        <v>1</v>
      </c>
      <c r="N292" s="153" t="s">
        <v>41</v>
      </c>
      <c r="P292" s="154">
        <f t="shared" si="81"/>
        <v>0</v>
      </c>
      <c r="Q292" s="154">
        <v>0</v>
      </c>
      <c r="R292" s="154">
        <f t="shared" si="82"/>
        <v>0</v>
      </c>
      <c r="S292" s="154">
        <v>0</v>
      </c>
      <c r="T292" s="155">
        <f t="shared" si="83"/>
        <v>0</v>
      </c>
      <c r="AR292" s="156" t="s">
        <v>183</v>
      </c>
      <c r="AT292" s="156" t="s">
        <v>179</v>
      </c>
      <c r="AU292" s="156" t="s">
        <v>88</v>
      </c>
      <c r="AY292" s="17" t="s">
        <v>177</v>
      </c>
      <c r="BE292" s="157">
        <f t="shared" si="84"/>
        <v>0</v>
      </c>
      <c r="BF292" s="157">
        <f t="shared" si="85"/>
        <v>0</v>
      </c>
      <c r="BG292" s="157">
        <f t="shared" si="86"/>
        <v>0</v>
      </c>
      <c r="BH292" s="157">
        <f t="shared" si="87"/>
        <v>0</v>
      </c>
      <c r="BI292" s="157">
        <f t="shared" si="88"/>
        <v>0</v>
      </c>
      <c r="BJ292" s="17" t="s">
        <v>88</v>
      </c>
      <c r="BK292" s="157">
        <f t="shared" si="89"/>
        <v>0</v>
      </c>
      <c r="BL292" s="17" t="s">
        <v>183</v>
      </c>
      <c r="BM292" s="156" t="s">
        <v>1456</v>
      </c>
    </row>
    <row r="293" spans="2:65" s="11" customFormat="1" ht="22.95" customHeight="1">
      <c r="B293" s="131"/>
      <c r="D293" s="132" t="s">
        <v>74</v>
      </c>
      <c r="E293" s="141" t="s">
        <v>2104</v>
      </c>
      <c r="F293" s="141" t="s">
        <v>2105</v>
      </c>
      <c r="I293" s="134"/>
      <c r="J293" s="142">
        <f>BK293</f>
        <v>0</v>
      </c>
      <c r="L293" s="131"/>
      <c r="M293" s="136"/>
      <c r="P293" s="137">
        <f>SUM(P294:P295)</f>
        <v>0</v>
      </c>
      <c r="R293" s="137">
        <f>SUM(R294:R295)</f>
        <v>0</v>
      </c>
      <c r="T293" s="138">
        <f>SUM(T294:T295)</f>
        <v>0</v>
      </c>
      <c r="AR293" s="132" t="s">
        <v>82</v>
      </c>
      <c r="AT293" s="139" t="s">
        <v>74</v>
      </c>
      <c r="AU293" s="139" t="s">
        <v>82</v>
      </c>
      <c r="AY293" s="132" t="s">
        <v>177</v>
      </c>
      <c r="BK293" s="140">
        <f>SUM(BK294:BK295)</f>
        <v>0</v>
      </c>
    </row>
    <row r="294" spans="2:65" s="1" customFormat="1" ht="24.15" customHeight="1">
      <c r="B294" s="143"/>
      <c r="C294" s="186" t="s">
        <v>579</v>
      </c>
      <c r="D294" s="186" t="s">
        <v>444</v>
      </c>
      <c r="E294" s="187" t="s">
        <v>2106</v>
      </c>
      <c r="F294" s="188" t="s">
        <v>2107</v>
      </c>
      <c r="G294" s="189" t="s">
        <v>2067</v>
      </c>
      <c r="H294" s="190">
        <v>100</v>
      </c>
      <c r="I294" s="191"/>
      <c r="J294" s="192">
        <f>ROUND(I294*H294,2)</f>
        <v>0</v>
      </c>
      <c r="K294" s="193"/>
      <c r="L294" s="194"/>
      <c r="M294" s="195" t="s">
        <v>1</v>
      </c>
      <c r="N294" s="196" t="s">
        <v>41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206</v>
      </c>
      <c r="AT294" s="156" t="s">
        <v>444</v>
      </c>
      <c r="AU294" s="156" t="s">
        <v>88</v>
      </c>
      <c r="AY294" s="17" t="s">
        <v>177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88</v>
      </c>
      <c r="BK294" s="157">
        <f>ROUND(I294*H294,2)</f>
        <v>0</v>
      </c>
      <c r="BL294" s="17" t="s">
        <v>183</v>
      </c>
      <c r="BM294" s="156" t="s">
        <v>891</v>
      </c>
    </row>
    <row r="295" spans="2:65" s="1" customFormat="1" ht="16.5" customHeight="1">
      <c r="B295" s="143"/>
      <c r="C295" s="144" t="s">
        <v>894</v>
      </c>
      <c r="D295" s="144" t="s">
        <v>179</v>
      </c>
      <c r="E295" s="145" t="s">
        <v>2108</v>
      </c>
      <c r="F295" s="146" t="s">
        <v>2109</v>
      </c>
      <c r="G295" s="147" t="s">
        <v>2067</v>
      </c>
      <c r="H295" s="148">
        <v>70</v>
      </c>
      <c r="I295" s="149"/>
      <c r="J295" s="150">
        <f>ROUND(I295*H295,2)</f>
        <v>0</v>
      </c>
      <c r="K295" s="151"/>
      <c r="L295" s="32"/>
      <c r="M295" s="197" t="s">
        <v>1</v>
      </c>
      <c r="N295" s="198" t="s">
        <v>41</v>
      </c>
      <c r="O295" s="199"/>
      <c r="P295" s="200">
        <f>O295*H295</f>
        <v>0</v>
      </c>
      <c r="Q295" s="200">
        <v>0</v>
      </c>
      <c r="R295" s="200">
        <f>Q295*H295</f>
        <v>0</v>
      </c>
      <c r="S295" s="200">
        <v>0</v>
      </c>
      <c r="T295" s="201">
        <f>S295*H295</f>
        <v>0</v>
      </c>
      <c r="AR295" s="156" t="s">
        <v>183</v>
      </c>
      <c r="AT295" s="156" t="s">
        <v>179</v>
      </c>
      <c r="AU295" s="156" t="s">
        <v>88</v>
      </c>
      <c r="AY295" s="17" t="s">
        <v>177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7" t="s">
        <v>88</v>
      </c>
      <c r="BK295" s="157">
        <f>ROUND(I295*H295,2)</f>
        <v>0</v>
      </c>
      <c r="BL295" s="17" t="s">
        <v>183</v>
      </c>
      <c r="BM295" s="156" t="s">
        <v>897</v>
      </c>
    </row>
    <row r="296" spans="2:65" s="1" customFormat="1" ht="6.9" customHeight="1">
      <c r="B296" s="47"/>
      <c r="C296" s="48"/>
      <c r="D296" s="48"/>
      <c r="E296" s="48"/>
      <c r="F296" s="48"/>
      <c r="G296" s="48"/>
      <c r="H296" s="48"/>
      <c r="I296" s="48"/>
      <c r="J296" s="48"/>
      <c r="K296" s="48"/>
      <c r="L296" s="32"/>
    </row>
  </sheetData>
  <autoFilter ref="C132:K295" xr:uid="{00000000-0009-0000-0000-00000A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5"/>
  <sheetViews>
    <sheetView showGridLines="0" topLeftCell="A148" workbookViewId="0">
      <selection activeCell="X124" sqref="X12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2283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30" customHeight="1">
      <c r="B11" s="32"/>
      <c r="E11" s="256" t="s">
        <v>4558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ROUND((SUM(BE121:BE144)),  2)</f>
        <v>0</v>
      </c>
      <c r="G35" s="100"/>
      <c r="H35" s="100"/>
      <c r="I35" s="101">
        <v>0.2</v>
      </c>
      <c r="J35" s="99">
        <f>ROUND(((SUM(BE121:BE144))*I35),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ROUND((SUM(BF121:BF144)),  2)</f>
        <v>0</v>
      </c>
      <c r="G36" s="100"/>
      <c r="H36" s="100"/>
      <c r="I36" s="101">
        <v>0.2</v>
      </c>
      <c r="J36" s="99">
        <f>ROUND(((SUM(BF121:BF144))*I36),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ROUND((SUM(BG121:BG144)),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ROUND((SUM(BH121:BH144)),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ROUND((SUM(BI121:BI144)),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2283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30" customHeight="1">
      <c r="B89" s="32"/>
      <c r="E89" s="256" t="str">
        <f>E11</f>
        <v xml:space="preserve">SO 02.Sv - Svietidlá -materiál/požiadavky -včítane svetelných zdrojov  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J121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3971</v>
      </c>
      <c r="E99" s="116"/>
      <c r="F99" s="116"/>
      <c r="G99" s="116"/>
      <c r="H99" s="116"/>
      <c r="I99" s="116"/>
      <c r="J99" s="117">
        <f>J122</f>
        <v>0</v>
      </c>
      <c r="L99" s="114"/>
    </row>
    <row r="100" spans="2:47" s="1" customFormat="1" ht="21.75" customHeight="1">
      <c r="B100" s="32"/>
      <c r="L100" s="32"/>
    </row>
    <row r="101" spans="2:47" s="1" customFormat="1" ht="6.9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47" s="1" customFormat="1" ht="6.9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47" s="1" customFormat="1" ht="24.9" customHeight="1">
      <c r="B106" s="32"/>
      <c r="C106" s="21" t="s">
        <v>163</v>
      </c>
      <c r="L106" s="32"/>
    </row>
    <row r="107" spans="2:47" s="1" customFormat="1" ht="6.9" customHeight="1">
      <c r="B107" s="32"/>
      <c r="L107" s="32"/>
    </row>
    <row r="108" spans="2:47" s="1" customFormat="1" ht="12" customHeight="1">
      <c r="B108" s="32"/>
      <c r="C108" s="27" t="s">
        <v>15</v>
      </c>
      <c r="L108" s="32"/>
    </row>
    <row r="109" spans="2:47" s="1" customFormat="1" ht="26.25" customHeight="1">
      <c r="B109" s="32"/>
      <c r="E109" s="259" t="str">
        <f>E7</f>
        <v>Rekonštrukcia Spišského hradu, Románsky palác a Západné paláce II.etapa</v>
      </c>
      <c r="F109" s="260"/>
      <c r="G109" s="260"/>
      <c r="H109" s="260"/>
      <c r="L109" s="32"/>
    </row>
    <row r="110" spans="2:47" ht="12" customHeight="1">
      <c r="B110" s="20"/>
      <c r="C110" s="27" t="s">
        <v>135</v>
      </c>
      <c r="L110" s="20"/>
    </row>
    <row r="111" spans="2:47" s="1" customFormat="1" ht="16.5" customHeight="1">
      <c r="B111" s="32"/>
      <c r="E111" s="259" t="s">
        <v>2283</v>
      </c>
      <c r="F111" s="258"/>
      <c r="G111" s="258"/>
      <c r="H111" s="258"/>
      <c r="L111" s="32"/>
    </row>
    <row r="112" spans="2:47" s="1" customFormat="1" ht="12" customHeight="1">
      <c r="B112" s="32"/>
      <c r="C112" s="27" t="s">
        <v>137</v>
      </c>
      <c r="L112" s="32"/>
    </row>
    <row r="113" spans="2:65" s="1" customFormat="1" ht="30" customHeight="1">
      <c r="B113" s="32"/>
      <c r="E113" s="256" t="str">
        <f>E11</f>
        <v xml:space="preserve">SO 02.Sv - Svietidlá -materiál/požiadavky -včítane svetelných zdrojov  </v>
      </c>
      <c r="F113" s="258"/>
      <c r="G113" s="258"/>
      <c r="H113" s="258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F14</f>
        <v xml:space="preserve"> </v>
      </c>
      <c r="I115" s="27" t="s">
        <v>21</v>
      </c>
      <c r="J115" s="55" t="str">
        <f>IF(J14="","",J14)</f>
        <v>8. 11. 2022</v>
      </c>
      <c r="L115" s="32"/>
    </row>
    <row r="116" spans="2:65" s="1" customFormat="1" ht="6.9" customHeight="1">
      <c r="B116" s="32"/>
      <c r="L116" s="32"/>
    </row>
    <row r="117" spans="2:65" s="1" customFormat="1" ht="25.65" customHeight="1">
      <c r="B117" s="32"/>
      <c r="C117" s="27" t="s">
        <v>23</v>
      </c>
      <c r="F117" s="25" t="str">
        <f>E17</f>
        <v>Slovenské národné múzeum Bratislava</v>
      </c>
      <c r="I117" s="27" t="s">
        <v>29</v>
      </c>
      <c r="J117" s="30" t="str">
        <f>E23</f>
        <v>Štúdio J  J s.r.o. Levoča</v>
      </c>
      <c r="L117" s="32"/>
    </row>
    <row r="118" spans="2:65" s="1" customFormat="1" ht="25.65" customHeight="1">
      <c r="B118" s="32"/>
      <c r="C118" s="27" t="s">
        <v>27</v>
      </c>
      <c r="F118" s="25" t="str">
        <f>IF(E20="","",E20)</f>
        <v>Vyplň údaj</v>
      </c>
      <c r="I118" s="27" t="s">
        <v>32</v>
      </c>
      <c r="J118" s="30" t="str">
        <f>E26</f>
        <v>Anna Hricová, Ing. Janka Pokryvková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22"/>
      <c r="C120" s="123" t="s">
        <v>164</v>
      </c>
      <c r="D120" s="124" t="s">
        <v>60</v>
      </c>
      <c r="E120" s="124" t="s">
        <v>56</v>
      </c>
      <c r="F120" s="124" t="s">
        <v>57</v>
      </c>
      <c r="G120" s="124" t="s">
        <v>165</v>
      </c>
      <c r="H120" s="124" t="s">
        <v>166</v>
      </c>
      <c r="I120" s="124" t="s">
        <v>167</v>
      </c>
      <c r="J120" s="125" t="s">
        <v>141</v>
      </c>
      <c r="K120" s="126" t="s">
        <v>168</v>
      </c>
      <c r="L120" s="122"/>
      <c r="M120" s="61" t="s">
        <v>1</v>
      </c>
      <c r="N120" s="62" t="s">
        <v>39</v>
      </c>
      <c r="O120" s="62" t="s">
        <v>169</v>
      </c>
      <c r="P120" s="62" t="s">
        <v>170</v>
      </c>
      <c r="Q120" s="62" t="s">
        <v>171</v>
      </c>
      <c r="R120" s="62" t="s">
        <v>172</v>
      </c>
      <c r="S120" s="62" t="s">
        <v>173</v>
      </c>
      <c r="T120" s="63" t="s">
        <v>174</v>
      </c>
    </row>
    <row r="121" spans="2:65" s="1" customFormat="1" ht="22.95" customHeight="1">
      <c r="B121" s="32"/>
      <c r="C121" s="66" t="s">
        <v>142</v>
      </c>
      <c r="J121" s="127">
        <f>BK121</f>
        <v>0</v>
      </c>
      <c r="L121" s="32"/>
      <c r="M121" s="64"/>
      <c r="N121" s="56"/>
      <c r="O121" s="56"/>
      <c r="P121" s="128">
        <f>P122</f>
        <v>0</v>
      </c>
      <c r="Q121" s="56"/>
      <c r="R121" s="128">
        <f>R122</f>
        <v>0</v>
      </c>
      <c r="S121" s="56"/>
      <c r="T121" s="129">
        <f>T122</f>
        <v>0</v>
      </c>
      <c r="AT121" s="17" t="s">
        <v>74</v>
      </c>
      <c r="AU121" s="17" t="s">
        <v>143</v>
      </c>
      <c r="BK121" s="130">
        <f>BK122</f>
        <v>0</v>
      </c>
    </row>
    <row r="122" spans="2:65" s="11" customFormat="1" ht="48.6" customHeight="1">
      <c r="B122" s="131"/>
      <c r="D122" s="132" t="s">
        <v>74</v>
      </c>
      <c r="E122" s="133" t="s">
        <v>1808</v>
      </c>
      <c r="F122" s="319" t="s">
        <v>4559</v>
      </c>
      <c r="I122" s="134"/>
      <c r="J122" s="135">
        <f>BK122</f>
        <v>0</v>
      </c>
      <c r="L122" s="131"/>
      <c r="M122" s="136"/>
      <c r="P122" s="137">
        <f>SUM(P123:P144)</f>
        <v>0</v>
      </c>
      <c r="R122" s="137">
        <f>SUM(R123:R144)</f>
        <v>0</v>
      </c>
      <c r="T122" s="138">
        <f>SUM(T123:T144)</f>
        <v>0</v>
      </c>
      <c r="AR122" s="132" t="s">
        <v>82</v>
      </c>
      <c r="AT122" s="139" t="s">
        <v>74</v>
      </c>
      <c r="AU122" s="139" t="s">
        <v>75</v>
      </c>
      <c r="AY122" s="132" t="s">
        <v>177</v>
      </c>
      <c r="BK122" s="140">
        <f>SUM(BK123:BK144)</f>
        <v>0</v>
      </c>
    </row>
    <row r="123" spans="2:65" s="1" customFormat="1" ht="24.15" customHeight="1">
      <c r="B123" s="143"/>
      <c r="C123" s="186" t="s">
        <v>82</v>
      </c>
      <c r="D123" s="186" t="s">
        <v>444</v>
      </c>
      <c r="E123" s="187" t="s">
        <v>3972</v>
      </c>
      <c r="F123" s="188" t="s">
        <v>4515</v>
      </c>
      <c r="G123" s="189" t="s">
        <v>260</v>
      </c>
      <c r="H123" s="190">
        <v>7</v>
      </c>
      <c r="I123" s="191"/>
      <c r="J123" s="192">
        <f>ROUND(I123*H123,2)</f>
        <v>0</v>
      </c>
      <c r="K123" s="193"/>
      <c r="L123" s="194"/>
      <c r="M123" s="195" t="s">
        <v>1</v>
      </c>
      <c r="N123" s="196" t="s">
        <v>41</v>
      </c>
      <c r="P123" s="154">
        <f>O123*H123</f>
        <v>0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AR123" s="156" t="s">
        <v>206</v>
      </c>
      <c r="AT123" s="156" t="s">
        <v>444</v>
      </c>
      <c r="AU123" s="156" t="s">
        <v>82</v>
      </c>
      <c r="AY123" s="17" t="s">
        <v>177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7" t="s">
        <v>88</v>
      </c>
      <c r="BK123" s="157">
        <f>ROUND(I123*H123,2)</f>
        <v>0</v>
      </c>
      <c r="BL123" s="17" t="s">
        <v>183</v>
      </c>
      <c r="BM123" s="156" t="s">
        <v>88</v>
      </c>
    </row>
    <row r="124" spans="2:65" s="12" customFormat="1">
      <c r="B124" s="158"/>
      <c r="D124" s="159" t="s">
        <v>184</v>
      </c>
      <c r="E124" s="160" t="s">
        <v>1</v>
      </c>
      <c r="F124" s="161" t="s">
        <v>210</v>
      </c>
      <c r="H124" s="162">
        <v>7</v>
      </c>
      <c r="I124" s="163"/>
      <c r="L124" s="158"/>
      <c r="M124" s="164"/>
      <c r="T124" s="165"/>
      <c r="AT124" s="160" t="s">
        <v>184</v>
      </c>
      <c r="AU124" s="160" t="s">
        <v>82</v>
      </c>
      <c r="AV124" s="12" t="s">
        <v>88</v>
      </c>
      <c r="AW124" s="12" t="s">
        <v>31</v>
      </c>
      <c r="AX124" s="12" t="s">
        <v>75</v>
      </c>
      <c r="AY124" s="160" t="s">
        <v>177</v>
      </c>
    </row>
    <row r="125" spans="2:65" s="15" customFormat="1" ht="20.399999999999999">
      <c r="B125" s="180"/>
      <c r="D125" s="159" t="s">
        <v>184</v>
      </c>
      <c r="E125" s="181" t="s">
        <v>1</v>
      </c>
      <c r="F125" s="182" t="s">
        <v>3973</v>
      </c>
      <c r="H125" s="181" t="s">
        <v>1</v>
      </c>
      <c r="I125" s="183"/>
      <c r="L125" s="180"/>
      <c r="M125" s="184"/>
      <c r="T125" s="185"/>
      <c r="AT125" s="181" t="s">
        <v>184</v>
      </c>
      <c r="AU125" s="181" t="s">
        <v>82</v>
      </c>
      <c r="AV125" s="15" t="s">
        <v>82</v>
      </c>
      <c r="AW125" s="15" t="s">
        <v>31</v>
      </c>
      <c r="AX125" s="15" t="s">
        <v>75</v>
      </c>
      <c r="AY125" s="181" t="s">
        <v>177</v>
      </c>
    </row>
    <row r="126" spans="2:65" s="13" customFormat="1">
      <c r="B126" s="166"/>
      <c r="D126" s="159" t="s">
        <v>184</v>
      </c>
      <c r="E126" s="167" t="s">
        <v>1</v>
      </c>
      <c r="F126" s="168" t="s">
        <v>186</v>
      </c>
      <c r="H126" s="169">
        <v>7</v>
      </c>
      <c r="I126" s="170"/>
      <c r="L126" s="166"/>
      <c r="M126" s="171"/>
      <c r="T126" s="172"/>
      <c r="AT126" s="167" t="s">
        <v>184</v>
      </c>
      <c r="AU126" s="167" t="s">
        <v>82</v>
      </c>
      <c r="AV126" s="13" t="s">
        <v>183</v>
      </c>
      <c r="AW126" s="13" t="s">
        <v>31</v>
      </c>
      <c r="AX126" s="13" t="s">
        <v>82</v>
      </c>
      <c r="AY126" s="167" t="s">
        <v>177</v>
      </c>
    </row>
    <row r="127" spans="2:65" s="1" customFormat="1" ht="16.5" customHeight="1">
      <c r="B127" s="143"/>
      <c r="C127" s="186" t="s">
        <v>88</v>
      </c>
      <c r="D127" s="186" t="s">
        <v>444</v>
      </c>
      <c r="E127" s="187" t="s">
        <v>3974</v>
      </c>
      <c r="F127" s="188" t="s">
        <v>3975</v>
      </c>
      <c r="G127" s="189" t="s">
        <v>260</v>
      </c>
      <c r="H127" s="190">
        <v>30</v>
      </c>
      <c r="I127" s="191"/>
      <c r="J127" s="192">
        <f t="shared" ref="J127:J144" si="0">ROUND(I127*H127,2)</f>
        <v>0</v>
      </c>
      <c r="K127" s="193"/>
      <c r="L127" s="194"/>
      <c r="M127" s="195" t="s">
        <v>1</v>
      </c>
      <c r="N127" s="196" t="s">
        <v>41</v>
      </c>
      <c r="P127" s="154">
        <f t="shared" ref="P127:P144" si="1">O127*H127</f>
        <v>0</v>
      </c>
      <c r="Q127" s="154">
        <v>0</v>
      </c>
      <c r="R127" s="154">
        <f t="shared" ref="R127:R144" si="2">Q127*H127</f>
        <v>0</v>
      </c>
      <c r="S127" s="154">
        <v>0</v>
      </c>
      <c r="T127" s="155">
        <f t="shared" ref="T127:T144" si="3">S127*H127</f>
        <v>0</v>
      </c>
      <c r="AR127" s="156" t="s">
        <v>206</v>
      </c>
      <c r="AT127" s="156" t="s">
        <v>444</v>
      </c>
      <c r="AU127" s="156" t="s">
        <v>82</v>
      </c>
      <c r="AY127" s="17" t="s">
        <v>177</v>
      </c>
      <c r="BE127" s="157">
        <f t="shared" ref="BE127:BE144" si="4">IF(N127="základná",J127,0)</f>
        <v>0</v>
      </c>
      <c r="BF127" s="157">
        <f t="shared" ref="BF127:BF144" si="5">IF(N127="znížená",J127,0)</f>
        <v>0</v>
      </c>
      <c r="BG127" s="157">
        <f t="shared" ref="BG127:BG144" si="6">IF(N127="zákl. prenesená",J127,0)</f>
        <v>0</v>
      </c>
      <c r="BH127" s="157">
        <f t="shared" ref="BH127:BH144" si="7">IF(N127="zníž. prenesená",J127,0)</f>
        <v>0</v>
      </c>
      <c r="BI127" s="157">
        <f t="shared" ref="BI127:BI144" si="8">IF(N127="nulová",J127,0)</f>
        <v>0</v>
      </c>
      <c r="BJ127" s="17" t="s">
        <v>88</v>
      </c>
      <c r="BK127" s="157">
        <f t="shared" ref="BK127:BK144" si="9">ROUND(I127*H127,2)</f>
        <v>0</v>
      </c>
      <c r="BL127" s="17" t="s">
        <v>183</v>
      </c>
      <c r="BM127" s="156" t="s">
        <v>183</v>
      </c>
    </row>
    <row r="128" spans="2:65" s="1" customFormat="1" ht="24.15" customHeight="1">
      <c r="B128" s="143"/>
      <c r="C128" s="186" t="s">
        <v>191</v>
      </c>
      <c r="D128" s="186" t="s">
        <v>444</v>
      </c>
      <c r="E128" s="187" t="s">
        <v>3976</v>
      </c>
      <c r="F128" s="188" t="s">
        <v>4516</v>
      </c>
      <c r="G128" s="189" t="s">
        <v>260</v>
      </c>
      <c r="H128" s="190">
        <v>3</v>
      </c>
      <c r="I128" s="191"/>
      <c r="J128" s="192">
        <f t="shared" si="0"/>
        <v>0</v>
      </c>
      <c r="K128" s="193"/>
      <c r="L128" s="194"/>
      <c r="M128" s="195" t="s">
        <v>1</v>
      </c>
      <c r="N128" s="196" t="s">
        <v>41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206</v>
      </c>
      <c r="AT128" s="156" t="s">
        <v>444</v>
      </c>
      <c r="AU128" s="156" t="s">
        <v>82</v>
      </c>
      <c r="AY128" s="17" t="s">
        <v>177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88</v>
      </c>
      <c r="BK128" s="157">
        <f t="shared" si="9"/>
        <v>0</v>
      </c>
      <c r="BL128" s="17" t="s">
        <v>183</v>
      </c>
      <c r="BM128" s="156" t="s">
        <v>196</v>
      </c>
    </row>
    <row r="129" spans="2:65" s="1" customFormat="1" ht="16.5" customHeight="1">
      <c r="B129" s="143"/>
      <c r="C129" s="186" t="s">
        <v>183</v>
      </c>
      <c r="D129" s="186" t="s">
        <v>444</v>
      </c>
      <c r="E129" s="187" t="s">
        <v>3977</v>
      </c>
      <c r="F129" s="188" t="s">
        <v>3978</v>
      </c>
      <c r="G129" s="189" t="s">
        <v>260</v>
      </c>
      <c r="H129" s="190">
        <v>12</v>
      </c>
      <c r="I129" s="191"/>
      <c r="J129" s="192">
        <f t="shared" si="0"/>
        <v>0</v>
      </c>
      <c r="K129" s="193"/>
      <c r="L129" s="194"/>
      <c r="M129" s="195" t="s">
        <v>1</v>
      </c>
      <c r="N129" s="196" t="s">
        <v>41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206</v>
      </c>
      <c r="AT129" s="156" t="s">
        <v>444</v>
      </c>
      <c r="AU129" s="156" t="s">
        <v>82</v>
      </c>
      <c r="AY129" s="17" t="s">
        <v>177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88</v>
      </c>
      <c r="BK129" s="157">
        <f t="shared" si="9"/>
        <v>0</v>
      </c>
      <c r="BL129" s="17" t="s">
        <v>183</v>
      </c>
      <c r="BM129" s="156" t="s">
        <v>206</v>
      </c>
    </row>
    <row r="130" spans="2:65" s="1" customFormat="1" ht="24.15" customHeight="1">
      <c r="B130" s="143"/>
      <c r="C130" s="186" t="s">
        <v>198</v>
      </c>
      <c r="D130" s="186" t="s">
        <v>444</v>
      </c>
      <c r="E130" s="187" t="s">
        <v>3979</v>
      </c>
      <c r="F130" s="188" t="s">
        <v>4517</v>
      </c>
      <c r="G130" s="189" t="s">
        <v>260</v>
      </c>
      <c r="H130" s="190">
        <v>2</v>
      </c>
      <c r="I130" s="191"/>
      <c r="J130" s="192">
        <f t="shared" si="0"/>
        <v>0</v>
      </c>
      <c r="K130" s="193"/>
      <c r="L130" s="194"/>
      <c r="M130" s="195" t="s">
        <v>1</v>
      </c>
      <c r="N130" s="196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206</v>
      </c>
      <c r="AT130" s="156" t="s">
        <v>444</v>
      </c>
      <c r="AU130" s="156" t="s">
        <v>82</v>
      </c>
      <c r="AY130" s="17" t="s">
        <v>177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183</v>
      </c>
      <c r="BM130" s="156" t="s">
        <v>214</v>
      </c>
    </row>
    <row r="131" spans="2:65" s="1" customFormat="1" ht="16.5" customHeight="1">
      <c r="B131" s="143"/>
      <c r="C131" s="186" t="s">
        <v>196</v>
      </c>
      <c r="D131" s="186" t="s">
        <v>444</v>
      </c>
      <c r="E131" s="187" t="s">
        <v>3980</v>
      </c>
      <c r="F131" s="188" t="s">
        <v>3981</v>
      </c>
      <c r="G131" s="189" t="s">
        <v>260</v>
      </c>
      <c r="H131" s="190">
        <v>8</v>
      </c>
      <c r="I131" s="191"/>
      <c r="J131" s="192">
        <f t="shared" si="0"/>
        <v>0</v>
      </c>
      <c r="K131" s="193"/>
      <c r="L131" s="194"/>
      <c r="M131" s="195" t="s">
        <v>1</v>
      </c>
      <c r="N131" s="196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206</v>
      </c>
      <c r="AT131" s="156" t="s">
        <v>444</v>
      </c>
      <c r="AU131" s="156" t="s">
        <v>82</v>
      </c>
      <c r="AY131" s="17" t="s">
        <v>177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183</v>
      </c>
      <c r="BM131" s="156" t="s">
        <v>220</v>
      </c>
    </row>
    <row r="132" spans="2:65" s="1" customFormat="1" ht="24.15" customHeight="1">
      <c r="B132" s="143"/>
      <c r="C132" s="186" t="s">
        <v>210</v>
      </c>
      <c r="D132" s="186" t="s">
        <v>444</v>
      </c>
      <c r="E132" s="187" t="s">
        <v>3982</v>
      </c>
      <c r="F132" s="188" t="s">
        <v>3983</v>
      </c>
      <c r="G132" s="189" t="s">
        <v>260</v>
      </c>
      <c r="H132" s="190">
        <v>14</v>
      </c>
      <c r="I132" s="191"/>
      <c r="J132" s="192">
        <f t="shared" si="0"/>
        <v>0</v>
      </c>
      <c r="K132" s="193"/>
      <c r="L132" s="194"/>
      <c r="M132" s="195" t="s">
        <v>1</v>
      </c>
      <c r="N132" s="196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206</v>
      </c>
      <c r="AT132" s="156" t="s">
        <v>444</v>
      </c>
      <c r="AU132" s="156" t="s">
        <v>82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225</v>
      </c>
    </row>
    <row r="133" spans="2:65" s="1" customFormat="1" ht="24.15" customHeight="1">
      <c r="B133" s="143"/>
      <c r="C133" s="186" t="s">
        <v>206</v>
      </c>
      <c r="D133" s="186" t="s">
        <v>444</v>
      </c>
      <c r="E133" s="187" t="s">
        <v>3984</v>
      </c>
      <c r="F133" s="188" t="s">
        <v>3985</v>
      </c>
      <c r="G133" s="189" t="s">
        <v>260</v>
      </c>
      <c r="H133" s="190">
        <v>14</v>
      </c>
      <c r="I133" s="191"/>
      <c r="J133" s="192">
        <f t="shared" si="0"/>
        <v>0</v>
      </c>
      <c r="K133" s="193"/>
      <c r="L133" s="194"/>
      <c r="M133" s="195" t="s">
        <v>1</v>
      </c>
      <c r="N133" s="196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206</v>
      </c>
      <c r="AT133" s="156" t="s">
        <v>444</v>
      </c>
      <c r="AU133" s="156" t="s">
        <v>82</v>
      </c>
      <c r="AY133" s="17" t="s">
        <v>177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183</v>
      </c>
      <c r="BM133" s="156" t="s">
        <v>229</v>
      </c>
    </row>
    <row r="134" spans="2:65" s="1" customFormat="1" ht="21.75" customHeight="1">
      <c r="B134" s="143"/>
      <c r="C134" s="186" t="s">
        <v>222</v>
      </c>
      <c r="D134" s="186" t="s">
        <v>444</v>
      </c>
      <c r="E134" s="187" t="s">
        <v>3986</v>
      </c>
      <c r="F134" s="188" t="s">
        <v>3987</v>
      </c>
      <c r="G134" s="189" t="s">
        <v>260</v>
      </c>
      <c r="H134" s="190">
        <v>28</v>
      </c>
      <c r="I134" s="191"/>
      <c r="J134" s="192">
        <f t="shared" si="0"/>
        <v>0</v>
      </c>
      <c r="K134" s="193"/>
      <c r="L134" s="194"/>
      <c r="M134" s="195" t="s">
        <v>1</v>
      </c>
      <c r="N134" s="196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206</v>
      </c>
      <c r="AT134" s="156" t="s">
        <v>444</v>
      </c>
      <c r="AU134" s="156" t="s">
        <v>82</v>
      </c>
      <c r="AY134" s="17" t="s">
        <v>177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183</v>
      </c>
      <c r="BM134" s="156" t="s">
        <v>234</v>
      </c>
    </row>
    <row r="135" spans="2:65" s="1" customFormat="1" ht="16.5" customHeight="1">
      <c r="B135" s="143"/>
      <c r="C135" s="186" t="s">
        <v>214</v>
      </c>
      <c r="D135" s="186" t="s">
        <v>444</v>
      </c>
      <c r="E135" s="187" t="s">
        <v>3988</v>
      </c>
      <c r="F135" s="188" t="s">
        <v>3989</v>
      </c>
      <c r="G135" s="189" t="s">
        <v>260</v>
      </c>
      <c r="H135" s="190">
        <v>28</v>
      </c>
      <c r="I135" s="191"/>
      <c r="J135" s="192">
        <f t="shared" si="0"/>
        <v>0</v>
      </c>
      <c r="K135" s="193"/>
      <c r="L135" s="194"/>
      <c r="M135" s="195" t="s">
        <v>1</v>
      </c>
      <c r="N135" s="196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206</v>
      </c>
      <c r="AT135" s="156" t="s">
        <v>444</v>
      </c>
      <c r="AU135" s="156" t="s">
        <v>82</v>
      </c>
      <c r="AY135" s="17" t="s">
        <v>177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183</v>
      </c>
      <c r="BM135" s="156" t="s">
        <v>7</v>
      </c>
    </row>
    <row r="136" spans="2:65" s="1" customFormat="1" ht="21.75" customHeight="1">
      <c r="B136" s="143"/>
      <c r="C136" s="186" t="s">
        <v>231</v>
      </c>
      <c r="D136" s="186" t="s">
        <v>444</v>
      </c>
      <c r="E136" s="187" t="s">
        <v>3990</v>
      </c>
      <c r="F136" s="188" t="s">
        <v>3991</v>
      </c>
      <c r="G136" s="189" t="s">
        <v>260</v>
      </c>
      <c r="H136" s="190">
        <v>15</v>
      </c>
      <c r="I136" s="191"/>
      <c r="J136" s="192">
        <f t="shared" si="0"/>
        <v>0</v>
      </c>
      <c r="K136" s="193"/>
      <c r="L136" s="194"/>
      <c r="M136" s="195" t="s">
        <v>1</v>
      </c>
      <c r="N136" s="196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206</v>
      </c>
      <c r="AT136" s="156" t="s">
        <v>444</v>
      </c>
      <c r="AU136" s="156" t="s">
        <v>82</v>
      </c>
      <c r="AY136" s="17" t="s">
        <v>177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183</v>
      </c>
      <c r="BM136" s="156" t="s">
        <v>243</v>
      </c>
    </row>
    <row r="137" spans="2:65" s="1" customFormat="1" ht="24.15" customHeight="1">
      <c r="B137" s="143"/>
      <c r="C137" s="186" t="s">
        <v>220</v>
      </c>
      <c r="D137" s="186" t="s">
        <v>444</v>
      </c>
      <c r="E137" s="187" t="s">
        <v>3992</v>
      </c>
      <c r="F137" s="188" t="s">
        <v>3993</v>
      </c>
      <c r="G137" s="189" t="s">
        <v>260</v>
      </c>
      <c r="H137" s="190">
        <v>18</v>
      </c>
      <c r="I137" s="191"/>
      <c r="J137" s="192">
        <f t="shared" si="0"/>
        <v>0</v>
      </c>
      <c r="K137" s="193"/>
      <c r="L137" s="194"/>
      <c r="M137" s="195" t="s">
        <v>1</v>
      </c>
      <c r="N137" s="196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206</v>
      </c>
      <c r="AT137" s="156" t="s">
        <v>444</v>
      </c>
      <c r="AU137" s="156" t="s">
        <v>82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248</v>
      </c>
    </row>
    <row r="138" spans="2:65" s="1" customFormat="1" ht="24.15" customHeight="1">
      <c r="B138" s="143"/>
      <c r="C138" s="186" t="s">
        <v>240</v>
      </c>
      <c r="D138" s="186" t="s">
        <v>444</v>
      </c>
      <c r="E138" s="187" t="s">
        <v>3994</v>
      </c>
      <c r="F138" s="188" t="s">
        <v>3995</v>
      </c>
      <c r="G138" s="189" t="s">
        <v>260</v>
      </c>
      <c r="H138" s="190">
        <v>1</v>
      </c>
      <c r="I138" s="191"/>
      <c r="J138" s="192">
        <f t="shared" si="0"/>
        <v>0</v>
      </c>
      <c r="K138" s="193"/>
      <c r="L138" s="194"/>
      <c r="M138" s="195" t="s">
        <v>1</v>
      </c>
      <c r="N138" s="196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206</v>
      </c>
      <c r="AT138" s="156" t="s">
        <v>444</v>
      </c>
      <c r="AU138" s="156" t="s">
        <v>82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252</v>
      </c>
    </row>
    <row r="139" spans="2:65" s="1" customFormat="1" ht="24.15" customHeight="1">
      <c r="B139" s="143"/>
      <c r="C139" s="186" t="s">
        <v>225</v>
      </c>
      <c r="D139" s="186" t="s">
        <v>444</v>
      </c>
      <c r="E139" s="187" t="s">
        <v>3996</v>
      </c>
      <c r="F139" s="188" t="s">
        <v>3997</v>
      </c>
      <c r="G139" s="189" t="s">
        <v>260</v>
      </c>
      <c r="H139" s="190">
        <v>1</v>
      </c>
      <c r="I139" s="191"/>
      <c r="J139" s="192">
        <f t="shared" si="0"/>
        <v>0</v>
      </c>
      <c r="K139" s="193"/>
      <c r="L139" s="194"/>
      <c r="M139" s="195" t="s">
        <v>1</v>
      </c>
      <c r="N139" s="196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206</v>
      </c>
      <c r="AT139" s="156" t="s">
        <v>444</v>
      </c>
      <c r="AU139" s="156" t="s">
        <v>82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255</v>
      </c>
    </row>
    <row r="140" spans="2:65" s="1" customFormat="1" ht="24.15" customHeight="1">
      <c r="B140" s="143"/>
      <c r="C140" s="186" t="s">
        <v>250</v>
      </c>
      <c r="D140" s="186" t="s">
        <v>444</v>
      </c>
      <c r="E140" s="187" t="s">
        <v>3998</v>
      </c>
      <c r="F140" s="188" t="s">
        <v>3999</v>
      </c>
      <c r="G140" s="189" t="s">
        <v>260</v>
      </c>
      <c r="H140" s="190">
        <v>4</v>
      </c>
      <c r="I140" s="191"/>
      <c r="J140" s="192">
        <f t="shared" si="0"/>
        <v>0</v>
      </c>
      <c r="K140" s="193"/>
      <c r="L140" s="194"/>
      <c r="M140" s="195" t="s">
        <v>1</v>
      </c>
      <c r="N140" s="196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206</v>
      </c>
      <c r="AT140" s="156" t="s">
        <v>444</v>
      </c>
      <c r="AU140" s="156" t="s">
        <v>82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261</v>
      </c>
    </row>
    <row r="141" spans="2:65" s="1" customFormat="1" ht="16.5" customHeight="1">
      <c r="B141" s="143"/>
      <c r="C141" s="186" t="s">
        <v>229</v>
      </c>
      <c r="D141" s="186" t="s">
        <v>444</v>
      </c>
      <c r="E141" s="187" t="s">
        <v>4000</v>
      </c>
      <c r="F141" s="188" t="s">
        <v>4001</v>
      </c>
      <c r="G141" s="189" t="s">
        <v>260</v>
      </c>
      <c r="H141" s="190">
        <v>2</v>
      </c>
      <c r="I141" s="191"/>
      <c r="J141" s="192">
        <f t="shared" si="0"/>
        <v>0</v>
      </c>
      <c r="K141" s="193"/>
      <c r="L141" s="194"/>
      <c r="M141" s="195" t="s">
        <v>1</v>
      </c>
      <c r="N141" s="196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206</v>
      </c>
      <c r="AT141" s="156" t="s">
        <v>444</v>
      </c>
      <c r="AU141" s="156" t="s">
        <v>82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264</v>
      </c>
    </row>
    <row r="142" spans="2:65" s="1" customFormat="1" ht="16.5" customHeight="1">
      <c r="B142" s="143"/>
      <c r="C142" s="186" t="s">
        <v>257</v>
      </c>
      <c r="D142" s="186" t="s">
        <v>444</v>
      </c>
      <c r="E142" s="187" t="s">
        <v>4002</v>
      </c>
      <c r="F142" s="188" t="s">
        <v>4003</v>
      </c>
      <c r="G142" s="189" t="s">
        <v>260</v>
      </c>
      <c r="H142" s="190">
        <v>1</v>
      </c>
      <c r="I142" s="191"/>
      <c r="J142" s="192">
        <f t="shared" si="0"/>
        <v>0</v>
      </c>
      <c r="K142" s="193"/>
      <c r="L142" s="194"/>
      <c r="M142" s="195" t="s">
        <v>1</v>
      </c>
      <c r="N142" s="196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206</v>
      </c>
      <c r="AT142" s="156" t="s">
        <v>444</v>
      </c>
      <c r="AU142" s="156" t="s">
        <v>82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276</v>
      </c>
    </row>
    <row r="143" spans="2:65" s="1" customFormat="1" ht="16.5" customHeight="1">
      <c r="B143" s="143"/>
      <c r="C143" s="186" t="s">
        <v>234</v>
      </c>
      <c r="D143" s="186" t="s">
        <v>444</v>
      </c>
      <c r="E143" s="187" t="s">
        <v>4004</v>
      </c>
      <c r="F143" s="188" t="s">
        <v>4005</v>
      </c>
      <c r="G143" s="189" t="s">
        <v>260</v>
      </c>
      <c r="H143" s="190">
        <v>1</v>
      </c>
      <c r="I143" s="191"/>
      <c r="J143" s="192">
        <f t="shared" si="0"/>
        <v>0</v>
      </c>
      <c r="K143" s="193"/>
      <c r="L143" s="194"/>
      <c r="M143" s="195" t="s">
        <v>1</v>
      </c>
      <c r="N143" s="196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206</v>
      </c>
      <c r="AT143" s="156" t="s">
        <v>444</v>
      </c>
      <c r="AU143" s="156" t="s">
        <v>82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296</v>
      </c>
    </row>
    <row r="144" spans="2:65" s="1" customFormat="1" ht="16.5" customHeight="1">
      <c r="B144" s="143"/>
      <c r="C144" s="186" t="s">
        <v>273</v>
      </c>
      <c r="D144" s="186" t="s">
        <v>444</v>
      </c>
      <c r="E144" s="187" t="s">
        <v>4006</v>
      </c>
      <c r="F144" s="188" t="s">
        <v>4007</v>
      </c>
      <c r="G144" s="189" t="s">
        <v>260</v>
      </c>
      <c r="H144" s="190">
        <v>1</v>
      </c>
      <c r="I144" s="191"/>
      <c r="J144" s="192">
        <f t="shared" si="0"/>
        <v>0</v>
      </c>
      <c r="K144" s="193"/>
      <c r="L144" s="194"/>
      <c r="M144" s="202" t="s">
        <v>1</v>
      </c>
      <c r="N144" s="203" t="s">
        <v>41</v>
      </c>
      <c r="O144" s="199"/>
      <c r="P144" s="200">
        <f t="shared" si="1"/>
        <v>0</v>
      </c>
      <c r="Q144" s="200">
        <v>0</v>
      </c>
      <c r="R144" s="200">
        <f t="shared" si="2"/>
        <v>0</v>
      </c>
      <c r="S144" s="200">
        <v>0</v>
      </c>
      <c r="T144" s="201">
        <f t="shared" si="3"/>
        <v>0</v>
      </c>
      <c r="AR144" s="156" t="s">
        <v>206</v>
      </c>
      <c r="AT144" s="156" t="s">
        <v>444</v>
      </c>
      <c r="AU144" s="156" t="s">
        <v>82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183</v>
      </c>
      <c r="BM144" s="156" t="s">
        <v>301</v>
      </c>
    </row>
    <row r="145" spans="2:12" s="1" customFormat="1" ht="6.9" customHeight="1">
      <c r="B145" s="47"/>
      <c r="C145" s="48"/>
      <c r="D145" s="48"/>
      <c r="E145" s="48"/>
      <c r="F145" s="48"/>
      <c r="G145" s="48"/>
      <c r="H145" s="48"/>
      <c r="I145" s="48"/>
      <c r="J145" s="48"/>
      <c r="K145" s="48"/>
      <c r="L145" s="32"/>
    </row>
  </sheetData>
  <autoFilter ref="C120:K144" xr:uid="{00000000-0009-0000-0000-00000B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99"/>
  <sheetViews>
    <sheetView showGridLines="0" topLeftCell="A223" workbookViewId="0">
      <selection activeCell="F127" sqref="F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2283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30" customHeight="1">
      <c r="B11" s="32"/>
      <c r="E11" s="256" t="s">
        <v>4008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ROUND(J126,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ROUND((SUM(BE126:BE198)),  2)</f>
        <v>0</v>
      </c>
      <c r="G35" s="100"/>
      <c r="H35" s="100"/>
      <c r="I35" s="101">
        <v>0.2</v>
      </c>
      <c r="J35" s="99">
        <f>ROUND(((SUM(BE126:BE198))*I35),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ROUND((SUM(BF126:BF198)),  2)</f>
        <v>0</v>
      </c>
      <c r="G36" s="100"/>
      <c r="H36" s="100"/>
      <c r="I36" s="101">
        <v>0.2</v>
      </c>
      <c r="J36" s="99">
        <f>ROUND(((SUM(BF126:BF198))*I36),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ROUND((SUM(BG126:BG198)),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ROUND((SUM(BH126:BH198)),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ROUND((SUM(BI126:BI198)),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2283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30" customHeight="1">
      <c r="B89" s="32"/>
      <c r="E89" s="256" t="str">
        <f>E11</f>
        <v>SO 02.Rv - Dodávky - Rozvádzače- Špecifikácia hlavnej výzbroje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J126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4009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9" customFormat="1" ht="19.95" customHeight="1">
      <c r="B100" s="118"/>
      <c r="D100" s="119" t="s">
        <v>4010</v>
      </c>
      <c r="E100" s="120"/>
      <c r="F100" s="120"/>
      <c r="G100" s="120"/>
      <c r="H100" s="120"/>
      <c r="I100" s="120"/>
      <c r="J100" s="121">
        <f>J147</f>
        <v>0</v>
      </c>
      <c r="L100" s="118"/>
    </row>
    <row r="101" spans="2:47" s="9" customFormat="1" ht="19.95" customHeight="1">
      <c r="B101" s="118"/>
      <c r="D101" s="119" t="s">
        <v>4011</v>
      </c>
      <c r="E101" s="120"/>
      <c r="F101" s="120"/>
      <c r="G101" s="120"/>
      <c r="H101" s="120"/>
      <c r="I101" s="120"/>
      <c r="J101" s="121">
        <f>J161</f>
        <v>0</v>
      </c>
      <c r="L101" s="118"/>
    </row>
    <row r="102" spans="2:47" s="9" customFormat="1" ht="19.95" customHeight="1">
      <c r="B102" s="118"/>
      <c r="D102" s="119" t="s">
        <v>4012</v>
      </c>
      <c r="E102" s="120"/>
      <c r="F102" s="120"/>
      <c r="G102" s="120"/>
      <c r="H102" s="120"/>
      <c r="I102" s="120"/>
      <c r="J102" s="121">
        <f>J170</f>
        <v>0</v>
      </c>
      <c r="L102" s="118"/>
    </row>
    <row r="103" spans="2:47" s="9" customFormat="1" ht="19.95" customHeight="1">
      <c r="B103" s="118"/>
      <c r="D103" s="119" t="s">
        <v>4013</v>
      </c>
      <c r="E103" s="120"/>
      <c r="F103" s="120"/>
      <c r="G103" s="120"/>
      <c r="H103" s="120"/>
      <c r="I103" s="120"/>
      <c r="J103" s="121">
        <f>J180</f>
        <v>0</v>
      </c>
      <c r="L103" s="118"/>
    </row>
    <row r="104" spans="2:47" s="9" customFormat="1" ht="19.95" customHeight="1">
      <c r="B104" s="118"/>
      <c r="D104" s="119" t="s">
        <v>4014</v>
      </c>
      <c r="E104" s="120"/>
      <c r="F104" s="120"/>
      <c r="G104" s="120"/>
      <c r="H104" s="120"/>
      <c r="I104" s="120"/>
      <c r="J104" s="121">
        <f>J191</f>
        <v>0</v>
      </c>
      <c r="L104" s="118"/>
    </row>
    <row r="105" spans="2:47" s="1" customFormat="1" ht="21.75" customHeight="1">
      <c r="B105" s="32"/>
      <c r="L105" s="32"/>
    </row>
    <row r="106" spans="2:47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6.9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" customHeight="1">
      <c r="B111" s="32"/>
      <c r="C111" s="21" t="s">
        <v>163</v>
      </c>
      <c r="L111" s="32"/>
    </row>
    <row r="112" spans="2:47" s="1" customFormat="1" ht="6.9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26.25" customHeight="1">
      <c r="B114" s="32"/>
      <c r="E114" s="259" t="str">
        <f>E7</f>
        <v>Rekonštrukcia Spišského hradu, Románsky palác a Západné paláce II.etapa</v>
      </c>
      <c r="F114" s="260"/>
      <c r="G114" s="260"/>
      <c r="H114" s="260"/>
      <c r="L114" s="32"/>
    </row>
    <row r="115" spans="2:65" ht="12" customHeight="1">
      <c r="B115" s="20"/>
      <c r="C115" s="27" t="s">
        <v>135</v>
      </c>
      <c r="L115" s="20"/>
    </row>
    <row r="116" spans="2:65" s="1" customFormat="1" ht="16.5" customHeight="1">
      <c r="B116" s="32"/>
      <c r="E116" s="259" t="s">
        <v>2283</v>
      </c>
      <c r="F116" s="258"/>
      <c r="G116" s="258"/>
      <c r="H116" s="258"/>
      <c r="L116" s="32"/>
    </row>
    <row r="117" spans="2:65" s="1" customFormat="1" ht="12" customHeight="1">
      <c r="B117" s="32"/>
      <c r="C117" s="27" t="s">
        <v>137</v>
      </c>
      <c r="L117" s="32"/>
    </row>
    <row r="118" spans="2:65" s="1" customFormat="1" ht="30" customHeight="1">
      <c r="B118" s="32"/>
      <c r="E118" s="256" t="str">
        <f>E11</f>
        <v>SO 02.Rv - Dodávky - Rozvádzače- Špecifikácia hlavnej výzbroje</v>
      </c>
      <c r="F118" s="258"/>
      <c r="G118" s="258"/>
      <c r="H118" s="258"/>
      <c r="L118" s="32"/>
    </row>
    <row r="119" spans="2:65" s="1" customFormat="1" ht="6.9" customHeight="1">
      <c r="B119" s="32"/>
      <c r="L119" s="32"/>
    </row>
    <row r="120" spans="2:65" s="1" customFormat="1" ht="12" customHeight="1">
      <c r="B120" s="32"/>
      <c r="C120" s="27" t="s">
        <v>19</v>
      </c>
      <c r="F120" s="25" t="str">
        <f>F14</f>
        <v xml:space="preserve"> </v>
      </c>
      <c r="I120" s="27" t="s">
        <v>21</v>
      </c>
      <c r="J120" s="55" t="str">
        <f>IF(J14="","",J14)</f>
        <v>8. 11. 2022</v>
      </c>
      <c r="L120" s="32"/>
    </row>
    <row r="121" spans="2:65" s="1" customFormat="1" ht="6.9" customHeight="1">
      <c r="B121" s="32"/>
      <c r="L121" s="32"/>
    </row>
    <row r="122" spans="2:65" s="1" customFormat="1" ht="25.65" customHeight="1">
      <c r="B122" s="32"/>
      <c r="C122" s="27" t="s">
        <v>23</v>
      </c>
      <c r="F122" s="25" t="str">
        <f>E17</f>
        <v>Slovenské národné múzeum Bratislava</v>
      </c>
      <c r="I122" s="27" t="s">
        <v>29</v>
      </c>
      <c r="J122" s="30" t="str">
        <f>E23</f>
        <v>Štúdio J  J s.r.o. Levoča</v>
      </c>
      <c r="L122" s="32"/>
    </row>
    <row r="123" spans="2:65" s="1" customFormat="1" ht="25.65" customHeight="1">
      <c r="B123" s="32"/>
      <c r="C123" s="27" t="s">
        <v>27</v>
      </c>
      <c r="F123" s="25" t="str">
        <f>IF(E20="","",E20)</f>
        <v>Vyplň údaj</v>
      </c>
      <c r="I123" s="27" t="s">
        <v>32</v>
      </c>
      <c r="J123" s="30" t="str">
        <f>E26</f>
        <v>Anna Hricová, Ing. Janka Pokryvková</v>
      </c>
      <c r="L123" s="32"/>
    </row>
    <row r="124" spans="2:65" s="1" customFormat="1" ht="10.35" customHeight="1">
      <c r="B124" s="32"/>
      <c r="L124" s="32"/>
    </row>
    <row r="125" spans="2:65" s="10" customFormat="1" ht="29.25" customHeight="1">
      <c r="B125" s="122"/>
      <c r="C125" s="123" t="s">
        <v>164</v>
      </c>
      <c r="D125" s="124" t="s">
        <v>60</v>
      </c>
      <c r="E125" s="124" t="s">
        <v>56</v>
      </c>
      <c r="F125" s="124" t="s">
        <v>57</v>
      </c>
      <c r="G125" s="124" t="s">
        <v>165</v>
      </c>
      <c r="H125" s="124" t="s">
        <v>166</v>
      </c>
      <c r="I125" s="124" t="s">
        <v>167</v>
      </c>
      <c r="J125" s="125" t="s">
        <v>141</v>
      </c>
      <c r="K125" s="126" t="s">
        <v>168</v>
      </c>
      <c r="L125" s="122"/>
      <c r="M125" s="61" t="s">
        <v>1</v>
      </c>
      <c r="N125" s="62" t="s">
        <v>39</v>
      </c>
      <c r="O125" s="62" t="s">
        <v>169</v>
      </c>
      <c r="P125" s="62" t="s">
        <v>170</v>
      </c>
      <c r="Q125" s="62" t="s">
        <v>171</v>
      </c>
      <c r="R125" s="62" t="s">
        <v>172</v>
      </c>
      <c r="S125" s="62" t="s">
        <v>173</v>
      </c>
      <c r="T125" s="63" t="s">
        <v>174</v>
      </c>
    </row>
    <row r="126" spans="2:65" s="1" customFormat="1" ht="22.95" customHeight="1">
      <c r="B126" s="32"/>
      <c r="C126" s="66" t="s">
        <v>142</v>
      </c>
      <c r="J126" s="127">
        <f>BK126</f>
        <v>0</v>
      </c>
      <c r="L126" s="32"/>
      <c r="M126" s="64"/>
      <c r="N126" s="56"/>
      <c r="O126" s="56"/>
      <c r="P126" s="128">
        <f>P127</f>
        <v>0</v>
      </c>
      <c r="Q126" s="56"/>
      <c r="R126" s="128">
        <f>R127</f>
        <v>0</v>
      </c>
      <c r="S126" s="56"/>
      <c r="T126" s="129">
        <f>T127</f>
        <v>0</v>
      </c>
      <c r="AT126" s="17" t="s">
        <v>74</v>
      </c>
      <c r="AU126" s="17" t="s">
        <v>143</v>
      </c>
      <c r="BK126" s="130">
        <f>BK127</f>
        <v>0</v>
      </c>
    </row>
    <row r="127" spans="2:65" s="11" customFormat="1" ht="25.95" customHeight="1">
      <c r="B127" s="131"/>
      <c r="D127" s="132" t="s">
        <v>74</v>
      </c>
      <c r="E127" s="133" t="s">
        <v>4015</v>
      </c>
      <c r="F127" s="133" t="s">
        <v>4015</v>
      </c>
      <c r="I127" s="134"/>
      <c r="J127" s="135">
        <f>BK127</f>
        <v>0</v>
      </c>
      <c r="L127" s="131"/>
      <c r="M127" s="136"/>
      <c r="P127" s="137">
        <f>P128+SUM(P129:P147)+P161+P170+P180+P191</f>
        <v>0</v>
      </c>
      <c r="R127" s="137">
        <f>R128+SUM(R129:R147)+R161+R170+R180+R191</f>
        <v>0</v>
      </c>
      <c r="T127" s="138">
        <f>T128+SUM(T129:T147)+T161+T170+T180+T191</f>
        <v>0</v>
      </c>
      <c r="AR127" s="132" t="s">
        <v>82</v>
      </c>
      <c r="AT127" s="139" t="s">
        <v>74</v>
      </c>
      <c r="AU127" s="139" t="s">
        <v>75</v>
      </c>
      <c r="AY127" s="132" t="s">
        <v>177</v>
      </c>
      <c r="BK127" s="140">
        <f>BK128+SUM(BK129:BK147)+BK161+BK170+BK180+BK191</f>
        <v>0</v>
      </c>
    </row>
    <row r="128" spans="2:65" s="1" customFormat="1" ht="24.15" customHeight="1">
      <c r="B128" s="143"/>
      <c r="C128" s="186" t="s">
        <v>82</v>
      </c>
      <c r="D128" s="186" t="s">
        <v>444</v>
      </c>
      <c r="E128" s="187" t="s">
        <v>2149</v>
      </c>
      <c r="F128" s="188" t="s">
        <v>4016</v>
      </c>
      <c r="G128" s="189" t="s">
        <v>260</v>
      </c>
      <c r="H128" s="190">
        <v>1</v>
      </c>
      <c r="I128" s="191"/>
      <c r="J128" s="192">
        <f t="shared" ref="J128:J146" si="0">ROUND(I128*H128,2)</f>
        <v>0</v>
      </c>
      <c r="K128" s="193"/>
      <c r="L128" s="194"/>
      <c r="M128" s="195" t="s">
        <v>1</v>
      </c>
      <c r="N128" s="196" t="s">
        <v>41</v>
      </c>
      <c r="P128" s="154">
        <f t="shared" ref="P128:P146" si="1">O128*H128</f>
        <v>0</v>
      </c>
      <c r="Q128" s="154">
        <v>0</v>
      </c>
      <c r="R128" s="154">
        <f t="shared" ref="R128:R146" si="2">Q128*H128</f>
        <v>0</v>
      </c>
      <c r="S128" s="154">
        <v>0</v>
      </c>
      <c r="T128" s="155">
        <f t="shared" ref="T128:T146" si="3">S128*H128</f>
        <v>0</v>
      </c>
      <c r="AR128" s="156" t="s">
        <v>206</v>
      </c>
      <c r="AT128" s="156" t="s">
        <v>444</v>
      </c>
      <c r="AU128" s="156" t="s">
        <v>82</v>
      </c>
      <c r="AY128" s="17" t="s">
        <v>177</v>
      </c>
      <c r="BE128" s="157">
        <f t="shared" ref="BE128:BE146" si="4">IF(N128="základná",J128,0)</f>
        <v>0</v>
      </c>
      <c r="BF128" s="157">
        <f t="shared" ref="BF128:BF146" si="5">IF(N128="znížená",J128,0)</f>
        <v>0</v>
      </c>
      <c r="BG128" s="157">
        <f t="shared" ref="BG128:BG146" si="6">IF(N128="zákl. prenesená",J128,0)</f>
        <v>0</v>
      </c>
      <c r="BH128" s="157">
        <f t="shared" ref="BH128:BH146" si="7">IF(N128="zníž. prenesená",J128,0)</f>
        <v>0</v>
      </c>
      <c r="BI128" s="157">
        <f t="shared" ref="BI128:BI146" si="8">IF(N128="nulová",J128,0)</f>
        <v>0</v>
      </c>
      <c r="BJ128" s="17" t="s">
        <v>88</v>
      </c>
      <c r="BK128" s="157">
        <f t="shared" ref="BK128:BK146" si="9">ROUND(I128*H128,2)</f>
        <v>0</v>
      </c>
      <c r="BL128" s="17" t="s">
        <v>183</v>
      </c>
      <c r="BM128" s="156" t="s">
        <v>88</v>
      </c>
    </row>
    <row r="129" spans="2:65" s="1" customFormat="1" ht="16.5" customHeight="1">
      <c r="B129" s="143"/>
      <c r="C129" s="186" t="s">
        <v>88</v>
      </c>
      <c r="D129" s="186" t="s">
        <v>444</v>
      </c>
      <c r="E129" s="187" t="s">
        <v>2151</v>
      </c>
      <c r="F129" s="188" t="s">
        <v>2152</v>
      </c>
      <c r="G129" s="189" t="s">
        <v>260</v>
      </c>
      <c r="H129" s="190">
        <v>1</v>
      </c>
      <c r="I129" s="191"/>
      <c r="J129" s="192">
        <f t="shared" si="0"/>
        <v>0</v>
      </c>
      <c r="K129" s="193"/>
      <c r="L129" s="194"/>
      <c r="M129" s="195" t="s">
        <v>1</v>
      </c>
      <c r="N129" s="196" t="s">
        <v>41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206</v>
      </c>
      <c r="AT129" s="156" t="s">
        <v>444</v>
      </c>
      <c r="AU129" s="156" t="s">
        <v>82</v>
      </c>
      <c r="AY129" s="17" t="s">
        <v>177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88</v>
      </c>
      <c r="BK129" s="157">
        <f t="shared" si="9"/>
        <v>0</v>
      </c>
      <c r="BL129" s="17" t="s">
        <v>183</v>
      </c>
      <c r="BM129" s="156" t="s">
        <v>183</v>
      </c>
    </row>
    <row r="130" spans="2:65" s="1" customFormat="1" ht="16.5" customHeight="1">
      <c r="B130" s="143"/>
      <c r="C130" s="186" t="s">
        <v>191</v>
      </c>
      <c r="D130" s="186" t="s">
        <v>444</v>
      </c>
      <c r="E130" s="187" t="s">
        <v>4017</v>
      </c>
      <c r="F130" s="188" t="s">
        <v>2154</v>
      </c>
      <c r="G130" s="189" t="s">
        <v>260</v>
      </c>
      <c r="H130" s="190">
        <v>0</v>
      </c>
      <c r="I130" s="191"/>
      <c r="J130" s="192">
        <f t="shared" si="0"/>
        <v>0</v>
      </c>
      <c r="K130" s="193"/>
      <c r="L130" s="194"/>
      <c r="M130" s="195" t="s">
        <v>1</v>
      </c>
      <c r="N130" s="196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206</v>
      </c>
      <c r="AT130" s="156" t="s">
        <v>444</v>
      </c>
      <c r="AU130" s="156" t="s">
        <v>82</v>
      </c>
      <c r="AY130" s="17" t="s">
        <v>177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183</v>
      </c>
      <c r="BM130" s="156" t="s">
        <v>196</v>
      </c>
    </row>
    <row r="131" spans="2:65" s="1" customFormat="1" ht="16.5" customHeight="1">
      <c r="B131" s="143"/>
      <c r="C131" s="186" t="s">
        <v>183</v>
      </c>
      <c r="D131" s="186" t="s">
        <v>444</v>
      </c>
      <c r="E131" s="187" t="s">
        <v>4018</v>
      </c>
      <c r="F131" s="188" t="s">
        <v>2156</v>
      </c>
      <c r="G131" s="189" t="s">
        <v>260</v>
      </c>
      <c r="H131" s="190">
        <v>1</v>
      </c>
      <c r="I131" s="191"/>
      <c r="J131" s="192">
        <f t="shared" si="0"/>
        <v>0</v>
      </c>
      <c r="K131" s="193"/>
      <c r="L131" s="194"/>
      <c r="M131" s="195" t="s">
        <v>1</v>
      </c>
      <c r="N131" s="196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206</v>
      </c>
      <c r="AT131" s="156" t="s">
        <v>444</v>
      </c>
      <c r="AU131" s="156" t="s">
        <v>82</v>
      </c>
      <c r="AY131" s="17" t="s">
        <v>177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183</v>
      </c>
      <c r="BM131" s="156" t="s">
        <v>206</v>
      </c>
    </row>
    <row r="132" spans="2:65" s="1" customFormat="1" ht="37.950000000000003" customHeight="1">
      <c r="B132" s="143"/>
      <c r="C132" s="186" t="s">
        <v>198</v>
      </c>
      <c r="D132" s="186" t="s">
        <v>444</v>
      </c>
      <c r="E132" s="187" t="s">
        <v>2157</v>
      </c>
      <c r="F132" s="188" t="s">
        <v>4019</v>
      </c>
      <c r="G132" s="189" t="s">
        <v>260</v>
      </c>
      <c r="H132" s="190">
        <v>1</v>
      </c>
      <c r="I132" s="191"/>
      <c r="J132" s="192">
        <f t="shared" si="0"/>
        <v>0</v>
      </c>
      <c r="K132" s="193"/>
      <c r="L132" s="194"/>
      <c r="M132" s="195" t="s">
        <v>1</v>
      </c>
      <c r="N132" s="196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206</v>
      </c>
      <c r="AT132" s="156" t="s">
        <v>444</v>
      </c>
      <c r="AU132" s="156" t="s">
        <v>82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214</v>
      </c>
    </row>
    <row r="133" spans="2:65" s="1" customFormat="1" ht="16.5" customHeight="1">
      <c r="B133" s="143"/>
      <c r="C133" s="186" t="s">
        <v>196</v>
      </c>
      <c r="D133" s="186" t="s">
        <v>444</v>
      </c>
      <c r="E133" s="187" t="s">
        <v>4020</v>
      </c>
      <c r="F133" s="188" t="s">
        <v>2166</v>
      </c>
      <c r="G133" s="189" t="s">
        <v>260</v>
      </c>
      <c r="H133" s="190">
        <v>1</v>
      </c>
      <c r="I133" s="191"/>
      <c r="J133" s="192">
        <f t="shared" si="0"/>
        <v>0</v>
      </c>
      <c r="K133" s="193"/>
      <c r="L133" s="194"/>
      <c r="M133" s="195" t="s">
        <v>1</v>
      </c>
      <c r="N133" s="196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206</v>
      </c>
      <c r="AT133" s="156" t="s">
        <v>444</v>
      </c>
      <c r="AU133" s="156" t="s">
        <v>82</v>
      </c>
      <c r="AY133" s="17" t="s">
        <v>177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183</v>
      </c>
      <c r="BM133" s="156" t="s">
        <v>220</v>
      </c>
    </row>
    <row r="134" spans="2:65" s="1" customFormat="1" ht="16.5" customHeight="1">
      <c r="B134" s="143"/>
      <c r="C134" s="186" t="s">
        <v>210</v>
      </c>
      <c r="D134" s="186" t="s">
        <v>444</v>
      </c>
      <c r="E134" s="187" t="s">
        <v>4021</v>
      </c>
      <c r="F134" s="188" t="s">
        <v>2168</v>
      </c>
      <c r="G134" s="189" t="s">
        <v>260</v>
      </c>
      <c r="H134" s="190">
        <v>1</v>
      </c>
      <c r="I134" s="191"/>
      <c r="J134" s="192">
        <f t="shared" si="0"/>
        <v>0</v>
      </c>
      <c r="K134" s="193"/>
      <c r="L134" s="194"/>
      <c r="M134" s="195" t="s">
        <v>1</v>
      </c>
      <c r="N134" s="196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206</v>
      </c>
      <c r="AT134" s="156" t="s">
        <v>444</v>
      </c>
      <c r="AU134" s="156" t="s">
        <v>82</v>
      </c>
      <c r="AY134" s="17" t="s">
        <v>177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183</v>
      </c>
      <c r="BM134" s="156" t="s">
        <v>225</v>
      </c>
    </row>
    <row r="135" spans="2:65" s="1" customFormat="1" ht="16.5" customHeight="1">
      <c r="B135" s="143"/>
      <c r="C135" s="186" t="s">
        <v>206</v>
      </c>
      <c r="D135" s="186" t="s">
        <v>444</v>
      </c>
      <c r="E135" s="187" t="s">
        <v>4022</v>
      </c>
      <c r="F135" s="188" t="s">
        <v>4023</v>
      </c>
      <c r="G135" s="189" t="s">
        <v>260</v>
      </c>
      <c r="H135" s="190">
        <v>1</v>
      </c>
      <c r="I135" s="191"/>
      <c r="J135" s="192">
        <f t="shared" si="0"/>
        <v>0</v>
      </c>
      <c r="K135" s="193"/>
      <c r="L135" s="194"/>
      <c r="M135" s="195" t="s">
        <v>1</v>
      </c>
      <c r="N135" s="196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206</v>
      </c>
      <c r="AT135" s="156" t="s">
        <v>444</v>
      </c>
      <c r="AU135" s="156" t="s">
        <v>82</v>
      </c>
      <c r="AY135" s="17" t="s">
        <v>177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183</v>
      </c>
      <c r="BM135" s="156" t="s">
        <v>229</v>
      </c>
    </row>
    <row r="136" spans="2:65" s="1" customFormat="1" ht="16.5" customHeight="1">
      <c r="B136" s="143"/>
      <c r="C136" s="186" t="s">
        <v>222</v>
      </c>
      <c r="D136" s="186" t="s">
        <v>444</v>
      </c>
      <c r="E136" s="187" t="s">
        <v>4024</v>
      </c>
      <c r="F136" s="188" t="s">
        <v>4025</v>
      </c>
      <c r="G136" s="189" t="s">
        <v>260</v>
      </c>
      <c r="H136" s="190">
        <v>1</v>
      </c>
      <c r="I136" s="191"/>
      <c r="J136" s="192">
        <f t="shared" si="0"/>
        <v>0</v>
      </c>
      <c r="K136" s="193"/>
      <c r="L136" s="194"/>
      <c r="M136" s="195" t="s">
        <v>1</v>
      </c>
      <c r="N136" s="196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206</v>
      </c>
      <c r="AT136" s="156" t="s">
        <v>444</v>
      </c>
      <c r="AU136" s="156" t="s">
        <v>82</v>
      </c>
      <c r="AY136" s="17" t="s">
        <v>177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183</v>
      </c>
      <c r="BM136" s="156" t="s">
        <v>234</v>
      </c>
    </row>
    <row r="137" spans="2:65" s="1" customFormat="1" ht="16.5" customHeight="1">
      <c r="B137" s="143"/>
      <c r="C137" s="186" t="s">
        <v>214</v>
      </c>
      <c r="D137" s="186" t="s">
        <v>444</v>
      </c>
      <c r="E137" s="187" t="s">
        <v>4026</v>
      </c>
      <c r="F137" s="188" t="s">
        <v>2172</v>
      </c>
      <c r="G137" s="189" t="s">
        <v>260</v>
      </c>
      <c r="H137" s="190">
        <v>14</v>
      </c>
      <c r="I137" s="191"/>
      <c r="J137" s="192">
        <f t="shared" si="0"/>
        <v>0</v>
      </c>
      <c r="K137" s="193"/>
      <c r="L137" s="194"/>
      <c r="M137" s="195" t="s">
        <v>1</v>
      </c>
      <c r="N137" s="196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206</v>
      </c>
      <c r="AT137" s="156" t="s">
        <v>444</v>
      </c>
      <c r="AU137" s="156" t="s">
        <v>82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7</v>
      </c>
    </row>
    <row r="138" spans="2:65" s="1" customFormat="1" ht="16.5" customHeight="1">
      <c r="B138" s="143"/>
      <c r="C138" s="186" t="s">
        <v>231</v>
      </c>
      <c r="D138" s="186" t="s">
        <v>444</v>
      </c>
      <c r="E138" s="187" t="s">
        <v>4027</v>
      </c>
      <c r="F138" s="188" t="s">
        <v>2174</v>
      </c>
      <c r="G138" s="189" t="s">
        <v>260</v>
      </c>
      <c r="H138" s="190">
        <v>15</v>
      </c>
      <c r="I138" s="191"/>
      <c r="J138" s="192">
        <f t="shared" si="0"/>
        <v>0</v>
      </c>
      <c r="K138" s="193"/>
      <c r="L138" s="194"/>
      <c r="M138" s="195" t="s">
        <v>1</v>
      </c>
      <c r="N138" s="196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206</v>
      </c>
      <c r="AT138" s="156" t="s">
        <v>444</v>
      </c>
      <c r="AU138" s="156" t="s">
        <v>82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243</v>
      </c>
    </row>
    <row r="139" spans="2:65" s="1" customFormat="1" ht="16.5" customHeight="1">
      <c r="B139" s="143"/>
      <c r="C139" s="186" t="s">
        <v>220</v>
      </c>
      <c r="D139" s="186" t="s">
        <v>444</v>
      </c>
      <c r="E139" s="187" t="s">
        <v>4028</v>
      </c>
      <c r="F139" s="188" t="s">
        <v>2176</v>
      </c>
      <c r="G139" s="189" t="s">
        <v>260</v>
      </c>
      <c r="H139" s="190">
        <v>1</v>
      </c>
      <c r="I139" s="191"/>
      <c r="J139" s="192">
        <f t="shared" si="0"/>
        <v>0</v>
      </c>
      <c r="K139" s="193"/>
      <c r="L139" s="194"/>
      <c r="M139" s="195" t="s">
        <v>1</v>
      </c>
      <c r="N139" s="196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206</v>
      </c>
      <c r="AT139" s="156" t="s">
        <v>444</v>
      </c>
      <c r="AU139" s="156" t="s">
        <v>82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248</v>
      </c>
    </row>
    <row r="140" spans="2:65" s="1" customFormat="1" ht="24.15" customHeight="1">
      <c r="B140" s="143"/>
      <c r="C140" s="186" t="s">
        <v>240</v>
      </c>
      <c r="D140" s="186" t="s">
        <v>444</v>
      </c>
      <c r="E140" s="187" t="s">
        <v>4029</v>
      </c>
      <c r="F140" s="188" t="s">
        <v>2182</v>
      </c>
      <c r="G140" s="189" t="s">
        <v>260</v>
      </c>
      <c r="H140" s="190">
        <v>1</v>
      </c>
      <c r="I140" s="191"/>
      <c r="J140" s="192">
        <f t="shared" si="0"/>
        <v>0</v>
      </c>
      <c r="K140" s="193"/>
      <c r="L140" s="194"/>
      <c r="M140" s="195" t="s">
        <v>1</v>
      </c>
      <c r="N140" s="196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206</v>
      </c>
      <c r="AT140" s="156" t="s">
        <v>444</v>
      </c>
      <c r="AU140" s="156" t="s">
        <v>82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252</v>
      </c>
    </row>
    <row r="141" spans="2:65" s="1" customFormat="1" ht="37.950000000000003" customHeight="1">
      <c r="B141" s="143"/>
      <c r="C141" s="186" t="s">
        <v>225</v>
      </c>
      <c r="D141" s="186" t="s">
        <v>444</v>
      </c>
      <c r="E141" s="187" t="s">
        <v>4030</v>
      </c>
      <c r="F141" s="188" t="s">
        <v>2184</v>
      </c>
      <c r="G141" s="189" t="s">
        <v>260</v>
      </c>
      <c r="H141" s="190">
        <v>8</v>
      </c>
      <c r="I141" s="191"/>
      <c r="J141" s="192">
        <f t="shared" si="0"/>
        <v>0</v>
      </c>
      <c r="K141" s="193"/>
      <c r="L141" s="194"/>
      <c r="M141" s="195" t="s">
        <v>1</v>
      </c>
      <c r="N141" s="196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206</v>
      </c>
      <c r="AT141" s="156" t="s">
        <v>444</v>
      </c>
      <c r="AU141" s="156" t="s">
        <v>82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255</v>
      </c>
    </row>
    <row r="142" spans="2:65" s="1" customFormat="1" ht="16.5" customHeight="1">
      <c r="B142" s="143"/>
      <c r="C142" s="186" t="s">
        <v>250</v>
      </c>
      <c r="D142" s="186" t="s">
        <v>444</v>
      </c>
      <c r="E142" s="187" t="s">
        <v>4031</v>
      </c>
      <c r="F142" s="188" t="s">
        <v>2192</v>
      </c>
      <c r="G142" s="189" t="s">
        <v>260</v>
      </c>
      <c r="H142" s="190">
        <v>1</v>
      </c>
      <c r="I142" s="191"/>
      <c r="J142" s="192">
        <f t="shared" si="0"/>
        <v>0</v>
      </c>
      <c r="K142" s="193"/>
      <c r="L142" s="194"/>
      <c r="M142" s="195" t="s">
        <v>1</v>
      </c>
      <c r="N142" s="196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206</v>
      </c>
      <c r="AT142" s="156" t="s">
        <v>444</v>
      </c>
      <c r="AU142" s="156" t="s">
        <v>82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261</v>
      </c>
    </row>
    <row r="143" spans="2:65" s="1" customFormat="1" ht="16.5" customHeight="1">
      <c r="B143" s="143"/>
      <c r="C143" s="186" t="s">
        <v>229</v>
      </c>
      <c r="D143" s="186" t="s">
        <v>444</v>
      </c>
      <c r="E143" s="187" t="s">
        <v>4032</v>
      </c>
      <c r="F143" s="188" t="s">
        <v>2194</v>
      </c>
      <c r="G143" s="189" t="s">
        <v>260</v>
      </c>
      <c r="H143" s="190">
        <v>1</v>
      </c>
      <c r="I143" s="191"/>
      <c r="J143" s="192">
        <f t="shared" si="0"/>
        <v>0</v>
      </c>
      <c r="K143" s="193"/>
      <c r="L143" s="194"/>
      <c r="M143" s="195" t="s">
        <v>1</v>
      </c>
      <c r="N143" s="196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206</v>
      </c>
      <c r="AT143" s="156" t="s">
        <v>444</v>
      </c>
      <c r="AU143" s="156" t="s">
        <v>82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264</v>
      </c>
    </row>
    <row r="144" spans="2:65" s="1" customFormat="1" ht="16.5" customHeight="1">
      <c r="B144" s="143"/>
      <c r="C144" s="186" t="s">
        <v>257</v>
      </c>
      <c r="D144" s="186" t="s">
        <v>444</v>
      </c>
      <c r="E144" s="187" t="s">
        <v>4033</v>
      </c>
      <c r="F144" s="188" t="s">
        <v>4034</v>
      </c>
      <c r="G144" s="189" t="s">
        <v>260</v>
      </c>
      <c r="H144" s="190">
        <v>1</v>
      </c>
      <c r="I144" s="191"/>
      <c r="J144" s="192">
        <f t="shared" si="0"/>
        <v>0</v>
      </c>
      <c r="K144" s="193"/>
      <c r="L144" s="194"/>
      <c r="M144" s="195" t="s">
        <v>1</v>
      </c>
      <c r="N144" s="196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206</v>
      </c>
      <c r="AT144" s="156" t="s">
        <v>444</v>
      </c>
      <c r="AU144" s="156" t="s">
        <v>82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183</v>
      </c>
      <c r="BM144" s="156" t="s">
        <v>276</v>
      </c>
    </row>
    <row r="145" spans="2:65" s="1" customFormat="1" ht="16.5" customHeight="1">
      <c r="B145" s="143"/>
      <c r="C145" s="186" t="s">
        <v>234</v>
      </c>
      <c r="D145" s="186" t="s">
        <v>444</v>
      </c>
      <c r="E145" s="187" t="s">
        <v>4026</v>
      </c>
      <c r="F145" s="188" t="s">
        <v>2172</v>
      </c>
      <c r="G145" s="189" t="s">
        <v>260</v>
      </c>
      <c r="H145" s="190">
        <v>0</v>
      </c>
      <c r="I145" s="191"/>
      <c r="J145" s="192">
        <f t="shared" si="0"/>
        <v>0</v>
      </c>
      <c r="K145" s="193"/>
      <c r="L145" s="194"/>
      <c r="M145" s="195" t="s">
        <v>1</v>
      </c>
      <c r="N145" s="196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206</v>
      </c>
      <c r="AT145" s="156" t="s">
        <v>444</v>
      </c>
      <c r="AU145" s="156" t="s">
        <v>82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183</v>
      </c>
      <c r="BM145" s="156" t="s">
        <v>296</v>
      </c>
    </row>
    <row r="146" spans="2:65" s="1" customFormat="1" ht="37.950000000000003" customHeight="1">
      <c r="B146" s="143"/>
      <c r="C146" s="186" t="s">
        <v>273</v>
      </c>
      <c r="D146" s="186" t="s">
        <v>444</v>
      </c>
      <c r="E146" s="187" t="s">
        <v>2161</v>
      </c>
      <c r="F146" s="188" t="s">
        <v>4035</v>
      </c>
      <c r="G146" s="189" t="s">
        <v>260</v>
      </c>
      <c r="H146" s="190">
        <v>0</v>
      </c>
      <c r="I146" s="191"/>
      <c r="J146" s="192">
        <f t="shared" si="0"/>
        <v>0</v>
      </c>
      <c r="K146" s="193"/>
      <c r="L146" s="194"/>
      <c r="M146" s="195" t="s">
        <v>1</v>
      </c>
      <c r="N146" s="196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206</v>
      </c>
      <c r="AT146" s="156" t="s">
        <v>444</v>
      </c>
      <c r="AU146" s="156" t="s">
        <v>82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183</v>
      </c>
      <c r="BM146" s="156" t="s">
        <v>301</v>
      </c>
    </row>
    <row r="147" spans="2:65" s="11" customFormat="1" ht="22.95" customHeight="1">
      <c r="B147" s="131"/>
      <c r="D147" s="132" t="s">
        <v>74</v>
      </c>
      <c r="E147" s="141" t="s">
        <v>2070</v>
      </c>
      <c r="F147" s="141" t="s">
        <v>4036</v>
      </c>
      <c r="I147" s="134"/>
      <c r="J147" s="142">
        <f>BK147</f>
        <v>0</v>
      </c>
      <c r="L147" s="131"/>
      <c r="M147" s="136"/>
      <c r="P147" s="137">
        <f>SUM(P148:P160)</f>
        <v>0</v>
      </c>
      <c r="R147" s="137">
        <f>SUM(R148:R160)</f>
        <v>0</v>
      </c>
      <c r="T147" s="138">
        <f>SUM(T148:T160)</f>
        <v>0</v>
      </c>
      <c r="AR147" s="132" t="s">
        <v>82</v>
      </c>
      <c r="AT147" s="139" t="s">
        <v>74</v>
      </c>
      <c r="AU147" s="139" t="s">
        <v>82</v>
      </c>
      <c r="AY147" s="132" t="s">
        <v>177</v>
      </c>
      <c r="BK147" s="140">
        <f>SUM(BK148:BK160)</f>
        <v>0</v>
      </c>
    </row>
    <row r="148" spans="2:65" s="1" customFormat="1" ht="16.5" customHeight="1">
      <c r="B148" s="143"/>
      <c r="C148" s="186" t="s">
        <v>7</v>
      </c>
      <c r="D148" s="186" t="s">
        <v>444</v>
      </c>
      <c r="E148" s="187" t="s">
        <v>4037</v>
      </c>
      <c r="F148" s="188" t="s">
        <v>2208</v>
      </c>
      <c r="G148" s="189" t="s">
        <v>260</v>
      </c>
      <c r="H148" s="190">
        <v>1</v>
      </c>
      <c r="I148" s="191"/>
      <c r="J148" s="192">
        <f t="shared" ref="J148:J160" si="10">ROUND(I148*H148,2)</f>
        <v>0</v>
      </c>
      <c r="K148" s="193"/>
      <c r="L148" s="194"/>
      <c r="M148" s="195" t="s">
        <v>1</v>
      </c>
      <c r="N148" s="196" t="s">
        <v>41</v>
      </c>
      <c r="P148" s="154">
        <f t="shared" ref="P148:P160" si="11">O148*H148</f>
        <v>0</v>
      </c>
      <c r="Q148" s="154">
        <v>0</v>
      </c>
      <c r="R148" s="154">
        <f t="shared" ref="R148:R160" si="12">Q148*H148</f>
        <v>0</v>
      </c>
      <c r="S148" s="154">
        <v>0</v>
      </c>
      <c r="T148" s="155">
        <f t="shared" ref="T148:T160" si="13">S148*H148</f>
        <v>0</v>
      </c>
      <c r="AR148" s="156" t="s">
        <v>206</v>
      </c>
      <c r="AT148" s="156" t="s">
        <v>444</v>
      </c>
      <c r="AU148" s="156" t="s">
        <v>88</v>
      </c>
      <c r="AY148" s="17" t="s">
        <v>177</v>
      </c>
      <c r="BE148" s="157">
        <f t="shared" ref="BE148:BE160" si="14">IF(N148="základná",J148,0)</f>
        <v>0</v>
      </c>
      <c r="BF148" s="157">
        <f t="shared" ref="BF148:BF160" si="15">IF(N148="znížená",J148,0)</f>
        <v>0</v>
      </c>
      <c r="BG148" s="157">
        <f t="shared" ref="BG148:BG160" si="16">IF(N148="zákl. prenesená",J148,0)</f>
        <v>0</v>
      </c>
      <c r="BH148" s="157">
        <f t="shared" ref="BH148:BH160" si="17">IF(N148="zníž. prenesená",J148,0)</f>
        <v>0</v>
      </c>
      <c r="BI148" s="157">
        <f t="shared" ref="BI148:BI160" si="18">IF(N148="nulová",J148,0)</f>
        <v>0</v>
      </c>
      <c r="BJ148" s="17" t="s">
        <v>88</v>
      </c>
      <c r="BK148" s="157">
        <f t="shared" ref="BK148:BK160" si="19">ROUND(I148*H148,2)</f>
        <v>0</v>
      </c>
      <c r="BL148" s="17" t="s">
        <v>183</v>
      </c>
      <c r="BM148" s="156" t="s">
        <v>305</v>
      </c>
    </row>
    <row r="149" spans="2:65" s="1" customFormat="1" ht="16.5" customHeight="1">
      <c r="B149" s="143"/>
      <c r="C149" s="186" t="s">
        <v>299</v>
      </c>
      <c r="D149" s="186" t="s">
        <v>444</v>
      </c>
      <c r="E149" s="187" t="s">
        <v>4037</v>
      </c>
      <c r="F149" s="188" t="s">
        <v>2208</v>
      </c>
      <c r="G149" s="189" t="s">
        <v>260</v>
      </c>
      <c r="H149" s="190">
        <v>3</v>
      </c>
      <c r="I149" s="191"/>
      <c r="J149" s="192">
        <f t="shared" si="10"/>
        <v>0</v>
      </c>
      <c r="K149" s="193"/>
      <c r="L149" s="194"/>
      <c r="M149" s="195" t="s">
        <v>1</v>
      </c>
      <c r="N149" s="196" t="s">
        <v>41</v>
      </c>
      <c r="P149" s="154">
        <f t="shared" si="11"/>
        <v>0</v>
      </c>
      <c r="Q149" s="154">
        <v>0</v>
      </c>
      <c r="R149" s="154">
        <f t="shared" si="12"/>
        <v>0</v>
      </c>
      <c r="S149" s="154">
        <v>0</v>
      </c>
      <c r="T149" s="155">
        <f t="shared" si="13"/>
        <v>0</v>
      </c>
      <c r="AR149" s="156" t="s">
        <v>206</v>
      </c>
      <c r="AT149" s="156" t="s">
        <v>444</v>
      </c>
      <c r="AU149" s="156" t="s">
        <v>88</v>
      </c>
      <c r="AY149" s="17" t="s">
        <v>177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7" t="s">
        <v>88</v>
      </c>
      <c r="BK149" s="157">
        <f t="shared" si="19"/>
        <v>0</v>
      </c>
      <c r="BL149" s="17" t="s">
        <v>183</v>
      </c>
      <c r="BM149" s="156" t="s">
        <v>311</v>
      </c>
    </row>
    <row r="150" spans="2:65" s="1" customFormat="1" ht="16.5" customHeight="1">
      <c r="B150" s="143"/>
      <c r="C150" s="186" t="s">
        <v>243</v>
      </c>
      <c r="D150" s="186" t="s">
        <v>444</v>
      </c>
      <c r="E150" s="187" t="s">
        <v>4038</v>
      </c>
      <c r="F150" s="188" t="s">
        <v>2210</v>
      </c>
      <c r="G150" s="189" t="s">
        <v>260</v>
      </c>
      <c r="H150" s="190">
        <v>1</v>
      </c>
      <c r="I150" s="191"/>
      <c r="J150" s="192">
        <f t="shared" si="10"/>
        <v>0</v>
      </c>
      <c r="K150" s="193"/>
      <c r="L150" s="194"/>
      <c r="M150" s="195" t="s">
        <v>1</v>
      </c>
      <c r="N150" s="196" t="s">
        <v>41</v>
      </c>
      <c r="P150" s="154">
        <f t="shared" si="11"/>
        <v>0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AR150" s="156" t="s">
        <v>206</v>
      </c>
      <c r="AT150" s="156" t="s">
        <v>444</v>
      </c>
      <c r="AU150" s="156" t="s">
        <v>88</v>
      </c>
      <c r="AY150" s="17" t="s">
        <v>177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7" t="s">
        <v>88</v>
      </c>
      <c r="BK150" s="157">
        <f t="shared" si="19"/>
        <v>0</v>
      </c>
      <c r="BL150" s="17" t="s">
        <v>183</v>
      </c>
      <c r="BM150" s="156" t="s">
        <v>314</v>
      </c>
    </row>
    <row r="151" spans="2:65" s="1" customFormat="1" ht="16.5" customHeight="1">
      <c r="B151" s="143"/>
      <c r="C151" s="186" t="s">
        <v>308</v>
      </c>
      <c r="D151" s="186" t="s">
        <v>444</v>
      </c>
      <c r="E151" s="187" t="s">
        <v>4039</v>
      </c>
      <c r="F151" s="188" t="s">
        <v>4040</v>
      </c>
      <c r="G151" s="189" t="s">
        <v>260</v>
      </c>
      <c r="H151" s="190">
        <v>1</v>
      </c>
      <c r="I151" s="191"/>
      <c r="J151" s="192">
        <f t="shared" si="10"/>
        <v>0</v>
      </c>
      <c r="K151" s="193"/>
      <c r="L151" s="194"/>
      <c r="M151" s="195" t="s">
        <v>1</v>
      </c>
      <c r="N151" s="196" t="s">
        <v>41</v>
      </c>
      <c r="P151" s="154">
        <f t="shared" si="11"/>
        <v>0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AR151" s="156" t="s">
        <v>206</v>
      </c>
      <c r="AT151" s="156" t="s">
        <v>444</v>
      </c>
      <c r="AU151" s="156" t="s">
        <v>88</v>
      </c>
      <c r="AY151" s="17" t="s">
        <v>177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7" t="s">
        <v>88</v>
      </c>
      <c r="BK151" s="157">
        <f t="shared" si="19"/>
        <v>0</v>
      </c>
      <c r="BL151" s="17" t="s">
        <v>183</v>
      </c>
      <c r="BM151" s="156" t="s">
        <v>318</v>
      </c>
    </row>
    <row r="152" spans="2:65" s="1" customFormat="1" ht="24.15" customHeight="1">
      <c r="B152" s="143"/>
      <c r="C152" s="186" t="s">
        <v>248</v>
      </c>
      <c r="D152" s="186" t="s">
        <v>444</v>
      </c>
      <c r="E152" s="187" t="s">
        <v>4041</v>
      </c>
      <c r="F152" s="188" t="s">
        <v>2218</v>
      </c>
      <c r="G152" s="189" t="s">
        <v>260</v>
      </c>
      <c r="H152" s="190">
        <v>14</v>
      </c>
      <c r="I152" s="191"/>
      <c r="J152" s="192">
        <f t="shared" si="10"/>
        <v>0</v>
      </c>
      <c r="K152" s="193"/>
      <c r="L152" s="194"/>
      <c r="M152" s="195" t="s">
        <v>1</v>
      </c>
      <c r="N152" s="196" t="s">
        <v>41</v>
      </c>
      <c r="P152" s="154">
        <f t="shared" si="11"/>
        <v>0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AR152" s="156" t="s">
        <v>206</v>
      </c>
      <c r="AT152" s="156" t="s">
        <v>444</v>
      </c>
      <c r="AU152" s="156" t="s">
        <v>88</v>
      </c>
      <c r="AY152" s="17" t="s">
        <v>177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7" t="s">
        <v>88</v>
      </c>
      <c r="BK152" s="157">
        <f t="shared" si="19"/>
        <v>0</v>
      </c>
      <c r="BL152" s="17" t="s">
        <v>183</v>
      </c>
      <c r="BM152" s="156" t="s">
        <v>321</v>
      </c>
    </row>
    <row r="153" spans="2:65" s="1" customFormat="1" ht="16.5" customHeight="1">
      <c r="B153" s="143"/>
      <c r="C153" s="186" t="s">
        <v>315</v>
      </c>
      <c r="D153" s="186" t="s">
        <v>444</v>
      </c>
      <c r="E153" s="187" t="s">
        <v>2219</v>
      </c>
      <c r="F153" s="188" t="s">
        <v>2220</v>
      </c>
      <c r="G153" s="189" t="s">
        <v>260</v>
      </c>
      <c r="H153" s="190">
        <v>80</v>
      </c>
      <c r="I153" s="191"/>
      <c r="J153" s="192">
        <f t="shared" si="10"/>
        <v>0</v>
      </c>
      <c r="K153" s="193"/>
      <c r="L153" s="194"/>
      <c r="M153" s="195" t="s">
        <v>1</v>
      </c>
      <c r="N153" s="196" t="s">
        <v>41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AR153" s="156" t="s">
        <v>206</v>
      </c>
      <c r="AT153" s="156" t="s">
        <v>444</v>
      </c>
      <c r="AU153" s="156" t="s">
        <v>88</v>
      </c>
      <c r="AY153" s="17" t="s">
        <v>177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7" t="s">
        <v>88</v>
      </c>
      <c r="BK153" s="157">
        <f t="shared" si="19"/>
        <v>0</v>
      </c>
      <c r="BL153" s="17" t="s">
        <v>183</v>
      </c>
      <c r="BM153" s="156" t="s">
        <v>325</v>
      </c>
    </row>
    <row r="154" spans="2:65" s="1" customFormat="1" ht="16.5" customHeight="1">
      <c r="B154" s="143"/>
      <c r="C154" s="186" t="s">
        <v>252</v>
      </c>
      <c r="D154" s="186" t="s">
        <v>444</v>
      </c>
      <c r="E154" s="187" t="s">
        <v>2221</v>
      </c>
      <c r="F154" s="188" t="s">
        <v>2222</v>
      </c>
      <c r="G154" s="189" t="s">
        <v>260</v>
      </c>
      <c r="H154" s="190">
        <v>4</v>
      </c>
      <c r="I154" s="191"/>
      <c r="J154" s="192">
        <f t="shared" si="10"/>
        <v>0</v>
      </c>
      <c r="K154" s="193"/>
      <c r="L154" s="194"/>
      <c r="M154" s="195" t="s">
        <v>1</v>
      </c>
      <c r="N154" s="196" t="s">
        <v>41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AR154" s="156" t="s">
        <v>206</v>
      </c>
      <c r="AT154" s="156" t="s">
        <v>444</v>
      </c>
      <c r="AU154" s="156" t="s">
        <v>88</v>
      </c>
      <c r="AY154" s="17" t="s">
        <v>177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88</v>
      </c>
      <c r="BK154" s="157">
        <f t="shared" si="19"/>
        <v>0</v>
      </c>
      <c r="BL154" s="17" t="s">
        <v>183</v>
      </c>
      <c r="BM154" s="156" t="s">
        <v>328</v>
      </c>
    </row>
    <row r="155" spans="2:65" s="1" customFormat="1" ht="16.5" customHeight="1">
      <c r="B155" s="143"/>
      <c r="C155" s="186" t="s">
        <v>322</v>
      </c>
      <c r="D155" s="186" t="s">
        <v>444</v>
      </c>
      <c r="E155" s="187" t="s">
        <v>2223</v>
      </c>
      <c r="F155" s="188" t="s">
        <v>2224</v>
      </c>
      <c r="G155" s="189" t="s">
        <v>260</v>
      </c>
      <c r="H155" s="190">
        <v>4</v>
      </c>
      <c r="I155" s="191"/>
      <c r="J155" s="192">
        <f t="shared" si="10"/>
        <v>0</v>
      </c>
      <c r="K155" s="193"/>
      <c r="L155" s="194"/>
      <c r="M155" s="195" t="s">
        <v>1</v>
      </c>
      <c r="N155" s="196" t="s">
        <v>41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AR155" s="156" t="s">
        <v>206</v>
      </c>
      <c r="AT155" s="156" t="s">
        <v>444</v>
      </c>
      <c r="AU155" s="156" t="s">
        <v>88</v>
      </c>
      <c r="AY155" s="17" t="s">
        <v>177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88</v>
      </c>
      <c r="BK155" s="157">
        <f t="shared" si="19"/>
        <v>0</v>
      </c>
      <c r="BL155" s="17" t="s">
        <v>183</v>
      </c>
      <c r="BM155" s="156" t="s">
        <v>333</v>
      </c>
    </row>
    <row r="156" spans="2:65" s="1" customFormat="1" ht="16.5" customHeight="1">
      <c r="B156" s="143"/>
      <c r="C156" s="186" t="s">
        <v>255</v>
      </c>
      <c r="D156" s="186" t="s">
        <v>444</v>
      </c>
      <c r="E156" s="187" t="s">
        <v>2225</v>
      </c>
      <c r="F156" s="188" t="s">
        <v>2226</v>
      </c>
      <c r="G156" s="189" t="s">
        <v>260</v>
      </c>
      <c r="H156" s="190">
        <v>2</v>
      </c>
      <c r="I156" s="191"/>
      <c r="J156" s="192">
        <f t="shared" si="10"/>
        <v>0</v>
      </c>
      <c r="K156" s="193"/>
      <c r="L156" s="194"/>
      <c r="M156" s="195" t="s">
        <v>1</v>
      </c>
      <c r="N156" s="196" t="s">
        <v>41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AR156" s="156" t="s">
        <v>206</v>
      </c>
      <c r="AT156" s="156" t="s">
        <v>444</v>
      </c>
      <c r="AU156" s="156" t="s">
        <v>88</v>
      </c>
      <c r="AY156" s="17" t="s">
        <v>177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88</v>
      </c>
      <c r="BK156" s="157">
        <f t="shared" si="19"/>
        <v>0</v>
      </c>
      <c r="BL156" s="17" t="s">
        <v>183</v>
      </c>
      <c r="BM156" s="156" t="s">
        <v>336</v>
      </c>
    </row>
    <row r="157" spans="2:65" s="1" customFormat="1" ht="16.5" customHeight="1">
      <c r="B157" s="143"/>
      <c r="C157" s="186" t="s">
        <v>330</v>
      </c>
      <c r="D157" s="186" t="s">
        <v>444</v>
      </c>
      <c r="E157" s="187" t="s">
        <v>2227</v>
      </c>
      <c r="F157" s="188" t="s">
        <v>2228</v>
      </c>
      <c r="G157" s="189" t="s">
        <v>618</v>
      </c>
      <c r="H157" s="191"/>
      <c r="I157" s="191"/>
      <c r="J157" s="192">
        <f t="shared" si="10"/>
        <v>0</v>
      </c>
      <c r="K157" s="193"/>
      <c r="L157" s="194"/>
      <c r="M157" s="195" t="s">
        <v>1</v>
      </c>
      <c r="N157" s="196" t="s">
        <v>41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AR157" s="156" t="s">
        <v>206</v>
      </c>
      <c r="AT157" s="156" t="s">
        <v>444</v>
      </c>
      <c r="AU157" s="156" t="s">
        <v>88</v>
      </c>
      <c r="AY157" s="17" t="s">
        <v>177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88</v>
      </c>
      <c r="BK157" s="157">
        <f t="shared" si="19"/>
        <v>0</v>
      </c>
      <c r="BL157" s="17" t="s">
        <v>183</v>
      </c>
      <c r="BM157" s="156" t="s">
        <v>342</v>
      </c>
    </row>
    <row r="158" spans="2:65" s="1" customFormat="1" ht="16.5" customHeight="1">
      <c r="B158" s="143"/>
      <c r="C158" s="186" t="s">
        <v>261</v>
      </c>
      <c r="D158" s="186" t="s">
        <v>444</v>
      </c>
      <c r="E158" s="187" t="s">
        <v>4042</v>
      </c>
      <c r="F158" s="188" t="s">
        <v>2230</v>
      </c>
      <c r="G158" s="189" t="s">
        <v>260</v>
      </c>
      <c r="H158" s="190">
        <v>1</v>
      </c>
      <c r="I158" s="191"/>
      <c r="J158" s="192">
        <f t="shared" si="10"/>
        <v>0</v>
      </c>
      <c r="K158" s="193"/>
      <c r="L158" s="194"/>
      <c r="M158" s="195" t="s">
        <v>1</v>
      </c>
      <c r="N158" s="196" t="s">
        <v>41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AR158" s="156" t="s">
        <v>206</v>
      </c>
      <c r="AT158" s="156" t="s">
        <v>444</v>
      </c>
      <c r="AU158" s="156" t="s">
        <v>88</v>
      </c>
      <c r="AY158" s="17" t="s">
        <v>177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7" t="s">
        <v>88</v>
      </c>
      <c r="BK158" s="157">
        <f t="shared" si="19"/>
        <v>0</v>
      </c>
      <c r="BL158" s="17" t="s">
        <v>183</v>
      </c>
      <c r="BM158" s="156" t="s">
        <v>346</v>
      </c>
    </row>
    <row r="159" spans="2:65" s="1" customFormat="1" ht="16.5" customHeight="1">
      <c r="B159" s="143"/>
      <c r="C159" s="144" t="s">
        <v>339</v>
      </c>
      <c r="D159" s="144" t="s">
        <v>179</v>
      </c>
      <c r="E159" s="145" t="s">
        <v>82</v>
      </c>
      <c r="F159" s="146" t="s">
        <v>2231</v>
      </c>
      <c r="G159" s="147" t="s">
        <v>260</v>
      </c>
      <c r="H159" s="148">
        <v>1</v>
      </c>
      <c r="I159" s="149"/>
      <c r="J159" s="150">
        <f t="shared" si="10"/>
        <v>0</v>
      </c>
      <c r="K159" s="151"/>
      <c r="L159" s="32"/>
      <c r="M159" s="152" t="s">
        <v>1</v>
      </c>
      <c r="N159" s="153" t="s">
        <v>41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AR159" s="156" t="s">
        <v>183</v>
      </c>
      <c r="AT159" s="156" t="s">
        <v>179</v>
      </c>
      <c r="AU159" s="156" t="s">
        <v>88</v>
      </c>
      <c r="AY159" s="17" t="s">
        <v>177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88</v>
      </c>
      <c r="BK159" s="157">
        <f t="shared" si="19"/>
        <v>0</v>
      </c>
      <c r="BL159" s="17" t="s">
        <v>183</v>
      </c>
      <c r="BM159" s="156" t="s">
        <v>351</v>
      </c>
    </row>
    <row r="160" spans="2:65" s="1" customFormat="1" ht="16.5" customHeight="1">
      <c r="B160" s="143"/>
      <c r="C160" s="186" t="s">
        <v>264</v>
      </c>
      <c r="D160" s="186" t="s">
        <v>444</v>
      </c>
      <c r="E160" s="187" t="s">
        <v>4043</v>
      </c>
      <c r="F160" s="188" t="s">
        <v>2233</v>
      </c>
      <c r="G160" s="189" t="s">
        <v>618</v>
      </c>
      <c r="H160" s="191"/>
      <c r="I160" s="191"/>
      <c r="J160" s="192">
        <f t="shared" si="10"/>
        <v>0</v>
      </c>
      <c r="K160" s="193"/>
      <c r="L160" s="194"/>
      <c r="M160" s="195" t="s">
        <v>1</v>
      </c>
      <c r="N160" s="196" t="s">
        <v>41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AR160" s="156" t="s">
        <v>206</v>
      </c>
      <c r="AT160" s="156" t="s">
        <v>444</v>
      </c>
      <c r="AU160" s="156" t="s">
        <v>88</v>
      </c>
      <c r="AY160" s="17" t="s">
        <v>177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88</v>
      </c>
      <c r="BK160" s="157">
        <f t="shared" si="19"/>
        <v>0</v>
      </c>
      <c r="BL160" s="17" t="s">
        <v>183</v>
      </c>
      <c r="BM160" s="156" t="s">
        <v>356</v>
      </c>
    </row>
    <row r="161" spans="2:65" s="11" customFormat="1" ht="22.95" customHeight="1">
      <c r="B161" s="131"/>
      <c r="D161" s="132" t="s">
        <v>74</v>
      </c>
      <c r="E161" s="141" t="s">
        <v>4044</v>
      </c>
      <c r="F161" s="141" t="s">
        <v>4044</v>
      </c>
      <c r="I161" s="134"/>
      <c r="J161" s="142">
        <f>BK161</f>
        <v>0</v>
      </c>
      <c r="L161" s="131"/>
      <c r="M161" s="136"/>
      <c r="P161" s="137">
        <f>SUM(P162:P169)</f>
        <v>0</v>
      </c>
      <c r="R161" s="137">
        <f>SUM(R162:R169)</f>
        <v>0</v>
      </c>
      <c r="T161" s="138">
        <f>SUM(T162:T169)</f>
        <v>0</v>
      </c>
      <c r="AR161" s="132" t="s">
        <v>82</v>
      </c>
      <c r="AT161" s="139" t="s">
        <v>74</v>
      </c>
      <c r="AU161" s="139" t="s">
        <v>82</v>
      </c>
      <c r="AY161" s="132" t="s">
        <v>177</v>
      </c>
      <c r="BK161" s="140">
        <f>SUM(BK162:BK169)</f>
        <v>0</v>
      </c>
    </row>
    <row r="162" spans="2:65" s="1" customFormat="1" ht="33" customHeight="1">
      <c r="B162" s="143"/>
      <c r="C162" s="186" t="s">
        <v>347</v>
      </c>
      <c r="D162" s="186" t="s">
        <v>444</v>
      </c>
      <c r="E162" s="187" t="s">
        <v>2235</v>
      </c>
      <c r="F162" s="188" t="s">
        <v>4045</v>
      </c>
      <c r="G162" s="189" t="s">
        <v>260</v>
      </c>
      <c r="H162" s="190">
        <v>1</v>
      </c>
      <c r="I162" s="191"/>
      <c r="J162" s="192">
        <f t="shared" ref="J162:J169" si="20">ROUND(I162*H162,2)</f>
        <v>0</v>
      </c>
      <c r="K162" s="193"/>
      <c r="L162" s="194"/>
      <c r="M162" s="195" t="s">
        <v>1</v>
      </c>
      <c r="N162" s="196" t="s">
        <v>41</v>
      </c>
      <c r="P162" s="154">
        <f t="shared" ref="P162:P169" si="21">O162*H162</f>
        <v>0</v>
      </c>
      <c r="Q162" s="154">
        <v>0</v>
      </c>
      <c r="R162" s="154">
        <f t="shared" ref="R162:R169" si="22">Q162*H162</f>
        <v>0</v>
      </c>
      <c r="S162" s="154">
        <v>0</v>
      </c>
      <c r="T162" s="155">
        <f t="shared" ref="T162:T169" si="23">S162*H162</f>
        <v>0</v>
      </c>
      <c r="AR162" s="156" t="s">
        <v>206</v>
      </c>
      <c r="AT162" s="156" t="s">
        <v>444</v>
      </c>
      <c r="AU162" s="156" t="s">
        <v>88</v>
      </c>
      <c r="AY162" s="17" t="s">
        <v>177</v>
      </c>
      <c r="BE162" s="157">
        <f t="shared" ref="BE162:BE169" si="24">IF(N162="základná",J162,0)</f>
        <v>0</v>
      </c>
      <c r="BF162" s="157">
        <f t="shared" ref="BF162:BF169" si="25">IF(N162="znížená",J162,0)</f>
        <v>0</v>
      </c>
      <c r="BG162" s="157">
        <f t="shared" ref="BG162:BG169" si="26">IF(N162="zákl. prenesená",J162,0)</f>
        <v>0</v>
      </c>
      <c r="BH162" s="157">
        <f t="shared" ref="BH162:BH169" si="27">IF(N162="zníž. prenesená",J162,0)</f>
        <v>0</v>
      </c>
      <c r="BI162" s="157">
        <f t="shared" ref="BI162:BI169" si="28">IF(N162="nulová",J162,0)</f>
        <v>0</v>
      </c>
      <c r="BJ162" s="17" t="s">
        <v>88</v>
      </c>
      <c r="BK162" s="157">
        <f t="shared" ref="BK162:BK169" si="29">ROUND(I162*H162,2)</f>
        <v>0</v>
      </c>
      <c r="BL162" s="17" t="s">
        <v>183</v>
      </c>
      <c r="BM162" s="156" t="s">
        <v>361</v>
      </c>
    </row>
    <row r="163" spans="2:65" s="1" customFormat="1" ht="16.5" customHeight="1">
      <c r="B163" s="143"/>
      <c r="C163" s="186" t="s">
        <v>276</v>
      </c>
      <c r="D163" s="186" t="s">
        <v>444</v>
      </c>
      <c r="E163" s="187" t="s">
        <v>2151</v>
      </c>
      <c r="F163" s="188" t="s">
        <v>2152</v>
      </c>
      <c r="G163" s="189" t="s">
        <v>260</v>
      </c>
      <c r="H163" s="190">
        <v>1</v>
      </c>
      <c r="I163" s="191"/>
      <c r="J163" s="192">
        <f t="shared" si="20"/>
        <v>0</v>
      </c>
      <c r="K163" s="193"/>
      <c r="L163" s="194"/>
      <c r="M163" s="195" t="s">
        <v>1</v>
      </c>
      <c r="N163" s="196" t="s">
        <v>41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AR163" s="156" t="s">
        <v>206</v>
      </c>
      <c r="AT163" s="156" t="s">
        <v>444</v>
      </c>
      <c r="AU163" s="156" t="s">
        <v>88</v>
      </c>
      <c r="AY163" s="17" t="s">
        <v>177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88</v>
      </c>
      <c r="BK163" s="157">
        <f t="shared" si="29"/>
        <v>0</v>
      </c>
      <c r="BL163" s="17" t="s">
        <v>183</v>
      </c>
      <c r="BM163" s="156" t="s">
        <v>365</v>
      </c>
    </row>
    <row r="164" spans="2:65" s="1" customFormat="1" ht="16.5" customHeight="1">
      <c r="B164" s="143"/>
      <c r="C164" s="186" t="s">
        <v>358</v>
      </c>
      <c r="D164" s="186" t="s">
        <v>444</v>
      </c>
      <c r="E164" s="187" t="s">
        <v>4046</v>
      </c>
      <c r="F164" s="188" t="s">
        <v>4047</v>
      </c>
      <c r="G164" s="189" t="s">
        <v>260</v>
      </c>
      <c r="H164" s="190">
        <v>1</v>
      </c>
      <c r="I164" s="191"/>
      <c r="J164" s="192">
        <f t="shared" si="20"/>
        <v>0</v>
      </c>
      <c r="K164" s="193"/>
      <c r="L164" s="194"/>
      <c r="M164" s="195" t="s">
        <v>1</v>
      </c>
      <c r="N164" s="196" t="s">
        <v>41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AR164" s="156" t="s">
        <v>206</v>
      </c>
      <c r="AT164" s="156" t="s">
        <v>444</v>
      </c>
      <c r="AU164" s="156" t="s">
        <v>88</v>
      </c>
      <c r="AY164" s="17" t="s">
        <v>177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88</v>
      </c>
      <c r="BK164" s="157">
        <f t="shared" si="29"/>
        <v>0</v>
      </c>
      <c r="BL164" s="17" t="s">
        <v>183</v>
      </c>
      <c r="BM164" s="156" t="s">
        <v>371</v>
      </c>
    </row>
    <row r="165" spans="2:65" s="1" customFormat="1" ht="37.950000000000003" customHeight="1">
      <c r="B165" s="143"/>
      <c r="C165" s="186" t="s">
        <v>296</v>
      </c>
      <c r="D165" s="186" t="s">
        <v>444</v>
      </c>
      <c r="E165" s="187" t="s">
        <v>4048</v>
      </c>
      <c r="F165" s="188" t="s">
        <v>4035</v>
      </c>
      <c r="G165" s="189" t="s">
        <v>260</v>
      </c>
      <c r="H165" s="190">
        <v>1</v>
      </c>
      <c r="I165" s="191"/>
      <c r="J165" s="192">
        <f t="shared" si="20"/>
        <v>0</v>
      </c>
      <c r="K165" s="193"/>
      <c r="L165" s="194"/>
      <c r="M165" s="195" t="s">
        <v>1</v>
      </c>
      <c r="N165" s="196" t="s">
        <v>41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AR165" s="156" t="s">
        <v>206</v>
      </c>
      <c r="AT165" s="156" t="s">
        <v>444</v>
      </c>
      <c r="AU165" s="156" t="s">
        <v>88</v>
      </c>
      <c r="AY165" s="17" t="s">
        <v>177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88</v>
      </c>
      <c r="BK165" s="157">
        <f t="shared" si="29"/>
        <v>0</v>
      </c>
      <c r="BL165" s="17" t="s">
        <v>183</v>
      </c>
      <c r="BM165" s="156" t="s">
        <v>384</v>
      </c>
    </row>
    <row r="166" spans="2:65" s="1" customFormat="1" ht="16.5" customHeight="1">
      <c r="B166" s="143"/>
      <c r="C166" s="186" t="s">
        <v>368</v>
      </c>
      <c r="D166" s="186" t="s">
        <v>444</v>
      </c>
      <c r="E166" s="187" t="s">
        <v>4026</v>
      </c>
      <c r="F166" s="188" t="s">
        <v>2172</v>
      </c>
      <c r="G166" s="189" t="s">
        <v>260</v>
      </c>
      <c r="H166" s="190">
        <v>1</v>
      </c>
      <c r="I166" s="191"/>
      <c r="J166" s="192">
        <f t="shared" si="20"/>
        <v>0</v>
      </c>
      <c r="K166" s="193"/>
      <c r="L166" s="194"/>
      <c r="M166" s="195" t="s">
        <v>1</v>
      </c>
      <c r="N166" s="196" t="s">
        <v>41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AR166" s="156" t="s">
        <v>206</v>
      </c>
      <c r="AT166" s="156" t="s">
        <v>444</v>
      </c>
      <c r="AU166" s="156" t="s">
        <v>88</v>
      </c>
      <c r="AY166" s="17" t="s">
        <v>177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88</v>
      </c>
      <c r="BK166" s="157">
        <f t="shared" si="29"/>
        <v>0</v>
      </c>
      <c r="BL166" s="17" t="s">
        <v>183</v>
      </c>
      <c r="BM166" s="156" t="s">
        <v>389</v>
      </c>
    </row>
    <row r="167" spans="2:65" s="1" customFormat="1" ht="16.5" customHeight="1">
      <c r="B167" s="143"/>
      <c r="C167" s="186" t="s">
        <v>301</v>
      </c>
      <c r="D167" s="186" t="s">
        <v>444</v>
      </c>
      <c r="E167" s="187" t="s">
        <v>4031</v>
      </c>
      <c r="F167" s="188" t="s">
        <v>2192</v>
      </c>
      <c r="G167" s="189" t="s">
        <v>260</v>
      </c>
      <c r="H167" s="190">
        <v>1</v>
      </c>
      <c r="I167" s="191"/>
      <c r="J167" s="192">
        <f t="shared" si="20"/>
        <v>0</v>
      </c>
      <c r="K167" s="193"/>
      <c r="L167" s="194"/>
      <c r="M167" s="195" t="s">
        <v>1</v>
      </c>
      <c r="N167" s="196" t="s">
        <v>41</v>
      </c>
      <c r="P167" s="154">
        <f t="shared" si="21"/>
        <v>0</v>
      </c>
      <c r="Q167" s="154">
        <v>0</v>
      </c>
      <c r="R167" s="154">
        <f t="shared" si="22"/>
        <v>0</v>
      </c>
      <c r="S167" s="154">
        <v>0</v>
      </c>
      <c r="T167" s="155">
        <f t="shared" si="23"/>
        <v>0</v>
      </c>
      <c r="AR167" s="156" t="s">
        <v>206</v>
      </c>
      <c r="AT167" s="156" t="s">
        <v>444</v>
      </c>
      <c r="AU167" s="156" t="s">
        <v>88</v>
      </c>
      <c r="AY167" s="17" t="s">
        <v>177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88</v>
      </c>
      <c r="BK167" s="157">
        <f t="shared" si="29"/>
        <v>0</v>
      </c>
      <c r="BL167" s="17" t="s">
        <v>183</v>
      </c>
      <c r="BM167" s="156" t="s">
        <v>393</v>
      </c>
    </row>
    <row r="168" spans="2:65" s="1" customFormat="1" ht="16.5" customHeight="1">
      <c r="B168" s="143"/>
      <c r="C168" s="186" t="s">
        <v>386</v>
      </c>
      <c r="D168" s="186" t="s">
        <v>444</v>
      </c>
      <c r="E168" s="187" t="s">
        <v>4032</v>
      </c>
      <c r="F168" s="188" t="s">
        <v>2194</v>
      </c>
      <c r="G168" s="189" t="s">
        <v>260</v>
      </c>
      <c r="H168" s="190">
        <v>1</v>
      </c>
      <c r="I168" s="191"/>
      <c r="J168" s="192">
        <f t="shared" si="20"/>
        <v>0</v>
      </c>
      <c r="K168" s="193"/>
      <c r="L168" s="194"/>
      <c r="M168" s="195" t="s">
        <v>1</v>
      </c>
      <c r="N168" s="196" t="s">
        <v>41</v>
      </c>
      <c r="P168" s="154">
        <f t="shared" si="21"/>
        <v>0</v>
      </c>
      <c r="Q168" s="154">
        <v>0</v>
      </c>
      <c r="R168" s="154">
        <f t="shared" si="22"/>
        <v>0</v>
      </c>
      <c r="S168" s="154">
        <v>0</v>
      </c>
      <c r="T168" s="155">
        <f t="shared" si="23"/>
        <v>0</v>
      </c>
      <c r="AR168" s="156" t="s">
        <v>206</v>
      </c>
      <c r="AT168" s="156" t="s">
        <v>444</v>
      </c>
      <c r="AU168" s="156" t="s">
        <v>88</v>
      </c>
      <c r="AY168" s="17" t="s">
        <v>177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88</v>
      </c>
      <c r="BK168" s="157">
        <f t="shared" si="29"/>
        <v>0</v>
      </c>
      <c r="BL168" s="17" t="s">
        <v>183</v>
      </c>
      <c r="BM168" s="156" t="s">
        <v>405</v>
      </c>
    </row>
    <row r="169" spans="2:65" s="1" customFormat="1" ht="16.5" customHeight="1">
      <c r="B169" s="143"/>
      <c r="C169" s="186" t="s">
        <v>305</v>
      </c>
      <c r="D169" s="186" t="s">
        <v>444</v>
      </c>
      <c r="E169" s="187" t="s">
        <v>4049</v>
      </c>
      <c r="F169" s="188" t="s">
        <v>4050</v>
      </c>
      <c r="G169" s="189" t="s">
        <v>260</v>
      </c>
      <c r="H169" s="190">
        <v>1</v>
      </c>
      <c r="I169" s="191"/>
      <c r="J169" s="192">
        <f t="shared" si="20"/>
        <v>0</v>
      </c>
      <c r="K169" s="193"/>
      <c r="L169" s="194"/>
      <c r="M169" s="195" t="s">
        <v>1</v>
      </c>
      <c r="N169" s="196" t="s">
        <v>41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AR169" s="156" t="s">
        <v>206</v>
      </c>
      <c r="AT169" s="156" t="s">
        <v>444</v>
      </c>
      <c r="AU169" s="156" t="s">
        <v>88</v>
      </c>
      <c r="AY169" s="17" t="s">
        <v>177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88</v>
      </c>
      <c r="BK169" s="157">
        <f t="shared" si="29"/>
        <v>0</v>
      </c>
      <c r="BL169" s="17" t="s">
        <v>183</v>
      </c>
      <c r="BM169" s="156" t="s">
        <v>409</v>
      </c>
    </row>
    <row r="170" spans="2:65" s="11" customFormat="1" ht="22.95" customHeight="1">
      <c r="B170" s="131"/>
      <c r="D170" s="132" t="s">
        <v>74</v>
      </c>
      <c r="E170" s="141" t="s">
        <v>4051</v>
      </c>
      <c r="F170" s="141" t="s">
        <v>4036</v>
      </c>
      <c r="I170" s="134"/>
      <c r="J170" s="142">
        <f>BK170</f>
        <v>0</v>
      </c>
      <c r="L170" s="131"/>
      <c r="M170" s="136"/>
      <c r="P170" s="137">
        <f>SUM(P171:P179)</f>
        <v>0</v>
      </c>
      <c r="R170" s="137">
        <f>SUM(R171:R179)</f>
        <v>0</v>
      </c>
      <c r="T170" s="138">
        <f>SUM(T171:T179)</f>
        <v>0</v>
      </c>
      <c r="AR170" s="132" t="s">
        <v>82</v>
      </c>
      <c r="AT170" s="139" t="s">
        <v>74</v>
      </c>
      <c r="AU170" s="139" t="s">
        <v>82</v>
      </c>
      <c r="AY170" s="132" t="s">
        <v>177</v>
      </c>
      <c r="BK170" s="140">
        <f>SUM(BK171:BK179)</f>
        <v>0</v>
      </c>
    </row>
    <row r="171" spans="2:65" s="1" customFormat="1" ht="16.5" customHeight="1">
      <c r="B171" s="143"/>
      <c r="C171" s="186" t="s">
        <v>402</v>
      </c>
      <c r="D171" s="186" t="s">
        <v>444</v>
      </c>
      <c r="E171" s="187" t="s">
        <v>4052</v>
      </c>
      <c r="F171" s="188" t="s">
        <v>4053</v>
      </c>
      <c r="G171" s="189" t="s">
        <v>260</v>
      </c>
      <c r="H171" s="190">
        <v>8</v>
      </c>
      <c r="I171" s="191"/>
      <c r="J171" s="192">
        <f t="shared" ref="J171:J179" si="30">ROUND(I171*H171,2)</f>
        <v>0</v>
      </c>
      <c r="K171" s="193"/>
      <c r="L171" s="194"/>
      <c r="M171" s="195" t="s">
        <v>1</v>
      </c>
      <c r="N171" s="196" t="s">
        <v>41</v>
      </c>
      <c r="P171" s="154">
        <f t="shared" ref="P171:P179" si="31">O171*H171</f>
        <v>0</v>
      </c>
      <c r="Q171" s="154">
        <v>0</v>
      </c>
      <c r="R171" s="154">
        <f t="shared" ref="R171:R179" si="32">Q171*H171</f>
        <v>0</v>
      </c>
      <c r="S171" s="154">
        <v>0</v>
      </c>
      <c r="T171" s="155">
        <f t="shared" ref="T171:T179" si="33">S171*H171</f>
        <v>0</v>
      </c>
      <c r="AR171" s="156" t="s">
        <v>206</v>
      </c>
      <c r="AT171" s="156" t="s">
        <v>444</v>
      </c>
      <c r="AU171" s="156" t="s">
        <v>88</v>
      </c>
      <c r="AY171" s="17" t="s">
        <v>177</v>
      </c>
      <c r="BE171" s="157">
        <f t="shared" ref="BE171:BE179" si="34">IF(N171="základná",J171,0)</f>
        <v>0</v>
      </c>
      <c r="BF171" s="157">
        <f t="shared" ref="BF171:BF179" si="35">IF(N171="znížená",J171,0)</f>
        <v>0</v>
      </c>
      <c r="BG171" s="157">
        <f t="shared" ref="BG171:BG179" si="36">IF(N171="zákl. prenesená",J171,0)</f>
        <v>0</v>
      </c>
      <c r="BH171" s="157">
        <f t="shared" ref="BH171:BH179" si="37">IF(N171="zníž. prenesená",J171,0)</f>
        <v>0</v>
      </c>
      <c r="BI171" s="157">
        <f t="shared" ref="BI171:BI179" si="38">IF(N171="nulová",J171,0)</f>
        <v>0</v>
      </c>
      <c r="BJ171" s="17" t="s">
        <v>88</v>
      </c>
      <c r="BK171" s="157">
        <f t="shared" ref="BK171:BK179" si="39">ROUND(I171*H171,2)</f>
        <v>0</v>
      </c>
      <c r="BL171" s="17" t="s">
        <v>183</v>
      </c>
      <c r="BM171" s="156" t="s">
        <v>414</v>
      </c>
    </row>
    <row r="172" spans="2:65" s="1" customFormat="1" ht="24.15" customHeight="1">
      <c r="B172" s="143"/>
      <c r="C172" s="186" t="s">
        <v>311</v>
      </c>
      <c r="D172" s="186" t="s">
        <v>444</v>
      </c>
      <c r="E172" s="187" t="s">
        <v>4054</v>
      </c>
      <c r="F172" s="188" t="s">
        <v>4055</v>
      </c>
      <c r="G172" s="189" t="s">
        <v>260</v>
      </c>
      <c r="H172" s="190">
        <v>1</v>
      </c>
      <c r="I172" s="191"/>
      <c r="J172" s="192">
        <f t="shared" si="30"/>
        <v>0</v>
      </c>
      <c r="K172" s="193"/>
      <c r="L172" s="194"/>
      <c r="M172" s="195" t="s">
        <v>1</v>
      </c>
      <c r="N172" s="196" t="s">
        <v>41</v>
      </c>
      <c r="P172" s="154">
        <f t="shared" si="31"/>
        <v>0</v>
      </c>
      <c r="Q172" s="154">
        <v>0</v>
      </c>
      <c r="R172" s="154">
        <f t="shared" si="32"/>
        <v>0</v>
      </c>
      <c r="S172" s="154">
        <v>0</v>
      </c>
      <c r="T172" s="155">
        <f t="shared" si="33"/>
        <v>0</v>
      </c>
      <c r="AR172" s="156" t="s">
        <v>206</v>
      </c>
      <c r="AT172" s="156" t="s">
        <v>444</v>
      </c>
      <c r="AU172" s="156" t="s">
        <v>88</v>
      </c>
      <c r="AY172" s="17" t="s">
        <v>177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7" t="s">
        <v>88</v>
      </c>
      <c r="BK172" s="157">
        <f t="shared" si="39"/>
        <v>0</v>
      </c>
      <c r="BL172" s="17" t="s">
        <v>183</v>
      </c>
      <c r="BM172" s="156" t="s">
        <v>419</v>
      </c>
    </row>
    <row r="173" spans="2:65" s="1" customFormat="1" ht="16.5" customHeight="1">
      <c r="B173" s="143"/>
      <c r="C173" s="186" t="s">
        <v>411</v>
      </c>
      <c r="D173" s="186" t="s">
        <v>444</v>
      </c>
      <c r="E173" s="187" t="s">
        <v>4056</v>
      </c>
      <c r="F173" s="188" t="s">
        <v>4057</v>
      </c>
      <c r="G173" s="189" t="s">
        <v>260</v>
      </c>
      <c r="H173" s="190">
        <v>1</v>
      </c>
      <c r="I173" s="191"/>
      <c r="J173" s="192">
        <f t="shared" si="30"/>
        <v>0</v>
      </c>
      <c r="K173" s="193"/>
      <c r="L173" s="194"/>
      <c r="M173" s="195" t="s">
        <v>1</v>
      </c>
      <c r="N173" s="196" t="s">
        <v>41</v>
      </c>
      <c r="P173" s="154">
        <f t="shared" si="31"/>
        <v>0</v>
      </c>
      <c r="Q173" s="154">
        <v>0</v>
      </c>
      <c r="R173" s="154">
        <f t="shared" si="32"/>
        <v>0</v>
      </c>
      <c r="S173" s="154">
        <v>0</v>
      </c>
      <c r="T173" s="155">
        <f t="shared" si="33"/>
        <v>0</v>
      </c>
      <c r="AR173" s="156" t="s">
        <v>206</v>
      </c>
      <c r="AT173" s="156" t="s">
        <v>444</v>
      </c>
      <c r="AU173" s="156" t="s">
        <v>88</v>
      </c>
      <c r="AY173" s="17" t="s">
        <v>177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7" t="s">
        <v>88</v>
      </c>
      <c r="BK173" s="157">
        <f t="shared" si="39"/>
        <v>0</v>
      </c>
      <c r="BL173" s="17" t="s">
        <v>183</v>
      </c>
      <c r="BM173" s="156" t="s">
        <v>425</v>
      </c>
    </row>
    <row r="174" spans="2:65" s="1" customFormat="1" ht="24.15" customHeight="1">
      <c r="B174" s="143"/>
      <c r="C174" s="186" t="s">
        <v>314</v>
      </c>
      <c r="D174" s="186" t="s">
        <v>444</v>
      </c>
      <c r="E174" s="187" t="s">
        <v>4041</v>
      </c>
      <c r="F174" s="188" t="s">
        <v>2218</v>
      </c>
      <c r="G174" s="189" t="s">
        <v>260</v>
      </c>
      <c r="H174" s="190">
        <v>4</v>
      </c>
      <c r="I174" s="191"/>
      <c r="J174" s="192">
        <f t="shared" si="30"/>
        <v>0</v>
      </c>
      <c r="K174" s="193"/>
      <c r="L174" s="194"/>
      <c r="M174" s="195" t="s">
        <v>1</v>
      </c>
      <c r="N174" s="196" t="s">
        <v>41</v>
      </c>
      <c r="P174" s="154">
        <f t="shared" si="31"/>
        <v>0</v>
      </c>
      <c r="Q174" s="154">
        <v>0</v>
      </c>
      <c r="R174" s="154">
        <f t="shared" si="32"/>
        <v>0</v>
      </c>
      <c r="S174" s="154">
        <v>0</v>
      </c>
      <c r="T174" s="155">
        <f t="shared" si="33"/>
        <v>0</v>
      </c>
      <c r="AR174" s="156" t="s">
        <v>206</v>
      </c>
      <c r="AT174" s="156" t="s">
        <v>444</v>
      </c>
      <c r="AU174" s="156" t="s">
        <v>88</v>
      </c>
      <c r="AY174" s="17" t="s">
        <v>177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7" t="s">
        <v>88</v>
      </c>
      <c r="BK174" s="157">
        <f t="shared" si="39"/>
        <v>0</v>
      </c>
      <c r="BL174" s="17" t="s">
        <v>183</v>
      </c>
      <c r="BM174" s="156" t="s">
        <v>429</v>
      </c>
    </row>
    <row r="175" spans="2:65" s="1" customFormat="1" ht="16.5" customHeight="1">
      <c r="B175" s="143"/>
      <c r="C175" s="186" t="s">
        <v>421</v>
      </c>
      <c r="D175" s="186" t="s">
        <v>444</v>
      </c>
      <c r="E175" s="187" t="s">
        <v>2219</v>
      </c>
      <c r="F175" s="188" t="s">
        <v>2220</v>
      </c>
      <c r="G175" s="189" t="s">
        <v>260</v>
      </c>
      <c r="H175" s="190">
        <v>2</v>
      </c>
      <c r="I175" s="191"/>
      <c r="J175" s="192">
        <f t="shared" si="30"/>
        <v>0</v>
      </c>
      <c r="K175" s="193"/>
      <c r="L175" s="194"/>
      <c r="M175" s="195" t="s">
        <v>1</v>
      </c>
      <c r="N175" s="196" t="s">
        <v>41</v>
      </c>
      <c r="P175" s="154">
        <f t="shared" si="31"/>
        <v>0</v>
      </c>
      <c r="Q175" s="154">
        <v>0</v>
      </c>
      <c r="R175" s="154">
        <f t="shared" si="32"/>
        <v>0</v>
      </c>
      <c r="S175" s="154">
        <v>0</v>
      </c>
      <c r="T175" s="155">
        <f t="shared" si="33"/>
        <v>0</v>
      </c>
      <c r="AR175" s="156" t="s">
        <v>206</v>
      </c>
      <c r="AT175" s="156" t="s">
        <v>444</v>
      </c>
      <c r="AU175" s="156" t="s">
        <v>88</v>
      </c>
      <c r="AY175" s="17" t="s">
        <v>177</v>
      </c>
      <c r="BE175" s="157">
        <f t="shared" si="34"/>
        <v>0</v>
      </c>
      <c r="BF175" s="157">
        <f t="shared" si="35"/>
        <v>0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7" t="s">
        <v>88</v>
      </c>
      <c r="BK175" s="157">
        <f t="shared" si="39"/>
        <v>0</v>
      </c>
      <c r="BL175" s="17" t="s">
        <v>183</v>
      </c>
      <c r="BM175" s="156" t="s">
        <v>434</v>
      </c>
    </row>
    <row r="176" spans="2:65" s="1" customFormat="1" ht="16.5" customHeight="1">
      <c r="B176" s="143"/>
      <c r="C176" s="186" t="s">
        <v>318</v>
      </c>
      <c r="D176" s="186" t="s">
        <v>444</v>
      </c>
      <c r="E176" s="187" t="s">
        <v>2227</v>
      </c>
      <c r="F176" s="188" t="s">
        <v>2228</v>
      </c>
      <c r="G176" s="189" t="s">
        <v>618</v>
      </c>
      <c r="H176" s="191"/>
      <c r="I176" s="191"/>
      <c r="J176" s="192">
        <f t="shared" si="30"/>
        <v>0</v>
      </c>
      <c r="K176" s="193"/>
      <c r="L176" s="194"/>
      <c r="M176" s="195" t="s">
        <v>1</v>
      </c>
      <c r="N176" s="196" t="s">
        <v>41</v>
      </c>
      <c r="P176" s="154">
        <f t="shared" si="31"/>
        <v>0</v>
      </c>
      <c r="Q176" s="154">
        <v>0</v>
      </c>
      <c r="R176" s="154">
        <f t="shared" si="32"/>
        <v>0</v>
      </c>
      <c r="S176" s="154">
        <v>0</v>
      </c>
      <c r="T176" s="155">
        <f t="shared" si="33"/>
        <v>0</v>
      </c>
      <c r="AR176" s="156" t="s">
        <v>206</v>
      </c>
      <c r="AT176" s="156" t="s">
        <v>444</v>
      </c>
      <c r="AU176" s="156" t="s">
        <v>88</v>
      </c>
      <c r="AY176" s="17" t="s">
        <v>177</v>
      </c>
      <c r="BE176" s="157">
        <f t="shared" si="34"/>
        <v>0</v>
      </c>
      <c r="BF176" s="157">
        <f t="shared" si="35"/>
        <v>0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7" t="s">
        <v>88</v>
      </c>
      <c r="BK176" s="157">
        <f t="shared" si="39"/>
        <v>0</v>
      </c>
      <c r="BL176" s="17" t="s">
        <v>183</v>
      </c>
      <c r="BM176" s="156" t="s">
        <v>438</v>
      </c>
    </row>
    <row r="177" spans="2:65" s="1" customFormat="1" ht="16.5" customHeight="1">
      <c r="B177" s="143"/>
      <c r="C177" s="186" t="s">
        <v>431</v>
      </c>
      <c r="D177" s="186" t="s">
        <v>444</v>
      </c>
      <c r="E177" s="187" t="s">
        <v>4042</v>
      </c>
      <c r="F177" s="188" t="s">
        <v>2230</v>
      </c>
      <c r="G177" s="189" t="s">
        <v>260</v>
      </c>
      <c r="H177" s="190">
        <v>1</v>
      </c>
      <c r="I177" s="191"/>
      <c r="J177" s="192">
        <f t="shared" si="30"/>
        <v>0</v>
      </c>
      <c r="K177" s="193"/>
      <c r="L177" s="194"/>
      <c r="M177" s="195" t="s">
        <v>1</v>
      </c>
      <c r="N177" s="196" t="s">
        <v>41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AR177" s="156" t="s">
        <v>206</v>
      </c>
      <c r="AT177" s="156" t="s">
        <v>444</v>
      </c>
      <c r="AU177" s="156" t="s">
        <v>88</v>
      </c>
      <c r="AY177" s="17" t="s">
        <v>177</v>
      </c>
      <c r="BE177" s="157">
        <f t="shared" si="34"/>
        <v>0</v>
      </c>
      <c r="BF177" s="157">
        <f t="shared" si="35"/>
        <v>0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7" t="s">
        <v>88</v>
      </c>
      <c r="BK177" s="157">
        <f t="shared" si="39"/>
        <v>0</v>
      </c>
      <c r="BL177" s="17" t="s">
        <v>183</v>
      </c>
      <c r="BM177" s="156" t="s">
        <v>442</v>
      </c>
    </row>
    <row r="178" spans="2:65" s="1" customFormat="1" ht="16.5" customHeight="1">
      <c r="B178" s="143"/>
      <c r="C178" s="144" t="s">
        <v>321</v>
      </c>
      <c r="D178" s="144" t="s">
        <v>179</v>
      </c>
      <c r="E178" s="145" t="s">
        <v>82</v>
      </c>
      <c r="F178" s="146" t="s">
        <v>2231</v>
      </c>
      <c r="G178" s="147" t="s">
        <v>260</v>
      </c>
      <c r="H178" s="148">
        <v>1</v>
      </c>
      <c r="I178" s="149"/>
      <c r="J178" s="150">
        <f t="shared" si="30"/>
        <v>0</v>
      </c>
      <c r="K178" s="151"/>
      <c r="L178" s="32"/>
      <c r="M178" s="152" t="s">
        <v>1</v>
      </c>
      <c r="N178" s="153" t="s">
        <v>41</v>
      </c>
      <c r="P178" s="154">
        <f t="shared" si="31"/>
        <v>0</v>
      </c>
      <c r="Q178" s="154">
        <v>0</v>
      </c>
      <c r="R178" s="154">
        <f t="shared" si="32"/>
        <v>0</v>
      </c>
      <c r="S178" s="154">
        <v>0</v>
      </c>
      <c r="T178" s="155">
        <f t="shared" si="33"/>
        <v>0</v>
      </c>
      <c r="AR178" s="156" t="s">
        <v>183</v>
      </c>
      <c r="AT178" s="156" t="s">
        <v>179</v>
      </c>
      <c r="AU178" s="156" t="s">
        <v>88</v>
      </c>
      <c r="AY178" s="17" t="s">
        <v>177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7" t="s">
        <v>88</v>
      </c>
      <c r="BK178" s="157">
        <f t="shared" si="39"/>
        <v>0</v>
      </c>
      <c r="BL178" s="17" t="s">
        <v>183</v>
      </c>
      <c r="BM178" s="156" t="s">
        <v>447</v>
      </c>
    </row>
    <row r="179" spans="2:65" s="1" customFormat="1" ht="16.5" customHeight="1">
      <c r="B179" s="143"/>
      <c r="C179" s="186" t="s">
        <v>439</v>
      </c>
      <c r="D179" s="186" t="s">
        <v>444</v>
      </c>
      <c r="E179" s="187" t="s">
        <v>4058</v>
      </c>
      <c r="F179" s="188" t="s">
        <v>2233</v>
      </c>
      <c r="G179" s="189" t="s">
        <v>618</v>
      </c>
      <c r="H179" s="191"/>
      <c r="I179" s="191"/>
      <c r="J179" s="192">
        <f t="shared" si="30"/>
        <v>0</v>
      </c>
      <c r="K179" s="193"/>
      <c r="L179" s="194"/>
      <c r="M179" s="195" t="s">
        <v>1</v>
      </c>
      <c r="N179" s="196" t="s">
        <v>41</v>
      </c>
      <c r="P179" s="154">
        <f t="shared" si="31"/>
        <v>0</v>
      </c>
      <c r="Q179" s="154">
        <v>0</v>
      </c>
      <c r="R179" s="154">
        <f t="shared" si="32"/>
        <v>0</v>
      </c>
      <c r="S179" s="154">
        <v>0</v>
      </c>
      <c r="T179" s="155">
        <f t="shared" si="33"/>
        <v>0</v>
      </c>
      <c r="AR179" s="156" t="s">
        <v>206</v>
      </c>
      <c r="AT179" s="156" t="s">
        <v>444</v>
      </c>
      <c r="AU179" s="156" t="s">
        <v>88</v>
      </c>
      <c r="AY179" s="17" t="s">
        <v>177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7" t="s">
        <v>88</v>
      </c>
      <c r="BK179" s="157">
        <f t="shared" si="39"/>
        <v>0</v>
      </c>
      <c r="BL179" s="17" t="s">
        <v>183</v>
      </c>
      <c r="BM179" s="156" t="s">
        <v>452</v>
      </c>
    </row>
    <row r="180" spans="2:65" s="11" customFormat="1" ht="22.95" customHeight="1">
      <c r="B180" s="131"/>
      <c r="D180" s="132" t="s">
        <v>74</v>
      </c>
      <c r="E180" s="141" t="s">
        <v>4059</v>
      </c>
      <c r="F180" s="141" t="s">
        <v>3923</v>
      </c>
      <c r="I180" s="134"/>
      <c r="J180" s="142">
        <f>BK180</f>
        <v>0</v>
      </c>
      <c r="L180" s="131"/>
      <c r="M180" s="136"/>
      <c r="P180" s="137">
        <f>SUM(P181:P190)</f>
        <v>0</v>
      </c>
      <c r="R180" s="137">
        <f>SUM(R181:R190)</f>
        <v>0</v>
      </c>
      <c r="T180" s="138">
        <f>SUM(T181:T190)</f>
        <v>0</v>
      </c>
      <c r="AR180" s="132" t="s">
        <v>82</v>
      </c>
      <c r="AT180" s="139" t="s">
        <v>74</v>
      </c>
      <c r="AU180" s="139" t="s">
        <v>82</v>
      </c>
      <c r="AY180" s="132" t="s">
        <v>177</v>
      </c>
      <c r="BK180" s="140">
        <f>SUM(BK181:BK190)</f>
        <v>0</v>
      </c>
    </row>
    <row r="181" spans="2:65" s="1" customFormat="1" ht="24.15" customHeight="1">
      <c r="B181" s="143"/>
      <c r="C181" s="186" t="s">
        <v>325</v>
      </c>
      <c r="D181" s="186" t="s">
        <v>444</v>
      </c>
      <c r="E181" s="187" t="s">
        <v>4060</v>
      </c>
      <c r="F181" s="188" t="s">
        <v>4061</v>
      </c>
      <c r="G181" s="189" t="s">
        <v>260</v>
      </c>
      <c r="H181" s="190">
        <v>1</v>
      </c>
      <c r="I181" s="191"/>
      <c r="J181" s="192">
        <f t="shared" ref="J181:J190" si="40">ROUND(I181*H181,2)</f>
        <v>0</v>
      </c>
      <c r="K181" s="193"/>
      <c r="L181" s="194"/>
      <c r="M181" s="195" t="s">
        <v>1</v>
      </c>
      <c r="N181" s="196" t="s">
        <v>41</v>
      </c>
      <c r="P181" s="154">
        <f t="shared" ref="P181:P190" si="41">O181*H181</f>
        <v>0</v>
      </c>
      <c r="Q181" s="154">
        <v>0</v>
      </c>
      <c r="R181" s="154">
        <f t="shared" ref="R181:R190" si="42">Q181*H181</f>
        <v>0</v>
      </c>
      <c r="S181" s="154">
        <v>0</v>
      </c>
      <c r="T181" s="155">
        <f t="shared" ref="T181:T190" si="43">S181*H181</f>
        <v>0</v>
      </c>
      <c r="AR181" s="156" t="s">
        <v>206</v>
      </c>
      <c r="AT181" s="156" t="s">
        <v>444</v>
      </c>
      <c r="AU181" s="156" t="s">
        <v>88</v>
      </c>
      <c r="AY181" s="17" t="s">
        <v>177</v>
      </c>
      <c r="BE181" s="157">
        <f t="shared" ref="BE181:BE190" si="44">IF(N181="základná",J181,0)</f>
        <v>0</v>
      </c>
      <c r="BF181" s="157">
        <f t="shared" ref="BF181:BF190" si="45">IF(N181="znížená",J181,0)</f>
        <v>0</v>
      </c>
      <c r="BG181" s="157">
        <f t="shared" ref="BG181:BG190" si="46">IF(N181="zákl. prenesená",J181,0)</f>
        <v>0</v>
      </c>
      <c r="BH181" s="157">
        <f t="shared" ref="BH181:BH190" si="47">IF(N181="zníž. prenesená",J181,0)</f>
        <v>0</v>
      </c>
      <c r="BI181" s="157">
        <f t="shared" ref="BI181:BI190" si="48">IF(N181="nulová",J181,0)</f>
        <v>0</v>
      </c>
      <c r="BJ181" s="17" t="s">
        <v>88</v>
      </c>
      <c r="BK181" s="157">
        <f t="shared" ref="BK181:BK190" si="49">ROUND(I181*H181,2)</f>
        <v>0</v>
      </c>
      <c r="BL181" s="17" t="s">
        <v>183</v>
      </c>
      <c r="BM181" s="156" t="s">
        <v>455</v>
      </c>
    </row>
    <row r="182" spans="2:65" s="1" customFormat="1" ht="24.15" customHeight="1">
      <c r="B182" s="143"/>
      <c r="C182" s="186" t="s">
        <v>449</v>
      </c>
      <c r="D182" s="186" t="s">
        <v>444</v>
      </c>
      <c r="E182" s="187" t="s">
        <v>4062</v>
      </c>
      <c r="F182" s="188" t="s">
        <v>4063</v>
      </c>
      <c r="G182" s="189" t="s">
        <v>260</v>
      </c>
      <c r="H182" s="190">
        <v>1</v>
      </c>
      <c r="I182" s="191"/>
      <c r="J182" s="192">
        <f t="shared" si="40"/>
        <v>0</v>
      </c>
      <c r="K182" s="193"/>
      <c r="L182" s="194"/>
      <c r="M182" s="195" t="s">
        <v>1</v>
      </c>
      <c r="N182" s="196" t="s">
        <v>41</v>
      </c>
      <c r="P182" s="154">
        <f t="shared" si="41"/>
        <v>0</v>
      </c>
      <c r="Q182" s="154">
        <v>0</v>
      </c>
      <c r="R182" s="154">
        <f t="shared" si="42"/>
        <v>0</v>
      </c>
      <c r="S182" s="154">
        <v>0</v>
      </c>
      <c r="T182" s="155">
        <f t="shared" si="43"/>
        <v>0</v>
      </c>
      <c r="AR182" s="156" t="s">
        <v>206</v>
      </c>
      <c r="AT182" s="156" t="s">
        <v>444</v>
      </c>
      <c r="AU182" s="156" t="s">
        <v>88</v>
      </c>
      <c r="AY182" s="17" t="s">
        <v>177</v>
      </c>
      <c r="BE182" s="157">
        <f t="shared" si="44"/>
        <v>0</v>
      </c>
      <c r="BF182" s="157">
        <f t="shared" si="45"/>
        <v>0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7" t="s">
        <v>88</v>
      </c>
      <c r="BK182" s="157">
        <f t="shared" si="49"/>
        <v>0</v>
      </c>
      <c r="BL182" s="17" t="s">
        <v>183</v>
      </c>
      <c r="BM182" s="156" t="s">
        <v>459</v>
      </c>
    </row>
    <row r="183" spans="2:65" s="1" customFormat="1" ht="16.5" customHeight="1">
      <c r="B183" s="143"/>
      <c r="C183" s="186" t="s">
        <v>328</v>
      </c>
      <c r="D183" s="186" t="s">
        <v>444</v>
      </c>
      <c r="E183" s="187" t="s">
        <v>4064</v>
      </c>
      <c r="F183" s="188" t="s">
        <v>2168</v>
      </c>
      <c r="G183" s="189" t="s">
        <v>260</v>
      </c>
      <c r="H183" s="190">
        <v>1</v>
      </c>
      <c r="I183" s="191"/>
      <c r="J183" s="192">
        <f t="shared" si="40"/>
        <v>0</v>
      </c>
      <c r="K183" s="193"/>
      <c r="L183" s="194"/>
      <c r="M183" s="195" t="s">
        <v>1</v>
      </c>
      <c r="N183" s="196" t="s">
        <v>41</v>
      </c>
      <c r="P183" s="154">
        <f t="shared" si="41"/>
        <v>0</v>
      </c>
      <c r="Q183" s="154">
        <v>0</v>
      </c>
      <c r="R183" s="154">
        <f t="shared" si="42"/>
        <v>0</v>
      </c>
      <c r="S183" s="154">
        <v>0</v>
      </c>
      <c r="T183" s="155">
        <f t="shared" si="43"/>
        <v>0</v>
      </c>
      <c r="AR183" s="156" t="s">
        <v>206</v>
      </c>
      <c r="AT183" s="156" t="s">
        <v>444</v>
      </c>
      <c r="AU183" s="156" t="s">
        <v>88</v>
      </c>
      <c r="AY183" s="17" t="s">
        <v>177</v>
      </c>
      <c r="BE183" s="157">
        <f t="shared" si="44"/>
        <v>0</v>
      </c>
      <c r="BF183" s="157">
        <f t="shared" si="45"/>
        <v>0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7" t="s">
        <v>88</v>
      </c>
      <c r="BK183" s="157">
        <f t="shared" si="49"/>
        <v>0</v>
      </c>
      <c r="BL183" s="17" t="s">
        <v>183</v>
      </c>
      <c r="BM183" s="156" t="s">
        <v>462</v>
      </c>
    </row>
    <row r="184" spans="2:65" s="1" customFormat="1" ht="16.5" customHeight="1">
      <c r="B184" s="143"/>
      <c r="C184" s="186" t="s">
        <v>456</v>
      </c>
      <c r="D184" s="186" t="s">
        <v>444</v>
      </c>
      <c r="E184" s="187" t="s">
        <v>4065</v>
      </c>
      <c r="F184" s="188" t="s">
        <v>2170</v>
      </c>
      <c r="G184" s="189" t="s">
        <v>260</v>
      </c>
      <c r="H184" s="190">
        <v>1</v>
      </c>
      <c r="I184" s="191"/>
      <c r="J184" s="192">
        <f t="shared" si="40"/>
        <v>0</v>
      </c>
      <c r="K184" s="193"/>
      <c r="L184" s="194"/>
      <c r="M184" s="195" t="s">
        <v>1</v>
      </c>
      <c r="N184" s="196" t="s">
        <v>41</v>
      </c>
      <c r="P184" s="154">
        <f t="shared" si="41"/>
        <v>0</v>
      </c>
      <c r="Q184" s="154">
        <v>0</v>
      </c>
      <c r="R184" s="154">
        <f t="shared" si="42"/>
        <v>0</v>
      </c>
      <c r="S184" s="154">
        <v>0</v>
      </c>
      <c r="T184" s="155">
        <f t="shared" si="43"/>
        <v>0</v>
      </c>
      <c r="AR184" s="156" t="s">
        <v>206</v>
      </c>
      <c r="AT184" s="156" t="s">
        <v>444</v>
      </c>
      <c r="AU184" s="156" t="s">
        <v>88</v>
      </c>
      <c r="AY184" s="17" t="s">
        <v>177</v>
      </c>
      <c r="BE184" s="157">
        <f t="shared" si="44"/>
        <v>0</v>
      </c>
      <c r="BF184" s="157">
        <f t="shared" si="45"/>
        <v>0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7" t="s">
        <v>88</v>
      </c>
      <c r="BK184" s="157">
        <f t="shared" si="49"/>
        <v>0</v>
      </c>
      <c r="BL184" s="17" t="s">
        <v>183</v>
      </c>
      <c r="BM184" s="156" t="s">
        <v>466</v>
      </c>
    </row>
    <row r="185" spans="2:65" s="1" customFormat="1" ht="16.5" customHeight="1">
      <c r="B185" s="143"/>
      <c r="C185" s="186" t="s">
        <v>333</v>
      </c>
      <c r="D185" s="186" t="s">
        <v>444</v>
      </c>
      <c r="E185" s="187" t="s">
        <v>4066</v>
      </c>
      <c r="F185" s="188" t="s">
        <v>4067</v>
      </c>
      <c r="G185" s="189" t="s">
        <v>260</v>
      </c>
      <c r="H185" s="190">
        <v>1</v>
      </c>
      <c r="I185" s="191"/>
      <c r="J185" s="192">
        <f t="shared" si="40"/>
        <v>0</v>
      </c>
      <c r="K185" s="193"/>
      <c r="L185" s="194"/>
      <c r="M185" s="195" t="s">
        <v>1</v>
      </c>
      <c r="N185" s="196" t="s">
        <v>41</v>
      </c>
      <c r="P185" s="154">
        <f t="shared" si="41"/>
        <v>0</v>
      </c>
      <c r="Q185" s="154">
        <v>0</v>
      </c>
      <c r="R185" s="154">
        <f t="shared" si="42"/>
        <v>0</v>
      </c>
      <c r="S185" s="154">
        <v>0</v>
      </c>
      <c r="T185" s="155">
        <f t="shared" si="43"/>
        <v>0</v>
      </c>
      <c r="AR185" s="156" t="s">
        <v>206</v>
      </c>
      <c r="AT185" s="156" t="s">
        <v>444</v>
      </c>
      <c r="AU185" s="156" t="s">
        <v>88</v>
      </c>
      <c r="AY185" s="17" t="s">
        <v>177</v>
      </c>
      <c r="BE185" s="157">
        <f t="shared" si="44"/>
        <v>0</v>
      </c>
      <c r="BF185" s="157">
        <f t="shared" si="45"/>
        <v>0</v>
      </c>
      <c r="BG185" s="157">
        <f t="shared" si="46"/>
        <v>0</v>
      </c>
      <c r="BH185" s="157">
        <f t="shared" si="47"/>
        <v>0</v>
      </c>
      <c r="BI185" s="157">
        <f t="shared" si="48"/>
        <v>0</v>
      </c>
      <c r="BJ185" s="17" t="s">
        <v>88</v>
      </c>
      <c r="BK185" s="157">
        <f t="shared" si="49"/>
        <v>0</v>
      </c>
      <c r="BL185" s="17" t="s">
        <v>183</v>
      </c>
      <c r="BM185" s="156" t="s">
        <v>471</v>
      </c>
    </row>
    <row r="186" spans="2:65" s="1" customFormat="1" ht="16.5" customHeight="1">
      <c r="B186" s="143"/>
      <c r="C186" s="186" t="s">
        <v>463</v>
      </c>
      <c r="D186" s="186" t="s">
        <v>444</v>
      </c>
      <c r="E186" s="187" t="s">
        <v>4068</v>
      </c>
      <c r="F186" s="188" t="s">
        <v>4069</v>
      </c>
      <c r="G186" s="189" t="s">
        <v>260</v>
      </c>
      <c r="H186" s="190">
        <v>1</v>
      </c>
      <c r="I186" s="191"/>
      <c r="J186" s="192">
        <f t="shared" si="40"/>
        <v>0</v>
      </c>
      <c r="K186" s="193"/>
      <c r="L186" s="194"/>
      <c r="M186" s="195" t="s">
        <v>1</v>
      </c>
      <c r="N186" s="196" t="s">
        <v>41</v>
      </c>
      <c r="P186" s="154">
        <f t="shared" si="41"/>
        <v>0</v>
      </c>
      <c r="Q186" s="154">
        <v>0</v>
      </c>
      <c r="R186" s="154">
        <f t="shared" si="42"/>
        <v>0</v>
      </c>
      <c r="S186" s="154">
        <v>0</v>
      </c>
      <c r="T186" s="155">
        <f t="shared" si="43"/>
        <v>0</v>
      </c>
      <c r="AR186" s="156" t="s">
        <v>206</v>
      </c>
      <c r="AT186" s="156" t="s">
        <v>444</v>
      </c>
      <c r="AU186" s="156" t="s">
        <v>88</v>
      </c>
      <c r="AY186" s="17" t="s">
        <v>177</v>
      </c>
      <c r="BE186" s="157">
        <f t="shared" si="44"/>
        <v>0</v>
      </c>
      <c r="BF186" s="157">
        <f t="shared" si="45"/>
        <v>0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7" t="s">
        <v>88</v>
      </c>
      <c r="BK186" s="157">
        <f t="shared" si="49"/>
        <v>0</v>
      </c>
      <c r="BL186" s="17" t="s">
        <v>183</v>
      </c>
      <c r="BM186" s="156" t="s">
        <v>475</v>
      </c>
    </row>
    <row r="187" spans="2:65" s="1" customFormat="1" ht="16.5" customHeight="1">
      <c r="B187" s="143"/>
      <c r="C187" s="186" t="s">
        <v>336</v>
      </c>
      <c r="D187" s="186" t="s">
        <v>444</v>
      </c>
      <c r="E187" s="187" t="s">
        <v>4070</v>
      </c>
      <c r="F187" s="188" t="s">
        <v>4071</v>
      </c>
      <c r="G187" s="189" t="s">
        <v>260</v>
      </c>
      <c r="H187" s="190">
        <v>1</v>
      </c>
      <c r="I187" s="191"/>
      <c r="J187" s="192">
        <f t="shared" si="40"/>
        <v>0</v>
      </c>
      <c r="K187" s="193"/>
      <c r="L187" s="194"/>
      <c r="M187" s="195" t="s">
        <v>1</v>
      </c>
      <c r="N187" s="196" t="s">
        <v>41</v>
      </c>
      <c r="P187" s="154">
        <f t="shared" si="41"/>
        <v>0</v>
      </c>
      <c r="Q187" s="154">
        <v>0</v>
      </c>
      <c r="R187" s="154">
        <f t="shared" si="42"/>
        <v>0</v>
      </c>
      <c r="S187" s="154">
        <v>0</v>
      </c>
      <c r="T187" s="155">
        <f t="shared" si="43"/>
        <v>0</v>
      </c>
      <c r="AR187" s="156" t="s">
        <v>206</v>
      </c>
      <c r="AT187" s="156" t="s">
        <v>444</v>
      </c>
      <c r="AU187" s="156" t="s">
        <v>88</v>
      </c>
      <c r="AY187" s="17" t="s">
        <v>177</v>
      </c>
      <c r="BE187" s="157">
        <f t="shared" si="44"/>
        <v>0</v>
      </c>
      <c r="BF187" s="157">
        <f t="shared" si="45"/>
        <v>0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7" t="s">
        <v>88</v>
      </c>
      <c r="BK187" s="157">
        <f t="shared" si="49"/>
        <v>0</v>
      </c>
      <c r="BL187" s="17" t="s">
        <v>183</v>
      </c>
      <c r="BM187" s="156" t="s">
        <v>479</v>
      </c>
    </row>
    <row r="188" spans="2:65" s="1" customFormat="1" ht="16.5" customHeight="1">
      <c r="B188" s="143"/>
      <c r="C188" s="186" t="s">
        <v>472</v>
      </c>
      <c r="D188" s="186" t="s">
        <v>444</v>
      </c>
      <c r="E188" s="187" t="s">
        <v>4072</v>
      </c>
      <c r="F188" s="188" t="s">
        <v>2228</v>
      </c>
      <c r="G188" s="189" t="s">
        <v>618</v>
      </c>
      <c r="H188" s="191"/>
      <c r="I188" s="191"/>
      <c r="J188" s="192">
        <f t="shared" si="40"/>
        <v>0</v>
      </c>
      <c r="K188" s="193"/>
      <c r="L188" s="194"/>
      <c r="M188" s="195" t="s">
        <v>1</v>
      </c>
      <c r="N188" s="196" t="s">
        <v>41</v>
      </c>
      <c r="P188" s="154">
        <f t="shared" si="41"/>
        <v>0</v>
      </c>
      <c r="Q188" s="154">
        <v>0</v>
      </c>
      <c r="R188" s="154">
        <f t="shared" si="42"/>
        <v>0</v>
      </c>
      <c r="S188" s="154">
        <v>0</v>
      </c>
      <c r="T188" s="155">
        <f t="shared" si="43"/>
        <v>0</v>
      </c>
      <c r="AR188" s="156" t="s">
        <v>206</v>
      </c>
      <c r="AT188" s="156" t="s">
        <v>444</v>
      </c>
      <c r="AU188" s="156" t="s">
        <v>88</v>
      </c>
      <c r="AY188" s="17" t="s">
        <v>177</v>
      </c>
      <c r="BE188" s="157">
        <f t="shared" si="44"/>
        <v>0</v>
      </c>
      <c r="BF188" s="157">
        <f t="shared" si="45"/>
        <v>0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7" t="s">
        <v>88</v>
      </c>
      <c r="BK188" s="157">
        <f t="shared" si="49"/>
        <v>0</v>
      </c>
      <c r="BL188" s="17" t="s">
        <v>183</v>
      </c>
      <c r="BM188" s="156" t="s">
        <v>486</v>
      </c>
    </row>
    <row r="189" spans="2:65" s="1" customFormat="1" ht="16.5" customHeight="1">
      <c r="B189" s="143"/>
      <c r="C189" s="186" t="s">
        <v>342</v>
      </c>
      <c r="D189" s="186" t="s">
        <v>444</v>
      </c>
      <c r="E189" s="187" t="s">
        <v>4073</v>
      </c>
      <c r="F189" s="188" t="s">
        <v>2230</v>
      </c>
      <c r="G189" s="189" t="s">
        <v>260</v>
      </c>
      <c r="H189" s="190">
        <v>1</v>
      </c>
      <c r="I189" s="191"/>
      <c r="J189" s="192">
        <f t="shared" si="40"/>
        <v>0</v>
      </c>
      <c r="K189" s="193"/>
      <c r="L189" s="194"/>
      <c r="M189" s="195" t="s">
        <v>1</v>
      </c>
      <c r="N189" s="196" t="s">
        <v>41</v>
      </c>
      <c r="P189" s="154">
        <f t="shared" si="41"/>
        <v>0</v>
      </c>
      <c r="Q189" s="154">
        <v>0</v>
      </c>
      <c r="R189" s="154">
        <f t="shared" si="42"/>
        <v>0</v>
      </c>
      <c r="S189" s="154">
        <v>0</v>
      </c>
      <c r="T189" s="155">
        <f t="shared" si="43"/>
        <v>0</v>
      </c>
      <c r="AR189" s="156" t="s">
        <v>206</v>
      </c>
      <c r="AT189" s="156" t="s">
        <v>444</v>
      </c>
      <c r="AU189" s="156" t="s">
        <v>88</v>
      </c>
      <c r="AY189" s="17" t="s">
        <v>177</v>
      </c>
      <c r="BE189" s="157">
        <f t="shared" si="44"/>
        <v>0</v>
      </c>
      <c r="BF189" s="157">
        <f t="shared" si="45"/>
        <v>0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7" t="s">
        <v>88</v>
      </c>
      <c r="BK189" s="157">
        <f t="shared" si="49"/>
        <v>0</v>
      </c>
      <c r="BL189" s="17" t="s">
        <v>183</v>
      </c>
      <c r="BM189" s="156" t="s">
        <v>490</v>
      </c>
    </row>
    <row r="190" spans="2:65" s="1" customFormat="1" ht="16.5" customHeight="1">
      <c r="B190" s="143"/>
      <c r="C190" s="186" t="s">
        <v>483</v>
      </c>
      <c r="D190" s="186" t="s">
        <v>444</v>
      </c>
      <c r="E190" s="187" t="s">
        <v>4074</v>
      </c>
      <c r="F190" s="188" t="s">
        <v>2233</v>
      </c>
      <c r="G190" s="189" t="s">
        <v>618</v>
      </c>
      <c r="H190" s="191"/>
      <c r="I190" s="191"/>
      <c r="J190" s="192">
        <f t="shared" si="40"/>
        <v>0</v>
      </c>
      <c r="K190" s="193"/>
      <c r="L190" s="194"/>
      <c r="M190" s="195" t="s">
        <v>1</v>
      </c>
      <c r="N190" s="196" t="s">
        <v>41</v>
      </c>
      <c r="P190" s="154">
        <f t="shared" si="41"/>
        <v>0</v>
      </c>
      <c r="Q190" s="154">
        <v>0</v>
      </c>
      <c r="R190" s="154">
        <f t="shared" si="42"/>
        <v>0</v>
      </c>
      <c r="S190" s="154">
        <v>0</v>
      </c>
      <c r="T190" s="155">
        <f t="shared" si="43"/>
        <v>0</v>
      </c>
      <c r="AR190" s="156" t="s">
        <v>206</v>
      </c>
      <c r="AT190" s="156" t="s">
        <v>444</v>
      </c>
      <c r="AU190" s="156" t="s">
        <v>88</v>
      </c>
      <c r="AY190" s="17" t="s">
        <v>177</v>
      </c>
      <c r="BE190" s="157">
        <f t="shared" si="44"/>
        <v>0</v>
      </c>
      <c r="BF190" s="157">
        <f t="shared" si="45"/>
        <v>0</v>
      </c>
      <c r="BG190" s="157">
        <f t="shared" si="46"/>
        <v>0</v>
      </c>
      <c r="BH190" s="157">
        <f t="shared" si="47"/>
        <v>0</v>
      </c>
      <c r="BI190" s="157">
        <f t="shared" si="48"/>
        <v>0</v>
      </c>
      <c r="BJ190" s="17" t="s">
        <v>88</v>
      </c>
      <c r="BK190" s="157">
        <f t="shared" si="49"/>
        <v>0</v>
      </c>
      <c r="BL190" s="17" t="s">
        <v>183</v>
      </c>
      <c r="BM190" s="156" t="s">
        <v>496</v>
      </c>
    </row>
    <row r="191" spans="2:65" s="11" customFormat="1" ht="22.95" customHeight="1">
      <c r="B191" s="131"/>
      <c r="D191" s="132" t="s">
        <v>74</v>
      </c>
      <c r="E191" s="141" t="s">
        <v>4075</v>
      </c>
      <c r="F191" s="141" t="s">
        <v>3925</v>
      </c>
      <c r="I191" s="134"/>
      <c r="J191" s="142">
        <f>BK191</f>
        <v>0</v>
      </c>
      <c r="L191" s="131"/>
      <c r="M191" s="136"/>
      <c r="P191" s="137">
        <f>SUM(P192:P198)</f>
        <v>0</v>
      </c>
      <c r="R191" s="137">
        <f>SUM(R192:R198)</f>
        <v>0</v>
      </c>
      <c r="T191" s="138">
        <f>SUM(T192:T198)</f>
        <v>0</v>
      </c>
      <c r="AR191" s="132" t="s">
        <v>82</v>
      </c>
      <c r="AT191" s="139" t="s">
        <v>74</v>
      </c>
      <c r="AU191" s="139" t="s">
        <v>82</v>
      </c>
      <c r="AY191" s="132" t="s">
        <v>177</v>
      </c>
      <c r="BK191" s="140">
        <f>SUM(BK192:BK198)</f>
        <v>0</v>
      </c>
    </row>
    <row r="192" spans="2:65" s="1" customFormat="1" ht="24.15" customHeight="1">
      <c r="B192" s="143"/>
      <c r="C192" s="186" t="s">
        <v>346</v>
      </c>
      <c r="D192" s="186" t="s">
        <v>444</v>
      </c>
      <c r="E192" s="187" t="s">
        <v>4060</v>
      </c>
      <c r="F192" s="188" t="s">
        <v>4061</v>
      </c>
      <c r="G192" s="189" t="s">
        <v>260</v>
      </c>
      <c r="H192" s="190">
        <v>1</v>
      </c>
      <c r="I192" s="191"/>
      <c r="J192" s="192">
        <f t="shared" ref="J192:J198" si="50">ROUND(I192*H192,2)</f>
        <v>0</v>
      </c>
      <c r="K192" s="193"/>
      <c r="L192" s="194"/>
      <c r="M192" s="195" t="s">
        <v>1</v>
      </c>
      <c r="N192" s="196" t="s">
        <v>41</v>
      </c>
      <c r="P192" s="154">
        <f t="shared" ref="P192:P198" si="51">O192*H192</f>
        <v>0</v>
      </c>
      <c r="Q192" s="154">
        <v>0</v>
      </c>
      <c r="R192" s="154">
        <f t="shared" ref="R192:R198" si="52">Q192*H192</f>
        <v>0</v>
      </c>
      <c r="S192" s="154">
        <v>0</v>
      </c>
      <c r="T192" s="155">
        <f t="shared" ref="T192:T198" si="53">S192*H192</f>
        <v>0</v>
      </c>
      <c r="AR192" s="156" t="s">
        <v>206</v>
      </c>
      <c r="AT192" s="156" t="s">
        <v>444</v>
      </c>
      <c r="AU192" s="156" t="s">
        <v>88</v>
      </c>
      <c r="AY192" s="17" t="s">
        <v>177</v>
      </c>
      <c r="BE192" s="157">
        <f t="shared" ref="BE192:BE198" si="54">IF(N192="základná",J192,0)</f>
        <v>0</v>
      </c>
      <c r="BF192" s="157">
        <f t="shared" ref="BF192:BF198" si="55">IF(N192="znížená",J192,0)</f>
        <v>0</v>
      </c>
      <c r="BG192" s="157">
        <f t="shared" ref="BG192:BG198" si="56">IF(N192="zákl. prenesená",J192,0)</f>
        <v>0</v>
      </c>
      <c r="BH192" s="157">
        <f t="shared" ref="BH192:BH198" si="57">IF(N192="zníž. prenesená",J192,0)</f>
        <v>0</v>
      </c>
      <c r="BI192" s="157">
        <f t="shared" ref="BI192:BI198" si="58">IF(N192="nulová",J192,0)</f>
        <v>0</v>
      </c>
      <c r="BJ192" s="17" t="s">
        <v>88</v>
      </c>
      <c r="BK192" s="157">
        <f t="shared" ref="BK192:BK198" si="59">ROUND(I192*H192,2)</f>
        <v>0</v>
      </c>
      <c r="BL192" s="17" t="s">
        <v>183</v>
      </c>
      <c r="BM192" s="156" t="s">
        <v>500</v>
      </c>
    </row>
    <row r="193" spans="2:65" s="1" customFormat="1" ht="24.15" customHeight="1">
      <c r="B193" s="143"/>
      <c r="C193" s="186" t="s">
        <v>493</v>
      </c>
      <c r="D193" s="186" t="s">
        <v>444</v>
      </c>
      <c r="E193" s="187" t="s">
        <v>4076</v>
      </c>
      <c r="F193" s="188" t="s">
        <v>4077</v>
      </c>
      <c r="G193" s="189" t="s">
        <v>260</v>
      </c>
      <c r="H193" s="190">
        <v>5</v>
      </c>
      <c r="I193" s="191"/>
      <c r="J193" s="192">
        <f t="shared" si="50"/>
        <v>0</v>
      </c>
      <c r="K193" s="193"/>
      <c r="L193" s="194"/>
      <c r="M193" s="195" t="s">
        <v>1</v>
      </c>
      <c r="N193" s="196" t="s">
        <v>41</v>
      </c>
      <c r="P193" s="154">
        <f t="shared" si="51"/>
        <v>0</v>
      </c>
      <c r="Q193" s="154">
        <v>0</v>
      </c>
      <c r="R193" s="154">
        <f t="shared" si="52"/>
        <v>0</v>
      </c>
      <c r="S193" s="154">
        <v>0</v>
      </c>
      <c r="T193" s="155">
        <f t="shared" si="53"/>
        <v>0</v>
      </c>
      <c r="AR193" s="156" t="s">
        <v>206</v>
      </c>
      <c r="AT193" s="156" t="s">
        <v>444</v>
      </c>
      <c r="AU193" s="156" t="s">
        <v>88</v>
      </c>
      <c r="AY193" s="17" t="s">
        <v>177</v>
      </c>
      <c r="BE193" s="157">
        <f t="shared" si="54"/>
        <v>0</v>
      </c>
      <c r="BF193" s="157">
        <f t="shared" si="55"/>
        <v>0</v>
      </c>
      <c r="BG193" s="157">
        <f t="shared" si="56"/>
        <v>0</v>
      </c>
      <c r="BH193" s="157">
        <f t="shared" si="57"/>
        <v>0</v>
      </c>
      <c r="BI193" s="157">
        <f t="shared" si="58"/>
        <v>0</v>
      </c>
      <c r="BJ193" s="17" t="s">
        <v>88</v>
      </c>
      <c r="BK193" s="157">
        <f t="shared" si="59"/>
        <v>0</v>
      </c>
      <c r="BL193" s="17" t="s">
        <v>183</v>
      </c>
      <c r="BM193" s="156" t="s">
        <v>505</v>
      </c>
    </row>
    <row r="194" spans="2:65" s="1" customFormat="1" ht="16.5" customHeight="1">
      <c r="B194" s="143"/>
      <c r="C194" s="186" t="s">
        <v>351</v>
      </c>
      <c r="D194" s="186" t="s">
        <v>444</v>
      </c>
      <c r="E194" s="187" t="s">
        <v>4066</v>
      </c>
      <c r="F194" s="188" t="s">
        <v>4067</v>
      </c>
      <c r="G194" s="189" t="s">
        <v>260</v>
      </c>
      <c r="H194" s="190">
        <v>3</v>
      </c>
      <c r="I194" s="191"/>
      <c r="J194" s="192">
        <f t="shared" si="50"/>
        <v>0</v>
      </c>
      <c r="K194" s="193"/>
      <c r="L194" s="194"/>
      <c r="M194" s="195" t="s">
        <v>1</v>
      </c>
      <c r="N194" s="196" t="s">
        <v>41</v>
      </c>
      <c r="P194" s="154">
        <f t="shared" si="51"/>
        <v>0</v>
      </c>
      <c r="Q194" s="154">
        <v>0</v>
      </c>
      <c r="R194" s="154">
        <f t="shared" si="52"/>
        <v>0</v>
      </c>
      <c r="S194" s="154">
        <v>0</v>
      </c>
      <c r="T194" s="155">
        <f t="shared" si="53"/>
        <v>0</v>
      </c>
      <c r="AR194" s="156" t="s">
        <v>206</v>
      </c>
      <c r="AT194" s="156" t="s">
        <v>444</v>
      </c>
      <c r="AU194" s="156" t="s">
        <v>88</v>
      </c>
      <c r="AY194" s="17" t="s">
        <v>177</v>
      </c>
      <c r="BE194" s="157">
        <f t="shared" si="54"/>
        <v>0</v>
      </c>
      <c r="BF194" s="157">
        <f t="shared" si="55"/>
        <v>0</v>
      </c>
      <c r="BG194" s="157">
        <f t="shared" si="56"/>
        <v>0</v>
      </c>
      <c r="BH194" s="157">
        <f t="shared" si="57"/>
        <v>0</v>
      </c>
      <c r="BI194" s="157">
        <f t="shared" si="58"/>
        <v>0</v>
      </c>
      <c r="BJ194" s="17" t="s">
        <v>88</v>
      </c>
      <c r="BK194" s="157">
        <f t="shared" si="59"/>
        <v>0</v>
      </c>
      <c r="BL194" s="17" t="s">
        <v>183</v>
      </c>
      <c r="BM194" s="156" t="s">
        <v>509</v>
      </c>
    </row>
    <row r="195" spans="2:65" s="1" customFormat="1" ht="16.5" customHeight="1">
      <c r="B195" s="143"/>
      <c r="C195" s="186" t="s">
        <v>502</v>
      </c>
      <c r="D195" s="186" t="s">
        <v>444</v>
      </c>
      <c r="E195" s="187" t="s">
        <v>4070</v>
      </c>
      <c r="F195" s="188" t="s">
        <v>4071</v>
      </c>
      <c r="G195" s="189" t="s">
        <v>260</v>
      </c>
      <c r="H195" s="190">
        <v>1</v>
      </c>
      <c r="I195" s="191"/>
      <c r="J195" s="192">
        <f t="shared" si="50"/>
        <v>0</v>
      </c>
      <c r="K195" s="193"/>
      <c r="L195" s="194"/>
      <c r="M195" s="195" t="s">
        <v>1</v>
      </c>
      <c r="N195" s="196" t="s">
        <v>41</v>
      </c>
      <c r="P195" s="154">
        <f t="shared" si="51"/>
        <v>0</v>
      </c>
      <c r="Q195" s="154">
        <v>0</v>
      </c>
      <c r="R195" s="154">
        <f t="shared" si="52"/>
        <v>0</v>
      </c>
      <c r="S195" s="154">
        <v>0</v>
      </c>
      <c r="T195" s="155">
        <f t="shared" si="53"/>
        <v>0</v>
      </c>
      <c r="AR195" s="156" t="s">
        <v>206</v>
      </c>
      <c r="AT195" s="156" t="s">
        <v>444</v>
      </c>
      <c r="AU195" s="156" t="s">
        <v>88</v>
      </c>
      <c r="AY195" s="17" t="s">
        <v>177</v>
      </c>
      <c r="BE195" s="157">
        <f t="shared" si="54"/>
        <v>0</v>
      </c>
      <c r="BF195" s="157">
        <f t="shared" si="55"/>
        <v>0</v>
      </c>
      <c r="BG195" s="157">
        <f t="shared" si="56"/>
        <v>0</v>
      </c>
      <c r="BH195" s="157">
        <f t="shared" si="57"/>
        <v>0</v>
      </c>
      <c r="BI195" s="157">
        <f t="shared" si="58"/>
        <v>0</v>
      </c>
      <c r="BJ195" s="17" t="s">
        <v>88</v>
      </c>
      <c r="BK195" s="157">
        <f t="shared" si="59"/>
        <v>0</v>
      </c>
      <c r="BL195" s="17" t="s">
        <v>183</v>
      </c>
      <c r="BM195" s="156" t="s">
        <v>516</v>
      </c>
    </row>
    <row r="196" spans="2:65" s="1" customFormat="1" ht="16.5" customHeight="1">
      <c r="B196" s="143"/>
      <c r="C196" s="186" t="s">
        <v>356</v>
      </c>
      <c r="D196" s="186" t="s">
        <v>444</v>
      </c>
      <c r="E196" s="187" t="s">
        <v>4078</v>
      </c>
      <c r="F196" s="188" t="s">
        <v>2228</v>
      </c>
      <c r="G196" s="189" t="s">
        <v>618</v>
      </c>
      <c r="H196" s="191"/>
      <c r="I196" s="191"/>
      <c r="J196" s="192">
        <f t="shared" si="50"/>
        <v>0</v>
      </c>
      <c r="K196" s="193"/>
      <c r="L196" s="194"/>
      <c r="M196" s="195" t="s">
        <v>1</v>
      </c>
      <c r="N196" s="196" t="s">
        <v>41</v>
      </c>
      <c r="P196" s="154">
        <f t="shared" si="51"/>
        <v>0</v>
      </c>
      <c r="Q196" s="154">
        <v>0</v>
      </c>
      <c r="R196" s="154">
        <f t="shared" si="52"/>
        <v>0</v>
      </c>
      <c r="S196" s="154">
        <v>0</v>
      </c>
      <c r="T196" s="155">
        <f t="shared" si="53"/>
        <v>0</v>
      </c>
      <c r="AR196" s="156" t="s">
        <v>206</v>
      </c>
      <c r="AT196" s="156" t="s">
        <v>444</v>
      </c>
      <c r="AU196" s="156" t="s">
        <v>88</v>
      </c>
      <c r="AY196" s="17" t="s">
        <v>177</v>
      </c>
      <c r="BE196" s="157">
        <f t="shared" si="54"/>
        <v>0</v>
      </c>
      <c r="BF196" s="157">
        <f t="shared" si="55"/>
        <v>0</v>
      </c>
      <c r="BG196" s="157">
        <f t="shared" si="56"/>
        <v>0</v>
      </c>
      <c r="BH196" s="157">
        <f t="shared" si="57"/>
        <v>0</v>
      </c>
      <c r="BI196" s="157">
        <f t="shared" si="58"/>
        <v>0</v>
      </c>
      <c r="BJ196" s="17" t="s">
        <v>88</v>
      </c>
      <c r="BK196" s="157">
        <f t="shared" si="59"/>
        <v>0</v>
      </c>
      <c r="BL196" s="17" t="s">
        <v>183</v>
      </c>
      <c r="BM196" s="156" t="s">
        <v>519</v>
      </c>
    </row>
    <row r="197" spans="2:65" s="1" customFormat="1" ht="16.5" customHeight="1">
      <c r="B197" s="143"/>
      <c r="C197" s="186" t="s">
        <v>513</v>
      </c>
      <c r="D197" s="186" t="s">
        <v>444</v>
      </c>
      <c r="E197" s="187" t="s">
        <v>4073</v>
      </c>
      <c r="F197" s="188" t="s">
        <v>2230</v>
      </c>
      <c r="G197" s="189" t="s">
        <v>260</v>
      </c>
      <c r="H197" s="190">
        <v>1</v>
      </c>
      <c r="I197" s="191"/>
      <c r="J197" s="192">
        <f t="shared" si="50"/>
        <v>0</v>
      </c>
      <c r="K197" s="193"/>
      <c r="L197" s="194"/>
      <c r="M197" s="195" t="s">
        <v>1</v>
      </c>
      <c r="N197" s="196" t="s">
        <v>41</v>
      </c>
      <c r="P197" s="154">
        <f t="shared" si="51"/>
        <v>0</v>
      </c>
      <c r="Q197" s="154">
        <v>0</v>
      </c>
      <c r="R197" s="154">
        <f t="shared" si="52"/>
        <v>0</v>
      </c>
      <c r="S197" s="154">
        <v>0</v>
      </c>
      <c r="T197" s="155">
        <f t="shared" si="53"/>
        <v>0</v>
      </c>
      <c r="AR197" s="156" t="s">
        <v>206</v>
      </c>
      <c r="AT197" s="156" t="s">
        <v>444</v>
      </c>
      <c r="AU197" s="156" t="s">
        <v>88</v>
      </c>
      <c r="AY197" s="17" t="s">
        <v>177</v>
      </c>
      <c r="BE197" s="157">
        <f t="shared" si="54"/>
        <v>0</v>
      </c>
      <c r="BF197" s="157">
        <f t="shared" si="55"/>
        <v>0</v>
      </c>
      <c r="BG197" s="157">
        <f t="shared" si="56"/>
        <v>0</v>
      </c>
      <c r="BH197" s="157">
        <f t="shared" si="57"/>
        <v>0</v>
      </c>
      <c r="BI197" s="157">
        <f t="shared" si="58"/>
        <v>0</v>
      </c>
      <c r="BJ197" s="17" t="s">
        <v>88</v>
      </c>
      <c r="BK197" s="157">
        <f t="shared" si="59"/>
        <v>0</v>
      </c>
      <c r="BL197" s="17" t="s">
        <v>183</v>
      </c>
      <c r="BM197" s="156" t="s">
        <v>526</v>
      </c>
    </row>
    <row r="198" spans="2:65" s="1" customFormat="1" ht="16.5" customHeight="1">
      <c r="B198" s="143"/>
      <c r="C198" s="186" t="s">
        <v>361</v>
      </c>
      <c r="D198" s="186" t="s">
        <v>444</v>
      </c>
      <c r="E198" s="187" t="s">
        <v>4079</v>
      </c>
      <c r="F198" s="188" t="s">
        <v>2233</v>
      </c>
      <c r="G198" s="189" t="s">
        <v>618</v>
      </c>
      <c r="H198" s="191"/>
      <c r="I198" s="191"/>
      <c r="J198" s="192">
        <f t="shared" si="50"/>
        <v>0</v>
      </c>
      <c r="K198" s="193"/>
      <c r="L198" s="194"/>
      <c r="M198" s="202" t="s">
        <v>1</v>
      </c>
      <c r="N198" s="203" t="s">
        <v>41</v>
      </c>
      <c r="O198" s="199"/>
      <c r="P198" s="200">
        <f t="shared" si="51"/>
        <v>0</v>
      </c>
      <c r="Q198" s="200">
        <v>0</v>
      </c>
      <c r="R198" s="200">
        <f t="shared" si="52"/>
        <v>0</v>
      </c>
      <c r="S198" s="200">
        <v>0</v>
      </c>
      <c r="T198" s="201">
        <f t="shared" si="53"/>
        <v>0</v>
      </c>
      <c r="AR198" s="156" t="s">
        <v>206</v>
      </c>
      <c r="AT198" s="156" t="s">
        <v>444</v>
      </c>
      <c r="AU198" s="156" t="s">
        <v>88</v>
      </c>
      <c r="AY198" s="17" t="s">
        <v>177</v>
      </c>
      <c r="BE198" s="157">
        <f t="shared" si="54"/>
        <v>0</v>
      </c>
      <c r="BF198" s="157">
        <f t="shared" si="55"/>
        <v>0</v>
      </c>
      <c r="BG198" s="157">
        <f t="shared" si="56"/>
        <v>0</v>
      </c>
      <c r="BH198" s="157">
        <f t="shared" si="57"/>
        <v>0</v>
      </c>
      <c r="BI198" s="157">
        <f t="shared" si="58"/>
        <v>0</v>
      </c>
      <c r="BJ198" s="17" t="s">
        <v>88</v>
      </c>
      <c r="BK198" s="157">
        <f t="shared" si="59"/>
        <v>0</v>
      </c>
      <c r="BL198" s="17" t="s">
        <v>183</v>
      </c>
      <c r="BM198" s="156" t="s">
        <v>530</v>
      </c>
    </row>
    <row r="199" spans="2:65" s="1" customFormat="1" ht="6.9" customHeight="1"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2"/>
    </row>
  </sheetData>
  <autoFilter ref="C125:K198" xr:uid="{00000000-0009-0000-0000-00000C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81"/>
  <sheetViews>
    <sheetView showGridLines="0" topLeftCell="A208" workbookViewId="0">
      <selection activeCell="A133" sqref="A133:XFD13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2283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4080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ROUND(J127,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ROUND((SUM(BE127:BE180)),  2)</f>
        <v>0</v>
      </c>
      <c r="G35" s="100"/>
      <c r="H35" s="100"/>
      <c r="I35" s="101">
        <v>0.2</v>
      </c>
      <c r="J35" s="99">
        <f>ROUND(((SUM(BE127:BE180))*I35),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ROUND((SUM(BF127:BF180)),  2)</f>
        <v>0</v>
      </c>
      <c r="G36" s="100"/>
      <c r="H36" s="100"/>
      <c r="I36" s="101">
        <v>0.2</v>
      </c>
      <c r="J36" s="99">
        <f>ROUND(((SUM(BF127:BF180))*I36),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ROUND((SUM(BG127:BG180)),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ROUND((SUM(BH127:BH180)),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ROUND((SUM(BI127:BI180)),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2283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02.OZV - Ozvučenie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J127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1687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95" customHeight="1">
      <c r="B100" s="118"/>
      <c r="D100" s="119" t="s">
        <v>4081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95" customHeight="1">
      <c r="B101" s="118"/>
      <c r="D101" s="119" t="s">
        <v>4082</v>
      </c>
      <c r="E101" s="120"/>
      <c r="F101" s="120"/>
      <c r="G101" s="120"/>
      <c r="H101" s="120"/>
      <c r="I101" s="120"/>
      <c r="J101" s="121">
        <f>J141</f>
        <v>0</v>
      </c>
      <c r="L101" s="118"/>
    </row>
    <row r="102" spans="2:47" s="9" customFormat="1" ht="19.95" customHeight="1">
      <c r="B102" s="118"/>
      <c r="D102" s="119" t="s">
        <v>4083</v>
      </c>
      <c r="E102" s="120"/>
      <c r="F102" s="120"/>
      <c r="G102" s="120"/>
      <c r="H102" s="120"/>
      <c r="I102" s="120"/>
      <c r="J102" s="121">
        <f>J150</f>
        <v>0</v>
      </c>
      <c r="L102" s="118"/>
    </row>
    <row r="103" spans="2:47" s="9" customFormat="1" ht="19.95" customHeight="1">
      <c r="B103" s="118"/>
      <c r="D103" s="119" t="s">
        <v>4084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47" s="9" customFormat="1" ht="19.95" customHeight="1">
      <c r="B104" s="118"/>
      <c r="D104" s="119" t="s">
        <v>4085</v>
      </c>
      <c r="E104" s="120"/>
      <c r="F104" s="120"/>
      <c r="G104" s="120"/>
      <c r="H104" s="120"/>
      <c r="I104" s="120"/>
      <c r="J104" s="121">
        <f>J175</f>
        <v>0</v>
      </c>
      <c r="L104" s="118"/>
    </row>
    <row r="105" spans="2:47" s="9" customFormat="1" ht="19.95" customHeight="1">
      <c r="B105" s="118"/>
      <c r="D105" s="119" t="s">
        <v>4086</v>
      </c>
      <c r="E105" s="120"/>
      <c r="F105" s="120"/>
      <c r="G105" s="120"/>
      <c r="H105" s="120"/>
      <c r="I105" s="120"/>
      <c r="J105" s="121">
        <f>J178</f>
        <v>0</v>
      </c>
      <c r="L105" s="118"/>
    </row>
    <row r="106" spans="2:47" s="1" customFormat="1" ht="21.75" customHeight="1">
      <c r="B106" s="32"/>
      <c r="L106" s="32"/>
    </row>
    <row r="107" spans="2:47" s="1" customFormat="1" ht="6.9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47" s="1" customFormat="1" ht="6.9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" customHeight="1">
      <c r="B112" s="32"/>
      <c r="C112" s="21" t="s">
        <v>163</v>
      </c>
      <c r="L112" s="32"/>
    </row>
    <row r="113" spans="2:63" s="1" customFormat="1" ht="6.9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26.25" customHeight="1">
      <c r="B115" s="32"/>
      <c r="E115" s="259" t="str">
        <f>E7</f>
        <v>Rekonštrukcia Spišského hradu, Románsky palác a Západné paláce II.etapa</v>
      </c>
      <c r="F115" s="260"/>
      <c r="G115" s="260"/>
      <c r="H115" s="260"/>
      <c r="L115" s="32"/>
    </row>
    <row r="116" spans="2:63" ht="12" customHeight="1">
      <c r="B116" s="20"/>
      <c r="C116" s="27" t="s">
        <v>135</v>
      </c>
      <c r="L116" s="20"/>
    </row>
    <row r="117" spans="2:63" s="1" customFormat="1" ht="16.5" customHeight="1">
      <c r="B117" s="32"/>
      <c r="E117" s="259" t="s">
        <v>2283</v>
      </c>
      <c r="F117" s="258"/>
      <c r="G117" s="258"/>
      <c r="H117" s="258"/>
      <c r="L117" s="32"/>
    </row>
    <row r="118" spans="2:63" s="1" customFormat="1" ht="12" customHeight="1">
      <c r="B118" s="32"/>
      <c r="C118" s="27" t="s">
        <v>137</v>
      </c>
      <c r="L118" s="32"/>
    </row>
    <row r="119" spans="2:63" s="1" customFormat="1" ht="16.5" customHeight="1">
      <c r="B119" s="32"/>
      <c r="E119" s="256" t="str">
        <f>E11</f>
        <v>SO 02.OZV - Ozvučenie</v>
      </c>
      <c r="F119" s="258"/>
      <c r="G119" s="258"/>
      <c r="H119" s="258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 xml:space="preserve"> </v>
      </c>
      <c r="I121" s="27" t="s">
        <v>21</v>
      </c>
      <c r="J121" s="55" t="str">
        <f>IF(J14="","",J14)</f>
        <v>8. 11. 2022</v>
      </c>
      <c r="L121" s="32"/>
    </row>
    <row r="122" spans="2:63" s="1" customFormat="1" ht="6.9" customHeight="1">
      <c r="B122" s="32"/>
      <c r="L122" s="32"/>
    </row>
    <row r="123" spans="2:63" s="1" customFormat="1" ht="25.65" customHeight="1">
      <c r="B123" s="32"/>
      <c r="C123" s="27" t="s">
        <v>23</v>
      </c>
      <c r="F123" s="25" t="str">
        <f>E17</f>
        <v>Slovenské národné múzeum Bratislava</v>
      </c>
      <c r="I123" s="27" t="s">
        <v>29</v>
      </c>
      <c r="J123" s="30" t="str">
        <f>E23</f>
        <v>Štúdio J  J s.r.o. Levoča</v>
      </c>
      <c r="L123" s="32"/>
    </row>
    <row r="124" spans="2:63" s="1" customFormat="1" ht="25.65" customHeight="1">
      <c r="B124" s="32"/>
      <c r="C124" s="27" t="s">
        <v>27</v>
      </c>
      <c r="F124" s="25" t="str">
        <f>IF(E20="","",E20)</f>
        <v>Vyplň údaj</v>
      </c>
      <c r="I124" s="27" t="s">
        <v>32</v>
      </c>
      <c r="J124" s="30" t="str">
        <f>E26</f>
        <v>Anna Hricová, Ing. Janka Pokryvková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164</v>
      </c>
      <c r="D126" s="124" t="s">
        <v>60</v>
      </c>
      <c r="E126" s="124" t="s">
        <v>56</v>
      </c>
      <c r="F126" s="124" t="s">
        <v>57</v>
      </c>
      <c r="G126" s="124" t="s">
        <v>165</v>
      </c>
      <c r="H126" s="124" t="s">
        <v>166</v>
      </c>
      <c r="I126" s="124" t="s">
        <v>167</v>
      </c>
      <c r="J126" s="125" t="s">
        <v>141</v>
      </c>
      <c r="K126" s="126" t="s">
        <v>168</v>
      </c>
      <c r="L126" s="122"/>
      <c r="M126" s="61" t="s">
        <v>1</v>
      </c>
      <c r="N126" s="62" t="s">
        <v>39</v>
      </c>
      <c r="O126" s="62" t="s">
        <v>169</v>
      </c>
      <c r="P126" s="62" t="s">
        <v>170</v>
      </c>
      <c r="Q126" s="62" t="s">
        <v>171</v>
      </c>
      <c r="R126" s="62" t="s">
        <v>172</v>
      </c>
      <c r="S126" s="62" t="s">
        <v>173</v>
      </c>
      <c r="T126" s="63" t="s">
        <v>174</v>
      </c>
    </row>
    <row r="127" spans="2:63" s="1" customFormat="1" ht="22.95" customHeight="1">
      <c r="B127" s="32"/>
      <c r="C127" s="66" t="s">
        <v>142</v>
      </c>
      <c r="J127" s="127">
        <f>BK127</f>
        <v>0</v>
      </c>
      <c r="L127" s="32"/>
      <c r="M127" s="64"/>
      <c r="N127" s="56"/>
      <c r="O127" s="56"/>
      <c r="P127" s="128">
        <f>P128</f>
        <v>0</v>
      </c>
      <c r="Q127" s="56"/>
      <c r="R127" s="128">
        <f>R128</f>
        <v>0</v>
      </c>
      <c r="S127" s="56"/>
      <c r="T127" s="129">
        <f>T128</f>
        <v>0</v>
      </c>
      <c r="AT127" s="17" t="s">
        <v>74</v>
      </c>
      <c r="AU127" s="17" t="s">
        <v>143</v>
      </c>
      <c r="BK127" s="130">
        <f>BK128</f>
        <v>0</v>
      </c>
    </row>
    <row r="128" spans="2:63" s="11" customFormat="1" ht="25.95" customHeight="1">
      <c r="B128" s="131"/>
      <c r="D128" s="132" t="s">
        <v>74</v>
      </c>
      <c r="E128" s="133" t="s">
        <v>444</v>
      </c>
      <c r="F128" s="133" t="s">
        <v>444</v>
      </c>
      <c r="I128" s="134"/>
      <c r="J128" s="135">
        <f>BK128</f>
        <v>0</v>
      </c>
      <c r="L128" s="131"/>
      <c r="M128" s="136"/>
      <c r="P128" s="137">
        <f>P129+P141+P150+P163+P175+P178</f>
        <v>0</v>
      </c>
      <c r="R128" s="137">
        <f>R129+R141+R150+R163+R175+R178</f>
        <v>0</v>
      </c>
      <c r="T128" s="138">
        <f>T129+T141+T150+T163+T175+T178</f>
        <v>0</v>
      </c>
      <c r="AR128" s="132" t="s">
        <v>191</v>
      </c>
      <c r="AT128" s="139" t="s">
        <v>74</v>
      </c>
      <c r="AU128" s="139" t="s">
        <v>75</v>
      </c>
      <c r="AY128" s="132" t="s">
        <v>177</v>
      </c>
      <c r="BK128" s="140">
        <f>BK129+BK141+BK150+BK163+BK175+BK178</f>
        <v>0</v>
      </c>
    </row>
    <row r="129" spans="2:65" s="11" customFormat="1" ht="22.95" customHeight="1">
      <c r="B129" s="131"/>
      <c r="D129" s="132" t="s">
        <v>74</v>
      </c>
      <c r="E129" s="141" t="s">
        <v>4087</v>
      </c>
      <c r="F129" s="141" t="s">
        <v>4088</v>
      </c>
      <c r="I129" s="134"/>
      <c r="J129" s="142">
        <f>BK129</f>
        <v>0</v>
      </c>
      <c r="L129" s="131"/>
      <c r="M129" s="136"/>
      <c r="P129" s="137">
        <f>SUM(P130:P140)</f>
        <v>0</v>
      </c>
      <c r="R129" s="137">
        <f>SUM(R130:R140)</f>
        <v>0</v>
      </c>
      <c r="T129" s="138">
        <f>SUM(T130:T140)</f>
        <v>0</v>
      </c>
      <c r="AR129" s="132" t="s">
        <v>82</v>
      </c>
      <c r="AT129" s="139" t="s">
        <v>74</v>
      </c>
      <c r="AU129" s="139" t="s">
        <v>82</v>
      </c>
      <c r="AY129" s="132" t="s">
        <v>177</v>
      </c>
      <c r="BK129" s="140">
        <f>SUM(BK130:BK140)</f>
        <v>0</v>
      </c>
    </row>
    <row r="130" spans="2:65" s="1" customFormat="1" ht="66.75" customHeight="1">
      <c r="B130" s="143"/>
      <c r="C130" s="186" t="s">
        <v>82</v>
      </c>
      <c r="D130" s="186" t="s">
        <v>444</v>
      </c>
      <c r="E130" s="187" t="s">
        <v>4089</v>
      </c>
      <c r="F130" s="188" t="s">
        <v>4090</v>
      </c>
      <c r="G130" s="189" t="s">
        <v>260</v>
      </c>
      <c r="H130" s="190">
        <v>1</v>
      </c>
      <c r="I130" s="191"/>
      <c r="J130" s="192">
        <f t="shared" ref="J130:J140" si="0">ROUND(I130*H130,2)</f>
        <v>0</v>
      </c>
      <c r="K130" s="193"/>
      <c r="L130" s="194"/>
      <c r="M130" s="195" t="s">
        <v>1</v>
      </c>
      <c r="N130" s="196" t="s">
        <v>41</v>
      </c>
      <c r="P130" s="154">
        <f t="shared" ref="P130:P140" si="1">O130*H130</f>
        <v>0</v>
      </c>
      <c r="Q130" s="154">
        <v>0</v>
      </c>
      <c r="R130" s="154">
        <f t="shared" ref="R130:R140" si="2">Q130*H130</f>
        <v>0</v>
      </c>
      <c r="S130" s="154">
        <v>0</v>
      </c>
      <c r="T130" s="155">
        <f t="shared" ref="T130:T140" si="3">S130*H130</f>
        <v>0</v>
      </c>
      <c r="AR130" s="156" t="s">
        <v>206</v>
      </c>
      <c r="AT130" s="156" t="s">
        <v>444</v>
      </c>
      <c r="AU130" s="156" t="s">
        <v>88</v>
      </c>
      <c r="AY130" s="17" t="s">
        <v>177</v>
      </c>
      <c r="BE130" s="157">
        <f t="shared" ref="BE130:BE140" si="4">IF(N130="základná",J130,0)</f>
        <v>0</v>
      </c>
      <c r="BF130" s="157">
        <f t="shared" ref="BF130:BF140" si="5">IF(N130="znížená",J130,0)</f>
        <v>0</v>
      </c>
      <c r="BG130" s="157">
        <f t="shared" ref="BG130:BG140" si="6">IF(N130="zákl. prenesená",J130,0)</f>
        <v>0</v>
      </c>
      <c r="BH130" s="157">
        <f t="shared" ref="BH130:BH140" si="7">IF(N130="zníž. prenesená",J130,0)</f>
        <v>0</v>
      </c>
      <c r="BI130" s="157">
        <f t="shared" ref="BI130:BI140" si="8">IF(N130="nulová",J130,0)</f>
        <v>0</v>
      </c>
      <c r="BJ130" s="17" t="s">
        <v>88</v>
      </c>
      <c r="BK130" s="157">
        <f t="shared" ref="BK130:BK140" si="9">ROUND(I130*H130,2)</f>
        <v>0</v>
      </c>
      <c r="BL130" s="17" t="s">
        <v>183</v>
      </c>
      <c r="BM130" s="156" t="s">
        <v>88</v>
      </c>
    </row>
    <row r="131" spans="2:65" s="1" customFormat="1" ht="24.15" customHeight="1">
      <c r="B131" s="143"/>
      <c r="C131" s="186" t="s">
        <v>88</v>
      </c>
      <c r="D131" s="186" t="s">
        <v>444</v>
      </c>
      <c r="E131" s="187" t="s">
        <v>4091</v>
      </c>
      <c r="F131" s="188" t="s">
        <v>4092</v>
      </c>
      <c r="G131" s="189" t="s">
        <v>260</v>
      </c>
      <c r="H131" s="190">
        <v>1</v>
      </c>
      <c r="I131" s="191"/>
      <c r="J131" s="192">
        <f t="shared" si="0"/>
        <v>0</v>
      </c>
      <c r="K131" s="193"/>
      <c r="L131" s="194"/>
      <c r="M131" s="195" t="s">
        <v>1</v>
      </c>
      <c r="N131" s="196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206</v>
      </c>
      <c r="AT131" s="156" t="s">
        <v>444</v>
      </c>
      <c r="AU131" s="156" t="s">
        <v>88</v>
      </c>
      <c r="AY131" s="17" t="s">
        <v>177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183</v>
      </c>
      <c r="BM131" s="156" t="s">
        <v>183</v>
      </c>
    </row>
    <row r="132" spans="2:65" s="1" customFormat="1" ht="24.15" customHeight="1">
      <c r="B132" s="143"/>
      <c r="C132" s="186" t="s">
        <v>191</v>
      </c>
      <c r="D132" s="186" t="s">
        <v>444</v>
      </c>
      <c r="E132" s="187" t="s">
        <v>4093</v>
      </c>
      <c r="F132" s="188" t="s">
        <v>4094</v>
      </c>
      <c r="G132" s="189" t="s">
        <v>260</v>
      </c>
      <c r="H132" s="190">
        <v>1</v>
      </c>
      <c r="I132" s="191"/>
      <c r="J132" s="192">
        <f t="shared" si="0"/>
        <v>0</v>
      </c>
      <c r="K132" s="193"/>
      <c r="L132" s="194"/>
      <c r="M132" s="195" t="s">
        <v>1</v>
      </c>
      <c r="N132" s="196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206</v>
      </c>
      <c r="AT132" s="156" t="s">
        <v>444</v>
      </c>
      <c r="AU132" s="156" t="s">
        <v>88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196</v>
      </c>
    </row>
    <row r="133" spans="2:65" s="272" customFormat="1" ht="24.15" customHeight="1">
      <c r="B133" s="262"/>
      <c r="C133" s="210" t="s">
        <v>183</v>
      </c>
      <c r="D133" s="210" t="s">
        <v>444</v>
      </c>
      <c r="E133" s="263" t="s">
        <v>4095</v>
      </c>
      <c r="F133" s="264" t="s">
        <v>4560</v>
      </c>
      <c r="G133" s="265" t="s">
        <v>260</v>
      </c>
      <c r="H133" s="266">
        <v>1</v>
      </c>
      <c r="I133" s="266"/>
      <c r="J133" s="267">
        <f t="shared" si="0"/>
        <v>0</v>
      </c>
      <c r="K133" s="268"/>
      <c r="L133" s="269"/>
      <c r="M133" s="270" t="s">
        <v>1</v>
      </c>
      <c r="N133" s="271" t="s">
        <v>41</v>
      </c>
      <c r="P133" s="273">
        <f t="shared" si="1"/>
        <v>0</v>
      </c>
      <c r="Q133" s="273">
        <v>0</v>
      </c>
      <c r="R133" s="273">
        <f t="shared" si="2"/>
        <v>0</v>
      </c>
      <c r="S133" s="273">
        <v>0</v>
      </c>
      <c r="T133" s="274">
        <f t="shared" si="3"/>
        <v>0</v>
      </c>
      <c r="AR133" s="275" t="s">
        <v>206</v>
      </c>
      <c r="AT133" s="275" t="s">
        <v>444</v>
      </c>
      <c r="AU133" s="275" t="s">
        <v>88</v>
      </c>
      <c r="AY133" s="276" t="s">
        <v>177</v>
      </c>
      <c r="BE133" s="277">
        <f t="shared" si="4"/>
        <v>0</v>
      </c>
      <c r="BF133" s="277">
        <f t="shared" si="5"/>
        <v>0</v>
      </c>
      <c r="BG133" s="277">
        <f t="shared" si="6"/>
        <v>0</v>
      </c>
      <c r="BH133" s="277">
        <f t="shared" si="7"/>
        <v>0</v>
      </c>
      <c r="BI133" s="277">
        <f t="shared" si="8"/>
        <v>0</v>
      </c>
      <c r="BJ133" s="276" t="s">
        <v>88</v>
      </c>
      <c r="BK133" s="277">
        <f t="shared" si="9"/>
        <v>0</v>
      </c>
      <c r="BL133" s="276" t="s">
        <v>183</v>
      </c>
      <c r="BM133" s="275" t="s">
        <v>206</v>
      </c>
    </row>
    <row r="134" spans="2:65" s="272" customFormat="1" ht="24.15" customHeight="1">
      <c r="B134" s="262"/>
      <c r="C134" s="210" t="s">
        <v>198</v>
      </c>
      <c r="D134" s="210" t="s">
        <v>444</v>
      </c>
      <c r="E134" s="263" t="s">
        <v>4096</v>
      </c>
      <c r="F134" s="264" t="s">
        <v>4561</v>
      </c>
      <c r="G134" s="265" t="s">
        <v>260</v>
      </c>
      <c r="H134" s="266">
        <v>1</v>
      </c>
      <c r="I134" s="266"/>
      <c r="J134" s="267">
        <f t="shared" si="0"/>
        <v>0</v>
      </c>
      <c r="K134" s="268"/>
      <c r="L134" s="269"/>
      <c r="M134" s="270" t="s">
        <v>1</v>
      </c>
      <c r="N134" s="271" t="s">
        <v>41</v>
      </c>
      <c r="P134" s="273">
        <f t="shared" si="1"/>
        <v>0</v>
      </c>
      <c r="Q134" s="273">
        <v>0</v>
      </c>
      <c r="R134" s="273">
        <f t="shared" si="2"/>
        <v>0</v>
      </c>
      <c r="S134" s="273">
        <v>0</v>
      </c>
      <c r="T134" s="274">
        <f t="shared" si="3"/>
        <v>0</v>
      </c>
      <c r="AR134" s="275" t="s">
        <v>206</v>
      </c>
      <c r="AT134" s="275" t="s">
        <v>444</v>
      </c>
      <c r="AU134" s="275" t="s">
        <v>88</v>
      </c>
      <c r="AY134" s="276" t="s">
        <v>177</v>
      </c>
      <c r="BE134" s="277">
        <f t="shared" si="4"/>
        <v>0</v>
      </c>
      <c r="BF134" s="277">
        <f t="shared" si="5"/>
        <v>0</v>
      </c>
      <c r="BG134" s="277">
        <f t="shared" si="6"/>
        <v>0</v>
      </c>
      <c r="BH134" s="277">
        <f t="shared" si="7"/>
        <v>0</v>
      </c>
      <c r="BI134" s="277">
        <f t="shared" si="8"/>
        <v>0</v>
      </c>
      <c r="BJ134" s="276" t="s">
        <v>88</v>
      </c>
      <c r="BK134" s="277">
        <f t="shared" si="9"/>
        <v>0</v>
      </c>
      <c r="BL134" s="276" t="s">
        <v>183</v>
      </c>
      <c r="BM134" s="275" t="s">
        <v>214</v>
      </c>
    </row>
    <row r="135" spans="2:65" s="272" customFormat="1" ht="24.15" customHeight="1">
      <c r="B135" s="262"/>
      <c r="C135" s="210" t="s">
        <v>196</v>
      </c>
      <c r="D135" s="210" t="s">
        <v>444</v>
      </c>
      <c r="E135" s="263" t="s">
        <v>4097</v>
      </c>
      <c r="F135" s="264" t="s">
        <v>4562</v>
      </c>
      <c r="G135" s="265" t="s">
        <v>260</v>
      </c>
      <c r="H135" s="266">
        <v>2</v>
      </c>
      <c r="I135" s="266"/>
      <c r="J135" s="267">
        <f t="shared" si="0"/>
        <v>0</v>
      </c>
      <c r="K135" s="268"/>
      <c r="L135" s="269"/>
      <c r="M135" s="270" t="s">
        <v>1</v>
      </c>
      <c r="N135" s="271" t="s">
        <v>41</v>
      </c>
      <c r="P135" s="273">
        <f t="shared" si="1"/>
        <v>0</v>
      </c>
      <c r="Q135" s="273">
        <v>0</v>
      </c>
      <c r="R135" s="273">
        <f t="shared" si="2"/>
        <v>0</v>
      </c>
      <c r="S135" s="273">
        <v>0</v>
      </c>
      <c r="T135" s="274">
        <f t="shared" si="3"/>
        <v>0</v>
      </c>
      <c r="AR135" s="275" t="s">
        <v>206</v>
      </c>
      <c r="AT135" s="275" t="s">
        <v>444</v>
      </c>
      <c r="AU135" s="275" t="s">
        <v>88</v>
      </c>
      <c r="AY135" s="276" t="s">
        <v>177</v>
      </c>
      <c r="BE135" s="277">
        <f t="shared" si="4"/>
        <v>0</v>
      </c>
      <c r="BF135" s="277">
        <f t="shared" si="5"/>
        <v>0</v>
      </c>
      <c r="BG135" s="277">
        <f t="shared" si="6"/>
        <v>0</v>
      </c>
      <c r="BH135" s="277">
        <f t="shared" si="7"/>
        <v>0</v>
      </c>
      <c r="BI135" s="277">
        <f t="shared" si="8"/>
        <v>0</v>
      </c>
      <c r="BJ135" s="276" t="s">
        <v>88</v>
      </c>
      <c r="BK135" s="277">
        <f t="shared" si="9"/>
        <v>0</v>
      </c>
      <c r="BL135" s="276" t="s">
        <v>183</v>
      </c>
      <c r="BM135" s="275" t="s">
        <v>220</v>
      </c>
    </row>
    <row r="136" spans="2:65" s="272" customFormat="1" ht="24.15" customHeight="1">
      <c r="B136" s="262"/>
      <c r="C136" s="210" t="s">
        <v>210</v>
      </c>
      <c r="D136" s="210" t="s">
        <v>444</v>
      </c>
      <c r="E136" s="263" t="s">
        <v>4098</v>
      </c>
      <c r="F136" s="264" t="s">
        <v>4099</v>
      </c>
      <c r="G136" s="265" t="s">
        <v>260</v>
      </c>
      <c r="H136" s="266">
        <v>2</v>
      </c>
      <c r="I136" s="266"/>
      <c r="J136" s="267">
        <f t="shared" si="0"/>
        <v>0</v>
      </c>
      <c r="K136" s="268"/>
      <c r="L136" s="269"/>
      <c r="M136" s="270" t="s">
        <v>1</v>
      </c>
      <c r="N136" s="271" t="s">
        <v>41</v>
      </c>
      <c r="P136" s="273">
        <f t="shared" si="1"/>
        <v>0</v>
      </c>
      <c r="Q136" s="273">
        <v>0</v>
      </c>
      <c r="R136" s="273">
        <f t="shared" si="2"/>
        <v>0</v>
      </c>
      <c r="S136" s="273">
        <v>0</v>
      </c>
      <c r="T136" s="274">
        <f t="shared" si="3"/>
        <v>0</v>
      </c>
      <c r="AR136" s="275" t="s">
        <v>206</v>
      </c>
      <c r="AT136" s="275" t="s">
        <v>444</v>
      </c>
      <c r="AU136" s="275" t="s">
        <v>88</v>
      </c>
      <c r="AY136" s="276" t="s">
        <v>177</v>
      </c>
      <c r="BE136" s="277">
        <f t="shared" si="4"/>
        <v>0</v>
      </c>
      <c r="BF136" s="277">
        <f t="shared" si="5"/>
        <v>0</v>
      </c>
      <c r="BG136" s="277">
        <f t="shared" si="6"/>
        <v>0</v>
      </c>
      <c r="BH136" s="277">
        <f t="shared" si="7"/>
        <v>0</v>
      </c>
      <c r="BI136" s="277">
        <f t="shared" si="8"/>
        <v>0</v>
      </c>
      <c r="BJ136" s="276" t="s">
        <v>88</v>
      </c>
      <c r="BK136" s="277">
        <f t="shared" si="9"/>
        <v>0</v>
      </c>
      <c r="BL136" s="276" t="s">
        <v>183</v>
      </c>
      <c r="BM136" s="275" t="s">
        <v>225</v>
      </c>
    </row>
    <row r="137" spans="2:65" s="272" customFormat="1" ht="24.15" customHeight="1">
      <c r="B137" s="262"/>
      <c r="C137" s="210" t="s">
        <v>206</v>
      </c>
      <c r="D137" s="210" t="s">
        <v>444</v>
      </c>
      <c r="E137" s="263" t="s">
        <v>1636</v>
      </c>
      <c r="F137" s="264" t="s">
        <v>1637</v>
      </c>
      <c r="G137" s="265" t="s">
        <v>260</v>
      </c>
      <c r="H137" s="266">
        <v>14</v>
      </c>
      <c r="I137" s="266"/>
      <c r="J137" s="267">
        <f t="shared" si="0"/>
        <v>0</v>
      </c>
      <c r="K137" s="268"/>
      <c r="L137" s="269"/>
      <c r="M137" s="270" t="s">
        <v>1</v>
      </c>
      <c r="N137" s="271" t="s">
        <v>41</v>
      </c>
      <c r="P137" s="273">
        <f t="shared" si="1"/>
        <v>0</v>
      </c>
      <c r="Q137" s="273">
        <v>0</v>
      </c>
      <c r="R137" s="273">
        <f t="shared" si="2"/>
        <v>0</v>
      </c>
      <c r="S137" s="273">
        <v>0</v>
      </c>
      <c r="T137" s="274">
        <f t="shared" si="3"/>
        <v>0</v>
      </c>
      <c r="AR137" s="275" t="s">
        <v>206</v>
      </c>
      <c r="AT137" s="275" t="s">
        <v>444</v>
      </c>
      <c r="AU137" s="275" t="s">
        <v>88</v>
      </c>
      <c r="AY137" s="276" t="s">
        <v>177</v>
      </c>
      <c r="BE137" s="277">
        <f t="shared" si="4"/>
        <v>0</v>
      </c>
      <c r="BF137" s="277">
        <f t="shared" si="5"/>
        <v>0</v>
      </c>
      <c r="BG137" s="277">
        <f t="shared" si="6"/>
        <v>0</v>
      </c>
      <c r="BH137" s="277">
        <f t="shared" si="7"/>
        <v>0</v>
      </c>
      <c r="BI137" s="277">
        <f t="shared" si="8"/>
        <v>0</v>
      </c>
      <c r="BJ137" s="276" t="s">
        <v>88</v>
      </c>
      <c r="BK137" s="277">
        <f t="shared" si="9"/>
        <v>0</v>
      </c>
      <c r="BL137" s="276" t="s">
        <v>183</v>
      </c>
      <c r="BM137" s="275" t="s">
        <v>229</v>
      </c>
    </row>
    <row r="138" spans="2:65" s="272" customFormat="1" ht="24.15" customHeight="1">
      <c r="B138" s="262"/>
      <c r="C138" s="210" t="s">
        <v>222</v>
      </c>
      <c r="D138" s="210" t="s">
        <v>444</v>
      </c>
      <c r="E138" s="263" t="s">
        <v>1638</v>
      </c>
      <c r="F138" s="264" t="s">
        <v>4563</v>
      </c>
      <c r="G138" s="265" t="s">
        <v>260</v>
      </c>
      <c r="H138" s="266">
        <v>5</v>
      </c>
      <c r="I138" s="266"/>
      <c r="J138" s="267">
        <f t="shared" si="0"/>
        <v>0</v>
      </c>
      <c r="K138" s="268"/>
      <c r="L138" s="269"/>
      <c r="M138" s="270" t="s">
        <v>1</v>
      </c>
      <c r="N138" s="271" t="s">
        <v>41</v>
      </c>
      <c r="P138" s="273">
        <f t="shared" si="1"/>
        <v>0</v>
      </c>
      <c r="Q138" s="273">
        <v>0</v>
      </c>
      <c r="R138" s="273">
        <f t="shared" si="2"/>
        <v>0</v>
      </c>
      <c r="S138" s="273">
        <v>0</v>
      </c>
      <c r="T138" s="274">
        <f t="shared" si="3"/>
        <v>0</v>
      </c>
      <c r="AR138" s="275" t="s">
        <v>206</v>
      </c>
      <c r="AT138" s="275" t="s">
        <v>444</v>
      </c>
      <c r="AU138" s="275" t="s">
        <v>88</v>
      </c>
      <c r="AY138" s="276" t="s">
        <v>177</v>
      </c>
      <c r="BE138" s="277">
        <f t="shared" si="4"/>
        <v>0</v>
      </c>
      <c r="BF138" s="277">
        <f t="shared" si="5"/>
        <v>0</v>
      </c>
      <c r="BG138" s="277">
        <f t="shared" si="6"/>
        <v>0</v>
      </c>
      <c r="BH138" s="277">
        <f t="shared" si="7"/>
        <v>0</v>
      </c>
      <c r="BI138" s="277">
        <f t="shared" si="8"/>
        <v>0</v>
      </c>
      <c r="BJ138" s="276" t="s">
        <v>88</v>
      </c>
      <c r="BK138" s="277">
        <f t="shared" si="9"/>
        <v>0</v>
      </c>
      <c r="BL138" s="276" t="s">
        <v>183</v>
      </c>
      <c r="BM138" s="275" t="s">
        <v>234</v>
      </c>
    </row>
    <row r="139" spans="2:65" s="272" customFormat="1" ht="24.15" customHeight="1">
      <c r="B139" s="262"/>
      <c r="C139" s="210" t="s">
        <v>214</v>
      </c>
      <c r="D139" s="210" t="s">
        <v>444</v>
      </c>
      <c r="E139" s="263" t="s">
        <v>4100</v>
      </c>
      <c r="F139" s="264" t="s">
        <v>4564</v>
      </c>
      <c r="G139" s="265" t="s">
        <v>260</v>
      </c>
      <c r="H139" s="266">
        <v>1</v>
      </c>
      <c r="I139" s="266"/>
      <c r="J139" s="267">
        <f t="shared" si="0"/>
        <v>0</v>
      </c>
      <c r="K139" s="268"/>
      <c r="L139" s="269"/>
      <c r="M139" s="270" t="s">
        <v>1</v>
      </c>
      <c r="N139" s="271" t="s">
        <v>41</v>
      </c>
      <c r="P139" s="273">
        <f t="shared" si="1"/>
        <v>0</v>
      </c>
      <c r="Q139" s="273">
        <v>0</v>
      </c>
      <c r="R139" s="273">
        <f t="shared" si="2"/>
        <v>0</v>
      </c>
      <c r="S139" s="273">
        <v>0</v>
      </c>
      <c r="T139" s="274">
        <f t="shared" si="3"/>
        <v>0</v>
      </c>
      <c r="AR139" s="275" t="s">
        <v>206</v>
      </c>
      <c r="AT139" s="275" t="s">
        <v>444</v>
      </c>
      <c r="AU139" s="275" t="s">
        <v>88</v>
      </c>
      <c r="AY139" s="276" t="s">
        <v>177</v>
      </c>
      <c r="BE139" s="277">
        <f t="shared" si="4"/>
        <v>0</v>
      </c>
      <c r="BF139" s="277">
        <f t="shared" si="5"/>
        <v>0</v>
      </c>
      <c r="BG139" s="277">
        <f t="shared" si="6"/>
        <v>0</v>
      </c>
      <c r="BH139" s="277">
        <f t="shared" si="7"/>
        <v>0</v>
      </c>
      <c r="BI139" s="277">
        <f t="shared" si="8"/>
        <v>0</v>
      </c>
      <c r="BJ139" s="276" t="s">
        <v>88</v>
      </c>
      <c r="BK139" s="277">
        <f t="shared" si="9"/>
        <v>0</v>
      </c>
      <c r="BL139" s="276" t="s">
        <v>183</v>
      </c>
      <c r="BM139" s="275" t="s">
        <v>7</v>
      </c>
    </row>
    <row r="140" spans="2:65" s="1" customFormat="1" ht="24.15" customHeight="1">
      <c r="B140" s="143"/>
      <c r="C140" s="186" t="s">
        <v>231</v>
      </c>
      <c r="D140" s="186" t="s">
        <v>444</v>
      </c>
      <c r="E140" s="187" t="s">
        <v>4101</v>
      </c>
      <c r="F140" s="188" t="s">
        <v>4102</v>
      </c>
      <c r="G140" s="189" t="s">
        <v>260</v>
      </c>
      <c r="H140" s="190">
        <v>2</v>
      </c>
      <c r="I140" s="191"/>
      <c r="J140" s="192">
        <f t="shared" si="0"/>
        <v>0</v>
      </c>
      <c r="K140" s="193"/>
      <c r="L140" s="194"/>
      <c r="M140" s="195" t="s">
        <v>1</v>
      </c>
      <c r="N140" s="196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206</v>
      </c>
      <c r="AT140" s="156" t="s">
        <v>444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243</v>
      </c>
    </row>
    <row r="141" spans="2:65" s="11" customFormat="1" ht="22.95" customHeight="1">
      <c r="B141" s="131"/>
      <c r="D141" s="132" t="s">
        <v>74</v>
      </c>
      <c r="E141" s="141" t="s">
        <v>4103</v>
      </c>
      <c r="F141" s="141" t="s">
        <v>4104</v>
      </c>
      <c r="I141" s="134"/>
      <c r="J141" s="142">
        <f>BK141</f>
        <v>0</v>
      </c>
      <c r="L141" s="131"/>
      <c r="M141" s="136"/>
      <c r="P141" s="137">
        <f>SUM(P142:P149)</f>
        <v>0</v>
      </c>
      <c r="R141" s="137">
        <f>SUM(R142:R149)</f>
        <v>0</v>
      </c>
      <c r="T141" s="138">
        <f>SUM(T142:T149)</f>
        <v>0</v>
      </c>
      <c r="AR141" s="132" t="s">
        <v>82</v>
      </c>
      <c r="AT141" s="139" t="s">
        <v>74</v>
      </c>
      <c r="AU141" s="139" t="s">
        <v>82</v>
      </c>
      <c r="AY141" s="132" t="s">
        <v>177</v>
      </c>
      <c r="BK141" s="140">
        <f>SUM(BK142:BK149)</f>
        <v>0</v>
      </c>
    </row>
    <row r="142" spans="2:65" s="1" customFormat="1" ht="16.5" customHeight="1">
      <c r="B142" s="143"/>
      <c r="C142" s="144" t="s">
        <v>220</v>
      </c>
      <c r="D142" s="144" t="s">
        <v>179</v>
      </c>
      <c r="E142" s="145" t="s">
        <v>4105</v>
      </c>
      <c r="F142" s="146" t="s">
        <v>4106</v>
      </c>
      <c r="G142" s="147" t="s">
        <v>260</v>
      </c>
      <c r="H142" s="148">
        <v>1</v>
      </c>
      <c r="I142" s="149"/>
      <c r="J142" s="150">
        <f t="shared" ref="J142:J149" si="10">ROUND(I142*H142,2)</f>
        <v>0</v>
      </c>
      <c r="K142" s="151"/>
      <c r="L142" s="32"/>
      <c r="M142" s="152" t="s">
        <v>1</v>
      </c>
      <c r="N142" s="153" t="s">
        <v>41</v>
      </c>
      <c r="P142" s="154">
        <f t="shared" ref="P142:P149" si="11">O142*H142</f>
        <v>0</v>
      </c>
      <c r="Q142" s="154">
        <v>0</v>
      </c>
      <c r="R142" s="154">
        <f t="shared" ref="R142:R149" si="12">Q142*H142</f>
        <v>0</v>
      </c>
      <c r="S142" s="154">
        <v>0</v>
      </c>
      <c r="T142" s="155">
        <f t="shared" ref="T142:T149" si="13">S142*H142</f>
        <v>0</v>
      </c>
      <c r="AR142" s="156" t="s">
        <v>183</v>
      </c>
      <c r="AT142" s="156" t="s">
        <v>179</v>
      </c>
      <c r="AU142" s="156" t="s">
        <v>88</v>
      </c>
      <c r="AY142" s="17" t="s">
        <v>177</v>
      </c>
      <c r="BE142" s="157">
        <f t="shared" ref="BE142:BE149" si="14">IF(N142="základná",J142,0)</f>
        <v>0</v>
      </c>
      <c r="BF142" s="157">
        <f t="shared" ref="BF142:BF149" si="15">IF(N142="znížená",J142,0)</f>
        <v>0</v>
      </c>
      <c r="BG142" s="157">
        <f t="shared" ref="BG142:BG149" si="16">IF(N142="zákl. prenesená",J142,0)</f>
        <v>0</v>
      </c>
      <c r="BH142" s="157">
        <f t="shared" ref="BH142:BH149" si="17">IF(N142="zníž. prenesená",J142,0)</f>
        <v>0</v>
      </c>
      <c r="BI142" s="157">
        <f t="shared" ref="BI142:BI149" si="18">IF(N142="nulová",J142,0)</f>
        <v>0</v>
      </c>
      <c r="BJ142" s="17" t="s">
        <v>88</v>
      </c>
      <c r="BK142" s="157">
        <f t="shared" ref="BK142:BK149" si="19">ROUND(I142*H142,2)</f>
        <v>0</v>
      </c>
      <c r="BL142" s="17" t="s">
        <v>183</v>
      </c>
      <c r="BM142" s="156" t="s">
        <v>248</v>
      </c>
    </row>
    <row r="143" spans="2:65" s="1" customFormat="1" ht="16.5" customHeight="1">
      <c r="B143" s="143"/>
      <c r="C143" s="144" t="s">
        <v>240</v>
      </c>
      <c r="D143" s="144" t="s">
        <v>179</v>
      </c>
      <c r="E143" s="145" t="s">
        <v>4107</v>
      </c>
      <c r="F143" s="146" t="s">
        <v>4108</v>
      </c>
      <c r="G143" s="147" t="s">
        <v>260</v>
      </c>
      <c r="H143" s="148">
        <v>1</v>
      </c>
      <c r="I143" s="149"/>
      <c r="J143" s="150">
        <f t="shared" si="10"/>
        <v>0</v>
      </c>
      <c r="K143" s="151"/>
      <c r="L143" s="32"/>
      <c r="M143" s="152" t="s">
        <v>1</v>
      </c>
      <c r="N143" s="153" t="s">
        <v>41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AR143" s="156" t="s">
        <v>183</v>
      </c>
      <c r="AT143" s="156" t="s">
        <v>179</v>
      </c>
      <c r="AU143" s="156" t="s">
        <v>88</v>
      </c>
      <c r="AY143" s="17" t="s">
        <v>177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7" t="s">
        <v>88</v>
      </c>
      <c r="BK143" s="157">
        <f t="shared" si="19"/>
        <v>0</v>
      </c>
      <c r="BL143" s="17" t="s">
        <v>183</v>
      </c>
      <c r="BM143" s="156" t="s">
        <v>252</v>
      </c>
    </row>
    <row r="144" spans="2:65" s="1" customFormat="1" ht="16.5" customHeight="1">
      <c r="B144" s="143"/>
      <c r="C144" s="144" t="s">
        <v>225</v>
      </c>
      <c r="D144" s="144" t="s">
        <v>179</v>
      </c>
      <c r="E144" s="145" t="s">
        <v>4109</v>
      </c>
      <c r="F144" s="146" t="s">
        <v>4110</v>
      </c>
      <c r="G144" s="147" t="s">
        <v>260</v>
      </c>
      <c r="H144" s="148">
        <v>3</v>
      </c>
      <c r="I144" s="149"/>
      <c r="J144" s="150">
        <f t="shared" si="10"/>
        <v>0</v>
      </c>
      <c r="K144" s="151"/>
      <c r="L144" s="32"/>
      <c r="M144" s="152" t="s">
        <v>1</v>
      </c>
      <c r="N144" s="153" t="s">
        <v>41</v>
      </c>
      <c r="P144" s="154">
        <f t="shared" si="11"/>
        <v>0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AR144" s="156" t="s">
        <v>183</v>
      </c>
      <c r="AT144" s="156" t="s">
        <v>179</v>
      </c>
      <c r="AU144" s="156" t="s">
        <v>88</v>
      </c>
      <c r="AY144" s="17" t="s">
        <v>177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7" t="s">
        <v>88</v>
      </c>
      <c r="BK144" s="157">
        <f t="shared" si="19"/>
        <v>0</v>
      </c>
      <c r="BL144" s="17" t="s">
        <v>183</v>
      </c>
      <c r="BM144" s="156" t="s">
        <v>255</v>
      </c>
    </row>
    <row r="145" spans="2:65" s="1" customFormat="1" ht="16.5" customHeight="1">
      <c r="B145" s="143"/>
      <c r="C145" s="144" t="s">
        <v>250</v>
      </c>
      <c r="D145" s="144" t="s">
        <v>179</v>
      </c>
      <c r="E145" s="145" t="s">
        <v>4111</v>
      </c>
      <c r="F145" s="146" t="s">
        <v>1641</v>
      </c>
      <c r="G145" s="147" t="s">
        <v>260</v>
      </c>
      <c r="H145" s="148">
        <v>14</v>
      </c>
      <c r="I145" s="149"/>
      <c r="J145" s="150">
        <f t="shared" si="10"/>
        <v>0</v>
      </c>
      <c r="K145" s="151"/>
      <c r="L145" s="32"/>
      <c r="M145" s="152" t="s">
        <v>1</v>
      </c>
      <c r="N145" s="153" t="s">
        <v>41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AR145" s="156" t="s">
        <v>183</v>
      </c>
      <c r="AT145" s="156" t="s">
        <v>179</v>
      </c>
      <c r="AU145" s="156" t="s">
        <v>88</v>
      </c>
      <c r="AY145" s="17" t="s">
        <v>177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7" t="s">
        <v>88</v>
      </c>
      <c r="BK145" s="157">
        <f t="shared" si="19"/>
        <v>0</v>
      </c>
      <c r="BL145" s="17" t="s">
        <v>183</v>
      </c>
      <c r="BM145" s="156" t="s">
        <v>261</v>
      </c>
    </row>
    <row r="146" spans="2:65" s="1" customFormat="1" ht="16.5" customHeight="1">
      <c r="B146" s="143"/>
      <c r="C146" s="144" t="s">
        <v>229</v>
      </c>
      <c r="D146" s="144" t="s">
        <v>179</v>
      </c>
      <c r="E146" s="145" t="s">
        <v>4112</v>
      </c>
      <c r="F146" s="146" t="s">
        <v>4113</v>
      </c>
      <c r="G146" s="147" t="s">
        <v>260</v>
      </c>
      <c r="H146" s="148">
        <v>2</v>
      </c>
      <c r="I146" s="149"/>
      <c r="J146" s="150">
        <f t="shared" si="10"/>
        <v>0</v>
      </c>
      <c r="K146" s="151"/>
      <c r="L146" s="32"/>
      <c r="M146" s="152" t="s">
        <v>1</v>
      </c>
      <c r="N146" s="153" t="s">
        <v>41</v>
      </c>
      <c r="P146" s="154">
        <f t="shared" si="11"/>
        <v>0</v>
      </c>
      <c r="Q146" s="154">
        <v>0</v>
      </c>
      <c r="R146" s="154">
        <f t="shared" si="12"/>
        <v>0</v>
      </c>
      <c r="S146" s="154">
        <v>0</v>
      </c>
      <c r="T146" s="155">
        <f t="shared" si="13"/>
        <v>0</v>
      </c>
      <c r="AR146" s="156" t="s">
        <v>183</v>
      </c>
      <c r="AT146" s="156" t="s">
        <v>179</v>
      </c>
      <c r="AU146" s="156" t="s">
        <v>88</v>
      </c>
      <c r="AY146" s="17" t="s">
        <v>177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7" t="s">
        <v>88</v>
      </c>
      <c r="BK146" s="157">
        <f t="shared" si="19"/>
        <v>0</v>
      </c>
      <c r="BL146" s="17" t="s">
        <v>183</v>
      </c>
      <c r="BM146" s="156" t="s">
        <v>264</v>
      </c>
    </row>
    <row r="147" spans="2:65" s="1" customFormat="1" ht="16.5" customHeight="1">
      <c r="B147" s="143"/>
      <c r="C147" s="144" t="s">
        <v>257</v>
      </c>
      <c r="D147" s="144" t="s">
        <v>179</v>
      </c>
      <c r="E147" s="145" t="s">
        <v>4114</v>
      </c>
      <c r="F147" s="146" t="s">
        <v>1643</v>
      </c>
      <c r="G147" s="147" t="s">
        <v>260</v>
      </c>
      <c r="H147" s="148">
        <v>16</v>
      </c>
      <c r="I147" s="149"/>
      <c r="J147" s="150">
        <f t="shared" si="10"/>
        <v>0</v>
      </c>
      <c r="K147" s="151"/>
      <c r="L147" s="32"/>
      <c r="M147" s="152" t="s">
        <v>1</v>
      </c>
      <c r="N147" s="153" t="s">
        <v>41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AR147" s="156" t="s">
        <v>183</v>
      </c>
      <c r="AT147" s="156" t="s">
        <v>179</v>
      </c>
      <c r="AU147" s="156" t="s">
        <v>88</v>
      </c>
      <c r="AY147" s="17" t="s">
        <v>177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7" t="s">
        <v>88</v>
      </c>
      <c r="BK147" s="157">
        <f t="shared" si="19"/>
        <v>0</v>
      </c>
      <c r="BL147" s="17" t="s">
        <v>183</v>
      </c>
      <c r="BM147" s="156" t="s">
        <v>276</v>
      </c>
    </row>
    <row r="148" spans="2:65" s="1" customFormat="1" ht="16.5" customHeight="1">
      <c r="B148" s="143"/>
      <c r="C148" s="144" t="s">
        <v>234</v>
      </c>
      <c r="D148" s="144" t="s">
        <v>179</v>
      </c>
      <c r="E148" s="145" t="s">
        <v>4115</v>
      </c>
      <c r="F148" s="146" t="s">
        <v>4116</v>
      </c>
      <c r="G148" s="147" t="s">
        <v>260</v>
      </c>
      <c r="H148" s="148">
        <v>1</v>
      </c>
      <c r="I148" s="149"/>
      <c r="J148" s="150">
        <f t="shared" si="10"/>
        <v>0</v>
      </c>
      <c r="K148" s="151"/>
      <c r="L148" s="32"/>
      <c r="M148" s="152" t="s">
        <v>1</v>
      </c>
      <c r="N148" s="153" t="s">
        <v>41</v>
      </c>
      <c r="P148" s="154">
        <f t="shared" si="11"/>
        <v>0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AR148" s="156" t="s">
        <v>183</v>
      </c>
      <c r="AT148" s="156" t="s">
        <v>179</v>
      </c>
      <c r="AU148" s="156" t="s">
        <v>88</v>
      </c>
      <c r="AY148" s="17" t="s">
        <v>177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7" t="s">
        <v>88</v>
      </c>
      <c r="BK148" s="157">
        <f t="shared" si="19"/>
        <v>0</v>
      </c>
      <c r="BL148" s="17" t="s">
        <v>183</v>
      </c>
      <c r="BM148" s="156" t="s">
        <v>296</v>
      </c>
    </row>
    <row r="149" spans="2:65" s="1" customFormat="1" ht="16.5" customHeight="1">
      <c r="B149" s="143"/>
      <c r="C149" s="144" t="s">
        <v>273</v>
      </c>
      <c r="D149" s="144" t="s">
        <v>179</v>
      </c>
      <c r="E149" s="145" t="s">
        <v>4117</v>
      </c>
      <c r="F149" s="146" t="s">
        <v>4118</v>
      </c>
      <c r="G149" s="147" t="s">
        <v>260</v>
      </c>
      <c r="H149" s="148">
        <v>5</v>
      </c>
      <c r="I149" s="149"/>
      <c r="J149" s="150">
        <f t="shared" si="10"/>
        <v>0</v>
      </c>
      <c r="K149" s="151"/>
      <c r="L149" s="32"/>
      <c r="M149" s="152" t="s">
        <v>1</v>
      </c>
      <c r="N149" s="153" t="s">
        <v>41</v>
      </c>
      <c r="P149" s="154">
        <f t="shared" si="11"/>
        <v>0</v>
      </c>
      <c r="Q149" s="154">
        <v>0</v>
      </c>
      <c r="R149" s="154">
        <f t="shared" si="12"/>
        <v>0</v>
      </c>
      <c r="S149" s="154">
        <v>0</v>
      </c>
      <c r="T149" s="155">
        <f t="shared" si="13"/>
        <v>0</v>
      </c>
      <c r="AR149" s="156" t="s">
        <v>183</v>
      </c>
      <c r="AT149" s="156" t="s">
        <v>179</v>
      </c>
      <c r="AU149" s="156" t="s">
        <v>88</v>
      </c>
      <c r="AY149" s="17" t="s">
        <v>177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7" t="s">
        <v>88</v>
      </c>
      <c r="BK149" s="157">
        <f t="shared" si="19"/>
        <v>0</v>
      </c>
      <c r="BL149" s="17" t="s">
        <v>183</v>
      </c>
      <c r="BM149" s="156" t="s">
        <v>301</v>
      </c>
    </row>
    <row r="150" spans="2:65" s="11" customFormat="1" ht="22.95" customHeight="1">
      <c r="B150" s="131"/>
      <c r="D150" s="132" t="s">
        <v>74</v>
      </c>
      <c r="E150" s="141" t="s">
        <v>4119</v>
      </c>
      <c r="F150" s="141" t="s">
        <v>4120</v>
      </c>
      <c r="I150" s="134"/>
      <c r="J150" s="142">
        <f>BK150</f>
        <v>0</v>
      </c>
      <c r="L150" s="131"/>
      <c r="M150" s="136"/>
      <c r="P150" s="137">
        <f>SUM(P151:P162)</f>
        <v>0</v>
      </c>
      <c r="R150" s="137">
        <f>SUM(R151:R162)</f>
        <v>0</v>
      </c>
      <c r="T150" s="138">
        <f>SUM(T151:T162)</f>
        <v>0</v>
      </c>
      <c r="AR150" s="132" t="s">
        <v>82</v>
      </c>
      <c r="AT150" s="139" t="s">
        <v>74</v>
      </c>
      <c r="AU150" s="139" t="s">
        <v>82</v>
      </c>
      <c r="AY150" s="132" t="s">
        <v>177</v>
      </c>
      <c r="BK150" s="140">
        <f>SUM(BK151:BK162)</f>
        <v>0</v>
      </c>
    </row>
    <row r="151" spans="2:65" s="1" customFormat="1" ht="16.5" customHeight="1">
      <c r="B151" s="143"/>
      <c r="C151" s="186" t="s">
        <v>7</v>
      </c>
      <c r="D151" s="186" t="s">
        <v>444</v>
      </c>
      <c r="E151" s="187" t="s">
        <v>1646</v>
      </c>
      <c r="F151" s="188" t="s">
        <v>1647</v>
      </c>
      <c r="G151" s="189" t="s">
        <v>213</v>
      </c>
      <c r="H151" s="190">
        <v>1580</v>
      </c>
      <c r="I151" s="191"/>
      <c r="J151" s="192">
        <f t="shared" ref="J151:J162" si="20">ROUND(I151*H151,2)</f>
        <v>0</v>
      </c>
      <c r="K151" s="193"/>
      <c r="L151" s="194"/>
      <c r="M151" s="195" t="s">
        <v>1</v>
      </c>
      <c r="N151" s="196" t="s">
        <v>41</v>
      </c>
      <c r="P151" s="154">
        <f t="shared" ref="P151:P162" si="21">O151*H151</f>
        <v>0</v>
      </c>
      <c r="Q151" s="154">
        <v>0</v>
      </c>
      <c r="R151" s="154">
        <f t="shared" ref="R151:R162" si="22">Q151*H151</f>
        <v>0</v>
      </c>
      <c r="S151" s="154">
        <v>0</v>
      </c>
      <c r="T151" s="155">
        <f t="shared" ref="T151:T162" si="23">S151*H151</f>
        <v>0</v>
      </c>
      <c r="AR151" s="156" t="s">
        <v>206</v>
      </c>
      <c r="AT151" s="156" t="s">
        <v>444</v>
      </c>
      <c r="AU151" s="156" t="s">
        <v>88</v>
      </c>
      <c r="AY151" s="17" t="s">
        <v>177</v>
      </c>
      <c r="BE151" s="157">
        <f t="shared" ref="BE151:BE162" si="24">IF(N151="základná",J151,0)</f>
        <v>0</v>
      </c>
      <c r="BF151" s="157">
        <f t="shared" ref="BF151:BF162" si="25">IF(N151="znížená",J151,0)</f>
        <v>0</v>
      </c>
      <c r="BG151" s="157">
        <f t="shared" ref="BG151:BG162" si="26">IF(N151="zákl. prenesená",J151,0)</f>
        <v>0</v>
      </c>
      <c r="BH151" s="157">
        <f t="shared" ref="BH151:BH162" si="27">IF(N151="zníž. prenesená",J151,0)</f>
        <v>0</v>
      </c>
      <c r="BI151" s="157">
        <f t="shared" ref="BI151:BI162" si="28">IF(N151="nulová",J151,0)</f>
        <v>0</v>
      </c>
      <c r="BJ151" s="17" t="s">
        <v>88</v>
      </c>
      <c r="BK151" s="157">
        <f t="shared" ref="BK151:BK162" si="29">ROUND(I151*H151,2)</f>
        <v>0</v>
      </c>
      <c r="BL151" s="17" t="s">
        <v>183</v>
      </c>
      <c r="BM151" s="156" t="s">
        <v>305</v>
      </c>
    </row>
    <row r="152" spans="2:65" s="1" customFormat="1" ht="16.5" customHeight="1">
      <c r="B152" s="143"/>
      <c r="C152" s="186" t="s">
        <v>299</v>
      </c>
      <c r="D152" s="186" t="s">
        <v>444</v>
      </c>
      <c r="E152" s="187" t="s">
        <v>4121</v>
      </c>
      <c r="F152" s="188" t="s">
        <v>4122</v>
      </c>
      <c r="G152" s="189" t="s">
        <v>213</v>
      </c>
      <c r="H152" s="190">
        <v>77</v>
      </c>
      <c r="I152" s="191"/>
      <c r="J152" s="192">
        <f t="shared" si="20"/>
        <v>0</v>
      </c>
      <c r="K152" s="193"/>
      <c r="L152" s="194"/>
      <c r="M152" s="195" t="s">
        <v>1</v>
      </c>
      <c r="N152" s="196" t="s">
        <v>41</v>
      </c>
      <c r="P152" s="154">
        <f t="shared" si="21"/>
        <v>0</v>
      </c>
      <c r="Q152" s="154">
        <v>0</v>
      </c>
      <c r="R152" s="154">
        <f t="shared" si="22"/>
        <v>0</v>
      </c>
      <c r="S152" s="154">
        <v>0</v>
      </c>
      <c r="T152" s="155">
        <f t="shared" si="23"/>
        <v>0</v>
      </c>
      <c r="AR152" s="156" t="s">
        <v>206</v>
      </c>
      <c r="AT152" s="156" t="s">
        <v>444</v>
      </c>
      <c r="AU152" s="156" t="s">
        <v>88</v>
      </c>
      <c r="AY152" s="17" t="s">
        <v>177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7" t="s">
        <v>88</v>
      </c>
      <c r="BK152" s="157">
        <f t="shared" si="29"/>
        <v>0</v>
      </c>
      <c r="BL152" s="17" t="s">
        <v>183</v>
      </c>
      <c r="BM152" s="156" t="s">
        <v>311</v>
      </c>
    </row>
    <row r="153" spans="2:65" s="1" customFormat="1" ht="21.75" customHeight="1">
      <c r="B153" s="143"/>
      <c r="C153" s="186" t="s">
        <v>243</v>
      </c>
      <c r="D153" s="186" t="s">
        <v>444</v>
      </c>
      <c r="E153" s="187" t="s">
        <v>1648</v>
      </c>
      <c r="F153" s="188" t="s">
        <v>1649</v>
      </c>
      <c r="G153" s="189" t="s">
        <v>213</v>
      </c>
      <c r="H153" s="190">
        <v>640</v>
      </c>
      <c r="I153" s="191"/>
      <c r="J153" s="192">
        <f t="shared" si="20"/>
        <v>0</v>
      </c>
      <c r="K153" s="193"/>
      <c r="L153" s="194"/>
      <c r="M153" s="195" t="s">
        <v>1</v>
      </c>
      <c r="N153" s="196" t="s">
        <v>41</v>
      </c>
      <c r="P153" s="154">
        <f t="shared" si="21"/>
        <v>0</v>
      </c>
      <c r="Q153" s="154">
        <v>0</v>
      </c>
      <c r="R153" s="154">
        <f t="shared" si="22"/>
        <v>0</v>
      </c>
      <c r="S153" s="154">
        <v>0</v>
      </c>
      <c r="T153" s="155">
        <f t="shared" si="23"/>
        <v>0</v>
      </c>
      <c r="AR153" s="156" t="s">
        <v>206</v>
      </c>
      <c r="AT153" s="156" t="s">
        <v>444</v>
      </c>
      <c r="AU153" s="156" t="s">
        <v>88</v>
      </c>
      <c r="AY153" s="17" t="s">
        <v>177</v>
      </c>
      <c r="BE153" s="157">
        <f t="shared" si="24"/>
        <v>0</v>
      </c>
      <c r="BF153" s="157">
        <f t="shared" si="25"/>
        <v>0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7" t="s">
        <v>88</v>
      </c>
      <c r="BK153" s="157">
        <f t="shared" si="29"/>
        <v>0</v>
      </c>
      <c r="BL153" s="17" t="s">
        <v>183</v>
      </c>
      <c r="BM153" s="156" t="s">
        <v>314</v>
      </c>
    </row>
    <row r="154" spans="2:65" s="1" customFormat="1" ht="16.5" customHeight="1">
      <c r="B154" s="143"/>
      <c r="C154" s="186" t="s">
        <v>308</v>
      </c>
      <c r="D154" s="186" t="s">
        <v>444</v>
      </c>
      <c r="E154" s="187" t="s">
        <v>1650</v>
      </c>
      <c r="F154" s="188" t="s">
        <v>1651</v>
      </c>
      <c r="G154" s="189" t="s">
        <v>260</v>
      </c>
      <c r="H154" s="190">
        <v>20</v>
      </c>
      <c r="I154" s="191"/>
      <c r="J154" s="192">
        <f t="shared" si="20"/>
        <v>0</v>
      </c>
      <c r="K154" s="193"/>
      <c r="L154" s="194"/>
      <c r="M154" s="195" t="s">
        <v>1</v>
      </c>
      <c r="N154" s="196" t="s">
        <v>41</v>
      </c>
      <c r="P154" s="154">
        <f t="shared" si="21"/>
        <v>0</v>
      </c>
      <c r="Q154" s="154">
        <v>0</v>
      </c>
      <c r="R154" s="154">
        <f t="shared" si="22"/>
        <v>0</v>
      </c>
      <c r="S154" s="154">
        <v>0</v>
      </c>
      <c r="T154" s="155">
        <f t="shared" si="23"/>
        <v>0</v>
      </c>
      <c r="AR154" s="156" t="s">
        <v>206</v>
      </c>
      <c r="AT154" s="156" t="s">
        <v>444</v>
      </c>
      <c r="AU154" s="156" t="s">
        <v>88</v>
      </c>
      <c r="AY154" s="17" t="s">
        <v>177</v>
      </c>
      <c r="BE154" s="157">
        <f t="shared" si="24"/>
        <v>0</v>
      </c>
      <c r="BF154" s="157">
        <f t="shared" si="25"/>
        <v>0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7" t="s">
        <v>88</v>
      </c>
      <c r="BK154" s="157">
        <f t="shared" si="29"/>
        <v>0</v>
      </c>
      <c r="BL154" s="17" t="s">
        <v>183</v>
      </c>
      <c r="BM154" s="156" t="s">
        <v>318</v>
      </c>
    </row>
    <row r="155" spans="2:65" s="1" customFormat="1" ht="16.5" customHeight="1">
      <c r="B155" s="143"/>
      <c r="C155" s="186" t="s">
        <v>248</v>
      </c>
      <c r="D155" s="186" t="s">
        <v>444</v>
      </c>
      <c r="E155" s="187" t="s">
        <v>1652</v>
      </c>
      <c r="F155" s="188" t="s">
        <v>1653</v>
      </c>
      <c r="G155" s="189" t="s">
        <v>260</v>
      </c>
      <c r="H155" s="190">
        <v>40</v>
      </c>
      <c r="I155" s="191"/>
      <c r="J155" s="192">
        <f t="shared" si="20"/>
        <v>0</v>
      </c>
      <c r="K155" s="193"/>
      <c r="L155" s="194"/>
      <c r="M155" s="195" t="s">
        <v>1</v>
      </c>
      <c r="N155" s="196" t="s">
        <v>41</v>
      </c>
      <c r="P155" s="154">
        <f t="shared" si="21"/>
        <v>0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AR155" s="156" t="s">
        <v>206</v>
      </c>
      <c r="AT155" s="156" t="s">
        <v>444</v>
      </c>
      <c r="AU155" s="156" t="s">
        <v>88</v>
      </c>
      <c r="AY155" s="17" t="s">
        <v>177</v>
      </c>
      <c r="BE155" s="157">
        <f t="shared" si="24"/>
        <v>0</v>
      </c>
      <c r="BF155" s="157">
        <f t="shared" si="25"/>
        <v>0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7" t="s">
        <v>88</v>
      </c>
      <c r="BK155" s="157">
        <f t="shared" si="29"/>
        <v>0</v>
      </c>
      <c r="BL155" s="17" t="s">
        <v>183</v>
      </c>
      <c r="BM155" s="156" t="s">
        <v>321</v>
      </c>
    </row>
    <row r="156" spans="2:65" s="1" customFormat="1" ht="16.5" customHeight="1">
      <c r="B156" s="143"/>
      <c r="C156" s="186" t="s">
        <v>315</v>
      </c>
      <c r="D156" s="186" t="s">
        <v>444</v>
      </c>
      <c r="E156" s="187" t="s">
        <v>1654</v>
      </c>
      <c r="F156" s="188" t="s">
        <v>1655</v>
      </c>
      <c r="G156" s="189" t="s">
        <v>260</v>
      </c>
      <c r="H156" s="190">
        <v>60</v>
      </c>
      <c r="I156" s="191"/>
      <c r="J156" s="192">
        <f t="shared" si="20"/>
        <v>0</v>
      </c>
      <c r="K156" s="193"/>
      <c r="L156" s="194"/>
      <c r="M156" s="195" t="s">
        <v>1</v>
      </c>
      <c r="N156" s="196" t="s">
        <v>41</v>
      </c>
      <c r="P156" s="154">
        <f t="shared" si="21"/>
        <v>0</v>
      </c>
      <c r="Q156" s="154">
        <v>0</v>
      </c>
      <c r="R156" s="154">
        <f t="shared" si="22"/>
        <v>0</v>
      </c>
      <c r="S156" s="154">
        <v>0</v>
      </c>
      <c r="T156" s="155">
        <f t="shared" si="23"/>
        <v>0</v>
      </c>
      <c r="AR156" s="156" t="s">
        <v>206</v>
      </c>
      <c r="AT156" s="156" t="s">
        <v>444</v>
      </c>
      <c r="AU156" s="156" t="s">
        <v>88</v>
      </c>
      <c r="AY156" s="17" t="s">
        <v>177</v>
      </c>
      <c r="BE156" s="157">
        <f t="shared" si="24"/>
        <v>0</v>
      </c>
      <c r="BF156" s="157">
        <f t="shared" si="25"/>
        <v>0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7" t="s">
        <v>88</v>
      </c>
      <c r="BK156" s="157">
        <f t="shared" si="29"/>
        <v>0</v>
      </c>
      <c r="BL156" s="17" t="s">
        <v>183</v>
      </c>
      <c r="BM156" s="156" t="s">
        <v>325</v>
      </c>
    </row>
    <row r="157" spans="2:65" s="1" customFormat="1" ht="24.15" customHeight="1">
      <c r="B157" s="143"/>
      <c r="C157" s="186" t="s">
        <v>252</v>
      </c>
      <c r="D157" s="186" t="s">
        <v>444</v>
      </c>
      <c r="E157" s="187" t="s">
        <v>1656</v>
      </c>
      <c r="F157" s="188" t="s">
        <v>1762</v>
      </c>
      <c r="G157" s="189" t="s">
        <v>213</v>
      </c>
      <c r="H157" s="190">
        <v>25</v>
      </c>
      <c r="I157" s="191"/>
      <c r="J157" s="192">
        <f t="shared" si="20"/>
        <v>0</v>
      </c>
      <c r="K157" s="193"/>
      <c r="L157" s="194"/>
      <c r="M157" s="195" t="s">
        <v>1</v>
      </c>
      <c r="N157" s="196" t="s">
        <v>41</v>
      </c>
      <c r="P157" s="154">
        <f t="shared" si="21"/>
        <v>0</v>
      </c>
      <c r="Q157" s="154">
        <v>0</v>
      </c>
      <c r="R157" s="154">
        <f t="shared" si="22"/>
        <v>0</v>
      </c>
      <c r="S157" s="154">
        <v>0</v>
      </c>
      <c r="T157" s="155">
        <f t="shared" si="23"/>
        <v>0</v>
      </c>
      <c r="AR157" s="156" t="s">
        <v>206</v>
      </c>
      <c r="AT157" s="156" t="s">
        <v>444</v>
      </c>
      <c r="AU157" s="156" t="s">
        <v>88</v>
      </c>
      <c r="AY157" s="17" t="s">
        <v>177</v>
      </c>
      <c r="BE157" s="157">
        <f t="shared" si="24"/>
        <v>0</v>
      </c>
      <c r="BF157" s="157">
        <f t="shared" si="25"/>
        <v>0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7" t="s">
        <v>88</v>
      </c>
      <c r="BK157" s="157">
        <f t="shared" si="29"/>
        <v>0</v>
      </c>
      <c r="BL157" s="17" t="s">
        <v>183</v>
      </c>
      <c r="BM157" s="156" t="s">
        <v>328</v>
      </c>
    </row>
    <row r="158" spans="2:65" s="1" customFormat="1" ht="24.15" customHeight="1">
      <c r="B158" s="143"/>
      <c r="C158" s="186" t="s">
        <v>322</v>
      </c>
      <c r="D158" s="186" t="s">
        <v>444</v>
      </c>
      <c r="E158" s="187" t="s">
        <v>1749</v>
      </c>
      <c r="F158" s="188" t="s">
        <v>1764</v>
      </c>
      <c r="G158" s="189" t="s">
        <v>213</v>
      </c>
      <c r="H158" s="190">
        <v>150</v>
      </c>
      <c r="I158" s="191"/>
      <c r="J158" s="192">
        <f t="shared" si="20"/>
        <v>0</v>
      </c>
      <c r="K158" s="193"/>
      <c r="L158" s="194"/>
      <c r="M158" s="195" t="s">
        <v>1</v>
      </c>
      <c r="N158" s="196" t="s">
        <v>41</v>
      </c>
      <c r="P158" s="154">
        <f t="shared" si="21"/>
        <v>0</v>
      </c>
      <c r="Q158" s="154">
        <v>0</v>
      </c>
      <c r="R158" s="154">
        <f t="shared" si="22"/>
        <v>0</v>
      </c>
      <c r="S158" s="154">
        <v>0</v>
      </c>
      <c r="T158" s="155">
        <f t="shared" si="23"/>
        <v>0</v>
      </c>
      <c r="AR158" s="156" t="s">
        <v>206</v>
      </c>
      <c r="AT158" s="156" t="s">
        <v>444</v>
      </c>
      <c r="AU158" s="156" t="s">
        <v>88</v>
      </c>
      <c r="AY158" s="17" t="s">
        <v>177</v>
      </c>
      <c r="BE158" s="157">
        <f t="shared" si="24"/>
        <v>0</v>
      </c>
      <c r="BF158" s="157">
        <f t="shared" si="25"/>
        <v>0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7" t="s">
        <v>88</v>
      </c>
      <c r="BK158" s="157">
        <f t="shared" si="29"/>
        <v>0</v>
      </c>
      <c r="BL158" s="17" t="s">
        <v>183</v>
      </c>
      <c r="BM158" s="156" t="s">
        <v>333</v>
      </c>
    </row>
    <row r="159" spans="2:65" s="1" customFormat="1" ht="24.15" customHeight="1">
      <c r="B159" s="143"/>
      <c r="C159" s="186" t="s">
        <v>255</v>
      </c>
      <c r="D159" s="186" t="s">
        <v>444</v>
      </c>
      <c r="E159" s="187" t="s">
        <v>1751</v>
      </c>
      <c r="F159" s="188" t="s">
        <v>1766</v>
      </c>
      <c r="G159" s="189" t="s">
        <v>213</v>
      </c>
      <c r="H159" s="190">
        <v>190</v>
      </c>
      <c r="I159" s="191"/>
      <c r="J159" s="192">
        <f t="shared" si="20"/>
        <v>0</v>
      </c>
      <c r="K159" s="193"/>
      <c r="L159" s="194"/>
      <c r="M159" s="195" t="s">
        <v>1</v>
      </c>
      <c r="N159" s="196" t="s">
        <v>41</v>
      </c>
      <c r="P159" s="154">
        <f t="shared" si="21"/>
        <v>0</v>
      </c>
      <c r="Q159" s="154">
        <v>0</v>
      </c>
      <c r="R159" s="154">
        <f t="shared" si="22"/>
        <v>0</v>
      </c>
      <c r="S159" s="154">
        <v>0</v>
      </c>
      <c r="T159" s="155">
        <f t="shared" si="23"/>
        <v>0</v>
      </c>
      <c r="AR159" s="156" t="s">
        <v>206</v>
      </c>
      <c r="AT159" s="156" t="s">
        <v>444</v>
      </c>
      <c r="AU159" s="156" t="s">
        <v>88</v>
      </c>
      <c r="AY159" s="17" t="s">
        <v>177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7" t="s">
        <v>88</v>
      </c>
      <c r="BK159" s="157">
        <f t="shared" si="29"/>
        <v>0</v>
      </c>
      <c r="BL159" s="17" t="s">
        <v>183</v>
      </c>
      <c r="BM159" s="156" t="s">
        <v>336</v>
      </c>
    </row>
    <row r="160" spans="2:65" s="1" customFormat="1" ht="24.15" customHeight="1">
      <c r="B160" s="143"/>
      <c r="C160" s="186" t="s">
        <v>330</v>
      </c>
      <c r="D160" s="186" t="s">
        <v>444</v>
      </c>
      <c r="E160" s="187" t="s">
        <v>1753</v>
      </c>
      <c r="F160" s="188" t="s">
        <v>1657</v>
      </c>
      <c r="G160" s="189" t="s">
        <v>213</v>
      </c>
      <c r="H160" s="190">
        <v>500</v>
      </c>
      <c r="I160" s="191"/>
      <c r="J160" s="192">
        <f t="shared" si="20"/>
        <v>0</v>
      </c>
      <c r="K160" s="193"/>
      <c r="L160" s="194"/>
      <c r="M160" s="195" t="s">
        <v>1</v>
      </c>
      <c r="N160" s="196" t="s">
        <v>41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AR160" s="156" t="s">
        <v>206</v>
      </c>
      <c r="AT160" s="156" t="s">
        <v>444</v>
      </c>
      <c r="AU160" s="156" t="s">
        <v>88</v>
      </c>
      <c r="AY160" s="17" t="s">
        <v>177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7" t="s">
        <v>88</v>
      </c>
      <c r="BK160" s="157">
        <f t="shared" si="29"/>
        <v>0</v>
      </c>
      <c r="BL160" s="17" t="s">
        <v>183</v>
      </c>
      <c r="BM160" s="156" t="s">
        <v>342</v>
      </c>
    </row>
    <row r="161" spans="2:65" s="1" customFormat="1" ht="16.5" customHeight="1">
      <c r="B161" s="143"/>
      <c r="C161" s="186" t="s">
        <v>261</v>
      </c>
      <c r="D161" s="186" t="s">
        <v>444</v>
      </c>
      <c r="E161" s="187" t="s">
        <v>4123</v>
      </c>
      <c r="F161" s="188" t="s">
        <v>4124</v>
      </c>
      <c r="G161" s="189" t="s">
        <v>260</v>
      </c>
      <c r="H161" s="190">
        <v>1</v>
      </c>
      <c r="I161" s="191"/>
      <c r="J161" s="192">
        <f t="shared" si="20"/>
        <v>0</v>
      </c>
      <c r="K161" s="193"/>
      <c r="L161" s="194"/>
      <c r="M161" s="195" t="s">
        <v>1</v>
      </c>
      <c r="N161" s="196" t="s">
        <v>41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AR161" s="156" t="s">
        <v>206</v>
      </c>
      <c r="AT161" s="156" t="s">
        <v>444</v>
      </c>
      <c r="AU161" s="156" t="s">
        <v>88</v>
      </c>
      <c r="AY161" s="17" t="s">
        <v>177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88</v>
      </c>
      <c r="BK161" s="157">
        <f t="shared" si="29"/>
        <v>0</v>
      </c>
      <c r="BL161" s="17" t="s">
        <v>183</v>
      </c>
      <c r="BM161" s="156" t="s">
        <v>346</v>
      </c>
    </row>
    <row r="162" spans="2:65" s="1" customFormat="1" ht="16.5" customHeight="1">
      <c r="B162" s="143"/>
      <c r="C162" s="186" t="s">
        <v>339</v>
      </c>
      <c r="D162" s="186" t="s">
        <v>444</v>
      </c>
      <c r="E162" s="187" t="s">
        <v>4125</v>
      </c>
      <c r="F162" s="188" t="s">
        <v>4126</v>
      </c>
      <c r="G162" s="189" t="s">
        <v>260</v>
      </c>
      <c r="H162" s="190">
        <v>1</v>
      </c>
      <c r="I162" s="191"/>
      <c r="J162" s="192">
        <f t="shared" si="20"/>
        <v>0</v>
      </c>
      <c r="K162" s="193"/>
      <c r="L162" s="194"/>
      <c r="M162" s="195" t="s">
        <v>1</v>
      </c>
      <c r="N162" s="196" t="s">
        <v>41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AR162" s="156" t="s">
        <v>206</v>
      </c>
      <c r="AT162" s="156" t="s">
        <v>444</v>
      </c>
      <c r="AU162" s="156" t="s">
        <v>88</v>
      </c>
      <c r="AY162" s="17" t="s">
        <v>177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88</v>
      </c>
      <c r="BK162" s="157">
        <f t="shared" si="29"/>
        <v>0</v>
      </c>
      <c r="BL162" s="17" t="s">
        <v>183</v>
      </c>
      <c r="BM162" s="156" t="s">
        <v>351</v>
      </c>
    </row>
    <row r="163" spans="2:65" s="11" customFormat="1" ht="22.95" customHeight="1">
      <c r="B163" s="131"/>
      <c r="D163" s="132" t="s">
        <v>74</v>
      </c>
      <c r="E163" s="141" t="s">
        <v>4127</v>
      </c>
      <c r="F163" s="141" t="s">
        <v>4128</v>
      </c>
      <c r="I163" s="134"/>
      <c r="J163" s="142">
        <f>BK163</f>
        <v>0</v>
      </c>
      <c r="L163" s="131"/>
      <c r="M163" s="136"/>
      <c r="P163" s="137">
        <f>SUM(P164:P174)</f>
        <v>0</v>
      </c>
      <c r="R163" s="137">
        <f>SUM(R164:R174)</f>
        <v>0</v>
      </c>
      <c r="T163" s="138">
        <f>SUM(T164:T174)</f>
        <v>0</v>
      </c>
      <c r="AR163" s="132" t="s">
        <v>82</v>
      </c>
      <c r="AT163" s="139" t="s">
        <v>74</v>
      </c>
      <c r="AU163" s="139" t="s">
        <v>82</v>
      </c>
      <c r="AY163" s="132" t="s">
        <v>177</v>
      </c>
      <c r="BK163" s="140">
        <f>SUM(BK164:BK174)</f>
        <v>0</v>
      </c>
    </row>
    <row r="164" spans="2:65" s="1" customFormat="1" ht="16.5" customHeight="1">
      <c r="B164" s="143"/>
      <c r="C164" s="144" t="s">
        <v>264</v>
      </c>
      <c r="D164" s="144" t="s">
        <v>179</v>
      </c>
      <c r="E164" s="145" t="s">
        <v>1658</v>
      </c>
      <c r="F164" s="146" t="s">
        <v>1659</v>
      </c>
      <c r="G164" s="147" t="s">
        <v>213</v>
      </c>
      <c r="H164" s="148">
        <v>1580</v>
      </c>
      <c r="I164" s="149"/>
      <c r="J164" s="150">
        <f t="shared" ref="J164:J174" si="30">ROUND(I164*H164,2)</f>
        <v>0</v>
      </c>
      <c r="K164" s="151"/>
      <c r="L164" s="32"/>
      <c r="M164" s="152" t="s">
        <v>1</v>
      </c>
      <c r="N164" s="153" t="s">
        <v>41</v>
      </c>
      <c r="P164" s="154">
        <f t="shared" ref="P164:P174" si="31">O164*H164</f>
        <v>0</v>
      </c>
      <c r="Q164" s="154">
        <v>0</v>
      </c>
      <c r="R164" s="154">
        <f t="shared" ref="R164:R174" si="32">Q164*H164</f>
        <v>0</v>
      </c>
      <c r="S164" s="154">
        <v>0</v>
      </c>
      <c r="T164" s="155">
        <f t="shared" ref="T164:T174" si="33">S164*H164</f>
        <v>0</v>
      </c>
      <c r="AR164" s="156" t="s">
        <v>183</v>
      </c>
      <c r="AT164" s="156" t="s">
        <v>179</v>
      </c>
      <c r="AU164" s="156" t="s">
        <v>88</v>
      </c>
      <c r="AY164" s="17" t="s">
        <v>177</v>
      </c>
      <c r="BE164" s="157">
        <f t="shared" ref="BE164:BE174" si="34">IF(N164="základná",J164,0)</f>
        <v>0</v>
      </c>
      <c r="BF164" s="157">
        <f t="shared" ref="BF164:BF174" si="35">IF(N164="znížená",J164,0)</f>
        <v>0</v>
      </c>
      <c r="BG164" s="157">
        <f t="shared" ref="BG164:BG174" si="36">IF(N164="zákl. prenesená",J164,0)</f>
        <v>0</v>
      </c>
      <c r="BH164" s="157">
        <f t="shared" ref="BH164:BH174" si="37">IF(N164="zníž. prenesená",J164,0)</f>
        <v>0</v>
      </c>
      <c r="BI164" s="157">
        <f t="shared" ref="BI164:BI174" si="38">IF(N164="nulová",J164,0)</f>
        <v>0</v>
      </c>
      <c r="BJ164" s="17" t="s">
        <v>88</v>
      </c>
      <c r="BK164" s="157">
        <f t="shared" ref="BK164:BK174" si="39">ROUND(I164*H164,2)</f>
        <v>0</v>
      </c>
      <c r="BL164" s="17" t="s">
        <v>183</v>
      </c>
      <c r="BM164" s="156" t="s">
        <v>356</v>
      </c>
    </row>
    <row r="165" spans="2:65" s="1" customFormat="1" ht="16.5" customHeight="1">
      <c r="B165" s="143"/>
      <c r="C165" s="144" t="s">
        <v>347</v>
      </c>
      <c r="D165" s="144" t="s">
        <v>179</v>
      </c>
      <c r="E165" s="145" t="s">
        <v>1660</v>
      </c>
      <c r="F165" s="146" t="s">
        <v>1661</v>
      </c>
      <c r="G165" s="147" t="s">
        <v>213</v>
      </c>
      <c r="H165" s="148">
        <v>717</v>
      </c>
      <c r="I165" s="149"/>
      <c r="J165" s="150">
        <f t="shared" si="30"/>
        <v>0</v>
      </c>
      <c r="K165" s="151"/>
      <c r="L165" s="32"/>
      <c r="M165" s="152" t="s">
        <v>1</v>
      </c>
      <c r="N165" s="153" t="s">
        <v>41</v>
      </c>
      <c r="P165" s="154">
        <f t="shared" si="31"/>
        <v>0</v>
      </c>
      <c r="Q165" s="154">
        <v>0</v>
      </c>
      <c r="R165" s="154">
        <f t="shared" si="32"/>
        <v>0</v>
      </c>
      <c r="S165" s="154">
        <v>0</v>
      </c>
      <c r="T165" s="155">
        <f t="shared" si="33"/>
        <v>0</v>
      </c>
      <c r="AR165" s="156" t="s">
        <v>183</v>
      </c>
      <c r="AT165" s="156" t="s">
        <v>179</v>
      </c>
      <c r="AU165" s="156" t="s">
        <v>88</v>
      </c>
      <c r="AY165" s="17" t="s">
        <v>177</v>
      </c>
      <c r="BE165" s="157">
        <f t="shared" si="34"/>
        <v>0</v>
      </c>
      <c r="BF165" s="157">
        <f t="shared" si="35"/>
        <v>0</v>
      </c>
      <c r="BG165" s="157">
        <f t="shared" si="36"/>
        <v>0</v>
      </c>
      <c r="BH165" s="157">
        <f t="shared" si="37"/>
        <v>0</v>
      </c>
      <c r="BI165" s="157">
        <f t="shared" si="38"/>
        <v>0</v>
      </c>
      <c r="BJ165" s="17" t="s">
        <v>88</v>
      </c>
      <c r="BK165" s="157">
        <f t="shared" si="39"/>
        <v>0</v>
      </c>
      <c r="BL165" s="17" t="s">
        <v>183</v>
      </c>
      <c r="BM165" s="156" t="s">
        <v>361</v>
      </c>
    </row>
    <row r="166" spans="2:65" s="1" customFormat="1" ht="16.5" customHeight="1">
      <c r="B166" s="143"/>
      <c r="C166" s="144" t="s">
        <v>276</v>
      </c>
      <c r="D166" s="144" t="s">
        <v>179</v>
      </c>
      <c r="E166" s="145" t="s">
        <v>1662</v>
      </c>
      <c r="F166" s="146" t="s">
        <v>1663</v>
      </c>
      <c r="G166" s="147" t="s">
        <v>260</v>
      </c>
      <c r="H166" s="148">
        <v>15</v>
      </c>
      <c r="I166" s="149"/>
      <c r="J166" s="150">
        <f t="shared" si="30"/>
        <v>0</v>
      </c>
      <c r="K166" s="151"/>
      <c r="L166" s="32"/>
      <c r="M166" s="152" t="s">
        <v>1</v>
      </c>
      <c r="N166" s="153" t="s">
        <v>41</v>
      </c>
      <c r="P166" s="154">
        <f t="shared" si="31"/>
        <v>0</v>
      </c>
      <c r="Q166" s="154">
        <v>0</v>
      </c>
      <c r="R166" s="154">
        <f t="shared" si="32"/>
        <v>0</v>
      </c>
      <c r="S166" s="154">
        <v>0</v>
      </c>
      <c r="T166" s="155">
        <f t="shared" si="33"/>
        <v>0</v>
      </c>
      <c r="AR166" s="156" t="s">
        <v>183</v>
      </c>
      <c r="AT166" s="156" t="s">
        <v>179</v>
      </c>
      <c r="AU166" s="156" t="s">
        <v>88</v>
      </c>
      <c r="AY166" s="17" t="s">
        <v>177</v>
      </c>
      <c r="BE166" s="157">
        <f t="shared" si="34"/>
        <v>0</v>
      </c>
      <c r="BF166" s="157">
        <f t="shared" si="35"/>
        <v>0</v>
      </c>
      <c r="BG166" s="157">
        <f t="shared" si="36"/>
        <v>0</v>
      </c>
      <c r="BH166" s="157">
        <f t="shared" si="37"/>
        <v>0</v>
      </c>
      <c r="BI166" s="157">
        <f t="shared" si="38"/>
        <v>0</v>
      </c>
      <c r="BJ166" s="17" t="s">
        <v>88</v>
      </c>
      <c r="BK166" s="157">
        <f t="shared" si="39"/>
        <v>0</v>
      </c>
      <c r="BL166" s="17" t="s">
        <v>183</v>
      </c>
      <c r="BM166" s="156" t="s">
        <v>365</v>
      </c>
    </row>
    <row r="167" spans="2:65" s="1" customFormat="1" ht="16.5" customHeight="1">
      <c r="B167" s="143"/>
      <c r="C167" s="144" t="s">
        <v>358</v>
      </c>
      <c r="D167" s="144" t="s">
        <v>179</v>
      </c>
      <c r="E167" s="145" t="s">
        <v>1664</v>
      </c>
      <c r="F167" s="146" t="s">
        <v>1665</v>
      </c>
      <c r="G167" s="147" t="s">
        <v>260</v>
      </c>
      <c r="H167" s="148">
        <v>16</v>
      </c>
      <c r="I167" s="149"/>
      <c r="J167" s="150">
        <f t="shared" si="30"/>
        <v>0</v>
      </c>
      <c r="K167" s="151"/>
      <c r="L167" s="32"/>
      <c r="M167" s="152" t="s">
        <v>1</v>
      </c>
      <c r="N167" s="153" t="s">
        <v>41</v>
      </c>
      <c r="P167" s="154">
        <f t="shared" si="31"/>
        <v>0</v>
      </c>
      <c r="Q167" s="154">
        <v>0</v>
      </c>
      <c r="R167" s="154">
        <f t="shared" si="32"/>
        <v>0</v>
      </c>
      <c r="S167" s="154">
        <v>0</v>
      </c>
      <c r="T167" s="155">
        <f t="shared" si="33"/>
        <v>0</v>
      </c>
      <c r="AR167" s="156" t="s">
        <v>183</v>
      </c>
      <c r="AT167" s="156" t="s">
        <v>179</v>
      </c>
      <c r="AU167" s="156" t="s">
        <v>88</v>
      </c>
      <c r="AY167" s="17" t="s">
        <v>177</v>
      </c>
      <c r="BE167" s="157">
        <f t="shared" si="34"/>
        <v>0</v>
      </c>
      <c r="BF167" s="157">
        <f t="shared" si="35"/>
        <v>0</v>
      </c>
      <c r="BG167" s="157">
        <f t="shared" si="36"/>
        <v>0</v>
      </c>
      <c r="BH167" s="157">
        <f t="shared" si="37"/>
        <v>0</v>
      </c>
      <c r="BI167" s="157">
        <f t="shared" si="38"/>
        <v>0</v>
      </c>
      <c r="BJ167" s="17" t="s">
        <v>88</v>
      </c>
      <c r="BK167" s="157">
        <f t="shared" si="39"/>
        <v>0</v>
      </c>
      <c r="BL167" s="17" t="s">
        <v>183</v>
      </c>
      <c r="BM167" s="156" t="s">
        <v>371</v>
      </c>
    </row>
    <row r="168" spans="2:65" s="1" customFormat="1" ht="16.5" customHeight="1">
      <c r="B168" s="143"/>
      <c r="C168" s="144" t="s">
        <v>296</v>
      </c>
      <c r="D168" s="144" t="s">
        <v>179</v>
      </c>
      <c r="E168" s="145" t="s">
        <v>1666</v>
      </c>
      <c r="F168" s="146" t="s">
        <v>1667</v>
      </c>
      <c r="G168" s="147" t="s">
        <v>260</v>
      </c>
      <c r="H168" s="148">
        <v>60</v>
      </c>
      <c r="I168" s="149"/>
      <c r="J168" s="150">
        <f t="shared" si="30"/>
        <v>0</v>
      </c>
      <c r="K168" s="151"/>
      <c r="L168" s="32"/>
      <c r="M168" s="152" t="s">
        <v>1</v>
      </c>
      <c r="N168" s="153" t="s">
        <v>41</v>
      </c>
      <c r="P168" s="154">
        <f t="shared" si="31"/>
        <v>0</v>
      </c>
      <c r="Q168" s="154">
        <v>0</v>
      </c>
      <c r="R168" s="154">
        <f t="shared" si="32"/>
        <v>0</v>
      </c>
      <c r="S168" s="154">
        <v>0</v>
      </c>
      <c r="T168" s="155">
        <f t="shared" si="33"/>
        <v>0</v>
      </c>
      <c r="AR168" s="156" t="s">
        <v>183</v>
      </c>
      <c r="AT168" s="156" t="s">
        <v>179</v>
      </c>
      <c r="AU168" s="156" t="s">
        <v>88</v>
      </c>
      <c r="AY168" s="17" t="s">
        <v>177</v>
      </c>
      <c r="BE168" s="157">
        <f t="shared" si="34"/>
        <v>0</v>
      </c>
      <c r="BF168" s="157">
        <f t="shared" si="35"/>
        <v>0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7" t="s">
        <v>88</v>
      </c>
      <c r="BK168" s="157">
        <f t="shared" si="39"/>
        <v>0</v>
      </c>
      <c r="BL168" s="17" t="s">
        <v>183</v>
      </c>
      <c r="BM168" s="156" t="s">
        <v>384</v>
      </c>
    </row>
    <row r="169" spans="2:65" s="1" customFormat="1" ht="16.5" customHeight="1">
      <c r="B169" s="143"/>
      <c r="C169" s="144" t="s">
        <v>368</v>
      </c>
      <c r="D169" s="144" t="s">
        <v>179</v>
      </c>
      <c r="E169" s="145" t="s">
        <v>1668</v>
      </c>
      <c r="F169" s="146" t="s">
        <v>1669</v>
      </c>
      <c r="G169" s="147" t="s">
        <v>260</v>
      </c>
      <c r="H169" s="148">
        <v>60</v>
      </c>
      <c r="I169" s="149"/>
      <c r="J169" s="150">
        <f t="shared" si="30"/>
        <v>0</v>
      </c>
      <c r="K169" s="151"/>
      <c r="L169" s="32"/>
      <c r="M169" s="152" t="s">
        <v>1</v>
      </c>
      <c r="N169" s="153" t="s">
        <v>41</v>
      </c>
      <c r="P169" s="154">
        <f t="shared" si="31"/>
        <v>0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AR169" s="156" t="s">
        <v>183</v>
      </c>
      <c r="AT169" s="156" t="s">
        <v>179</v>
      </c>
      <c r="AU169" s="156" t="s">
        <v>88</v>
      </c>
      <c r="AY169" s="17" t="s">
        <v>177</v>
      </c>
      <c r="BE169" s="157">
        <f t="shared" si="34"/>
        <v>0</v>
      </c>
      <c r="BF169" s="157">
        <f t="shared" si="35"/>
        <v>0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7" t="s">
        <v>88</v>
      </c>
      <c r="BK169" s="157">
        <f t="shared" si="39"/>
        <v>0</v>
      </c>
      <c r="BL169" s="17" t="s">
        <v>183</v>
      </c>
      <c r="BM169" s="156" t="s">
        <v>389</v>
      </c>
    </row>
    <row r="170" spans="2:65" s="1" customFormat="1" ht="16.5" customHeight="1">
      <c r="B170" s="143"/>
      <c r="C170" s="144" t="s">
        <v>301</v>
      </c>
      <c r="D170" s="144" t="s">
        <v>179</v>
      </c>
      <c r="E170" s="145" t="s">
        <v>4129</v>
      </c>
      <c r="F170" s="146" t="s">
        <v>4130</v>
      </c>
      <c r="G170" s="147" t="s">
        <v>213</v>
      </c>
      <c r="H170" s="148">
        <v>150</v>
      </c>
      <c r="I170" s="149"/>
      <c r="J170" s="150">
        <f t="shared" si="30"/>
        <v>0</v>
      </c>
      <c r="K170" s="151"/>
      <c r="L170" s="32"/>
      <c r="M170" s="152" t="s">
        <v>1</v>
      </c>
      <c r="N170" s="153" t="s">
        <v>41</v>
      </c>
      <c r="P170" s="154">
        <f t="shared" si="31"/>
        <v>0</v>
      </c>
      <c r="Q170" s="154">
        <v>0</v>
      </c>
      <c r="R170" s="154">
        <f t="shared" si="32"/>
        <v>0</v>
      </c>
      <c r="S170" s="154">
        <v>0</v>
      </c>
      <c r="T170" s="155">
        <f t="shared" si="33"/>
        <v>0</v>
      </c>
      <c r="AR170" s="156" t="s">
        <v>183</v>
      </c>
      <c r="AT170" s="156" t="s">
        <v>179</v>
      </c>
      <c r="AU170" s="156" t="s">
        <v>88</v>
      </c>
      <c r="AY170" s="17" t="s">
        <v>177</v>
      </c>
      <c r="BE170" s="157">
        <f t="shared" si="34"/>
        <v>0</v>
      </c>
      <c r="BF170" s="157">
        <f t="shared" si="35"/>
        <v>0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7" t="s">
        <v>88</v>
      </c>
      <c r="BK170" s="157">
        <f t="shared" si="39"/>
        <v>0</v>
      </c>
      <c r="BL170" s="17" t="s">
        <v>183</v>
      </c>
      <c r="BM170" s="156" t="s">
        <v>393</v>
      </c>
    </row>
    <row r="171" spans="2:65" s="1" customFormat="1" ht="16.5" customHeight="1">
      <c r="B171" s="143"/>
      <c r="C171" s="144" t="s">
        <v>386</v>
      </c>
      <c r="D171" s="144" t="s">
        <v>179</v>
      </c>
      <c r="E171" s="145" t="s">
        <v>4131</v>
      </c>
      <c r="F171" s="146" t="s">
        <v>4132</v>
      </c>
      <c r="G171" s="147" t="s">
        <v>213</v>
      </c>
      <c r="H171" s="148">
        <v>190</v>
      </c>
      <c r="I171" s="149"/>
      <c r="J171" s="150">
        <f t="shared" si="30"/>
        <v>0</v>
      </c>
      <c r="K171" s="151"/>
      <c r="L171" s="32"/>
      <c r="M171" s="152" t="s">
        <v>1</v>
      </c>
      <c r="N171" s="153" t="s">
        <v>41</v>
      </c>
      <c r="P171" s="154">
        <f t="shared" si="31"/>
        <v>0</v>
      </c>
      <c r="Q171" s="154">
        <v>0</v>
      </c>
      <c r="R171" s="154">
        <f t="shared" si="32"/>
        <v>0</v>
      </c>
      <c r="S171" s="154">
        <v>0</v>
      </c>
      <c r="T171" s="155">
        <f t="shared" si="33"/>
        <v>0</v>
      </c>
      <c r="AR171" s="156" t="s">
        <v>183</v>
      </c>
      <c r="AT171" s="156" t="s">
        <v>179</v>
      </c>
      <c r="AU171" s="156" t="s">
        <v>88</v>
      </c>
      <c r="AY171" s="17" t="s">
        <v>177</v>
      </c>
      <c r="BE171" s="157">
        <f t="shared" si="34"/>
        <v>0</v>
      </c>
      <c r="BF171" s="157">
        <f t="shared" si="35"/>
        <v>0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7" t="s">
        <v>88</v>
      </c>
      <c r="BK171" s="157">
        <f t="shared" si="39"/>
        <v>0</v>
      </c>
      <c r="BL171" s="17" t="s">
        <v>183</v>
      </c>
      <c r="BM171" s="156" t="s">
        <v>405</v>
      </c>
    </row>
    <row r="172" spans="2:65" s="1" customFormat="1" ht="16.5" customHeight="1">
      <c r="B172" s="143"/>
      <c r="C172" s="144" t="s">
        <v>305</v>
      </c>
      <c r="D172" s="144" t="s">
        <v>179</v>
      </c>
      <c r="E172" s="145" t="s">
        <v>1670</v>
      </c>
      <c r="F172" s="146" t="s">
        <v>1671</v>
      </c>
      <c r="G172" s="147" t="s">
        <v>213</v>
      </c>
      <c r="H172" s="148">
        <v>525</v>
      </c>
      <c r="I172" s="149"/>
      <c r="J172" s="150">
        <f t="shared" si="30"/>
        <v>0</v>
      </c>
      <c r="K172" s="151"/>
      <c r="L172" s="32"/>
      <c r="M172" s="152" t="s">
        <v>1</v>
      </c>
      <c r="N172" s="153" t="s">
        <v>41</v>
      </c>
      <c r="P172" s="154">
        <f t="shared" si="31"/>
        <v>0</v>
      </c>
      <c r="Q172" s="154">
        <v>0</v>
      </c>
      <c r="R172" s="154">
        <f t="shared" si="32"/>
        <v>0</v>
      </c>
      <c r="S172" s="154">
        <v>0</v>
      </c>
      <c r="T172" s="155">
        <f t="shared" si="33"/>
        <v>0</v>
      </c>
      <c r="AR172" s="156" t="s">
        <v>183</v>
      </c>
      <c r="AT172" s="156" t="s">
        <v>179</v>
      </c>
      <c r="AU172" s="156" t="s">
        <v>88</v>
      </c>
      <c r="AY172" s="17" t="s">
        <v>177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7" t="s">
        <v>88</v>
      </c>
      <c r="BK172" s="157">
        <f t="shared" si="39"/>
        <v>0</v>
      </c>
      <c r="BL172" s="17" t="s">
        <v>183</v>
      </c>
      <c r="BM172" s="156" t="s">
        <v>409</v>
      </c>
    </row>
    <row r="173" spans="2:65" s="1" customFormat="1" ht="16.5" customHeight="1">
      <c r="B173" s="143"/>
      <c r="C173" s="144" t="s">
        <v>402</v>
      </c>
      <c r="D173" s="144" t="s">
        <v>179</v>
      </c>
      <c r="E173" s="145" t="s">
        <v>1672</v>
      </c>
      <c r="F173" s="146" t="s">
        <v>1673</v>
      </c>
      <c r="G173" s="147" t="s">
        <v>213</v>
      </c>
      <c r="H173" s="148">
        <v>1665</v>
      </c>
      <c r="I173" s="149"/>
      <c r="J173" s="150">
        <f t="shared" si="30"/>
        <v>0</v>
      </c>
      <c r="K173" s="151"/>
      <c r="L173" s="32"/>
      <c r="M173" s="152" t="s">
        <v>1</v>
      </c>
      <c r="N173" s="153" t="s">
        <v>41</v>
      </c>
      <c r="P173" s="154">
        <f t="shared" si="31"/>
        <v>0</v>
      </c>
      <c r="Q173" s="154">
        <v>0</v>
      </c>
      <c r="R173" s="154">
        <f t="shared" si="32"/>
        <v>0</v>
      </c>
      <c r="S173" s="154">
        <v>0</v>
      </c>
      <c r="T173" s="155">
        <f t="shared" si="33"/>
        <v>0</v>
      </c>
      <c r="AR173" s="156" t="s">
        <v>183</v>
      </c>
      <c r="AT173" s="156" t="s">
        <v>179</v>
      </c>
      <c r="AU173" s="156" t="s">
        <v>88</v>
      </c>
      <c r="AY173" s="17" t="s">
        <v>177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7" t="s">
        <v>88</v>
      </c>
      <c r="BK173" s="157">
        <f t="shared" si="39"/>
        <v>0</v>
      </c>
      <c r="BL173" s="17" t="s">
        <v>183</v>
      </c>
      <c r="BM173" s="156" t="s">
        <v>414</v>
      </c>
    </row>
    <row r="174" spans="2:65" s="1" customFormat="1" ht="16.5" customHeight="1">
      <c r="B174" s="143"/>
      <c r="C174" s="144" t="s">
        <v>311</v>
      </c>
      <c r="D174" s="144" t="s">
        <v>179</v>
      </c>
      <c r="E174" s="145" t="s">
        <v>1674</v>
      </c>
      <c r="F174" s="146" t="s">
        <v>1675</v>
      </c>
      <c r="G174" s="147" t="s">
        <v>260</v>
      </c>
      <c r="H174" s="148">
        <v>34</v>
      </c>
      <c r="I174" s="149"/>
      <c r="J174" s="150">
        <f t="shared" si="30"/>
        <v>0</v>
      </c>
      <c r="K174" s="151"/>
      <c r="L174" s="32"/>
      <c r="M174" s="152" t="s">
        <v>1</v>
      </c>
      <c r="N174" s="153" t="s">
        <v>41</v>
      </c>
      <c r="P174" s="154">
        <f t="shared" si="31"/>
        <v>0</v>
      </c>
      <c r="Q174" s="154">
        <v>0</v>
      </c>
      <c r="R174" s="154">
        <f t="shared" si="32"/>
        <v>0</v>
      </c>
      <c r="S174" s="154">
        <v>0</v>
      </c>
      <c r="T174" s="155">
        <f t="shared" si="33"/>
        <v>0</v>
      </c>
      <c r="AR174" s="156" t="s">
        <v>183</v>
      </c>
      <c r="AT174" s="156" t="s">
        <v>179</v>
      </c>
      <c r="AU174" s="156" t="s">
        <v>88</v>
      </c>
      <c r="AY174" s="17" t="s">
        <v>177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7" t="s">
        <v>88</v>
      </c>
      <c r="BK174" s="157">
        <f t="shared" si="39"/>
        <v>0</v>
      </c>
      <c r="BL174" s="17" t="s">
        <v>183</v>
      </c>
      <c r="BM174" s="156" t="s">
        <v>419</v>
      </c>
    </row>
    <row r="175" spans="2:65" s="11" customFormat="1" ht="22.95" customHeight="1">
      <c r="B175" s="131"/>
      <c r="D175" s="132" t="s">
        <v>74</v>
      </c>
      <c r="E175" s="141" t="s">
        <v>4133</v>
      </c>
      <c r="F175" s="141" t="s">
        <v>4134</v>
      </c>
      <c r="I175" s="134"/>
      <c r="J175" s="142">
        <f>BK175</f>
        <v>0</v>
      </c>
      <c r="L175" s="131"/>
      <c r="M175" s="136"/>
      <c r="P175" s="137">
        <f>SUM(P176:P177)</f>
        <v>0</v>
      </c>
      <c r="R175" s="137">
        <f>SUM(R176:R177)</f>
        <v>0</v>
      </c>
      <c r="T175" s="138">
        <f>SUM(T176:T177)</f>
        <v>0</v>
      </c>
      <c r="AR175" s="132" t="s">
        <v>82</v>
      </c>
      <c r="AT175" s="139" t="s">
        <v>74</v>
      </c>
      <c r="AU175" s="139" t="s">
        <v>82</v>
      </c>
      <c r="AY175" s="132" t="s">
        <v>177</v>
      </c>
      <c r="BK175" s="140">
        <f>SUM(BK176:BK177)</f>
        <v>0</v>
      </c>
    </row>
    <row r="176" spans="2:65" s="1" customFormat="1" ht="16.5" customHeight="1">
      <c r="B176" s="143"/>
      <c r="C176" s="144" t="s">
        <v>411</v>
      </c>
      <c r="D176" s="144" t="s">
        <v>179</v>
      </c>
      <c r="E176" s="145" t="s">
        <v>1681</v>
      </c>
      <c r="F176" s="146" t="s">
        <v>1682</v>
      </c>
      <c r="G176" s="147" t="s">
        <v>260</v>
      </c>
      <c r="H176" s="148">
        <v>1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41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183</v>
      </c>
      <c r="AT176" s="156" t="s">
        <v>179</v>
      </c>
      <c r="AU176" s="156" t="s">
        <v>88</v>
      </c>
      <c r="AY176" s="17" t="s">
        <v>177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88</v>
      </c>
      <c r="BK176" s="157">
        <f>ROUND(I176*H176,2)</f>
        <v>0</v>
      </c>
      <c r="BL176" s="17" t="s">
        <v>183</v>
      </c>
      <c r="BM176" s="156" t="s">
        <v>425</v>
      </c>
    </row>
    <row r="177" spans="2:65" s="1" customFormat="1" ht="21.75" customHeight="1">
      <c r="B177" s="143"/>
      <c r="C177" s="144" t="s">
        <v>314</v>
      </c>
      <c r="D177" s="144" t="s">
        <v>179</v>
      </c>
      <c r="E177" s="145" t="s">
        <v>1683</v>
      </c>
      <c r="F177" s="146" t="s">
        <v>1684</v>
      </c>
      <c r="G177" s="147" t="s">
        <v>260</v>
      </c>
      <c r="H177" s="148">
        <v>1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41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183</v>
      </c>
      <c r="AT177" s="156" t="s">
        <v>179</v>
      </c>
      <c r="AU177" s="156" t="s">
        <v>88</v>
      </c>
      <c r="AY177" s="17" t="s">
        <v>177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88</v>
      </c>
      <c r="BK177" s="157">
        <f>ROUND(I177*H177,2)</f>
        <v>0</v>
      </c>
      <c r="BL177" s="17" t="s">
        <v>183</v>
      </c>
      <c r="BM177" s="156" t="s">
        <v>429</v>
      </c>
    </row>
    <row r="178" spans="2:65" s="11" customFormat="1" ht="22.95" customHeight="1">
      <c r="B178" s="131"/>
      <c r="D178" s="132" t="s">
        <v>74</v>
      </c>
      <c r="E178" s="141" t="s">
        <v>4135</v>
      </c>
      <c r="F178" s="141" t="s">
        <v>4136</v>
      </c>
      <c r="I178" s="134"/>
      <c r="J178" s="142">
        <f>BK178</f>
        <v>0</v>
      </c>
      <c r="L178" s="131"/>
      <c r="M178" s="136"/>
      <c r="P178" s="137">
        <f>SUM(P179:P180)</f>
        <v>0</v>
      </c>
      <c r="R178" s="137">
        <f>SUM(R179:R180)</f>
        <v>0</v>
      </c>
      <c r="T178" s="138">
        <f>SUM(T179:T180)</f>
        <v>0</v>
      </c>
      <c r="AR178" s="132" t="s">
        <v>82</v>
      </c>
      <c r="AT178" s="139" t="s">
        <v>74</v>
      </c>
      <c r="AU178" s="139" t="s">
        <v>82</v>
      </c>
      <c r="AY178" s="132" t="s">
        <v>177</v>
      </c>
      <c r="BK178" s="140">
        <f>SUM(BK179:BK180)</f>
        <v>0</v>
      </c>
    </row>
    <row r="179" spans="2:65" s="1" customFormat="1" ht="16.5" customHeight="1">
      <c r="B179" s="143"/>
      <c r="C179" s="144" t="s">
        <v>421</v>
      </c>
      <c r="D179" s="144" t="s">
        <v>179</v>
      </c>
      <c r="E179" s="145" t="s">
        <v>1679</v>
      </c>
      <c r="F179" s="146" t="s">
        <v>4137</v>
      </c>
      <c r="G179" s="147" t="s">
        <v>260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41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183</v>
      </c>
      <c r="AT179" s="156" t="s">
        <v>179</v>
      </c>
      <c r="AU179" s="156" t="s">
        <v>88</v>
      </c>
      <c r="AY179" s="17" t="s">
        <v>177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88</v>
      </c>
      <c r="BK179" s="157">
        <f>ROUND(I179*H179,2)</f>
        <v>0</v>
      </c>
      <c r="BL179" s="17" t="s">
        <v>183</v>
      </c>
      <c r="BM179" s="156" t="s">
        <v>434</v>
      </c>
    </row>
    <row r="180" spans="2:65" s="1" customFormat="1" ht="16.5" customHeight="1">
      <c r="B180" s="143"/>
      <c r="C180" s="144" t="s">
        <v>318</v>
      </c>
      <c r="D180" s="144" t="s">
        <v>179</v>
      </c>
      <c r="E180" s="145" t="s">
        <v>4138</v>
      </c>
      <c r="F180" s="146" t="s">
        <v>4139</v>
      </c>
      <c r="G180" s="147" t="s">
        <v>260</v>
      </c>
      <c r="H180" s="148">
        <v>1</v>
      </c>
      <c r="I180" s="149"/>
      <c r="J180" s="150">
        <f>ROUND(I180*H180,2)</f>
        <v>0</v>
      </c>
      <c r="K180" s="151"/>
      <c r="L180" s="32"/>
      <c r="M180" s="197" t="s">
        <v>1</v>
      </c>
      <c r="N180" s="198" t="s">
        <v>41</v>
      </c>
      <c r="O180" s="199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AR180" s="156" t="s">
        <v>183</v>
      </c>
      <c r="AT180" s="156" t="s">
        <v>179</v>
      </c>
      <c r="AU180" s="156" t="s">
        <v>88</v>
      </c>
      <c r="AY180" s="17" t="s">
        <v>177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88</v>
      </c>
      <c r="BK180" s="157">
        <f>ROUND(I180*H180,2)</f>
        <v>0</v>
      </c>
      <c r="BL180" s="17" t="s">
        <v>183</v>
      </c>
      <c r="BM180" s="156" t="s">
        <v>438</v>
      </c>
    </row>
    <row r="181" spans="2:65" s="1" customFormat="1" ht="6.9" customHeight="1"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2"/>
    </row>
  </sheetData>
  <autoFilter ref="C126:K180" xr:uid="{00000000-0009-0000-0000-00000D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65"/>
  <sheetViews>
    <sheetView showGridLines="0" topLeftCell="A271" workbookViewId="0">
      <selection activeCell="F136" sqref="F13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2283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4140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ROUND(J133,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ROUND((SUM(BE133:BE264)),  2)</f>
        <v>0</v>
      </c>
      <c r="G35" s="100"/>
      <c r="H35" s="100"/>
      <c r="I35" s="101">
        <v>0.2</v>
      </c>
      <c r="J35" s="99">
        <f>ROUND(((SUM(BE133:BE264))*I35),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ROUND((SUM(BF133:BF264)),  2)</f>
        <v>0</v>
      </c>
      <c r="G36" s="100"/>
      <c r="H36" s="100"/>
      <c r="I36" s="101">
        <v>0.2</v>
      </c>
      <c r="J36" s="99">
        <f>ROUND(((SUM(BF133:BF264))*I36),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ROUND((SUM(BG133:BG264)),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ROUND((SUM(BH133:BH264)),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ROUND((SUM(BI133:BI264)),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2283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02.SK - Štrukturovaná kabeláž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J133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1687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47" s="9" customFormat="1" ht="19.95" customHeight="1">
      <c r="B100" s="118"/>
      <c r="D100" s="119" t="s">
        <v>4141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2:47" s="9" customFormat="1" ht="19.95" customHeight="1">
      <c r="B101" s="118"/>
      <c r="D101" s="119" t="s">
        <v>4142</v>
      </c>
      <c r="E101" s="120"/>
      <c r="F101" s="120"/>
      <c r="G101" s="120"/>
      <c r="H101" s="120"/>
      <c r="I101" s="120"/>
      <c r="J101" s="121">
        <f>J161</f>
        <v>0</v>
      </c>
      <c r="L101" s="118"/>
    </row>
    <row r="102" spans="2:47" s="9" customFormat="1" ht="19.95" customHeight="1">
      <c r="B102" s="118"/>
      <c r="D102" s="119" t="s">
        <v>4143</v>
      </c>
      <c r="E102" s="120"/>
      <c r="F102" s="120"/>
      <c r="G102" s="120"/>
      <c r="H102" s="120"/>
      <c r="I102" s="120"/>
      <c r="J102" s="121">
        <f>J195</f>
        <v>0</v>
      </c>
      <c r="L102" s="118"/>
    </row>
    <row r="103" spans="2:47" s="9" customFormat="1" ht="19.95" customHeight="1">
      <c r="B103" s="118"/>
      <c r="D103" s="119" t="s">
        <v>4144</v>
      </c>
      <c r="E103" s="120"/>
      <c r="F103" s="120"/>
      <c r="G103" s="120"/>
      <c r="H103" s="120"/>
      <c r="I103" s="120"/>
      <c r="J103" s="121">
        <f>J202</f>
        <v>0</v>
      </c>
      <c r="L103" s="118"/>
    </row>
    <row r="104" spans="2:47" s="9" customFormat="1" ht="19.95" customHeight="1">
      <c r="B104" s="118"/>
      <c r="D104" s="119" t="s">
        <v>4145</v>
      </c>
      <c r="E104" s="120"/>
      <c r="F104" s="120"/>
      <c r="G104" s="120"/>
      <c r="H104" s="120"/>
      <c r="I104" s="120"/>
      <c r="J104" s="121">
        <f>J208</f>
        <v>0</v>
      </c>
      <c r="L104" s="118"/>
    </row>
    <row r="105" spans="2:47" s="9" customFormat="1" ht="19.95" customHeight="1">
      <c r="B105" s="118"/>
      <c r="D105" s="119" t="s">
        <v>4146</v>
      </c>
      <c r="E105" s="120"/>
      <c r="F105" s="120"/>
      <c r="G105" s="120"/>
      <c r="H105" s="120"/>
      <c r="I105" s="120"/>
      <c r="J105" s="121">
        <f>J223</f>
        <v>0</v>
      </c>
      <c r="L105" s="118"/>
    </row>
    <row r="106" spans="2:47" s="9" customFormat="1" ht="19.95" customHeight="1">
      <c r="B106" s="118"/>
      <c r="D106" s="119" t="s">
        <v>4147</v>
      </c>
      <c r="E106" s="120"/>
      <c r="F106" s="120"/>
      <c r="G106" s="120"/>
      <c r="H106" s="120"/>
      <c r="I106" s="120"/>
      <c r="J106" s="121">
        <f>J237</f>
        <v>0</v>
      </c>
      <c r="L106" s="118"/>
    </row>
    <row r="107" spans="2:47" s="9" customFormat="1" ht="19.95" customHeight="1">
      <c r="B107" s="118"/>
      <c r="D107" s="119" t="s">
        <v>4148</v>
      </c>
      <c r="E107" s="120"/>
      <c r="F107" s="120"/>
      <c r="G107" s="120"/>
      <c r="H107" s="120"/>
      <c r="I107" s="120"/>
      <c r="J107" s="121">
        <f>J243</f>
        <v>0</v>
      </c>
      <c r="L107" s="118"/>
    </row>
    <row r="108" spans="2:47" s="9" customFormat="1" ht="19.95" customHeight="1">
      <c r="B108" s="118"/>
      <c r="D108" s="119" t="s">
        <v>4149</v>
      </c>
      <c r="E108" s="120"/>
      <c r="F108" s="120"/>
      <c r="G108" s="120"/>
      <c r="H108" s="120"/>
      <c r="I108" s="120"/>
      <c r="J108" s="121">
        <f>J250</f>
        <v>0</v>
      </c>
      <c r="L108" s="118"/>
    </row>
    <row r="109" spans="2:47" s="9" customFormat="1" ht="19.95" customHeight="1">
      <c r="B109" s="118"/>
      <c r="D109" s="119" t="s">
        <v>4150</v>
      </c>
      <c r="E109" s="120"/>
      <c r="F109" s="120"/>
      <c r="G109" s="120"/>
      <c r="H109" s="120"/>
      <c r="I109" s="120"/>
      <c r="J109" s="121">
        <f>J256</f>
        <v>0</v>
      </c>
      <c r="L109" s="118"/>
    </row>
    <row r="110" spans="2:47" s="9" customFormat="1" ht="19.95" customHeight="1">
      <c r="B110" s="118"/>
      <c r="D110" s="119" t="s">
        <v>4151</v>
      </c>
      <c r="E110" s="120"/>
      <c r="F110" s="120"/>
      <c r="G110" s="120"/>
      <c r="H110" s="120"/>
      <c r="I110" s="120"/>
      <c r="J110" s="121">
        <f>J259</f>
        <v>0</v>
      </c>
      <c r="L110" s="118"/>
    </row>
    <row r="111" spans="2:47" s="9" customFormat="1" ht="19.95" customHeight="1">
      <c r="B111" s="118"/>
      <c r="D111" s="119" t="s">
        <v>4152</v>
      </c>
      <c r="E111" s="120"/>
      <c r="F111" s="120"/>
      <c r="G111" s="120"/>
      <c r="H111" s="120"/>
      <c r="I111" s="120"/>
      <c r="J111" s="121">
        <f>J262</f>
        <v>0</v>
      </c>
      <c r="L111" s="118"/>
    </row>
    <row r="112" spans="2:47" s="1" customFormat="1" ht="21.75" customHeight="1">
      <c r="B112" s="32"/>
      <c r="L112" s="32"/>
    </row>
    <row r="113" spans="2:12" s="1" customFormat="1" ht="6.9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163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26.25" customHeight="1">
      <c r="B121" s="32"/>
      <c r="E121" s="259" t="str">
        <f>E7</f>
        <v>Rekonštrukcia Spišského hradu, Románsky palác a Západné paláce II.etapa</v>
      </c>
      <c r="F121" s="260"/>
      <c r="G121" s="260"/>
      <c r="H121" s="260"/>
      <c r="L121" s="32"/>
    </row>
    <row r="122" spans="2:12" ht="12" customHeight="1">
      <c r="B122" s="20"/>
      <c r="C122" s="27" t="s">
        <v>135</v>
      </c>
      <c r="L122" s="20"/>
    </row>
    <row r="123" spans="2:12" s="1" customFormat="1" ht="16.5" customHeight="1">
      <c r="B123" s="32"/>
      <c r="E123" s="259" t="s">
        <v>2283</v>
      </c>
      <c r="F123" s="258"/>
      <c r="G123" s="258"/>
      <c r="H123" s="258"/>
      <c r="L123" s="32"/>
    </row>
    <row r="124" spans="2:12" s="1" customFormat="1" ht="12" customHeight="1">
      <c r="B124" s="32"/>
      <c r="C124" s="27" t="s">
        <v>137</v>
      </c>
      <c r="L124" s="32"/>
    </row>
    <row r="125" spans="2:12" s="1" customFormat="1" ht="16.5" customHeight="1">
      <c r="B125" s="32"/>
      <c r="E125" s="256" t="str">
        <f>E11</f>
        <v>SO 02.SK - Štrukturovaná kabeláž</v>
      </c>
      <c r="F125" s="258"/>
      <c r="G125" s="258"/>
      <c r="H125" s="258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F14</f>
        <v xml:space="preserve"> </v>
      </c>
      <c r="I127" s="27" t="s">
        <v>21</v>
      </c>
      <c r="J127" s="55" t="str">
        <f>IF(J14="","",J14)</f>
        <v>8. 11. 2022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23</v>
      </c>
      <c r="F129" s="25" t="str">
        <f>E17</f>
        <v>Slovenské národné múzeum Bratislava</v>
      </c>
      <c r="I129" s="27" t="s">
        <v>29</v>
      </c>
      <c r="J129" s="30" t="str">
        <f>E23</f>
        <v>Štúdio J  J s.r.o. Levoča</v>
      </c>
      <c r="L129" s="32"/>
    </row>
    <row r="130" spans="2:65" s="1" customFormat="1" ht="25.65" customHeight="1">
      <c r="B130" s="32"/>
      <c r="C130" s="27" t="s">
        <v>27</v>
      </c>
      <c r="F130" s="25" t="str">
        <f>IF(E20="","",E20)</f>
        <v>Vyplň údaj</v>
      </c>
      <c r="I130" s="27" t="s">
        <v>32</v>
      </c>
      <c r="J130" s="30" t="str">
        <f>E26</f>
        <v>Anna Hricová, Ing. Janka Pokryvková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22"/>
      <c r="C132" s="123" t="s">
        <v>164</v>
      </c>
      <c r="D132" s="124" t="s">
        <v>60</v>
      </c>
      <c r="E132" s="124" t="s">
        <v>56</v>
      </c>
      <c r="F132" s="124" t="s">
        <v>57</v>
      </c>
      <c r="G132" s="124" t="s">
        <v>165</v>
      </c>
      <c r="H132" s="124" t="s">
        <v>166</v>
      </c>
      <c r="I132" s="124" t="s">
        <v>167</v>
      </c>
      <c r="J132" s="125" t="s">
        <v>141</v>
      </c>
      <c r="K132" s="126" t="s">
        <v>168</v>
      </c>
      <c r="L132" s="122"/>
      <c r="M132" s="61" t="s">
        <v>1</v>
      </c>
      <c r="N132" s="62" t="s">
        <v>39</v>
      </c>
      <c r="O132" s="62" t="s">
        <v>169</v>
      </c>
      <c r="P132" s="62" t="s">
        <v>170</v>
      </c>
      <c r="Q132" s="62" t="s">
        <v>171</v>
      </c>
      <c r="R132" s="62" t="s">
        <v>172</v>
      </c>
      <c r="S132" s="62" t="s">
        <v>173</v>
      </c>
      <c r="T132" s="63" t="s">
        <v>174</v>
      </c>
    </row>
    <row r="133" spans="2:65" s="1" customFormat="1" ht="22.95" customHeight="1">
      <c r="B133" s="32"/>
      <c r="C133" s="66" t="s">
        <v>142</v>
      </c>
      <c r="J133" s="127">
        <f>BK133</f>
        <v>0</v>
      </c>
      <c r="L133" s="32"/>
      <c r="M133" s="64"/>
      <c r="N133" s="56"/>
      <c r="O133" s="56"/>
      <c r="P133" s="128">
        <f>P134</f>
        <v>0</v>
      </c>
      <c r="Q133" s="56"/>
      <c r="R133" s="128">
        <f>R134</f>
        <v>0</v>
      </c>
      <c r="S133" s="56"/>
      <c r="T133" s="129">
        <f>T134</f>
        <v>0</v>
      </c>
      <c r="AT133" s="17" t="s">
        <v>74</v>
      </c>
      <c r="AU133" s="17" t="s">
        <v>143</v>
      </c>
      <c r="BK133" s="130">
        <f>BK134</f>
        <v>0</v>
      </c>
    </row>
    <row r="134" spans="2:65" s="11" customFormat="1" ht="25.95" customHeight="1">
      <c r="B134" s="131"/>
      <c r="D134" s="132" t="s">
        <v>74</v>
      </c>
      <c r="E134" s="133" t="s">
        <v>444</v>
      </c>
      <c r="F134" s="133" t="s">
        <v>444</v>
      </c>
      <c r="I134" s="134"/>
      <c r="J134" s="135">
        <f>BK134</f>
        <v>0</v>
      </c>
      <c r="L134" s="131"/>
      <c r="M134" s="136"/>
      <c r="P134" s="137">
        <f>P135+P161+P195+P202+P208+P223+P237+P243+P250+P256+P259+P262</f>
        <v>0</v>
      </c>
      <c r="R134" s="137">
        <f>R135+R161+R195+R202+R208+R223+R237+R243+R250+R256+R259+R262</f>
        <v>0</v>
      </c>
      <c r="T134" s="138">
        <f>T135+T161+T195+T202+T208+T223+T237+T243+T250+T256+T259+T262</f>
        <v>0</v>
      </c>
      <c r="AR134" s="132" t="s">
        <v>191</v>
      </c>
      <c r="AT134" s="139" t="s">
        <v>74</v>
      </c>
      <c r="AU134" s="139" t="s">
        <v>75</v>
      </c>
      <c r="AY134" s="132" t="s">
        <v>177</v>
      </c>
      <c r="BK134" s="140">
        <f>BK135+BK161+BK195+BK202+BK208+BK223+BK237+BK243+BK250+BK256+BK259+BK262</f>
        <v>0</v>
      </c>
    </row>
    <row r="135" spans="2:65" s="11" customFormat="1" ht="22.95" customHeight="1">
      <c r="B135" s="131"/>
      <c r="D135" s="132" t="s">
        <v>74</v>
      </c>
      <c r="E135" s="141" t="s">
        <v>4087</v>
      </c>
      <c r="F135" s="141" t="s">
        <v>4153</v>
      </c>
      <c r="I135" s="134"/>
      <c r="J135" s="142">
        <f>BK135</f>
        <v>0</v>
      </c>
      <c r="L135" s="131"/>
      <c r="M135" s="136"/>
      <c r="P135" s="137">
        <f>SUM(P136:P160)</f>
        <v>0</v>
      </c>
      <c r="R135" s="137">
        <f>SUM(R136:R160)</f>
        <v>0</v>
      </c>
      <c r="T135" s="138">
        <f>SUM(T136:T160)</f>
        <v>0</v>
      </c>
      <c r="AR135" s="132" t="s">
        <v>82</v>
      </c>
      <c r="AT135" s="139" t="s">
        <v>74</v>
      </c>
      <c r="AU135" s="139" t="s">
        <v>82</v>
      </c>
      <c r="AY135" s="132" t="s">
        <v>177</v>
      </c>
      <c r="BK135" s="140">
        <f>SUM(BK136:BK160)</f>
        <v>0</v>
      </c>
    </row>
    <row r="136" spans="2:65" s="1" customFormat="1" ht="24.15" customHeight="1">
      <c r="B136" s="143"/>
      <c r="C136" s="186" t="s">
        <v>82</v>
      </c>
      <c r="D136" s="186" t="s">
        <v>444</v>
      </c>
      <c r="E136" s="187" t="s">
        <v>4154</v>
      </c>
      <c r="F136" s="188" t="s">
        <v>4518</v>
      </c>
      <c r="G136" s="189" t="s">
        <v>260</v>
      </c>
      <c r="H136" s="190">
        <v>1</v>
      </c>
      <c r="I136" s="191"/>
      <c r="J136" s="192">
        <f t="shared" ref="J136:J160" si="0">ROUND(I136*H136,2)</f>
        <v>0</v>
      </c>
      <c r="K136" s="193"/>
      <c r="L136" s="194"/>
      <c r="M136" s="195" t="s">
        <v>1</v>
      </c>
      <c r="N136" s="196" t="s">
        <v>41</v>
      </c>
      <c r="P136" s="154">
        <f t="shared" ref="P136:P160" si="1">O136*H136</f>
        <v>0</v>
      </c>
      <c r="Q136" s="154">
        <v>0</v>
      </c>
      <c r="R136" s="154">
        <f t="shared" ref="R136:R160" si="2">Q136*H136</f>
        <v>0</v>
      </c>
      <c r="S136" s="154">
        <v>0</v>
      </c>
      <c r="T136" s="155">
        <f t="shared" ref="T136:T160" si="3">S136*H136</f>
        <v>0</v>
      </c>
      <c r="AR136" s="156" t="s">
        <v>206</v>
      </c>
      <c r="AT136" s="156" t="s">
        <v>444</v>
      </c>
      <c r="AU136" s="156" t="s">
        <v>88</v>
      </c>
      <c r="AY136" s="17" t="s">
        <v>177</v>
      </c>
      <c r="BE136" s="157">
        <f t="shared" ref="BE136:BE160" si="4">IF(N136="základná",J136,0)</f>
        <v>0</v>
      </c>
      <c r="BF136" s="157">
        <f t="shared" ref="BF136:BF160" si="5">IF(N136="znížená",J136,0)</f>
        <v>0</v>
      </c>
      <c r="BG136" s="157">
        <f t="shared" ref="BG136:BG160" si="6">IF(N136="zákl. prenesená",J136,0)</f>
        <v>0</v>
      </c>
      <c r="BH136" s="157">
        <f t="shared" ref="BH136:BH160" si="7">IF(N136="zníž. prenesená",J136,0)</f>
        <v>0</v>
      </c>
      <c r="BI136" s="157">
        <f t="shared" ref="BI136:BI160" si="8">IF(N136="nulová",J136,0)</f>
        <v>0</v>
      </c>
      <c r="BJ136" s="17" t="s">
        <v>88</v>
      </c>
      <c r="BK136" s="157">
        <f t="shared" ref="BK136:BK160" si="9">ROUND(I136*H136,2)</f>
        <v>0</v>
      </c>
      <c r="BL136" s="17" t="s">
        <v>183</v>
      </c>
      <c r="BM136" s="156" t="s">
        <v>88</v>
      </c>
    </row>
    <row r="137" spans="2:65" s="1" customFormat="1" ht="16.5" customHeight="1">
      <c r="B137" s="143"/>
      <c r="C137" s="186" t="s">
        <v>88</v>
      </c>
      <c r="D137" s="186" t="s">
        <v>444</v>
      </c>
      <c r="E137" s="187" t="s">
        <v>4155</v>
      </c>
      <c r="F137" s="188" t="s">
        <v>4156</v>
      </c>
      <c r="G137" s="189" t="s">
        <v>260</v>
      </c>
      <c r="H137" s="190">
        <v>1</v>
      </c>
      <c r="I137" s="191"/>
      <c r="J137" s="192">
        <f t="shared" si="0"/>
        <v>0</v>
      </c>
      <c r="K137" s="193"/>
      <c r="L137" s="194"/>
      <c r="M137" s="195" t="s">
        <v>1</v>
      </c>
      <c r="N137" s="196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206</v>
      </c>
      <c r="AT137" s="156" t="s">
        <v>444</v>
      </c>
      <c r="AU137" s="156" t="s">
        <v>88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183</v>
      </c>
    </row>
    <row r="138" spans="2:65" s="1" customFormat="1" ht="24.15" customHeight="1">
      <c r="B138" s="143"/>
      <c r="C138" s="186" t="s">
        <v>191</v>
      </c>
      <c r="D138" s="186" t="s">
        <v>444</v>
      </c>
      <c r="E138" s="187" t="s">
        <v>4157</v>
      </c>
      <c r="F138" s="188" t="s">
        <v>4158</v>
      </c>
      <c r="G138" s="189" t="s">
        <v>260</v>
      </c>
      <c r="H138" s="190">
        <v>3</v>
      </c>
      <c r="I138" s="191"/>
      <c r="J138" s="192">
        <f t="shared" si="0"/>
        <v>0</v>
      </c>
      <c r="K138" s="193"/>
      <c r="L138" s="194"/>
      <c r="M138" s="195" t="s">
        <v>1</v>
      </c>
      <c r="N138" s="196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206</v>
      </c>
      <c r="AT138" s="156" t="s">
        <v>444</v>
      </c>
      <c r="AU138" s="156" t="s">
        <v>88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196</v>
      </c>
    </row>
    <row r="139" spans="2:65" s="1" customFormat="1" ht="24.15" customHeight="1">
      <c r="B139" s="143"/>
      <c r="C139" s="186" t="s">
        <v>183</v>
      </c>
      <c r="D139" s="186" t="s">
        <v>444</v>
      </c>
      <c r="E139" s="187" t="s">
        <v>4159</v>
      </c>
      <c r="F139" s="188" t="s">
        <v>4160</v>
      </c>
      <c r="G139" s="189" t="s">
        <v>260</v>
      </c>
      <c r="H139" s="190">
        <v>2</v>
      </c>
      <c r="I139" s="191"/>
      <c r="J139" s="192">
        <f t="shared" si="0"/>
        <v>0</v>
      </c>
      <c r="K139" s="193"/>
      <c r="L139" s="194"/>
      <c r="M139" s="195" t="s">
        <v>1</v>
      </c>
      <c r="N139" s="196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206</v>
      </c>
      <c r="AT139" s="156" t="s">
        <v>444</v>
      </c>
      <c r="AU139" s="156" t="s">
        <v>88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206</v>
      </c>
    </row>
    <row r="140" spans="2:65" s="1" customFormat="1" ht="16.5" customHeight="1">
      <c r="B140" s="143"/>
      <c r="C140" s="186" t="s">
        <v>198</v>
      </c>
      <c r="D140" s="186" t="s">
        <v>444</v>
      </c>
      <c r="E140" s="187" t="s">
        <v>4161</v>
      </c>
      <c r="F140" s="188" t="s">
        <v>4162</v>
      </c>
      <c r="G140" s="189" t="s">
        <v>260</v>
      </c>
      <c r="H140" s="190">
        <v>16</v>
      </c>
      <c r="I140" s="191"/>
      <c r="J140" s="192">
        <f t="shared" si="0"/>
        <v>0</v>
      </c>
      <c r="K140" s="193"/>
      <c r="L140" s="194"/>
      <c r="M140" s="195" t="s">
        <v>1</v>
      </c>
      <c r="N140" s="196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206</v>
      </c>
      <c r="AT140" s="156" t="s">
        <v>444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214</v>
      </c>
    </row>
    <row r="141" spans="2:65" s="1" customFormat="1" ht="24.15" customHeight="1">
      <c r="B141" s="143"/>
      <c r="C141" s="186" t="s">
        <v>196</v>
      </c>
      <c r="D141" s="186" t="s">
        <v>444</v>
      </c>
      <c r="E141" s="187" t="s">
        <v>4163</v>
      </c>
      <c r="F141" s="188" t="s">
        <v>4164</v>
      </c>
      <c r="G141" s="189" t="s">
        <v>260</v>
      </c>
      <c r="H141" s="190">
        <v>3</v>
      </c>
      <c r="I141" s="191"/>
      <c r="J141" s="192">
        <f t="shared" si="0"/>
        <v>0</v>
      </c>
      <c r="K141" s="193"/>
      <c r="L141" s="194"/>
      <c r="M141" s="195" t="s">
        <v>1</v>
      </c>
      <c r="N141" s="196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206</v>
      </c>
      <c r="AT141" s="156" t="s">
        <v>444</v>
      </c>
      <c r="AU141" s="156" t="s">
        <v>88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220</v>
      </c>
    </row>
    <row r="142" spans="2:65" s="1" customFormat="1" ht="24.15" customHeight="1">
      <c r="B142" s="143"/>
      <c r="C142" s="186" t="s">
        <v>210</v>
      </c>
      <c r="D142" s="186" t="s">
        <v>444</v>
      </c>
      <c r="E142" s="187" t="s">
        <v>4165</v>
      </c>
      <c r="F142" s="188" t="s">
        <v>4166</v>
      </c>
      <c r="G142" s="189" t="s">
        <v>260</v>
      </c>
      <c r="H142" s="190">
        <v>1</v>
      </c>
      <c r="I142" s="191"/>
      <c r="J142" s="192">
        <f t="shared" si="0"/>
        <v>0</v>
      </c>
      <c r="K142" s="193"/>
      <c r="L142" s="194"/>
      <c r="M142" s="195" t="s">
        <v>1</v>
      </c>
      <c r="N142" s="196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206</v>
      </c>
      <c r="AT142" s="156" t="s">
        <v>444</v>
      </c>
      <c r="AU142" s="156" t="s">
        <v>88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225</v>
      </c>
    </row>
    <row r="143" spans="2:65" s="1" customFormat="1" ht="16.5" customHeight="1">
      <c r="B143" s="143"/>
      <c r="C143" s="186" t="s">
        <v>206</v>
      </c>
      <c r="D143" s="186" t="s">
        <v>444</v>
      </c>
      <c r="E143" s="187" t="s">
        <v>4167</v>
      </c>
      <c r="F143" s="188" t="s">
        <v>4168</v>
      </c>
      <c r="G143" s="189" t="s">
        <v>260</v>
      </c>
      <c r="H143" s="190">
        <v>2</v>
      </c>
      <c r="I143" s="191"/>
      <c r="J143" s="192">
        <f t="shared" si="0"/>
        <v>0</v>
      </c>
      <c r="K143" s="193"/>
      <c r="L143" s="194"/>
      <c r="M143" s="195" t="s">
        <v>1</v>
      </c>
      <c r="N143" s="196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206</v>
      </c>
      <c r="AT143" s="156" t="s">
        <v>444</v>
      </c>
      <c r="AU143" s="156" t="s">
        <v>88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229</v>
      </c>
    </row>
    <row r="144" spans="2:65" s="1" customFormat="1" ht="16.5" customHeight="1">
      <c r="B144" s="143"/>
      <c r="C144" s="186" t="s">
        <v>222</v>
      </c>
      <c r="D144" s="186" t="s">
        <v>444</v>
      </c>
      <c r="E144" s="187" t="s">
        <v>4169</v>
      </c>
      <c r="F144" s="188" t="s">
        <v>4170</v>
      </c>
      <c r="G144" s="189" t="s">
        <v>260</v>
      </c>
      <c r="H144" s="190">
        <v>5</v>
      </c>
      <c r="I144" s="191"/>
      <c r="J144" s="192">
        <f t="shared" si="0"/>
        <v>0</v>
      </c>
      <c r="K144" s="193"/>
      <c r="L144" s="194"/>
      <c r="M144" s="195" t="s">
        <v>1</v>
      </c>
      <c r="N144" s="196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206</v>
      </c>
      <c r="AT144" s="156" t="s">
        <v>444</v>
      </c>
      <c r="AU144" s="156" t="s">
        <v>88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183</v>
      </c>
      <c r="BM144" s="156" t="s">
        <v>234</v>
      </c>
    </row>
    <row r="145" spans="2:65" s="1" customFormat="1" ht="24.15" customHeight="1">
      <c r="B145" s="143"/>
      <c r="C145" s="186" t="s">
        <v>214</v>
      </c>
      <c r="D145" s="186" t="s">
        <v>444</v>
      </c>
      <c r="E145" s="187" t="s">
        <v>4171</v>
      </c>
      <c r="F145" s="188" t="s">
        <v>1695</v>
      </c>
      <c r="G145" s="189" t="s">
        <v>260</v>
      </c>
      <c r="H145" s="190">
        <v>21</v>
      </c>
      <c r="I145" s="191"/>
      <c r="J145" s="192">
        <f t="shared" si="0"/>
        <v>0</v>
      </c>
      <c r="K145" s="193"/>
      <c r="L145" s="194"/>
      <c r="M145" s="195" t="s">
        <v>1</v>
      </c>
      <c r="N145" s="196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206</v>
      </c>
      <c r="AT145" s="156" t="s">
        <v>444</v>
      </c>
      <c r="AU145" s="156" t="s">
        <v>88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183</v>
      </c>
      <c r="BM145" s="156" t="s">
        <v>7</v>
      </c>
    </row>
    <row r="146" spans="2:65" s="1" customFormat="1" ht="24.15" customHeight="1">
      <c r="B146" s="143"/>
      <c r="C146" s="186" t="s">
        <v>231</v>
      </c>
      <c r="D146" s="186" t="s">
        <v>444</v>
      </c>
      <c r="E146" s="187" t="s">
        <v>4172</v>
      </c>
      <c r="F146" s="188" t="s">
        <v>1697</v>
      </c>
      <c r="G146" s="189" t="s">
        <v>260</v>
      </c>
      <c r="H146" s="190">
        <v>28</v>
      </c>
      <c r="I146" s="191"/>
      <c r="J146" s="192">
        <f t="shared" si="0"/>
        <v>0</v>
      </c>
      <c r="K146" s="193"/>
      <c r="L146" s="194"/>
      <c r="M146" s="195" t="s">
        <v>1</v>
      </c>
      <c r="N146" s="196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206</v>
      </c>
      <c r="AT146" s="156" t="s">
        <v>444</v>
      </c>
      <c r="AU146" s="156" t="s">
        <v>88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183</v>
      </c>
      <c r="BM146" s="156" t="s">
        <v>243</v>
      </c>
    </row>
    <row r="147" spans="2:65" s="1" customFormat="1" ht="24.15" customHeight="1">
      <c r="B147" s="143"/>
      <c r="C147" s="186" t="s">
        <v>220</v>
      </c>
      <c r="D147" s="186" t="s">
        <v>444</v>
      </c>
      <c r="E147" s="187" t="s">
        <v>1698</v>
      </c>
      <c r="F147" s="188" t="s">
        <v>1699</v>
      </c>
      <c r="G147" s="189" t="s">
        <v>213</v>
      </c>
      <c r="H147" s="190">
        <v>2260</v>
      </c>
      <c r="I147" s="191"/>
      <c r="J147" s="192">
        <f t="shared" si="0"/>
        <v>0</v>
      </c>
      <c r="K147" s="193"/>
      <c r="L147" s="194"/>
      <c r="M147" s="195" t="s">
        <v>1</v>
      </c>
      <c r="N147" s="196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206</v>
      </c>
      <c r="AT147" s="156" t="s">
        <v>444</v>
      </c>
      <c r="AU147" s="156" t="s">
        <v>88</v>
      </c>
      <c r="AY147" s="17" t="s">
        <v>177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183</v>
      </c>
      <c r="BM147" s="156" t="s">
        <v>248</v>
      </c>
    </row>
    <row r="148" spans="2:65" s="1" customFormat="1" ht="24.15" customHeight="1">
      <c r="B148" s="143"/>
      <c r="C148" s="186" t="s">
        <v>240</v>
      </c>
      <c r="D148" s="186" t="s">
        <v>444</v>
      </c>
      <c r="E148" s="187" t="s">
        <v>1700</v>
      </c>
      <c r="F148" s="188" t="s">
        <v>1701</v>
      </c>
      <c r="G148" s="189" t="s">
        <v>260</v>
      </c>
      <c r="H148" s="190">
        <v>5</v>
      </c>
      <c r="I148" s="191"/>
      <c r="J148" s="192">
        <f t="shared" si="0"/>
        <v>0</v>
      </c>
      <c r="K148" s="193"/>
      <c r="L148" s="194"/>
      <c r="M148" s="195" t="s">
        <v>1</v>
      </c>
      <c r="N148" s="196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206</v>
      </c>
      <c r="AT148" s="156" t="s">
        <v>444</v>
      </c>
      <c r="AU148" s="156" t="s">
        <v>88</v>
      </c>
      <c r="AY148" s="17" t="s">
        <v>177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183</v>
      </c>
      <c r="BM148" s="156" t="s">
        <v>252</v>
      </c>
    </row>
    <row r="149" spans="2:65" s="1" customFormat="1" ht="16.5" customHeight="1">
      <c r="B149" s="143"/>
      <c r="C149" s="186" t="s">
        <v>225</v>
      </c>
      <c r="D149" s="186" t="s">
        <v>444</v>
      </c>
      <c r="E149" s="187" t="s">
        <v>4173</v>
      </c>
      <c r="F149" s="188" t="s">
        <v>4174</v>
      </c>
      <c r="G149" s="189" t="s">
        <v>260</v>
      </c>
      <c r="H149" s="190">
        <v>20</v>
      </c>
      <c r="I149" s="191"/>
      <c r="J149" s="192">
        <f t="shared" si="0"/>
        <v>0</v>
      </c>
      <c r="K149" s="193"/>
      <c r="L149" s="194"/>
      <c r="M149" s="195" t="s">
        <v>1</v>
      </c>
      <c r="N149" s="196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206</v>
      </c>
      <c r="AT149" s="156" t="s">
        <v>444</v>
      </c>
      <c r="AU149" s="156" t="s">
        <v>88</v>
      </c>
      <c r="AY149" s="17" t="s">
        <v>177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183</v>
      </c>
      <c r="BM149" s="156" t="s">
        <v>255</v>
      </c>
    </row>
    <row r="150" spans="2:65" s="1" customFormat="1" ht="24.15" customHeight="1">
      <c r="B150" s="143"/>
      <c r="C150" s="186" t="s">
        <v>250</v>
      </c>
      <c r="D150" s="186" t="s">
        <v>444</v>
      </c>
      <c r="E150" s="187" t="s">
        <v>4175</v>
      </c>
      <c r="F150" s="188" t="s">
        <v>1703</v>
      </c>
      <c r="G150" s="189" t="s">
        <v>260</v>
      </c>
      <c r="H150" s="190">
        <v>49</v>
      </c>
      <c r="I150" s="191"/>
      <c r="J150" s="192">
        <f t="shared" si="0"/>
        <v>0</v>
      </c>
      <c r="K150" s="193"/>
      <c r="L150" s="194"/>
      <c r="M150" s="195" t="s">
        <v>1</v>
      </c>
      <c r="N150" s="196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206</v>
      </c>
      <c r="AT150" s="156" t="s">
        <v>444</v>
      </c>
      <c r="AU150" s="156" t="s">
        <v>88</v>
      </c>
      <c r="AY150" s="17" t="s">
        <v>177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183</v>
      </c>
      <c r="BM150" s="156" t="s">
        <v>261</v>
      </c>
    </row>
    <row r="151" spans="2:65" s="1" customFormat="1" ht="24.15" customHeight="1">
      <c r="B151" s="143"/>
      <c r="C151" s="186" t="s">
        <v>229</v>
      </c>
      <c r="D151" s="186" t="s">
        <v>444</v>
      </c>
      <c r="E151" s="187" t="s">
        <v>4176</v>
      </c>
      <c r="F151" s="188" t="s">
        <v>1705</v>
      </c>
      <c r="G151" s="189" t="s">
        <v>260</v>
      </c>
      <c r="H151" s="190">
        <v>35</v>
      </c>
      <c r="I151" s="191"/>
      <c r="J151" s="192">
        <f t="shared" si="0"/>
        <v>0</v>
      </c>
      <c r="K151" s="193"/>
      <c r="L151" s="194"/>
      <c r="M151" s="195" t="s">
        <v>1</v>
      </c>
      <c r="N151" s="196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206</v>
      </c>
      <c r="AT151" s="156" t="s">
        <v>444</v>
      </c>
      <c r="AU151" s="156" t="s">
        <v>88</v>
      </c>
      <c r="AY151" s="17" t="s">
        <v>177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183</v>
      </c>
      <c r="BM151" s="156" t="s">
        <v>264</v>
      </c>
    </row>
    <row r="152" spans="2:65" s="1" customFormat="1" ht="24.15" customHeight="1">
      <c r="B152" s="143"/>
      <c r="C152" s="186" t="s">
        <v>257</v>
      </c>
      <c r="D152" s="186" t="s">
        <v>444</v>
      </c>
      <c r="E152" s="187" t="s">
        <v>1707</v>
      </c>
      <c r="F152" s="188" t="s">
        <v>1708</v>
      </c>
      <c r="G152" s="189" t="s">
        <v>260</v>
      </c>
      <c r="H152" s="190">
        <v>35</v>
      </c>
      <c r="I152" s="191"/>
      <c r="J152" s="192">
        <f t="shared" si="0"/>
        <v>0</v>
      </c>
      <c r="K152" s="193"/>
      <c r="L152" s="194"/>
      <c r="M152" s="195" t="s">
        <v>1</v>
      </c>
      <c r="N152" s="196" t="s">
        <v>41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206</v>
      </c>
      <c r="AT152" s="156" t="s">
        <v>444</v>
      </c>
      <c r="AU152" s="156" t="s">
        <v>88</v>
      </c>
      <c r="AY152" s="17" t="s">
        <v>177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183</v>
      </c>
      <c r="BM152" s="156" t="s">
        <v>276</v>
      </c>
    </row>
    <row r="153" spans="2:65" s="1" customFormat="1" ht="24.15" customHeight="1">
      <c r="B153" s="143"/>
      <c r="C153" s="186" t="s">
        <v>234</v>
      </c>
      <c r="D153" s="186" t="s">
        <v>444</v>
      </c>
      <c r="E153" s="187" t="s">
        <v>4177</v>
      </c>
      <c r="F153" s="188" t="s">
        <v>4178</v>
      </c>
      <c r="G153" s="189" t="s">
        <v>260</v>
      </c>
      <c r="H153" s="190">
        <v>5</v>
      </c>
      <c r="I153" s="191"/>
      <c r="J153" s="192">
        <f t="shared" si="0"/>
        <v>0</v>
      </c>
      <c r="K153" s="193"/>
      <c r="L153" s="194"/>
      <c r="M153" s="195" t="s">
        <v>1</v>
      </c>
      <c r="N153" s="196" t="s">
        <v>41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206</v>
      </c>
      <c r="AT153" s="156" t="s">
        <v>444</v>
      </c>
      <c r="AU153" s="156" t="s">
        <v>88</v>
      </c>
      <c r="AY153" s="17" t="s">
        <v>177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183</v>
      </c>
      <c r="BM153" s="156" t="s">
        <v>296</v>
      </c>
    </row>
    <row r="154" spans="2:65" s="1" customFormat="1" ht="24.15" customHeight="1">
      <c r="B154" s="143"/>
      <c r="C154" s="186" t="s">
        <v>273</v>
      </c>
      <c r="D154" s="186" t="s">
        <v>444</v>
      </c>
      <c r="E154" s="187" t="s">
        <v>4179</v>
      </c>
      <c r="F154" s="188" t="s">
        <v>4180</v>
      </c>
      <c r="G154" s="189" t="s">
        <v>260</v>
      </c>
      <c r="H154" s="190">
        <v>5</v>
      </c>
      <c r="I154" s="191"/>
      <c r="J154" s="192">
        <f t="shared" si="0"/>
        <v>0</v>
      </c>
      <c r="K154" s="193"/>
      <c r="L154" s="194"/>
      <c r="M154" s="195" t="s">
        <v>1</v>
      </c>
      <c r="N154" s="196" t="s">
        <v>41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206</v>
      </c>
      <c r="AT154" s="156" t="s">
        <v>444</v>
      </c>
      <c r="AU154" s="156" t="s">
        <v>88</v>
      </c>
      <c r="AY154" s="17" t="s">
        <v>177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183</v>
      </c>
      <c r="BM154" s="156" t="s">
        <v>301</v>
      </c>
    </row>
    <row r="155" spans="2:65" s="1" customFormat="1" ht="24.15" customHeight="1">
      <c r="B155" s="143"/>
      <c r="C155" s="186" t="s">
        <v>7</v>
      </c>
      <c r="D155" s="186" t="s">
        <v>444</v>
      </c>
      <c r="E155" s="187" t="s">
        <v>4181</v>
      </c>
      <c r="F155" s="188" t="s">
        <v>4182</v>
      </c>
      <c r="G155" s="189" t="s">
        <v>260</v>
      </c>
      <c r="H155" s="190">
        <v>56</v>
      </c>
      <c r="I155" s="191"/>
      <c r="J155" s="192">
        <f t="shared" si="0"/>
        <v>0</v>
      </c>
      <c r="K155" s="193"/>
      <c r="L155" s="194"/>
      <c r="M155" s="195" t="s">
        <v>1</v>
      </c>
      <c r="N155" s="196" t="s">
        <v>41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206</v>
      </c>
      <c r="AT155" s="156" t="s">
        <v>444</v>
      </c>
      <c r="AU155" s="156" t="s">
        <v>88</v>
      </c>
      <c r="AY155" s="17" t="s">
        <v>177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88</v>
      </c>
      <c r="BK155" s="157">
        <f t="shared" si="9"/>
        <v>0</v>
      </c>
      <c r="BL155" s="17" t="s">
        <v>183</v>
      </c>
      <c r="BM155" s="156" t="s">
        <v>305</v>
      </c>
    </row>
    <row r="156" spans="2:65" s="1" customFormat="1" ht="24.15" customHeight="1">
      <c r="B156" s="143"/>
      <c r="C156" s="186" t="s">
        <v>299</v>
      </c>
      <c r="D156" s="186" t="s">
        <v>444</v>
      </c>
      <c r="E156" s="187" t="s">
        <v>4183</v>
      </c>
      <c r="F156" s="188" t="s">
        <v>4184</v>
      </c>
      <c r="G156" s="189" t="s">
        <v>260</v>
      </c>
      <c r="H156" s="190">
        <v>112</v>
      </c>
      <c r="I156" s="191"/>
      <c r="J156" s="192">
        <f t="shared" si="0"/>
        <v>0</v>
      </c>
      <c r="K156" s="193"/>
      <c r="L156" s="194"/>
      <c r="M156" s="195" t="s">
        <v>1</v>
      </c>
      <c r="N156" s="196" t="s">
        <v>41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206</v>
      </c>
      <c r="AT156" s="156" t="s">
        <v>444</v>
      </c>
      <c r="AU156" s="156" t="s">
        <v>88</v>
      </c>
      <c r="AY156" s="17" t="s">
        <v>177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88</v>
      </c>
      <c r="BK156" s="157">
        <f t="shared" si="9"/>
        <v>0</v>
      </c>
      <c r="BL156" s="17" t="s">
        <v>183</v>
      </c>
      <c r="BM156" s="156" t="s">
        <v>311</v>
      </c>
    </row>
    <row r="157" spans="2:65" s="1" customFormat="1" ht="24.15" customHeight="1">
      <c r="B157" s="143"/>
      <c r="C157" s="186" t="s">
        <v>243</v>
      </c>
      <c r="D157" s="186" t="s">
        <v>444</v>
      </c>
      <c r="E157" s="187" t="s">
        <v>4185</v>
      </c>
      <c r="F157" s="188" t="s">
        <v>4186</v>
      </c>
      <c r="G157" s="189" t="s">
        <v>260</v>
      </c>
      <c r="H157" s="190">
        <v>56</v>
      </c>
      <c r="I157" s="191"/>
      <c r="J157" s="192">
        <f t="shared" si="0"/>
        <v>0</v>
      </c>
      <c r="K157" s="193"/>
      <c r="L157" s="194"/>
      <c r="M157" s="195" t="s">
        <v>1</v>
      </c>
      <c r="N157" s="196" t="s">
        <v>41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206</v>
      </c>
      <c r="AT157" s="156" t="s">
        <v>444</v>
      </c>
      <c r="AU157" s="156" t="s">
        <v>88</v>
      </c>
      <c r="AY157" s="17" t="s">
        <v>177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88</v>
      </c>
      <c r="BK157" s="157">
        <f t="shared" si="9"/>
        <v>0</v>
      </c>
      <c r="BL157" s="17" t="s">
        <v>183</v>
      </c>
      <c r="BM157" s="156" t="s">
        <v>314</v>
      </c>
    </row>
    <row r="158" spans="2:65" s="1" customFormat="1" ht="37.950000000000003" customHeight="1">
      <c r="B158" s="143"/>
      <c r="C158" s="186" t="s">
        <v>308</v>
      </c>
      <c r="D158" s="186" t="s">
        <v>444</v>
      </c>
      <c r="E158" s="187" t="s">
        <v>1656</v>
      </c>
      <c r="F158" s="188" t="s">
        <v>4187</v>
      </c>
      <c r="G158" s="189" t="s">
        <v>260</v>
      </c>
      <c r="H158" s="190">
        <v>120</v>
      </c>
      <c r="I158" s="191"/>
      <c r="J158" s="192">
        <f t="shared" si="0"/>
        <v>0</v>
      </c>
      <c r="K158" s="193"/>
      <c r="L158" s="194"/>
      <c r="M158" s="195" t="s">
        <v>1</v>
      </c>
      <c r="N158" s="196" t="s">
        <v>41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206</v>
      </c>
      <c r="AT158" s="156" t="s">
        <v>444</v>
      </c>
      <c r="AU158" s="156" t="s">
        <v>88</v>
      </c>
      <c r="AY158" s="17" t="s">
        <v>177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88</v>
      </c>
      <c r="BK158" s="157">
        <f t="shared" si="9"/>
        <v>0</v>
      </c>
      <c r="BL158" s="17" t="s">
        <v>183</v>
      </c>
      <c r="BM158" s="156" t="s">
        <v>318</v>
      </c>
    </row>
    <row r="159" spans="2:65" s="1" customFormat="1" ht="37.950000000000003" customHeight="1">
      <c r="B159" s="143"/>
      <c r="C159" s="186" t="s">
        <v>248</v>
      </c>
      <c r="D159" s="186" t="s">
        <v>444</v>
      </c>
      <c r="E159" s="187" t="s">
        <v>1749</v>
      </c>
      <c r="F159" s="188" t="s">
        <v>1709</v>
      </c>
      <c r="G159" s="189" t="s">
        <v>260</v>
      </c>
      <c r="H159" s="190">
        <v>75</v>
      </c>
      <c r="I159" s="191"/>
      <c r="J159" s="192">
        <f t="shared" si="0"/>
        <v>0</v>
      </c>
      <c r="K159" s="193"/>
      <c r="L159" s="194"/>
      <c r="M159" s="195" t="s">
        <v>1</v>
      </c>
      <c r="N159" s="196" t="s">
        <v>41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206</v>
      </c>
      <c r="AT159" s="156" t="s">
        <v>444</v>
      </c>
      <c r="AU159" s="156" t="s">
        <v>88</v>
      </c>
      <c r="AY159" s="17" t="s">
        <v>177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88</v>
      </c>
      <c r="BK159" s="157">
        <f t="shared" si="9"/>
        <v>0</v>
      </c>
      <c r="BL159" s="17" t="s">
        <v>183</v>
      </c>
      <c r="BM159" s="156" t="s">
        <v>321</v>
      </c>
    </row>
    <row r="160" spans="2:65" s="1" customFormat="1" ht="16.5" customHeight="1">
      <c r="B160" s="143"/>
      <c r="C160" s="186" t="s">
        <v>315</v>
      </c>
      <c r="D160" s="186" t="s">
        <v>444</v>
      </c>
      <c r="E160" s="187" t="s">
        <v>4188</v>
      </c>
      <c r="F160" s="188" t="s">
        <v>4189</v>
      </c>
      <c r="G160" s="189" t="s">
        <v>213</v>
      </c>
      <c r="H160" s="190">
        <v>120</v>
      </c>
      <c r="I160" s="191"/>
      <c r="J160" s="192">
        <f t="shared" si="0"/>
        <v>0</v>
      </c>
      <c r="K160" s="193"/>
      <c r="L160" s="194"/>
      <c r="M160" s="195" t="s">
        <v>1</v>
      </c>
      <c r="N160" s="196" t="s">
        <v>41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206</v>
      </c>
      <c r="AT160" s="156" t="s">
        <v>444</v>
      </c>
      <c r="AU160" s="156" t="s">
        <v>88</v>
      </c>
      <c r="AY160" s="17" t="s">
        <v>177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88</v>
      </c>
      <c r="BK160" s="157">
        <f t="shared" si="9"/>
        <v>0</v>
      </c>
      <c r="BL160" s="17" t="s">
        <v>183</v>
      </c>
      <c r="BM160" s="156" t="s">
        <v>325</v>
      </c>
    </row>
    <row r="161" spans="2:65" s="11" customFormat="1" ht="22.95" customHeight="1">
      <c r="B161" s="131"/>
      <c r="D161" s="132" t="s">
        <v>74</v>
      </c>
      <c r="E161" s="141" t="s">
        <v>4190</v>
      </c>
      <c r="F161" s="141" t="s">
        <v>4191</v>
      </c>
      <c r="I161" s="134"/>
      <c r="J161" s="142">
        <f>BK161</f>
        <v>0</v>
      </c>
      <c r="L161" s="131"/>
      <c r="M161" s="136"/>
      <c r="P161" s="137">
        <f>SUM(P162:P194)</f>
        <v>0</v>
      </c>
      <c r="R161" s="137">
        <f>SUM(R162:R194)</f>
        <v>0</v>
      </c>
      <c r="T161" s="138">
        <f>SUM(T162:T194)</f>
        <v>0</v>
      </c>
      <c r="AR161" s="132" t="s">
        <v>82</v>
      </c>
      <c r="AT161" s="139" t="s">
        <v>74</v>
      </c>
      <c r="AU161" s="139" t="s">
        <v>82</v>
      </c>
      <c r="AY161" s="132" t="s">
        <v>177</v>
      </c>
      <c r="BK161" s="140">
        <f>SUM(BK162:BK194)</f>
        <v>0</v>
      </c>
    </row>
    <row r="162" spans="2:65" s="1" customFormat="1" ht="16.5" customHeight="1">
      <c r="B162" s="143"/>
      <c r="C162" s="186" t="s">
        <v>252</v>
      </c>
      <c r="D162" s="186" t="s">
        <v>444</v>
      </c>
      <c r="E162" s="187" t="s">
        <v>4192</v>
      </c>
      <c r="F162" s="188" t="s">
        <v>4193</v>
      </c>
      <c r="G162" s="189" t="s">
        <v>260</v>
      </c>
      <c r="H162" s="190">
        <v>1</v>
      </c>
      <c r="I162" s="191"/>
      <c r="J162" s="192">
        <f t="shared" ref="J162:J194" si="10">ROUND(I162*H162,2)</f>
        <v>0</v>
      </c>
      <c r="K162" s="193"/>
      <c r="L162" s="194"/>
      <c r="M162" s="195" t="s">
        <v>1</v>
      </c>
      <c r="N162" s="196" t="s">
        <v>41</v>
      </c>
      <c r="P162" s="154">
        <f t="shared" ref="P162:P194" si="11">O162*H162</f>
        <v>0</v>
      </c>
      <c r="Q162" s="154">
        <v>0</v>
      </c>
      <c r="R162" s="154">
        <f t="shared" ref="R162:R194" si="12">Q162*H162</f>
        <v>0</v>
      </c>
      <c r="S162" s="154">
        <v>0</v>
      </c>
      <c r="T162" s="155">
        <f t="shared" ref="T162:T194" si="13">S162*H162</f>
        <v>0</v>
      </c>
      <c r="AR162" s="156" t="s">
        <v>206</v>
      </c>
      <c r="AT162" s="156" t="s">
        <v>444</v>
      </c>
      <c r="AU162" s="156" t="s">
        <v>88</v>
      </c>
      <c r="AY162" s="17" t="s">
        <v>177</v>
      </c>
      <c r="BE162" s="157">
        <f t="shared" ref="BE162:BE194" si="14">IF(N162="základná",J162,0)</f>
        <v>0</v>
      </c>
      <c r="BF162" s="157">
        <f t="shared" ref="BF162:BF194" si="15">IF(N162="znížená",J162,0)</f>
        <v>0</v>
      </c>
      <c r="BG162" s="157">
        <f t="shared" ref="BG162:BG194" si="16">IF(N162="zákl. prenesená",J162,0)</f>
        <v>0</v>
      </c>
      <c r="BH162" s="157">
        <f t="shared" ref="BH162:BH194" si="17">IF(N162="zníž. prenesená",J162,0)</f>
        <v>0</v>
      </c>
      <c r="BI162" s="157">
        <f t="shared" ref="BI162:BI194" si="18">IF(N162="nulová",J162,0)</f>
        <v>0</v>
      </c>
      <c r="BJ162" s="17" t="s">
        <v>88</v>
      </c>
      <c r="BK162" s="157">
        <f t="shared" ref="BK162:BK194" si="19">ROUND(I162*H162,2)</f>
        <v>0</v>
      </c>
      <c r="BL162" s="17" t="s">
        <v>183</v>
      </c>
      <c r="BM162" s="156" t="s">
        <v>328</v>
      </c>
    </row>
    <row r="163" spans="2:65" s="1" customFormat="1" ht="16.5" customHeight="1">
      <c r="B163" s="143"/>
      <c r="C163" s="186" t="s">
        <v>322</v>
      </c>
      <c r="D163" s="186" t="s">
        <v>444</v>
      </c>
      <c r="E163" s="187" t="s">
        <v>4194</v>
      </c>
      <c r="F163" s="188" t="s">
        <v>4195</v>
      </c>
      <c r="G163" s="189" t="s">
        <v>260</v>
      </c>
      <c r="H163" s="190">
        <v>1</v>
      </c>
      <c r="I163" s="191"/>
      <c r="J163" s="192">
        <f t="shared" si="10"/>
        <v>0</v>
      </c>
      <c r="K163" s="193"/>
      <c r="L163" s="194"/>
      <c r="M163" s="195" t="s">
        <v>1</v>
      </c>
      <c r="N163" s="196" t="s">
        <v>41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AR163" s="156" t="s">
        <v>206</v>
      </c>
      <c r="AT163" s="156" t="s">
        <v>444</v>
      </c>
      <c r="AU163" s="156" t="s">
        <v>88</v>
      </c>
      <c r="AY163" s="17" t="s">
        <v>177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88</v>
      </c>
      <c r="BK163" s="157">
        <f t="shared" si="19"/>
        <v>0</v>
      </c>
      <c r="BL163" s="17" t="s">
        <v>183</v>
      </c>
      <c r="BM163" s="156" t="s">
        <v>333</v>
      </c>
    </row>
    <row r="164" spans="2:65" s="1" customFormat="1" ht="16.5" customHeight="1">
      <c r="B164" s="143"/>
      <c r="C164" s="186" t="s">
        <v>255</v>
      </c>
      <c r="D164" s="186" t="s">
        <v>444</v>
      </c>
      <c r="E164" s="187" t="s">
        <v>4196</v>
      </c>
      <c r="F164" s="188" t="s">
        <v>4197</v>
      </c>
      <c r="G164" s="189" t="s">
        <v>260</v>
      </c>
      <c r="H164" s="190">
        <v>1</v>
      </c>
      <c r="I164" s="191"/>
      <c r="J164" s="192">
        <f t="shared" si="10"/>
        <v>0</v>
      </c>
      <c r="K164" s="193"/>
      <c r="L164" s="194"/>
      <c r="M164" s="195" t="s">
        <v>1</v>
      </c>
      <c r="N164" s="196" t="s">
        <v>41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206</v>
      </c>
      <c r="AT164" s="156" t="s">
        <v>444</v>
      </c>
      <c r="AU164" s="156" t="s">
        <v>88</v>
      </c>
      <c r="AY164" s="17" t="s">
        <v>177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88</v>
      </c>
      <c r="BK164" s="157">
        <f t="shared" si="19"/>
        <v>0</v>
      </c>
      <c r="BL164" s="17" t="s">
        <v>183</v>
      </c>
      <c r="BM164" s="156" t="s">
        <v>336</v>
      </c>
    </row>
    <row r="165" spans="2:65" s="1" customFormat="1" ht="16.5" customHeight="1">
      <c r="B165" s="143"/>
      <c r="C165" s="186" t="s">
        <v>330</v>
      </c>
      <c r="D165" s="186" t="s">
        <v>444</v>
      </c>
      <c r="E165" s="187" t="s">
        <v>4198</v>
      </c>
      <c r="F165" s="188" t="s">
        <v>4199</v>
      </c>
      <c r="G165" s="189" t="s">
        <v>260</v>
      </c>
      <c r="H165" s="190">
        <v>1</v>
      </c>
      <c r="I165" s="191"/>
      <c r="J165" s="192">
        <f t="shared" si="10"/>
        <v>0</v>
      </c>
      <c r="K165" s="193"/>
      <c r="L165" s="194"/>
      <c r="M165" s="195" t="s">
        <v>1</v>
      </c>
      <c r="N165" s="196" t="s">
        <v>41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206</v>
      </c>
      <c r="AT165" s="156" t="s">
        <v>444</v>
      </c>
      <c r="AU165" s="156" t="s">
        <v>88</v>
      </c>
      <c r="AY165" s="17" t="s">
        <v>177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88</v>
      </c>
      <c r="BK165" s="157">
        <f t="shared" si="19"/>
        <v>0</v>
      </c>
      <c r="BL165" s="17" t="s">
        <v>183</v>
      </c>
      <c r="BM165" s="156" t="s">
        <v>342</v>
      </c>
    </row>
    <row r="166" spans="2:65" s="1" customFormat="1" ht="16.5" customHeight="1">
      <c r="B166" s="143"/>
      <c r="C166" s="186" t="s">
        <v>261</v>
      </c>
      <c r="D166" s="186" t="s">
        <v>444</v>
      </c>
      <c r="E166" s="187" t="s">
        <v>4200</v>
      </c>
      <c r="F166" s="188" t="s">
        <v>4201</v>
      </c>
      <c r="G166" s="189" t="s">
        <v>260</v>
      </c>
      <c r="H166" s="190">
        <v>3</v>
      </c>
      <c r="I166" s="191"/>
      <c r="J166" s="192">
        <f t="shared" si="10"/>
        <v>0</v>
      </c>
      <c r="K166" s="193"/>
      <c r="L166" s="194"/>
      <c r="M166" s="195" t="s">
        <v>1</v>
      </c>
      <c r="N166" s="196" t="s">
        <v>41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206</v>
      </c>
      <c r="AT166" s="156" t="s">
        <v>444</v>
      </c>
      <c r="AU166" s="156" t="s">
        <v>88</v>
      </c>
      <c r="AY166" s="17" t="s">
        <v>177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88</v>
      </c>
      <c r="BK166" s="157">
        <f t="shared" si="19"/>
        <v>0</v>
      </c>
      <c r="BL166" s="17" t="s">
        <v>183</v>
      </c>
      <c r="BM166" s="156" t="s">
        <v>346</v>
      </c>
    </row>
    <row r="167" spans="2:65" s="1" customFormat="1" ht="16.5" customHeight="1">
      <c r="B167" s="143"/>
      <c r="C167" s="186" t="s">
        <v>339</v>
      </c>
      <c r="D167" s="186" t="s">
        <v>444</v>
      </c>
      <c r="E167" s="187" t="s">
        <v>4202</v>
      </c>
      <c r="F167" s="188" t="s">
        <v>4203</v>
      </c>
      <c r="G167" s="189" t="s">
        <v>260</v>
      </c>
      <c r="H167" s="190">
        <v>2</v>
      </c>
      <c r="I167" s="191"/>
      <c r="J167" s="192">
        <f t="shared" si="10"/>
        <v>0</v>
      </c>
      <c r="K167" s="193"/>
      <c r="L167" s="194"/>
      <c r="M167" s="195" t="s">
        <v>1</v>
      </c>
      <c r="N167" s="196" t="s">
        <v>41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206</v>
      </c>
      <c r="AT167" s="156" t="s">
        <v>444</v>
      </c>
      <c r="AU167" s="156" t="s">
        <v>88</v>
      </c>
      <c r="AY167" s="17" t="s">
        <v>177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88</v>
      </c>
      <c r="BK167" s="157">
        <f t="shared" si="19"/>
        <v>0</v>
      </c>
      <c r="BL167" s="17" t="s">
        <v>183</v>
      </c>
      <c r="BM167" s="156" t="s">
        <v>351</v>
      </c>
    </row>
    <row r="168" spans="2:65" s="1" customFormat="1" ht="16.5" customHeight="1">
      <c r="B168" s="143"/>
      <c r="C168" s="186" t="s">
        <v>264</v>
      </c>
      <c r="D168" s="186" t="s">
        <v>444</v>
      </c>
      <c r="E168" s="187" t="s">
        <v>4204</v>
      </c>
      <c r="F168" s="188" t="s">
        <v>4205</v>
      </c>
      <c r="G168" s="189" t="s">
        <v>260</v>
      </c>
      <c r="H168" s="190">
        <v>23</v>
      </c>
      <c r="I168" s="191"/>
      <c r="J168" s="192">
        <f t="shared" si="10"/>
        <v>0</v>
      </c>
      <c r="K168" s="193"/>
      <c r="L168" s="194"/>
      <c r="M168" s="195" t="s">
        <v>1</v>
      </c>
      <c r="N168" s="196" t="s">
        <v>41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206</v>
      </c>
      <c r="AT168" s="156" t="s">
        <v>444</v>
      </c>
      <c r="AU168" s="156" t="s">
        <v>88</v>
      </c>
      <c r="AY168" s="17" t="s">
        <v>177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88</v>
      </c>
      <c r="BK168" s="157">
        <f t="shared" si="19"/>
        <v>0</v>
      </c>
      <c r="BL168" s="17" t="s">
        <v>183</v>
      </c>
      <c r="BM168" s="156" t="s">
        <v>356</v>
      </c>
    </row>
    <row r="169" spans="2:65" s="1" customFormat="1" ht="16.5" customHeight="1">
      <c r="B169" s="143"/>
      <c r="C169" s="186" t="s">
        <v>347</v>
      </c>
      <c r="D169" s="186" t="s">
        <v>444</v>
      </c>
      <c r="E169" s="187" t="s">
        <v>4206</v>
      </c>
      <c r="F169" s="188" t="s">
        <v>4207</v>
      </c>
      <c r="G169" s="189" t="s">
        <v>260</v>
      </c>
      <c r="H169" s="190">
        <v>1</v>
      </c>
      <c r="I169" s="191"/>
      <c r="J169" s="192">
        <f t="shared" si="10"/>
        <v>0</v>
      </c>
      <c r="K169" s="193"/>
      <c r="L169" s="194"/>
      <c r="M169" s="195" t="s">
        <v>1</v>
      </c>
      <c r="N169" s="196" t="s">
        <v>41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206</v>
      </c>
      <c r="AT169" s="156" t="s">
        <v>444</v>
      </c>
      <c r="AU169" s="156" t="s">
        <v>88</v>
      </c>
      <c r="AY169" s="17" t="s">
        <v>177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183</v>
      </c>
      <c r="BM169" s="156" t="s">
        <v>361</v>
      </c>
    </row>
    <row r="170" spans="2:65" s="1" customFormat="1" ht="16.5" customHeight="1">
      <c r="B170" s="143"/>
      <c r="C170" s="186" t="s">
        <v>276</v>
      </c>
      <c r="D170" s="186" t="s">
        <v>444</v>
      </c>
      <c r="E170" s="187" t="s">
        <v>4208</v>
      </c>
      <c r="F170" s="188" t="s">
        <v>4209</v>
      </c>
      <c r="G170" s="189" t="s">
        <v>260</v>
      </c>
      <c r="H170" s="190">
        <v>3</v>
      </c>
      <c r="I170" s="191"/>
      <c r="J170" s="192">
        <f t="shared" si="10"/>
        <v>0</v>
      </c>
      <c r="K170" s="193"/>
      <c r="L170" s="194"/>
      <c r="M170" s="195" t="s">
        <v>1</v>
      </c>
      <c r="N170" s="196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206</v>
      </c>
      <c r="AT170" s="156" t="s">
        <v>444</v>
      </c>
      <c r="AU170" s="156" t="s">
        <v>88</v>
      </c>
      <c r="AY170" s="17" t="s">
        <v>177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183</v>
      </c>
      <c r="BM170" s="156" t="s">
        <v>365</v>
      </c>
    </row>
    <row r="171" spans="2:65" s="1" customFormat="1" ht="16.5" customHeight="1">
      <c r="B171" s="143"/>
      <c r="C171" s="186" t="s">
        <v>358</v>
      </c>
      <c r="D171" s="186" t="s">
        <v>444</v>
      </c>
      <c r="E171" s="187" t="s">
        <v>4210</v>
      </c>
      <c r="F171" s="188" t="s">
        <v>4211</v>
      </c>
      <c r="G171" s="189" t="s">
        <v>260</v>
      </c>
      <c r="H171" s="190">
        <v>9</v>
      </c>
      <c r="I171" s="191"/>
      <c r="J171" s="192">
        <f t="shared" si="10"/>
        <v>0</v>
      </c>
      <c r="K171" s="193"/>
      <c r="L171" s="194"/>
      <c r="M171" s="195" t="s">
        <v>1</v>
      </c>
      <c r="N171" s="196" t="s">
        <v>41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206</v>
      </c>
      <c r="AT171" s="156" t="s">
        <v>444</v>
      </c>
      <c r="AU171" s="156" t="s">
        <v>88</v>
      </c>
      <c r="AY171" s="17" t="s">
        <v>177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183</v>
      </c>
      <c r="BM171" s="156" t="s">
        <v>371</v>
      </c>
    </row>
    <row r="172" spans="2:65" s="1" customFormat="1" ht="16.5" customHeight="1">
      <c r="B172" s="143"/>
      <c r="C172" s="186" t="s">
        <v>296</v>
      </c>
      <c r="D172" s="186" t="s">
        <v>444</v>
      </c>
      <c r="E172" s="187" t="s">
        <v>4212</v>
      </c>
      <c r="F172" s="188" t="s">
        <v>4213</v>
      </c>
      <c r="G172" s="189" t="s">
        <v>260</v>
      </c>
      <c r="H172" s="190">
        <v>5</v>
      </c>
      <c r="I172" s="191"/>
      <c r="J172" s="192">
        <f t="shared" si="10"/>
        <v>0</v>
      </c>
      <c r="K172" s="193"/>
      <c r="L172" s="194"/>
      <c r="M172" s="195" t="s">
        <v>1</v>
      </c>
      <c r="N172" s="196" t="s">
        <v>41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206</v>
      </c>
      <c r="AT172" s="156" t="s">
        <v>444</v>
      </c>
      <c r="AU172" s="156" t="s">
        <v>88</v>
      </c>
      <c r="AY172" s="17" t="s">
        <v>177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183</v>
      </c>
      <c r="BM172" s="156" t="s">
        <v>384</v>
      </c>
    </row>
    <row r="173" spans="2:65" s="1" customFormat="1" ht="16.5" customHeight="1">
      <c r="B173" s="143"/>
      <c r="C173" s="186" t="s">
        <v>368</v>
      </c>
      <c r="D173" s="186" t="s">
        <v>444</v>
      </c>
      <c r="E173" s="187" t="s">
        <v>4214</v>
      </c>
      <c r="F173" s="188" t="s">
        <v>4215</v>
      </c>
      <c r="G173" s="189" t="s">
        <v>260</v>
      </c>
      <c r="H173" s="190">
        <v>56</v>
      </c>
      <c r="I173" s="191"/>
      <c r="J173" s="192">
        <f t="shared" si="10"/>
        <v>0</v>
      </c>
      <c r="K173" s="193"/>
      <c r="L173" s="194"/>
      <c r="M173" s="195" t="s">
        <v>1</v>
      </c>
      <c r="N173" s="196" t="s">
        <v>41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206</v>
      </c>
      <c r="AT173" s="156" t="s">
        <v>444</v>
      </c>
      <c r="AU173" s="156" t="s">
        <v>88</v>
      </c>
      <c r="AY173" s="17" t="s">
        <v>177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88</v>
      </c>
      <c r="BK173" s="157">
        <f t="shared" si="19"/>
        <v>0</v>
      </c>
      <c r="BL173" s="17" t="s">
        <v>183</v>
      </c>
      <c r="BM173" s="156" t="s">
        <v>389</v>
      </c>
    </row>
    <row r="174" spans="2:65" s="1" customFormat="1" ht="16.5" customHeight="1">
      <c r="B174" s="143"/>
      <c r="C174" s="186" t="s">
        <v>301</v>
      </c>
      <c r="D174" s="186" t="s">
        <v>444</v>
      </c>
      <c r="E174" s="187" t="s">
        <v>4216</v>
      </c>
      <c r="F174" s="188" t="s">
        <v>4217</v>
      </c>
      <c r="G174" s="189" t="s">
        <v>260</v>
      </c>
      <c r="H174" s="190">
        <v>112</v>
      </c>
      <c r="I174" s="191"/>
      <c r="J174" s="192">
        <f t="shared" si="10"/>
        <v>0</v>
      </c>
      <c r="K174" s="193"/>
      <c r="L174" s="194"/>
      <c r="M174" s="195" t="s">
        <v>1</v>
      </c>
      <c r="N174" s="196" t="s">
        <v>41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206</v>
      </c>
      <c r="AT174" s="156" t="s">
        <v>444</v>
      </c>
      <c r="AU174" s="156" t="s">
        <v>88</v>
      </c>
      <c r="AY174" s="17" t="s">
        <v>177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88</v>
      </c>
      <c r="BK174" s="157">
        <f t="shared" si="19"/>
        <v>0</v>
      </c>
      <c r="BL174" s="17" t="s">
        <v>183</v>
      </c>
      <c r="BM174" s="156" t="s">
        <v>393</v>
      </c>
    </row>
    <row r="175" spans="2:65" s="1" customFormat="1" ht="16.5" customHeight="1">
      <c r="B175" s="143"/>
      <c r="C175" s="186" t="s">
        <v>386</v>
      </c>
      <c r="D175" s="186" t="s">
        <v>444</v>
      </c>
      <c r="E175" s="187" t="s">
        <v>4218</v>
      </c>
      <c r="F175" s="188" t="s">
        <v>4219</v>
      </c>
      <c r="G175" s="189" t="s">
        <v>260</v>
      </c>
      <c r="H175" s="190">
        <v>112</v>
      </c>
      <c r="I175" s="191"/>
      <c r="J175" s="192">
        <f t="shared" si="10"/>
        <v>0</v>
      </c>
      <c r="K175" s="193"/>
      <c r="L175" s="194"/>
      <c r="M175" s="195" t="s">
        <v>1</v>
      </c>
      <c r="N175" s="196" t="s">
        <v>41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206</v>
      </c>
      <c r="AT175" s="156" t="s">
        <v>444</v>
      </c>
      <c r="AU175" s="156" t="s">
        <v>88</v>
      </c>
      <c r="AY175" s="17" t="s">
        <v>177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88</v>
      </c>
      <c r="BK175" s="157">
        <f t="shared" si="19"/>
        <v>0</v>
      </c>
      <c r="BL175" s="17" t="s">
        <v>183</v>
      </c>
      <c r="BM175" s="156" t="s">
        <v>405</v>
      </c>
    </row>
    <row r="176" spans="2:65" s="1" customFormat="1" ht="16.5" customHeight="1">
      <c r="B176" s="143"/>
      <c r="C176" s="186" t="s">
        <v>305</v>
      </c>
      <c r="D176" s="186" t="s">
        <v>444</v>
      </c>
      <c r="E176" s="187" t="s">
        <v>4220</v>
      </c>
      <c r="F176" s="188" t="s">
        <v>4221</v>
      </c>
      <c r="G176" s="189" t="s">
        <v>260</v>
      </c>
      <c r="H176" s="190">
        <v>112</v>
      </c>
      <c r="I176" s="191"/>
      <c r="J176" s="192">
        <f t="shared" si="10"/>
        <v>0</v>
      </c>
      <c r="K176" s="193"/>
      <c r="L176" s="194"/>
      <c r="M176" s="195" t="s">
        <v>1</v>
      </c>
      <c r="N176" s="196" t="s">
        <v>41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206</v>
      </c>
      <c r="AT176" s="156" t="s">
        <v>444</v>
      </c>
      <c r="AU176" s="156" t="s">
        <v>88</v>
      </c>
      <c r="AY176" s="17" t="s">
        <v>177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88</v>
      </c>
      <c r="BK176" s="157">
        <f t="shared" si="19"/>
        <v>0</v>
      </c>
      <c r="BL176" s="17" t="s">
        <v>183</v>
      </c>
      <c r="BM176" s="156" t="s">
        <v>409</v>
      </c>
    </row>
    <row r="177" spans="2:65" s="1" customFormat="1" ht="16.5" customHeight="1">
      <c r="B177" s="143"/>
      <c r="C177" s="186" t="s">
        <v>402</v>
      </c>
      <c r="D177" s="186" t="s">
        <v>444</v>
      </c>
      <c r="E177" s="187" t="s">
        <v>4222</v>
      </c>
      <c r="F177" s="188" t="s">
        <v>4223</v>
      </c>
      <c r="G177" s="189" t="s">
        <v>260</v>
      </c>
      <c r="H177" s="190">
        <v>5</v>
      </c>
      <c r="I177" s="191"/>
      <c r="J177" s="192">
        <f t="shared" si="10"/>
        <v>0</v>
      </c>
      <c r="K177" s="193"/>
      <c r="L177" s="194"/>
      <c r="M177" s="195" t="s">
        <v>1</v>
      </c>
      <c r="N177" s="196" t="s">
        <v>41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206</v>
      </c>
      <c r="AT177" s="156" t="s">
        <v>444</v>
      </c>
      <c r="AU177" s="156" t="s">
        <v>88</v>
      </c>
      <c r="AY177" s="17" t="s">
        <v>177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88</v>
      </c>
      <c r="BK177" s="157">
        <f t="shared" si="19"/>
        <v>0</v>
      </c>
      <c r="BL177" s="17" t="s">
        <v>183</v>
      </c>
      <c r="BM177" s="156" t="s">
        <v>414</v>
      </c>
    </row>
    <row r="178" spans="2:65" s="1" customFormat="1" ht="16.5" customHeight="1">
      <c r="B178" s="143"/>
      <c r="C178" s="186" t="s">
        <v>311</v>
      </c>
      <c r="D178" s="186" t="s">
        <v>444</v>
      </c>
      <c r="E178" s="187" t="s">
        <v>4224</v>
      </c>
      <c r="F178" s="188" t="s">
        <v>4225</v>
      </c>
      <c r="G178" s="189" t="s">
        <v>260</v>
      </c>
      <c r="H178" s="190">
        <v>56</v>
      </c>
      <c r="I178" s="191"/>
      <c r="J178" s="192">
        <f t="shared" si="10"/>
        <v>0</v>
      </c>
      <c r="K178" s="193"/>
      <c r="L178" s="194"/>
      <c r="M178" s="195" t="s">
        <v>1</v>
      </c>
      <c r="N178" s="196" t="s">
        <v>41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206</v>
      </c>
      <c r="AT178" s="156" t="s">
        <v>444</v>
      </c>
      <c r="AU178" s="156" t="s">
        <v>88</v>
      </c>
      <c r="AY178" s="17" t="s">
        <v>177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88</v>
      </c>
      <c r="BK178" s="157">
        <f t="shared" si="19"/>
        <v>0</v>
      </c>
      <c r="BL178" s="17" t="s">
        <v>183</v>
      </c>
      <c r="BM178" s="156" t="s">
        <v>419</v>
      </c>
    </row>
    <row r="179" spans="2:65" s="1" customFormat="1" ht="16.5" customHeight="1">
      <c r="B179" s="143"/>
      <c r="C179" s="186" t="s">
        <v>411</v>
      </c>
      <c r="D179" s="186" t="s">
        <v>444</v>
      </c>
      <c r="E179" s="187" t="s">
        <v>4226</v>
      </c>
      <c r="F179" s="188" t="s">
        <v>1711</v>
      </c>
      <c r="G179" s="189" t="s">
        <v>260</v>
      </c>
      <c r="H179" s="190">
        <v>49</v>
      </c>
      <c r="I179" s="191"/>
      <c r="J179" s="192">
        <f t="shared" si="10"/>
        <v>0</v>
      </c>
      <c r="K179" s="193"/>
      <c r="L179" s="194"/>
      <c r="M179" s="195" t="s">
        <v>1</v>
      </c>
      <c r="N179" s="196" t="s">
        <v>41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206</v>
      </c>
      <c r="AT179" s="156" t="s">
        <v>444</v>
      </c>
      <c r="AU179" s="156" t="s">
        <v>88</v>
      </c>
      <c r="AY179" s="17" t="s">
        <v>177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88</v>
      </c>
      <c r="BK179" s="157">
        <f t="shared" si="19"/>
        <v>0</v>
      </c>
      <c r="BL179" s="17" t="s">
        <v>183</v>
      </c>
      <c r="BM179" s="156" t="s">
        <v>425</v>
      </c>
    </row>
    <row r="180" spans="2:65" s="1" customFormat="1" ht="16.5" customHeight="1">
      <c r="B180" s="143"/>
      <c r="C180" s="186" t="s">
        <v>314</v>
      </c>
      <c r="D180" s="186" t="s">
        <v>444</v>
      </c>
      <c r="E180" s="187" t="s">
        <v>1712</v>
      </c>
      <c r="F180" s="188" t="s">
        <v>1713</v>
      </c>
      <c r="G180" s="189" t="s">
        <v>260</v>
      </c>
      <c r="H180" s="190">
        <v>35</v>
      </c>
      <c r="I180" s="191"/>
      <c r="J180" s="192">
        <f t="shared" si="10"/>
        <v>0</v>
      </c>
      <c r="K180" s="193"/>
      <c r="L180" s="194"/>
      <c r="M180" s="195" t="s">
        <v>1</v>
      </c>
      <c r="N180" s="196" t="s">
        <v>41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206</v>
      </c>
      <c r="AT180" s="156" t="s">
        <v>444</v>
      </c>
      <c r="AU180" s="156" t="s">
        <v>88</v>
      </c>
      <c r="AY180" s="17" t="s">
        <v>177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88</v>
      </c>
      <c r="BK180" s="157">
        <f t="shared" si="19"/>
        <v>0</v>
      </c>
      <c r="BL180" s="17" t="s">
        <v>183</v>
      </c>
      <c r="BM180" s="156" t="s">
        <v>429</v>
      </c>
    </row>
    <row r="181" spans="2:65" s="1" customFormat="1" ht="16.5" customHeight="1">
      <c r="B181" s="143"/>
      <c r="C181" s="186" t="s">
        <v>421</v>
      </c>
      <c r="D181" s="186" t="s">
        <v>444</v>
      </c>
      <c r="E181" s="187" t="s">
        <v>1662</v>
      </c>
      <c r="F181" s="188" t="s">
        <v>1714</v>
      </c>
      <c r="G181" s="189" t="s">
        <v>260</v>
      </c>
      <c r="H181" s="190">
        <v>35</v>
      </c>
      <c r="I181" s="191"/>
      <c r="J181" s="192">
        <f t="shared" si="10"/>
        <v>0</v>
      </c>
      <c r="K181" s="193"/>
      <c r="L181" s="194"/>
      <c r="M181" s="195" t="s">
        <v>1</v>
      </c>
      <c r="N181" s="196" t="s">
        <v>41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206</v>
      </c>
      <c r="AT181" s="156" t="s">
        <v>444</v>
      </c>
      <c r="AU181" s="156" t="s">
        <v>88</v>
      </c>
      <c r="AY181" s="17" t="s">
        <v>177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88</v>
      </c>
      <c r="BK181" s="157">
        <f t="shared" si="19"/>
        <v>0</v>
      </c>
      <c r="BL181" s="17" t="s">
        <v>183</v>
      </c>
      <c r="BM181" s="156" t="s">
        <v>434</v>
      </c>
    </row>
    <row r="182" spans="2:65" s="1" customFormat="1" ht="16.5" customHeight="1">
      <c r="B182" s="143"/>
      <c r="C182" s="186" t="s">
        <v>318</v>
      </c>
      <c r="D182" s="186" t="s">
        <v>444</v>
      </c>
      <c r="E182" s="187" t="s">
        <v>1717</v>
      </c>
      <c r="F182" s="188" t="s">
        <v>1718</v>
      </c>
      <c r="G182" s="189" t="s">
        <v>213</v>
      </c>
      <c r="H182" s="190">
        <v>2260</v>
      </c>
      <c r="I182" s="191"/>
      <c r="J182" s="192">
        <f t="shared" si="10"/>
        <v>0</v>
      </c>
      <c r="K182" s="193"/>
      <c r="L182" s="194"/>
      <c r="M182" s="195" t="s">
        <v>1</v>
      </c>
      <c r="N182" s="196" t="s">
        <v>41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AR182" s="156" t="s">
        <v>206</v>
      </c>
      <c r="AT182" s="156" t="s">
        <v>444</v>
      </c>
      <c r="AU182" s="156" t="s">
        <v>88</v>
      </c>
      <c r="AY182" s="17" t="s">
        <v>177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88</v>
      </c>
      <c r="BK182" s="157">
        <f t="shared" si="19"/>
        <v>0</v>
      </c>
      <c r="BL182" s="17" t="s">
        <v>183</v>
      </c>
      <c r="BM182" s="156" t="s">
        <v>438</v>
      </c>
    </row>
    <row r="183" spans="2:65" s="1" customFormat="1" ht="16.5" customHeight="1">
      <c r="B183" s="143"/>
      <c r="C183" s="186" t="s">
        <v>431</v>
      </c>
      <c r="D183" s="186" t="s">
        <v>444</v>
      </c>
      <c r="E183" s="187" t="s">
        <v>1715</v>
      </c>
      <c r="F183" s="188" t="s">
        <v>1716</v>
      </c>
      <c r="G183" s="189" t="s">
        <v>260</v>
      </c>
      <c r="H183" s="190">
        <v>25</v>
      </c>
      <c r="I183" s="191"/>
      <c r="J183" s="192">
        <f t="shared" si="10"/>
        <v>0</v>
      </c>
      <c r="K183" s="193"/>
      <c r="L183" s="194"/>
      <c r="M183" s="195" t="s">
        <v>1</v>
      </c>
      <c r="N183" s="196" t="s">
        <v>41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206</v>
      </c>
      <c r="AT183" s="156" t="s">
        <v>444</v>
      </c>
      <c r="AU183" s="156" t="s">
        <v>88</v>
      </c>
      <c r="AY183" s="17" t="s">
        <v>177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88</v>
      </c>
      <c r="BK183" s="157">
        <f t="shared" si="19"/>
        <v>0</v>
      </c>
      <c r="BL183" s="17" t="s">
        <v>183</v>
      </c>
      <c r="BM183" s="156" t="s">
        <v>442</v>
      </c>
    </row>
    <row r="184" spans="2:65" s="1" customFormat="1" ht="16.5" customHeight="1">
      <c r="B184" s="143"/>
      <c r="C184" s="186" t="s">
        <v>321</v>
      </c>
      <c r="D184" s="186" t="s">
        <v>444</v>
      </c>
      <c r="E184" s="187" t="s">
        <v>1719</v>
      </c>
      <c r="F184" s="188" t="s">
        <v>1720</v>
      </c>
      <c r="G184" s="189" t="s">
        <v>213</v>
      </c>
      <c r="H184" s="190">
        <v>195</v>
      </c>
      <c r="I184" s="191"/>
      <c r="J184" s="192">
        <f t="shared" si="10"/>
        <v>0</v>
      </c>
      <c r="K184" s="193"/>
      <c r="L184" s="194"/>
      <c r="M184" s="195" t="s">
        <v>1</v>
      </c>
      <c r="N184" s="196" t="s">
        <v>41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206</v>
      </c>
      <c r="AT184" s="156" t="s">
        <v>444</v>
      </c>
      <c r="AU184" s="156" t="s">
        <v>88</v>
      </c>
      <c r="AY184" s="17" t="s">
        <v>177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88</v>
      </c>
      <c r="BK184" s="157">
        <f t="shared" si="19"/>
        <v>0</v>
      </c>
      <c r="BL184" s="17" t="s">
        <v>183</v>
      </c>
      <c r="BM184" s="156" t="s">
        <v>447</v>
      </c>
    </row>
    <row r="185" spans="2:65" s="1" customFormat="1" ht="16.5" customHeight="1">
      <c r="B185" s="143"/>
      <c r="C185" s="186" t="s">
        <v>439</v>
      </c>
      <c r="D185" s="186" t="s">
        <v>444</v>
      </c>
      <c r="E185" s="187" t="s">
        <v>1721</v>
      </c>
      <c r="F185" s="188" t="s">
        <v>1722</v>
      </c>
      <c r="G185" s="189" t="s">
        <v>260</v>
      </c>
      <c r="H185" s="190">
        <v>6</v>
      </c>
      <c r="I185" s="191"/>
      <c r="J185" s="192">
        <f t="shared" si="10"/>
        <v>0</v>
      </c>
      <c r="K185" s="193"/>
      <c r="L185" s="194"/>
      <c r="M185" s="195" t="s">
        <v>1</v>
      </c>
      <c r="N185" s="196" t="s">
        <v>41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206</v>
      </c>
      <c r="AT185" s="156" t="s">
        <v>444</v>
      </c>
      <c r="AU185" s="156" t="s">
        <v>88</v>
      </c>
      <c r="AY185" s="17" t="s">
        <v>177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88</v>
      </c>
      <c r="BK185" s="157">
        <f t="shared" si="19"/>
        <v>0</v>
      </c>
      <c r="BL185" s="17" t="s">
        <v>183</v>
      </c>
      <c r="BM185" s="156" t="s">
        <v>452</v>
      </c>
    </row>
    <row r="186" spans="2:65" s="1" customFormat="1" ht="16.5" customHeight="1">
      <c r="B186" s="143"/>
      <c r="C186" s="186" t="s">
        <v>325</v>
      </c>
      <c r="D186" s="186" t="s">
        <v>444</v>
      </c>
      <c r="E186" s="187" t="s">
        <v>1723</v>
      </c>
      <c r="F186" s="188" t="s">
        <v>1663</v>
      </c>
      <c r="G186" s="189" t="s">
        <v>260</v>
      </c>
      <c r="H186" s="190">
        <v>58</v>
      </c>
      <c r="I186" s="191"/>
      <c r="J186" s="192">
        <f t="shared" si="10"/>
        <v>0</v>
      </c>
      <c r="K186" s="193"/>
      <c r="L186" s="194"/>
      <c r="M186" s="195" t="s">
        <v>1</v>
      </c>
      <c r="N186" s="196" t="s">
        <v>41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AR186" s="156" t="s">
        <v>206</v>
      </c>
      <c r="AT186" s="156" t="s">
        <v>444</v>
      </c>
      <c r="AU186" s="156" t="s">
        <v>88</v>
      </c>
      <c r="AY186" s="17" t="s">
        <v>177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88</v>
      </c>
      <c r="BK186" s="157">
        <f t="shared" si="19"/>
        <v>0</v>
      </c>
      <c r="BL186" s="17" t="s">
        <v>183</v>
      </c>
      <c r="BM186" s="156" t="s">
        <v>455</v>
      </c>
    </row>
    <row r="187" spans="2:65" s="1" customFormat="1" ht="16.5" customHeight="1">
      <c r="B187" s="143"/>
      <c r="C187" s="186" t="s">
        <v>449</v>
      </c>
      <c r="D187" s="186" t="s">
        <v>444</v>
      </c>
      <c r="E187" s="187" t="s">
        <v>4227</v>
      </c>
      <c r="F187" s="188" t="s">
        <v>4228</v>
      </c>
      <c r="G187" s="189" t="s">
        <v>4229</v>
      </c>
      <c r="H187" s="190">
        <v>20</v>
      </c>
      <c r="I187" s="191"/>
      <c r="J187" s="192">
        <f t="shared" si="10"/>
        <v>0</v>
      </c>
      <c r="K187" s="193"/>
      <c r="L187" s="194"/>
      <c r="M187" s="195" t="s">
        <v>1</v>
      </c>
      <c r="N187" s="196" t="s">
        <v>41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AR187" s="156" t="s">
        <v>206</v>
      </c>
      <c r="AT187" s="156" t="s">
        <v>444</v>
      </c>
      <c r="AU187" s="156" t="s">
        <v>88</v>
      </c>
      <c r="AY187" s="17" t="s">
        <v>177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7" t="s">
        <v>88</v>
      </c>
      <c r="BK187" s="157">
        <f t="shared" si="19"/>
        <v>0</v>
      </c>
      <c r="BL187" s="17" t="s">
        <v>183</v>
      </c>
      <c r="BM187" s="156" t="s">
        <v>459</v>
      </c>
    </row>
    <row r="188" spans="2:65" s="1" customFormat="1" ht="16.5" customHeight="1">
      <c r="B188" s="143"/>
      <c r="C188" s="186" t="s">
        <v>328</v>
      </c>
      <c r="D188" s="186" t="s">
        <v>444</v>
      </c>
      <c r="E188" s="187" t="s">
        <v>4230</v>
      </c>
      <c r="F188" s="188" t="s">
        <v>4231</v>
      </c>
      <c r="G188" s="189" t="s">
        <v>260</v>
      </c>
      <c r="H188" s="190">
        <v>2</v>
      </c>
      <c r="I188" s="191"/>
      <c r="J188" s="192">
        <f t="shared" si="10"/>
        <v>0</v>
      </c>
      <c r="K188" s="193"/>
      <c r="L188" s="194"/>
      <c r="M188" s="195" t="s">
        <v>1</v>
      </c>
      <c r="N188" s="196" t="s">
        <v>41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AR188" s="156" t="s">
        <v>206</v>
      </c>
      <c r="AT188" s="156" t="s">
        <v>444</v>
      </c>
      <c r="AU188" s="156" t="s">
        <v>88</v>
      </c>
      <c r="AY188" s="17" t="s">
        <v>177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88</v>
      </c>
      <c r="BK188" s="157">
        <f t="shared" si="19"/>
        <v>0</v>
      </c>
      <c r="BL188" s="17" t="s">
        <v>183</v>
      </c>
      <c r="BM188" s="156" t="s">
        <v>462</v>
      </c>
    </row>
    <row r="189" spans="2:65" s="1" customFormat="1" ht="16.5" customHeight="1">
      <c r="B189" s="143"/>
      <c r="C189" s="186" t="s">
        <v>456</v>
      </c>
      <c r="D189" s="186" t="s">
        <v>444</v>
      </c>
      <c r="E189" s="187" t="s">
        <v>1724</v>
      </c>
      <c r="F189" s="188" t="s">
        <v>1725</v>
      </c>
      <c r="G189" s="189" t="s">
        <v>260</v>
      </c>
      <c r="H189" s="190">
        <v>49</v>
      </c>
      <c r="I189" s="191"/>
      <c r="J189" s="192">
        <f t="shared" si="10"/>
        <v>0</v>
      </c>
      <c r="K189" s="193"/>
      <c r="L189" s="194"/>
      <c r="M189" s="195" t="s">
        <v>1</v>
      </c>
      <c r="N189" s="196" t="s">
        <v>41</v>
      </c>
      <c r="P189" s="154">
        <f t="shared" si="11"/>
        <v>0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AR189" s="156" t="s">
        <v>206</v>
      </c>
      <c r="AT189" s="156" t="s">
        <v>444</v>
      </c>
      <c r="AU189" s="156" t="s">
        <v>88</v>
      </c>
      <c r="AY189" s="17" t="s">
        <v>177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7" t="s">
        <v>88</v>
      </c>
      <c r="BK189" s="157">
        <f t="shared" si="19"/>
        <v>0</v>
      </c>
      <c r="BL189" s="17" t="s">
        <v>183</v>
      </c>
      <c r="BM189" s="156" t="s">
        <v>466</v>
      </c>
    </row>
    <row r="190" spans="2:65" s="1" customFormat="1" ht="16.5" customHeight="1">
      <c r="B190" s="143"/>
      <c r="C190" s="186" t="s">
        <v>333</v>
      </c>
      <c r="D190" s="186" t="s">
        <v>444</v>
      </c>
      <c r="E190" s="187" t="s">
        <v>1726</v>
      </c>
      <c r="F190" s="188" t="s">
        <v>1727</v>
      </c>
      <c r="G190" s="189" t="s">
        <v>260</v>
      </c>
      <c r="H190" s="190">
        <v>56</v>
      </c>
      <c r="I190" s="191"/>
      <c r="J190" s="192">
        <f t="shared" si="10"/>
        <v>0</v>
      </c>
      <c r="K190" s="193"/>
      <c r="L190" s="194"/>
      <c r="M190" s="195" t="s">
        <v>1</v>
      </c>
      <c r="N190" s="196" t="s">
        <v>41</v>
      </c>
      <c r="P190" s="154">
        <f t="shared" si="11"/>
        <v>0</v>
      </c>
      <c r="Q190" s="154">
        <v>0</v>
      </c>
      <c r="R190" s="154">
        <f t="shared" si="12"/>
        <v>0</v>
      </c>
      <c r="S190" s="154">
        <v>0</v>
      </c>
      <c r="T190" s="155">
        <f t="shared" si="13"/>
        <v>0</v>
      </c>
      <c r="AR190" s="156" t="s">
        <v>206</v>
      </c>
      <c r="AT190" s="156" t="s">
        <v>444</v>
      </c>
      <c r="AU190" s="156" t="s">
        <v>88</v>
      </c>
      <c r="AY190" s="17" t="s">
        <v>177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7" t="s">
        <v>88</v>
      </c>
      <c r="BK190" s="157">
        <f t="shared" si="19"/>
        <v>0</v>
      </c>
      <c r="BL190" s="17" t="s">
        <v>183</v>
      </c>
      <c r="BM190" s="156" t="s">
        <v>471</v>
      </c>
    </row>
    <row r="191" spans="2:65" s="1" customFormat="1" ht="16.5" customHeight="1">
      <c r="B191" s="143"/>
      <c r="C191" s="186" t="s">
        <v>463</v>
      </c>
      <c r="D191" s="186" t="s">
        <v>444</v>
      </c>
      <c r="E191" s="187" t="s">
        <v>1728</v>
      </c>
      <c r="F191" s="188" t="s">
        <v>1729</v>
      </c>
      <c r="G191" s="189" t="s">
        <v>260</v>
      </c>
      <c r="H191" s="190">
        <v>49</v>
      </c>
      <c r="I191" s="191"/>
      <c r="J191" s="192">
        <f t="shared" si="10"/>
        <v>0</v>
      </c>
      <c r="K191" s="193"/>
      <c r="L191" s="194"/>
      <c r="M191" s="195" t="s">
        <v>1</v>
      </c>
      <c r="N191" s="196" t="s">
        <v>41</v>
      </c>
      <c r="P191" s="154">
        <f t="shared" si="11"/>
        <v>0</v>
      </c>
      <c r="Q191" s="154">
        <v>0</v>
      </c>
      <c r="R191" s="154">
        <f t="shared" si="12"/>
        <v>0</v>
      </c>
      <c r="S191" s="154">
        <v>0</v>
      </c>
      <c r="T191" s="155">
        <f t="shared" si="13"/>
        <v>0</v>
      </c>
      <c r="AR191" s="156" t="s">
        <v>206</v>
      </c>
      <c r="AT191" s="156" t="s">
        <v>444</v>
      </c>
      <c r="AU191" s="156" t="s">
        <v>88</v>
      </c>
      <c r="AY191" s="17" t="s">
        <v>177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7" t="s">
        <v>88</v>
      </c>
      <c r="BK191" s="157">
        <f t="shared" si="19"/>
        <v>0</v>
      </c>
      <c r="BL191" s="17" t="s">
        <v>183</v>
      </c>
      <c r="BM191" s="156" t="s">
        <v>475</v>
      </c>
    </row>
    <row r="192" spans="2:65" s="1" customFormat="1" ht="16.5" customHeight="1">
      <c r="B192" s="143"/>
      <c r="C192" s="186" t="s">
        <v>336</v>
      </c>
      <c r="D192" s="186" t="s">
        <v>444</v>
      </c>
      <c r="E192" s="187" t="s">
        <v>1730</v>
      </c>
      <c r="F192" s="188" t="s">
        <v>1731</v>
      </c>
      <c r="G192" s="189" t="s">
        <v>260</v>
      </c>
      <c r="H192" s="190">
        <v>56</v>
      </c>
      <c r="I192" s="191"/>
      <c r="J192" s="192">
        <f t="shared" si="10"/>
        <v>0</v>
      </c>
      <c r="K192" s="193"/>
      <c r="L192" s="194"/>
      <c r="M192" s="195" t="s">
        <v>1</v>
      </c>
      <c r="N192" s="196" t="s">
        <v>41</v>
      </c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AR192" s="156" t="s">
        <v>206</v>
      </c>
      <c r="AT192" s="156" t="s">
        <v>444</v>
      </c>
      <c r="AU192" s="156" t="s">
        <v>88</v>
      </c>
      <c r="AY192" s="17" t="s">
        <v>177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7" t="s">
        <v>88</v>
      </c>
      <c r="BK192" s="157">
        <f t="shared" si="19"/>
        <v>0</v>
      </c>
      <c r="BL192" s="17" t="s">
        <v>183</v>
      </c>
      <c r="BM192" s="156" t="s">
        <v>479</v>
      </c>
    </row>
    <row r="193" spans="2:65" s="1" customFormat="1" ht="16.5" customHeight="1">
      <c r="B193" s="143"/>
      <c r="C193" s="186" t="s">
        <v>472</v>
      </c>
      <c r="D193" s="186" t="s">
        <v>444</v>
      </c>
      <c r="E193" s="187" t="s">
        <v>1664</v>
      </c>
      <c r="F193" s="188" t="s">
        <v>1665</v>
      </c>
      <c r="G193" s="189" t="s">
        <v>260</v>
      </c>
      <c r="H193" s="190">
        <v>98</v>
      </c>
      <c r="I193" s="191"/>
      <c r="J193" s="192">
        <f t="shared" si="10"/>
        <v>0</v>
      </c>
      <c r="K193" s="193"/>
      <c r="L193" s="194"/>
      <c r="M193" s="195" t="s">
        <v>1</v>
      </c>
      <c r="N193" s="196" t="s">
        <v>41</v>
      </c>
      <c r="P193" s="154">
        <f t="shared" si="11"/>
        <v>0</v>
      </c>
      <c r="Q193" s="154">
        <v>0</v>
      </c>
      <c r="R193" s="154">
        <f t="shared" si="12"/>
        <v>0</v>
      </c>
      <c r="S193" s="154">
        <v>0</v>
      </c>
      <c r="T193" s="155">
        <f t="shared" si="13"/>
        <v>0</v>
      </c>
      <c r="AR193" s="156" t="s">
        <v>206</v>
      </c>
      <c r="AT193" s="156" t="s">
        <v>444</v>
      </c>
      <c r="AU193" s="156" t="s">
        <v>88</v>
      </c>
      <c r="AY193" s="17" t="s">
        <v>177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7" t="s">
        <v>88</v>
      </c>
      <c r="BK193" s="157">
        <f t="shared" si="19"/>
        <v>0</v>
      </c>
      <c r="BL193" s="17" t="s">
        <v>183</v>
      </c>
      <c r="BM193" s="156" t="s">
        <v>486</v>
      </c>
    </row>
    <row r="194" spans="2:65" s="1" customFormat="1" ht="16.5" customHeight="1">
      <c r="B194" s="143"/>
      <c r="C194" s="186" t="s">
        <v>342</v>
      </c>
      <c r="D194" s="186" t="s">
        <v>444</v>
      </c>
      <c r="E194" s="187" t="s">
        <v>4232</v>
      </c>
      <c r="F194" s="188" t="s">
        <v>4233</v>
      </c>
      <c r="G194" s="189" t="s">
        <v>213</v>
      </c>
      <c r="H194" s="190">
        <v>120</v>
      </c>
      <c r="I194" s="191"/>
      <c r="J194" s="192">
        <f t="shared" si="10"/>
        <v>0</v>
      </c>
      <c r="K194" s="193"/>
      <c r="L194" s="194"/>
      <c r="M194" s="195" t="s">
        <v>1</v>
      </c>
      <c r="N194" s="196" t="s">
        <v>41</v>
      </c>
      <c r="P194" s="154">
        <f t="shared" si="11"/>
        <v>0</v>
      </c>
      <c r="Q194" s="154">
        <v>0</v>
      </c>
      <c r="R194" s="154">
        <f t="shared" si="12"/>
        <v>0</v>
      </c>
      <c r="S194" s="154">
        <v>0</v>
      </c>
      <c r="T194" s="155">
        <f t="shared" si="13"/>
        <v>0</v>
      </c>
      <c r="AR194" s="156" t="s">
        <v>206</v>
      </c>
      <c r="AT194" s="156" t="s">
        <v>444</v>
      </c>
      <c r="AU194" s="156" t="s">
        <v>88</v>
      </c>
      <c r="AY194" s="17" t="s">
        <v>177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7" t="s">
        <v>88</v>
      </c>
      <c r="BK194" s="157">
        <f t="shared" si="19"/>
        <v>0</v>
      </c>
      <c r="BL194" s="17" t="s">
        <v>183</v>
      </c>
      <c r="BM194" s="156" t="s">
        <v>490</v>
      </c>
    </row>
    <row r="195" spans="2:65" s="11" customFormat="1" ht="22.95" customHeight="1">
      <c r="B195" s="131"/>
      <c r="D195" s="132" t="s">
        <v>74</v>
      </c>
      <c r="E195" s="141" t="s">
        <v>4119</v>
      </c>
      <c r="F195" s="141" t="s">
        <v>4234</v>
      </c>
      <c r="I195" s="134"/>
      <c r="J195" s="142">
        <f>BK195</f>
        <v>0</v>
      </c>
      <c r="L195" s="131"/>
      <c r="M195" s="136"/>
      <c r="P195" s="137">
        <f>SUM(P196:P201)</f>
        <v>0</v>
      </c>
      <c r="R195" s="137">
        <f>SUM(R196:R201)</f>
        <v>0</v>
      </c>
      <c r="T195" s="138">
        <f>SUM(T196:T201)</f>
        <v>0</v>
      </c>
      <c r="AR195" s="132" t="s">
        <v>82</v>
      </c>
      <c r="AT195" s="139" t="s">
        <v>74</v>
      </c>
      <c r="AU195" s="139" t="s">
        <v>82</v>
      </c>
      <c r="AY195" s="132" t="s">
        <v>177</v>
      </c>
      <c r="BK195" s="140">
        <f>SUM(BK196:BK201)</f>
        <v>0</v>
      </c>
    </row>
    <row r="196" spans="2:65" s="1" customFormat="1" ht="49.2" customHeight="1">
      <c r="B196" s="143"/>
      <c r="C196" s="186" t="s">
        <v>483</v>
      </c>
      <c r="D196" s="186" t="s">
        <v>444</v>
      </c>
      <c r="E196" s="187" t="s">
        <v>1734</v>
      </c>
      <c r="F196" s="188" t="s">
        <v>1735</v>
      </c>
      <c r="G196" s="189" t="s">
        <v>260</v>
      </c>
      <c r="H196" s="190">
        <v>8</v>
      </c>
      <c r="I196" s="191"/>
      <c r="J196" s="192">
        <f t="shared" ref="J196:J201" si="20">ROUND(I196*H196,2)</f>
        <v>0</v>
      </c>
      <c r="K196" s="193"/>
      <c r="L196" s="194"/>
      <c r="M196" s="195" t="s">
        <v>1</v>
      </c>
      <c r="N196" s="196" t="s">
        <v>41</v>
      </c>
      <c r="P196" s="154">
        <f t="shared" ref="P196:P201" si="21">O196*H196</f>
        <v>0</v>
      </c>
      <c r="Q196" s="154">
        <v>0</v>
      </c>
      <c r="R196" s="154">
        <f t="shared" ref="R196:R201" si="22">Q196*H196</f>
        <v>0</v>
      </c>
      <c r="S196" s="154">
        <v>0</v>
      </c>
      <c r="T196" s="155">
        <f t="shared" ref="T196:T201" si="23">S196*H196</f>
        <v>0</v>
      </c>
      <c r="AR196" s="156" t="s">
        <v>206</v>
      </c>
      <c r="AT196" s="156" t="s">
        <v>444</v>
      </c>
      <c r="AU196" s="156" t="s">
        <v>88</v>
      </c>
      <c r="AY196" s="17" t="s">
        <v>177</v>
      </c>
      <c r="BE196" s="157">
        <f t="shared" ref="BE196:BE201" si="24">IF(N196="základná",J196,0)</f>
        <v>0</v>
      </c>
      <c r="BF196" s="157">
        <f t="shared" ref="BF196:BF201" si="25">IF(N196="znížená",J196,0)</f>
        <v>0</v>
      </c>
      <c r="BG196" s="157">
        <f t="shared" ref="BG196:BG201" si="26">IF(N196="zákl. prenesená",J196,0)</f>
        <v>0</v>
      </c>
      <c r="BH196" s="157">
        <f t="shared" ref="BH196:BH201" si="27">IF(N196="zníž. prenesená",J196,0)</f>
        <v>0</v>
      </c>
      <c r="BI196" s="157">
        <f t="shared" ref="BI196:BI201" si="28">IF(N196="nulová",J196,0)</f>
        <v>0</v>
      </c>
      <c r="BJ196" s="17" t="s">
        <v>88</v>
      </c>
      <c r="BK196" s="157">
        <f t="shared" ref="BK196:BK201" si="29">ROUND(I196*H196,2)</f>
        <v>0</v>
      </c>
      <c r="BL196" s="17" t="s">
        <v>183</v>
      </c>
      <c r="BM196" s="156" t="s">
        <v>496</v>
      </c>
    </row>
    <row r="197" spans="2:65" s="1" customFormat="1" ht="16.5" customHeight="1">
      <c r="B197" s="143"/>
      <c r="C197" s="186" t="s">
        <v>346</v>
      </c>
      <c r="D197" s="186" t="s">
        <v>444</v>
      </c>
      <c r="E197" s="187" t="s">
        <v>1736</v>
      </c>
      <c r="F197" s="188" t="s">
        <v>1737</v>
      </c>
      <c r="G197" s="189" t="s">
        <v>260</v>
      </c>
      <c r="H197" s="190">
        <v>1</v>
      </c>
      <c r="I197" s="191"/>
      <c r="J197" s="192">
        <f t="shared" si="20"/>
        <v>0</v>
      </c>
      <c r="K197" s="193"/>
      <c r="L197" s="194"/>
      <c r="M197" s="195" t="s">
        <v>1</v>
      </c>
      <c r="N197" s="196" t="s">
        <v>41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AR197" s="156" t="s">
        <v>206</v>
      </c>
      <c r="AT197" s="156" t="s">
        <v>444</v>
      </c>
      <c r="AU197" s="156" t="s">
        <v>88</v>
      </c>
      <c r="AY197" s="17" t="s">
        <v>177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7" t="s">
        <v>88</v>
      </c>
      <c r="BK197" s="157">
        <f t="shared" si="29"/>
        <v>0</v>
      </c>
      <c r="BL197" s="17" t="s">
        <v>183</v>
      </c>
      <c r="BM197" s="156" t="s">
        <v>500</v>
      </c>
    </row>
    <row r="198" spans="2:65" s="1" customFormat="1" ht="49.2" customHeight="1">
      <c r="B198" s="143"/>
      <c r="C198" s="186" t="s">
        <v>493</v>
      </c>
      <c r="D198" s="186" t="s">
        <v>444</v>
      </c>
      <c r="E198" s="187" t="s">
        <v>4235</v>
      </c>
      <c r="F198" s="188" t="s">
        <v>4236</v>
      </c>
      <c r="G198" s="189" t="s">
        <v>260</v>
      </c>
      <c r="H198" s="190">
        <v>7</v>
      </c>
      <c r="I198" s="191"/>
      <c r="J198" s="192">
        <f t="shared" si="20"/>
        <v>0</v>
      </c>
      <c r="K198" s="193"/>
      <c r="L198" s="194"/>
      <c r="M198" s="195" t="s">
        <v>1</v>
      </c>
      <c r="N198" s="196" t="s">
        <v>41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AR198" s="156" t="s">
        <v>206</v>
      </c>
      <c r="AT198" s="156" t="s">
        <v>444</v>
      </c>
      <c r="AU198" s="156" t="s">
        <v>88</v>
      </c>
      <c r="AY198" s="17" t="s">
        <v>177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7" t="s">
        <v>88</v>
      </c>
      <c r="BK198" s="157">
        <f t="shared" si="29"/>
        <v>0</v>
      </c>
      <c r="BL198" s="17" t="s">
        <v>183</v>
      </c>
      <c r="BM198" s="156" t="s">
        <v>505</v>
      </c>
    </row>
    <row r="199" spans="2:65" s="1" customFormat="1" ht="55.5" customHeight="1">
      <c r="B199" s="143"/>
      <c r="C199" s="186" t="s">
        <v>351</v>
      </c>
      <c r="D199" s="186" t="s">
        <v>444</v>
      </c>
      <c r="E199" s="187" t="s">
        <v>4237</v>
      </c>
      <c r="F199" s="188" t="s">
        <v>4238</v>
      </c>
      <c r="G199" s="189" t="s">
        <v>260</v>
      </c>
      <c r="H199" s="190">
        <v>1</v>
      </c>
      <c r="I199" s="191"/>
      <c r="J199" s="192">
        <f t="shared" si="20"/>
        <v>0</v>
      </c>
      <c r="K199" s="193"/>
      <c r="L199" s="194"/>
      <c r="M199" s="195" t="s">
        <v>1</v>
      </c>
      <c r="N199" s="196" t="s">
        <v>41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AR199" s="156" t="s">
        <v>206</v>
      </c>
      <c r="AT199" s="156" t="s">
        <v>444</v>
      </c>
      <c r="AU199" s="156" t="s">
        <v>88</v>
      </c>
      <c r="AY199" s="17" t="s">
        <v>177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7" t="s">
        <v>88</v>
      </c>
      <c r="BK199" s="157">
        <f t="shared" si="29"/>
        <v>0</v>
      </c>
      <c r="BL199" s="17" t="s">
        <v>183</v>
      </c>
      <c r="BM199" s="156" t="s">
        <v>509</v>
      </c>
    </row>
    <row r="200" spans="2:65" s="1" customFormat="1" ht="24.15" customHeight="1">
      <c r="B200" s="143"/>
      <c r="C200" s="186" t="s">
        <v>502</v>
      </c>
      <c r="D200" s="186" t="s">
        <v>444</v>
      </c>
      <c r="E200" s="187" t="s">
        <v>4239</v>
      </c>
      <c r="F200" s="188" t="s">
        <v>4519</v>
      </c>
      <c r="G200" s="189" t="s">
        <v>260</v>
      </c>
      <c r="H200" s="190">
        <v>1</v>
      </c>
      <c r="I200" s="191"/>
      <c r="J200" s="192">
        <f t="shared" si="20"/>
        <v>0</v>
      </c>
      <c r="K200" s="193"/>
      <c r="L200" s="194"/>
      <c r="M200" s="195" t="s">
        <v>1</v>
      </c>
      <c r="N200" s="196" t="s">
        <v>41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AR200" s="156" t="s">
        <v>206</v>
      </c>
      <c r="AT200" s="156" t="s">
        <v>444</v>
      </c>
      <c r="AU200" s="156" t="s">
        <v>88</v>
      </c>
      <c r="AY200" s="17" t="s">
        <v>177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7" t="s">
        <v>88</v>
      </c>
      <c r="BK200" s="157">
        <f t="shared" si="29"/>
        <v>0</v>
      </c>
      <c r="BL200" s="17" t="s">
        <v>183</v>
      </c>
      <c r="BM200" s="156" t="s">
        <v>516</v>
      </c>
    </row>
    <row r="201" spans="2:65" s="1" customFormat="1" ht="16.5" customHeight="1">
      <c r="B201" s="143"/>
      <c r="C201" s="186" t="s">
        <v>356</v>
      </c>
      <c r="D201" s="186" t="s">
        <v>444</v>
      </c>
      <c r="E201" s="187" t="s">
        <v>4240</v>
      </c>
      <c r="F201" s="188" t="s">
        <v>4241</v>
      </c>
      <c r="G201" s="189" t="s">
        <v>260</v>
      </c>
      <c r="H201" s="190">
        <v>1</v>
      </c>
      <c r="I201" s="191"/>
      <c r="J201" s="192">
        <f t="shared" si="20"/>
        <v>0</v>
      </c>
      <c r="K201" s="193"/>
      <c r="L201" s="194"/>
      <c r="M201" s="195" t="s">
        <v>1</v>
      </c>
      <c r="N201" s="196" t="s">
        <v>41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206</v>
      </c>
      <c r="AT201" s="156" t="s">
        <v>444</v>
      </c>
      <c r="AU201" s="156" t="s">
        <v>88</v>
      </c>
      <c r="AY201" s="17" t="s">
        <v>177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88</v>
      </c>
      <c r="BK201" s="157">
        <f t="shared" si="29"/>
        <v>0</v>
      </c>
      <c r="BL201" s="17" t="s">
        <v>183</v>
      </c>
      <c r="BM201" s="156" t="s">
        <v>519</v>
      </c>
    </row>
    <row r="202" spans="2:65" s="11" customFormat="1" ht="22.95" customHeight="1">
      <c r="B202" s="131"/>
      <c r="D202" s="132" t="s">
        <v>74</v>
      </c>
      <c r="E202" s="141" t="s">
        <v>4127</v>
      </c>
      <c r="F202" s="141" t="s">
        <v>4242</v>
      </c>
      <c r="I202" s="134"/>
      <c r="J202" s="142">
        <f>BK202</f>
        <v>0</v>
      </c>
      <c r="L202" s="131"/>
      <c r="M202" s="136"/>
      <c r="P202" s="137">
        <f>SUM(P203:P207)</f>
        <v>0</v>
      </c>
      <c r="R202" s="137">
        <f>SUM(R203:R207)</f>
        <v>0</v>
      </c>
      <c r="T202" s="138">
        <f>SUM(T203:T207)</f>
        <v>0</v>
      </c>
      <c r="AR202" s="132" t="s">
        <v>82</v>
      </c>
      <c r="AT202" s="139" t="s">
        <v>74</v>
      </c>
      <c r="AU202" s="139" t="s">
        <v>82</v>
      </c>
      <c r="AY202" s="132" t="s">
        <v>177</v>
      </c>
      <c r="BK202" s="140">
        <f>SUM(BK203:BK207)</f>
        <v>0</v>
      </c>
    </row>
    <row r="203" spans="2:65" s="1" customFormat="1" ht="16.5" customHeight="1">
      <c r="B203" s="143"/>
      <c r="C203" s="186" t="s">
        <v>513</v>
      </c>
      <c r="D203" s="186" t="s">
        <v>444</v>
      </c>
      <c r="E203" s="187" t="s">
        <v>4243</v>
      </c>
      <c r="F203" s="188" t="s">
        <v>4244</v>
      </c>
      <c r="G203" s="189" t="s">
        <v>260</v>
      </c>
      <c r="H203" s="190">
        <v>15</v>
      </c>
      <c r="I203" s="191"/>
      <c r="J203" s="192">
        <f>ROUND(I203*H203,2)</f>
        <v>0</v>
      </c>
      <c r="K203" s="193"/>
      <c r="L203" s="194"/>
      <c r="M203" s="195" t="s">
        <v>1</v>
      </c>
      <c r="N203" s="196" t="s">
        <v>41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206</v>
      </c>
      <c r="AT203" s="156" t="s">
        <v>444</v>
      </c>
      <c r="AU203" s="156" t="s">
        <v>88</v>
      </c>
      <c r="AY203" s="17" t="s">
        <v>177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88</v>
      </c>
      <c r="BK203" s="157">
        <f>ROUND(I203*H203,2)</f>
        <v>0</v>
      </c>
      <c r="BL203" s="17" t="s">
        <v>183</v>
      </c>
      <c r="BM203" s="156" t="s">
        <v>526</v>
      </c>
    </row>
    <row r="204" spans="2:65" s="1" customFormat="1" ht="16.5" customHeight="1">
      <c r="B204" s="143"/>
      <c r="C204" s="186" t="s">
        <v>361</v>
      </c>
      <c r="D204" s="186" t="s">
        <v>444</v>
      </c>
      <c r="E204" s="187" t="s">
        <v>4245</v>
      </c>
      <c r="F204" s="188" t="s">
        <v>4246</v>
      </c>
      <c r="G204" s="189" t="s">
        <v>260</v>
      </c>
      <c r="H204" s="190">
        <v>15</v>
      </c>
      <c r="I204" s="191"/>
      <c r="J204" s="192">
        <f>ROUND(I204*H204,2)</f>
        <v>0</v>
      </c>
      <c r="K204" s="193"/>
      <c r="L204" s="194"/>
      <c r="M204" s="195" t="s">
        <v>1</v>
      </c>
      <c r="N204" s="196" t="s">
        <v>41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206</v>
      </c>
      <c r="AT204" s="156" t="s">
        <v>444</v>
      </c>
      <c r="AU204" s="156" t="s">
        <v>88</v>
      </c>
      <c r="AY204" s="17" t="s">
        <v>177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88</v>
      </c>
      <c r="BK204" s="157">
        <f>ROUND(I204*H204,2)</f>
        <v>0</v>
      </c>
      <c r="BL204" s="17" t="s">
        <v>183</v>
      </c>
      <c r="BM204" s="156" t="s">
        <v>530</v>
      </c>
    </row>
    <row r="205" spans="2:65" s="1" customFormat="1" ht="16.5" customHeight="1">
      <c r="B205" s="143"/>
      <c r="C205" s="186" t="s">
        <v>523</v>
      </c>
      <c r="D205" s="186" t="s">
        <v>444</v>
      </c>
      <c r="E205" s="187" t="s">
        <v>4247</v>
      </c>
      <c r="F205" s="188" t="s">
        <v>1741</v>
      </c>
      <c r="G205" s="189" t="s">
        <v>260</v>
      </c>
      <c r="H205" s="190">
        <v>15</v>
      </c>
      <c r="I205" s="191"/>
      <c r="J205" s="192">
        <f>ROUND(I205*H205,2)</f>
        <v>0</v>
      </c>
      <c r="K205" s="193"/>
      <c r="L205" s="194"/>
      <c r="M205" s="195" t="s">
        <v>1</v>
      </c>
      <c r="N205" s="196" t="s">
        <v>41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206</v>
      </c>
      <c r="AT205" s="156" t="s">
        <v>444</v>
      </c>
      <c r="AU205" s="156" t="s">
        <v>88</v>
      </c>
      <c r="AY205" s="17" t="s">
        <v>177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88</v>
      </c>
      <c r="BK205" s="157">
        <f>ROUND(I205*H205,2)</f>
        <v>0</v>
      </c>
      <c r="BL205" s="17" t="s">
        <v>183</v>
      </c>
      <c r="BM205" s="156" t="s">
        <v>534</v>
      </c>
    </row>
    <row r="206" spans="2:65" s="1" customFormat="1" ht="16.5" customHeight="1">
      <c r="B206" s="143"/>
      <c r="C206" s="186" t="s">
        <v>365</v>
      </c>
      <c r="D206" s="186" t="s">
        <v>444</v>
      </c>
      <c r="E206" s="187" t="s">
        <v>4248</v>
      </c>
      <c r="F206" s="188" t="s">
        <v>1743</v>
      </c>
      <c r="G206" s="189" t="s">
        <v>260</v>
      </c>
      <c r="H206" s="190">
        <v>15</v>
      </c>
      <c r="I206" s="191"/>
      <c r="J206" s="192">
        <f>ROUND(I206*H206,2)</f>
        <v>0</v>
      </c>
      <c r="K206" s="193"/>
      <c r="L206" s="194"/>
      <c r="M206" s="195" t="s">
        <v>1</v>
      </c>
      <c r="N206" s="196" t="s">
        <v>41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206</v>
      </c>
      <c r="AT206" s="156" t="s">
        <v>444</v>
      </c>
      <c r="AU206" s="156" t="s">
        <v>88</v>
      </c>
      <c r="AY206" s="17" t="s">
        <v>177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88</v>
      </c>
      <c r="BK206" s="157">
        <f>ROUND(I206*H206,2)</f>
        <v>0</v>
      </c>
      <c r="BL206" s="17" t="s">
        <v>183</v>
      </c>
      <c r="BM206" s="156" t="s">
        <v>539</v>
      </c>
    </row>
    <row r="207" spans="2:65" s="1" customFormat="1" ht="24.15" customHeight="1">
      <c r="B207" s="143"/>
      <c r="C207" s="186" t="s">
        <v>531</v>
      </c>
      <c r="D207" s="186" t="s">
        <v>444</v>
      </c>
      <c r="E207" s="187" t="s">
        <v>4249</v>
      </c>
      <c r="F207" s="188" t="s">
        <v>1745</v>
      </c>
      <c r="G207" s="189" t="s">
        <v>1746</v>
      </c>
      <c r="H207" s="190">
        <v>100</v>
      </c>
      <c r="I207" s="191"/>
      <c r="J207" s="192">
        <f>ROUND(I207*H207,2)</f>
        <v>0</v>
      </c>
      <c r="K207" s="193"/>
      <c r="L207" s="194"/>
      <c r="M207" s="195" t="s">
        <v>1</v>
      </c>
      <c r="N207" s="196" t="s">
        <v>41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206</v>
      </c>
      <c r="AT207" s="156" t="s">
        <v>444</v>
      </c>
      <c r="AU207" s="156" t="s">
        <v>88</v>
      </c>
      <c r="AY207" s="17" t="s">
        <v>177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88</v>
      </c>
      <c r="BK207" s="157">
        <f>ROUND(I207*H207,2)</f>
        <v>0</v>
      </c>
      <c r="BL207" s="17" t="s">
        <v>183</v>
      </c>
      <c r="BM207" s="156" t="s">
        <v>546</v>
      </c>
    </row>
    <row r="208" spans="2:65" s="11" customFormat="1" ht="22.95" customHeight="1">
      <c r="B208" s="131"/>
      <c r="D208" s="132" t="s">
        <v>74</v>
      </c>
      <c r="E208" s="141" t="s">
        <v>4133</v>
      </c>
      <c r="F208" s="141" t="s">
        <v>4250</v>
      </c>
      <c r="I208" s="134"/>
      <c r="J208" s="142">
        <f>BK208</f>
        <v>0</v>
      </c>
      <c r="L208" s="131"/>
      <c r="M208" s="136"/>
      <c r="P208" s="137">
        <f>SUM(P209:P222)</f>
        <v>0</v>
      </c>
      <c r="R208" s="137">
        <f>SUM(R209:R222)</f>
        <v>0</v>
      </c>
      <c r="T208" s="138">
        <f>SUM(T209:T222)</f>
        <v>0</v>
      </c>
      <c r="AR208" s="132" t="s">
        <v>82</v>
      </c>
      <c r="AT208" s="139" t="s">
        <v>74</v>
      </c>
      <c r="AU208" s="139" t="s">
        <v>82</v>
      </c>
      <c r="AY208" s="132" t="s">
        <v>177</v>
      </c>
      <c r="BK208" s="140">
        <f>SUM(BK209:BK222)</f>
        <v>0</v>
      </c>
    </row>
    <row r="209" spans="2:65" s="1" customFormat="1" ht="16.5" customHeight="1">
      <c r="B209" s="143"/>
      <c r="C209" s="186" t="s">
        <v>371</v>
      </c>
      <c r="D209" s="186" t="s">
        <v>444</v>
      </c>
      <c r="E209" s="187" t="s">
        <v>1751</v>
      </c>
      <c r="F209" s="188" t="s">
        <v>1750</v>
      </c>
      <c r="G209" s="189" t="s">
        <v>260</v>
      </c>
      <c r="H209" s="190">
        <v>5</v>
      </c>
      <c r="I209" s="191"/>
      <c r="J209" s="192">
        <f t="shared" ref="J209:J222" si="30">ROUND(I209*H209,2)</f>
        <v>0</v>
      </c>
      <c r="K209" s="193"/>
      <c r="L209" s="194"/>
      <c r="M209" s="195" t="s">
        <v>1</v>
      </c>
      <c r="N209" s="196" t="s">
        <v>41</v>
      </c>
      <c r="P209" s="154">
        <f t="shared" ref="P209:P222" si="31">O209*H209</f>
        <v>0</v>
      </c>
      <c r="Q209" s="154">
        <v>0</v>
      </c>
      <c r="R209" s="154">
        <f t="shared" ref="R209:R222" si="32">Q209*H209</f>
        <v>0</v>
      </c>
      <c r="S209" s="154">
        <v>0</v>
      </c>
      <c r="T209" s="155">
        <f t="shared" ref="T209:T222" si="33">S209*H209</f>
        <v>0</v>
      </c>
      <c r="AR209" s="156" t="s">
        <v>206</v>
      </c>
      <c r="AT209" s="156" t="s">
        <v>444</v>
      </c>
      <c r="AU209" s="156" t="s">
        <v>88</v>
      </c>
      <c r="AY209" s="17" t="s">
        <v>177</v>
      </c>
      <c r="BE209" s="157">
        <f t="shared" ref="BE209:BE222" si="34">IF(N209="základná",J209,0)</f>
        <v>0</v>
      </c>
      <c r="BF209" s="157">
        <f t="shared" ref="BF209:BF222" si="35">IF(N209="znížená",J209,0)</f>
        <v>0</v>
      </c>
      <c r="BG209" s="157">
        <f t="shared" ref="BG209:BG222" si="36">IF(N209="zákl. prenesená",J209,0)</f>
        <v>0</v>
      </c>
      <c r="BH209" s="157">
        <f t="shared" ref="BH209:BH222" si="37">IF(N209="zníž. prenesená",J209,0)</f>
        <v>0</v>
      </c>
      <c r="BI209" s="157">
        <f t="shared" ref="BI209:BI222" si="38">IF(N209="nulová",J209,0)</f>
        <v>0</v>
      </c>
      <c r="BJ209" s="17" t="s">
        <v>88</v>
      </c>
      <c r="BK209" s="157">
        <f t="shared" ref="BK209:BK222" si="39">ROUND(I209*H209,2)</f>
        <v>0</v>
      </c>
      <c r="BL209" s="17" t="s">
        <v>183</v>
      </c>
      <c r="BM209" s="156" t="s">
        <v>550</v>
      </c>
    </row>
    <row r="210" spans="2:65" s="1" customFormat="1" ht="16.5" customHeight="1">
      <c r="B210" s="143"/>
      <c r="C210" s="186" t="s">
        <v>543</v>
      </c>
      <c r="D210" s="186" t="s">
        <v>444</v>
      </c>
      <c r="E210" s="187" t="s">
        <v>1753</v>
      </c>
      <c r="F210" s="188" t="s">
        <v>1752</v>
      </c>
      <c r="G210" s="189" t="s">
        <v>260</v>
      </c>
      <c r="H210" s="190">
        <v>15</v>
      </c>
      <c r="I210" s="191"/>
      <c r="J210" s="192">
        <f t="shared" si="30"/>
        <v>0</v>
      </c>
      <c r="K210" s="193"/>
      <c r="L210" s="194"/>
      <c r="M210" s="195" t="s">
        <v>1</v>
      </c>
      <c r="N210" s="196" t="s">
        <v>41</v>
      </c>
      <c r="P210" s="154">
        <f t="shared" si="31"/>
        <v>0</v>
      </c>
      <c r="Q210" s="154">
        <v>0</v>
      </c>
      <c r="R210" s="154">
        <f t="shared" si="32"/>
        <v>0</v>
      </c>
      <c r="S210" s="154">
        <v>0</v>
      </c>
      <c r="T210" s="155">
        <f t="shared" si="33"/>
        <v>0</v>
      </c>
      <c r="AR210" s="156" t="s">
        <v>206</v>
      </c>
      <c r="AT210" s="156" t="s">
        <v>444</v>
      </c>
      <c r="AU210" s="156" t="s">
        <v>88</v>
      </c>
      <c r="AY210" s="17" t="s">
        <v>177</v>
      </c>
      <c r="BE210" s="157">
        <f t="shared" si="34"/>
        <v>0</v>
      </c>
      <c r="BF210" s="157">
        <f t="shared" si="35"/>
        <v>0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7" t="s">
        <v>88</v>
      </c>
      <c r="BK210" s="157">
        <f t="shared" si="39"/>
        <v>0</v>
      </c>
      <c r="BL210" s="17" t="s">
        <v>183</v>
      </c>
      <c r="BM210" s="156" t="s">
        <v>558</v>
      </c>
    </row>
    <row r="211" spans="2:65" s="1" customFormat="1" ht="16.5" customHeight="1">
      <c r="B211" s="143"/>
      <c r="C211" s="186" t="s">
        <v>384</v>
      </c>
      <c r="D211" s="186" t="s">
        <v>444</v>
      </c>
      <c r="E211" s="187" t="s">
        <v>1755</v>
      </c>
      <c r="F211" s="188" t="s">
        <v>1756</v>
      </c>
      <c r="G211" s="189" t="s">
        <v>260</v>
      </c>
      <c r="H211" s="190">
        <v>30</v>
      </c>
      <c r="I211" s="191"/>
      <c r="J211" s="192">
        <f t="shared" si="30"/>
        <v>0</v>
      </c>
      <c r="K211" s="193"/>
      <c r="L211" s="194"/>
      <c r="M211" s="195" t="s">
        <v>1</v>
      </c>
      <c r="N211" s="196" t="s">
        <v>41</v>
      </c>
      <c r="P211" s="154">
        <f t="shared" si="31"/>
        <v>0</v>
      </c>
      <c r="Q211" s="154">
        <v>0</v>
      </c>
      <c r="R211" s="154">
        <f t="shared" si="32"/>
        <v>0</v>
      </c>
      <c r="S211" s="154">
        <v>0</v>
      </c>
      <c r="T211" s="155">
        <f t="shared" si="33"/>
        <v>0</v>
      </c>
      <c r="AR211" s="156" t="s">
        <v>206</v>
      </c>
      <c r="AT211" s="156" t="s">
        <v>444</v>
      </c>
      <c r="AU211" s="156" t="s">
        <v>88</v>
      </c>
      <c r="AY211" s="17" t="s">
        <v>177</v>
      </c>
      <c r="BE211" s="157">
        <f t="shared" si="34"/>
        <v>0</v>
      </c>
      <c r="BF211" s="157">
        <f t="shared" si="35"/>
        <v>0</v>
      </c>
      <c r="BG211" s="157">
        <f t="shared" si="36"/>
        <v>0</v>
      </c>
      <c r="BH211" s="157">
        <f t="shared" si="37"/>
        <v>0</v>
      </c>
      <c r="BI211" s="157">
        <f t="shared" si="38"/>
        <v>0</v>
      </c>
      <c r="BJ211" s="17" t="s">
        <v>88</v>
      </c>
      <c r="BK211" s="157">
        <f t="shared" si="39"/>
        <v>0</v>
      </c>
      <c r="BL211" s="17" t="s">
        <v>183</v>
      </c>
      <c r="BM211" s="156" t="s">
        <v>565</v>
      </c>
    </row>
    <row r="212" spans="2:65" s="1" customFormat="1" ht="16.5" customHeight="1">
      <c r="B212" s="143"/>
      <c r="C212" s="186" t="s">
        <v>552</v>
      </c>
      <c r="D212" s="186" t="s">
        <v>444</v>
      </c>
      <c r="E212" s="187" t="s">
        <v>1757</v>
      </c>
      <c r="F212" s="188" t="s">
        <v>1758</v>
      </c>
      <c r="G212" s="189" t="s">
        <v>260</v>
      </c>
      <c r="H212" s="190">
        <v>50</v>
      </c>
      <c r="I212" s="191"/>
      <c r="J212" s="192">
        <f t="shared" si="30"/>
        <v>0</v>
      </c>
      <c r="K212" s="193"/>
      <c r="L212" s="194"/>
      <c r="M212" s="195" t="s">
        <v>1</v>
      </c>
      <c r="N212" s="196" t="s">
        <v>41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AR212" s="156" t="s">
        <v>206</v>
      </c>
      <c r="AT212" s="156" t="s">
        <v>444</v>
      </c>
      <c r="AU212" s="156" t="s">
        <v>88</v>
      </c>
      <c r="AY212" s="17" t="s">
        <v>177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88</v>
      </c>
      <c r="BK212" s="157">
        <f t="shared" si="39"/>
        <v>0</v>
      </c>
      <c r="BL212" s="17" t="s">
        <v>183</v>
      </c>
      <c r="BM212" s="156" t="s">
        <v>573</v>
      </c>
    </row>
    <row r="213" spans="2:65" s="1" customFormat="1" ht="16.5" customHeight="1">
      <c r="B213" s="143"/>
      <c r="C213" s="186" t="s">
        <v>389</v>
      </c>
      <c r="D213" s="186" t="s">
        <v>444</v>
      </c>
      <c r="E213" s="187" t="s">
        <v>4251</v>
      </c>
      <c r="F213" s="188" t="s">
        <v>4252</v>
      </c>
      <c r="G213" s="189" t="s">
        <v>260</v>
      </c>
      <c r="H213" s="190">
        <v>100</v>
      </c>
      <c r="I213" s="191"/>
      <c r="J213" s="192">
        <f t="shared" si="30"/>
        <v>0</v>
      </c>
      <c r="K213" s="193"/>
      <c r="L213" s="194"/>
      <c r="M213" s="195" t="s">
        <v>1</v>
      </c>
      <c r="N213" s="196" t="s">
        <v>41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AR213" s="156" t="s">
        <v>206</v>
      </c>
      <c r="AT213" s="156" t="s">
        <v>444</v>
      </c>
      <c r="AU213" s="156" t="s">
        <v>88</v>
      </c>
      <c r="AY213" s="17" t="s">
        <v>177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88</v>
      </c>
      <c r="BK213" s="157">
        <f t="shared" si="39"/>
        <v>0</v>
      </c>
      <c r="BL213" s="17" t="s">
        <v>183</v>
      </c>
      <c r="BM213" s="156" t="s">
        <v>579</v>
      </c>
    </row>
    <row r="214" spans="2:65" s="1" customFormat="1" ht="16.5" customHeight="1">
      <c r="B214" s="143"/>
      <c r="C214" s="186" t="s">
        <v>562</v>
      </c>
      <c r="D214" s="186" t="s">
        <v>444</v>
      </c>
      <c r="E214" s="187" t="s">
        <v>4253</v>
      </c>
      <c r="F214" s="188" t="s">
        <v>4254</v>
      </c>
      <c r="G214" s="189" t="s">
        <v>213</v>
      </c>
      <c r="H214" s="190">
        <v>280</v>
      </c>
      <c r="I214" s="191"/>
      <c r="J214" s="192">
        <f t="shared" si="30"/>
        <v>0</v>
      </c>
      <c r="K214" s="193"/>
      <c r="L214" s="194"/>
      <c r="M214" s="195" t="s">
        <v>1</v>
      </c>
      <c r="N214" s="196" t="s">
        <v>41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AR214" s="156" t="s">
        <v>206</v>
      </c>
      <c r="AT214" s="156" t="s">
        <v>444</v>
      </c>
      <c r="AU214" s="156" t="s">
        <v>88</v>
      </c>
      <c r="AY214" s="17" t="s">
        <v>177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88</v>
      </c>
      <c r="BK214" s="157">
        <f t="shared" si="39"/>
        <v>0</v>
      </c>
      <c r="BL214" s="17" t="s">
        <v>183</v>
      </c>
      <c r="BM214" s="156" t="s">
        <v>582</v>
      </c>
    </row>
    <row r="215" spans="2:65" s="1" customFormat="1" ht="24.15" customHeight="1">
      <c r="B215" s="143"/>
      <c r="C215" s="186" t="s">
        <v>393</v>
      </c>
      <c r="D215" s="186" t="s">
        <v>444</v>
      </c>
      <c r="E215" s="187" t="s">
        <v>4255</v>
      </c>
      <c r="F215" s="188" t="s">
        <v>4256</v>
      </c>
      <c r="G215" s="189" t="s">
        <v>213</v>
      </c>
      <c r="H215" s="190">
        <v>250</v>
      </c>
      <c r="I215" s="191"/>
      <c r="J215" s="192">
        <f t="shared" si="30"/>
        <v>0</v>
      </c>
      <c r="K215" s="193"/>
      <c r="L215" s="194"/>
      <c r="M215" s="195" t="s">
        <v>1</v>
      </c>
      <c r="N215" s="196" t="s">
        <v>41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AR215" s="156" t="s">
        <v>206</v>
      </c>
      <c r="AT215" s="156" t="s">
        <v>444</v>
      </c>
      <c r="AU215" s="156" t="s">
        <v>88</v>
      </c>
      <c r="AY215" s="17" t="s">
        <v>177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88</v>
      </c>
      <c r="BK215" s="157">
        <f t="shared" si="39"/>
        <v>0</v>
      </c>
      <c r="BL215" s="17" t="s">
        <v>183</v>
      </c>
      <c r="BM215" s="156" t="s">
        <v>586</v>
      </c>
    </row>
    <row r="216" spans="2:65" s="1" customFormat="1" ht="24.15" customHeight="1">
      <c r="B216" s="143"/>
      <c r="C216" s="186" t="s">
        <v>576</v>
      </c>
      <c r="D216" s="186" t="s">
        <v>444</v>
      </c>
      <c r="E216" s="187" t="s">
        <v>1759</v>
      </c>
      <c r="F216" s="188" t="s">
        <v>1764</v>
      </c>
      <c r="G216" s="189" t="s">
        <v>213</v>
      </c>
      <c r="H216" s="190">
        <v>10</v>
      </c>
      <c r="I216" s="191"/>
      <c r="J216" s="192">
        <f t="shared" si="30"/>
        <v>0</v>
      </c>
      <c r="K216" s="193"/>
      <c r="L216" s="194"/>
      <c r="M216" s="195" t="s">
        <v>1</v>
      </c>
      <c r="N216" s="196" t="s">
        <v>41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206</v>
      </c>
      <c r="AT216" s="156" t="s">
        <v>444</v>
      </c>
      <c r="AU216" s="156" t="s">
        <v>88</v>
      </c>
      <c r="AY216" s="17" t="s">
        <v>177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88</v>
      </c>
      <c r="BK216" s="157">
        <f t="shared" si="39"/>
        <v>0</v>
      </c>
      <c r="BL216" s="17" t="s">
        <v>183</v>
      </c>
      <c r="BM216" s="156" t="s">
        <v>590</v>
      </c>
    </row>
    <row r="217" spans="2:65" s="1" customFormat="1" ht="24.15" customHeight="1">
      <c r="B217" s="143"/>
      <c r="C217" s="186" t="s">
        <v>405</v>
      </c>
      <c r="D217" s="186" t="s">
        <v>444</v>
      </c>
      <c r="E217" s="187" t="s">
        <v>1761</v>
      </c>
      <c r="F217" s="188" t="s">
        <v>1766</v>
      </c>
      <c r="G217" s="189" t="s">
        <v>213</v>
      </c>
      <c r="H217" s="190">
        <v>130</v>
      </c>
      <c r="I217" s="191"/>
      <c r="J217" s="192">
        <f t="shared" si="30"/>
        <v>0</v>
      </c>
      <c r="K217" s="193"/>
      <c r="L217" s="194"/>
      <c r="M217" s="195" t="s">
        <v>1</v>
      </c>
      <c r="N217" s="196" t="s">
        <v>41</v>
      </c>
      <c r="P217" s="154">
        <f t="shared" si="31"/>
        <v>0</v>
      </c>
      <c r="Q217" s="154">
        <v>0</v>
      </c>
      <c r="R217" s="154">
        <f t="shared" si="32"/>
        <v>0</v>
      </c>
      <c r="S217" s="154">
        <v>0</v>
      </c>
      <c r="T217" s="155">
        <f t="shared" si="33"/>
        <v>0</v>
      </c>
      <c r="AR217" s="156" t="s">
        <v>206</v>
      </c>
      <c r="AT217" s="156" t="s">
        <v>444</v>
      </c>
      <c r="AU217" s="156" t="s">
        <v>88</v>
      </c>
      <c r="AY217" s="17" t="s">
        <v>177</v>
      </c>
      <c r="BE217" s="157">
        <f t="shared" si="34"/>
        <v>0</v>
      </c>
      <c r="BF217" s="157">
        <f t="shared" si="35"/>
        <v>0</v>
      </c>
      <c r="BG217" s="157">
        <f t="shared" si="36"/>
        <v>0</v>
      </c>
      <c r="BH217" s="157">
        <f t="shared" si="37"/>
        <v>0</v>
      </c>
      <c r="BI217" s="157">
        <f t="shared" si="38"/>
        <v>0</v>
      </c>
      <c r="BJ217" s="17" t="s">
        <v>88</v>
      </c>
      <c r="BK217" s="157">
        <f t="shared" si="39"/>
        <v>0</v>
      </c>
      <c r="BL217" s="17" t="s">
        <v>183</v>
      </c>
      <c r="BM217" s="156" t="s">
        <v>594</v>
      </c>
    </row>
    <row r="218" spans="2:65" s="1" customFormat="1" ht="24.15" customHeight="1">
      <c r="B218" s="143"/>
      <c r="C218" s="186" t="s">
        <v>583</v>
      </c>
      <c r="D218" s="186" t="s">
        <v>444</v>
      </c>
      <c r="E218" s="187" t="s">
        <v>1763</v>
      </c>
      <c r="F218" s="188" t="s">
        <v>1657</v>
      </c>
      <c r="G218" s="189" t="s">
        <v>213</v>
      </c>
      <c r="H218" s="190">
        <v>1300</v>
      </c>
      <c r="I218" s="191"/>
      <c r="J218" s="192">
        <f t="shared" si="30"/>
        <v>0</v>
      </c>
      <c r="K218" s="193"/>
      <c r="L218" s="194"/>
      <c r="M218" s="195" t="s">
        <v>1</v>
      </c>
      <c r="N218" s="196" t="s">
        <v>41</v>
      </c>
      <c r="P218" s="154">
        <f t="shared" si="31"/>
        <v>0</v>
      </c>
      <c r="Q218" s="154">
        <v>0</v>
      </c>
      <c r="R218" s="154">
        <f t="shared" si="32"/>
        <v>0</v>
      </c>
      <c r="S218" s="154">
        <v>0</v>
      </c>
      <c r="T218" s="155">
        <f t="shared" si="33"/>
        <v>0</v>
      </c>
      <c r="AR218" s="156" t="s">
        <v>206</v>
      </c>
      <c r="AT218" s="156" t="s">
        <v>444</v>
      </c>
      <c r="AU218" s="156" t="s">
        <v>88</v>
      </c>
      <c r="AY218" s="17" t="s">
        <v>177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7" t="s">
        <v>88</v>
      </c>
      <c r="BK218" s="157">
        <f t="shared" si="39"/>
        <v>0</v>
      </c>
      <c r="BL218" s="17" t="s">
        <v>183</v>
      </c>
      <c r="BM218" s="156" t="s">
        <v>598</v>
      </c>
    </row>
    <row r="219" spans="2:65" s="1" customFormat="1" ht="16.5" customHeight="1">
      <c r="B219" s="143"/>
      <c r="C219" s="186" t="s">
        <v>409</v>
      </c>
      <c r="D219" s="186" t="s">
        <v>444</v>
      </c>
      <c r="E219" s="187" t="s">
        <v>1765</v>
      </c>
      <c r="F219" s="188" t="s">
        <v>4257</v>
      </c>
      <c r="G219" s="189" t="s">
        <v>260</v>
      </c>
      <c r="H219" s="190">
        <v>120</v>
      </c>
      <c r="I219" s="191"/>
      <c r="J219" s="192">
        <f t="shared" si="30"/>
        <v>0</v>
      </c>
      <c r="K219" s="193"/>
      <c r="L219" s="194"/>
      <c r="M219" s="195" t="s">
        <v>1</v>
      </c>
      <c r="N219" s="196" t="s">
        <v>41</v>
      </c>
      <c r="P219" s="154">
        <f t="shared" si="31"/>
        <v>0</v>
      </c>
      <c r="Q219" s="154">
        <v>0</v>
      </c>
      <c r="R219" s="154">
        <f t="shared" si="32"/>
        <v>0</v>
      </c>
      <c r="S219" s="154">
        <v>0</v>
      </c>
      <c r="T219" s="155">
        <f t="shared" si="33"/>
        <v>0</v>
      </c>
      <c r="AR219" s="156" t="s">
        <v>206</v>
      </c>
      <c r="AT219" s="156" t="s">
        <v>444</v>
      </c>
      <c r="AU219" s="156" t="s">
        <v>88</v>
      </c>
      <c r="AY219" s="17" t="s">
        <v>177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7" t="s">
        <v>88</v>
      </c>
      <c r="BK219" s="157">
        <f t="shared" si="39"/>
        <v>0</v>
      </c>
      <c r="BL219" s="17" t="s">
        <v>183</v>
      </c>
      <c r="BM219" s="156" t="s">
        <v>602</v>
      </c>
    </row>
    <row r="220" spans="2:65" s="1" customFormat="1" ht="21.75" customHeight="1">
      <c r="B220" s="143"/>
      <c r="C220" s="186" t="s">
        <v>592</v>
      </c>
      <c r="D220" s="186" t="s">
        <v>444</v>
      </c>
      <c r="E220" s="187" t="s">
        <v>1767</v>
      </c>
      <c r="F220" s="188" t="s">
        <v>1771</v>
      </c>
      <c r="G220" s="189" t="s">
        <v>260</v>
      </c>
      <c r="H220" s="190">
        <v>90</v>
      </c>
      <c r="I220" s="191"/>
      <c r="J220" s="192">
        <f t="shared" si="30"/>
        <v>0</v>
      </c>
      <c r="K220" s="193"/>
      <c r="L220" s="194"/>
      <c r="M220" s="195" t="s">
        <v>1</v>
      </c>
      <c r="N220" s="196" t="s">
        <v>41</v>
      </c>
      <c r="P220" s="154">
        <f t="shared" si="31"/>
        <v>0</v>
      </c>
      <c r="Q220" s="154">
        <v>0</v>
      </c>
      <c r="R220" s="154">
        <f t="shared" si="32"/>
        <v>0</v>
      </c>
      <c r="S220" s="154">
        <v>0</v>
      </c>
      <c r="T220" s="155">
        <f t="shared" si="33"/>
        <v>0</v>
      </c>
      <c r="AR220" s="156" t="s">
        <v>206</v>
      </c>
      <c r="AT220" s="156" t="s">
        <v>444</v>
      </c>
      <c r="AU220" s="156" t="s">
        <v>88</v>
      </c>
      <c r="AY220" s="17" t="s">
        <v>177</v>
      </c>
      <c r="BE220" s="157">
        <f t="shared" si="34"/>
        <v>0</v>
      </c>
      <c r="BF220" s="157">
        <f t="shared" si="35"/>
        <v>0</v>
      </c>
      <c r="BG220" s="157">
        <f t="shared" si="36"/>
        <v>0</v>
      </c>
      <c r="BH220" s="157">
        <f t="shared" si="37"/>
        <v>0</v>
      </c>
      <c r="BI220" s="157">
        <f t="shared" si="38"/>
        <v>0</v>
      </c>
      <c r="BJ220" s="17" t="s">
        <v>88</v>
      </c>
      <c r="BK220" s="157">
        <f t="shared" si="39"/>
        <v>0</v>
      </c>
      <c r="BL220" s="17" t="s">
        <v>183</v>
      </c>
      <c r="BM220" s="156" t="s">
        <v>606</v>
      </c>
    </row>
    <row r="221" spans="2:65" s="1" customFormat="1" ht="21.75" customHeight="1">
      <c r="B221" s="143"/>
      <c r="C221" s="186" t="s">
        <v>414</v>
      </c>
      <c r="D221" s="186" t="s">
        <v>444</v>
      </c>
      <c r="E221" s="187" t="s">
        <v>1768</v>
      </c>
      <c r="F221" s="188" t="s">
        <v>1773</v>
      </c>
      <c r="G221" s="189" t="s">
        <v>260</v>
      </c>
      <c r="H221" s="190">
        <v>260</v>
      </c>
      <c r="I221" s="191"/>
      <c r="J221" s="192">
        <f t="shared" si="30"/>
        <v>0</v>
      </c>
      <c r="K221" s="193"/>
      <c r="L221" s="194"/>
      <c r="M221" s="195" t="s">
        <v>1</v>
      </c>
      <c r="N221" s="196" t="s">
        <v>41</v>
      </c>
      <c r="P221" s="154">
        <f t="shared" si="31"/>
        <v>0</v>
      </c>
      <c r="Q221" s="154">
        <v>0</v>
      </c>
      <c r="R221" s="154">
        <f t="shared" si="32"/>
        <v>0</v>
      </c>
      <c r="S221" s="154">
        <v>0</v>
      </c>
      <c r="T221" s="155">
        <f t="shared" si="33"/>
        <v>0</v>
      </c>
      <c r="AR221" s="156" t="s">
        <v>206</v>
      </c>
      <c r="AT221" s="156" t="s">
        <v>444</v>
      </c>
      <c r="AU221" s="156" t="s">
        <v>88</v>
      </c>
      <c r="AY221" s="17" t="s">
        <v>177</v>
      </c>
      <c r="BE221" s="157">
        <f t="shared" si="34"/>
        <v>0</v>
      </c>
      <c r="BF221" s="157">
        <f t="shared" si="35"/>
        <v>0</v>
      </c>
      <c r="BG221" s="157">
        <f t="shared" si="36"/>
        <v>0</v>
      </c>
      <c r="BH221" s="157">
        <f t="shared" si="37"/>
        <v>0</v>
      </c>
      <c r="BI221" s="157">
        <f t="shared" si="38"/>
        <v>0</v>
      </c>
      <c r="BJ221" s="17" t="s">
        <v>88</v>
      </c>
      <c r="BK221" s="157">
        <f t="shared" si="39"/>
        <v>0</v>
      </c>
      <c r="BL221" s="17" t="s">
        <v>183</v>
      </c>
      <c r="BM221" s="156" t="s">
        <v>611</v>
      </c>
    </row>
    <row r="222" spans="2:65" s="1" customFormat="1" ht="16.5" customHeight="1">
      <c r="B222" s="143"/>
      <c r="C222" s="186" t="s">
        <v>600</v>
      </c>
      <c r="D222" s="186" t="s">
        <v>444</v>
      </c>
      <c r="E222" s="187" t="s">
        <v>1770</v>
      </c>
      <c r="F222" s="188" t="s">
        <v>1775</v>
      </c>
      <c r="G222" s="189" t="s">
        <v>260</v>
      </c>
      <c r="H222" s="190">
        <v>470</v>
      </c>
      <c r="I222" s="191"/>
      <c r="J222" s="192">
        <f t="shared" si="30"/>
        <v>0</v>
      </c>
      <c r="K222" s="193"/>
      <c r="L222" s="194"/>
      <c r="M222" s="195" t="s">
        <v>1</v>
      </c>
      <c r="N222" s="196" t="s">
        <v>41</v>
      </c>
      <c r="P222" s="154">
        <f t="shared" si="31"/>
        <v>0</v>
      </c>
      <c r="Q222" s="154">
        <v>0</v>
      </c>
      <c r="R222" s="154">
        <f t="shared" si="32"/>
        <v>0</v>
      </c>
      <c r="S222" s="154">
        <v>0</v>
      </c>
      <c r="T222" s="155">
        <f t="shared" si="33"/>
        <v>0</v>
      </c>
      <c r="AR222" s="156" t="s">
        <v>206</v>
      </c>
      <c r="AT222" s="156" t="s">
        <v>444</v>
      </c>
      <c r="AU222" s="156" t="s">
        <v>88</v>
      </c>
      <c r="AY222" s="17" t="s">
        <v>177</v>
      </c>
      <c r="BE222" s="157">
        <f t="shared" si="34"/>
        <v>0</v>
      </c>
      <c r="BF222" s="157">
        <f t="shared" si="35"/>
        <v>0</v>
      </c>
      <c r="BG222" s="157">
        <f t="shared" si="36"/>
        <v>0</v>
      </c>
      <c r="BH222" s="157">
        <f t="shared" si="37"/>
        <v>0</v>
      </c>
      <c r="BI222" s="157">
        <f t="shared" si="38"/>
        <v>0</v>
      </c>
      <c r="BJ222" s="17" t="s">
        <v>88</v>
      </c>
      <c r="BK222" s="157">
        <f t="shared" si="39"/>
        <v>0</v>
      </c>
      <c r="BL222" s="17" t="s">
        <v>183</v>
      </c>
      <c r="BM222" s="156" t="s">
        <v>614</v>
      </c>
    </row>
    <row r="223" spans="2:65" s="11" customFormat="1" ht="22.95" customHeight="1">
      <c r="B223" s="131"/>
      <c r="D223" s="132" t="s">
        <v>74</v>
      </c>
      <c r="E223" s="141" t="s">
        <v>4258</v>
      </c>
      <c r="F223" s="141" t="s">
        <v>4259</v>
      </c>
      <c r="I223" s="134"/>
      <c r="J223" s="142">
        <f>BK223</f>
        <v>0</v>
      </c>
      <c r="L223" s="131"/>
      <c r="M223" s="136"/>
      <c r="P223" s="137">
        <f>SUM(P224:P236)</f>
        <v>0</v>
      </c>
      <c r="R223" s="137">
        <f>SUM(R224:R236)</f>
        <v>0</v>
      </c>
      <c r="T223" s="138">
        <f>SUM(T224:T236)</f>
        <v>0</v>
      </c>
      <c r="AR223" s="132" t="s">
        <v>82</v>
      </c>
      <c r="AT223" s="139" t="s">
        <v>74</v>
      </c>
      <c r="AU223" s="139" t="s">
        <v>82</v>
      </c>
      <c r="AY223" s="132" t="s">
        <v>177</v>
      </c>
      <c r="BK223" s="140">
        <f>SUM(BK224:BK236)</f>
        <v>0</v>
      </c>
    </row>
    <row r="224" spans="2:65" s="1" customFormat="1" ht="16.5" customHeight="1">
      <c r="B224" s="143"/>
      <c r="C224" s="186" t="s">
        <v>419</v>
      </c>
      <c r="D224" s="186" t="s">
        <v>444</v>
      </c>
      <c r="E224" s="187" t="s">
        <v>1666</v>
      </c>
      <c r="F224" s="188" t="s">
        <v>1776</v>
      </c>
      <c r="G224" s="189" t="s">
        <v>260</v>
      </c>
      <c r="H224" s="190">
        <v>150</v>
      </c>
      <c r="I224" s="191"/>
      <c r="J224" s="192">
        <f t="shared" ref="J224:J236" si="40">ROUND(I224*H224,2)</f>
        <v>0</v>
      </c>
      <c r="K224" s="193"/>
      <c r="L224" s="194"/>
      <c r="M224" s="195" t="s">
        <v>1</v>
      </c>
      <c r="N224" s="196" t="s">
        <v>41</v>
      </c>
      <c r="P224" s="154">
        <f t="shared" ref="P224:P236" si="41">O224*H224</f>
        <v>0</v>
      </c>
      <c r="Q224" s="154">
        <v>0</v>
      </c>
      <c r="R224" s="154">
        <f t="shared" ref="R224:R236" si="42">Q224*H224</f>
        <v>0</v>
      </c>
      <c r="S224" s="154">
        <v>0</v>
      </c>
      <c r="T224" s="155">
        <f t="shared" ref="T224:T236" si="43">S224*H224</f>
        <v>0</v>
      </c>
      <c r="AR224" s="156" t="s">
        <v>206</v>
      </c>
      <c r="AT224" s="156" t="s">
        <v>444</v>
      </c>
      <c r="AU224" s="156" t="s">
        <v>88</v>
      </c>
      <c r="AY224" s="17" t="s">
        <v>177</v>
      </c>
      <c r="BE224" s="157">
        <f t="shared" ref="BE224:BE236" si="44">IF(N224="základná",J224,0)</f>
        <v>0</v>
      </c>
      <c r="BF224" s="157">
        <f t="shared" ref="BF224:BF236" si="45">IF(N224="znížená",J224,0)</f>
        <v>0</v>
      </c>
      <c r="BG224" s="157">
        <f t="shared" ref="BG224:BG236" si="46">IF(N224="zákl. prenesená",J224,0)</f>
        <v>0</v>
      </c>
      <c r="BH224" s="157">
        <f t="shared" ref="BH224:BH236" si="47">IF(N224="zníž. prenesená",J224,0)</f>
        <v>0</v>
      </c>
      <c r="BI224" s="157">
        <f t="shared" ref="BI224:BI236" si="48">IF(N224="nulová",J224,0)</f>
        <v>0</v>
      </c>
      <c r="BJ224" s="17" t="s">
        <v>88</v>
      </c>
      <c r="BK224" s="157">
        <f t="shared" ref="BK224:BK236" si="49">ROUND(I224*H224,2)</f>
        <v>0</v>
      </c>
      <c r="BL224" s="17" t="s">
        <v>183</v>
      </c>
      <c r="BM224" s="156" t="s">
        <v>619</v>
      </c>
    </row>
    <row r="225" spans="2:65" s="1" customFormat="1" ht="16.5" customHeight="1">
      <c r="B225" s="143"/>
      <c r="C225" s="186" t="s">
        <v>608</v>
      </c>
      <c r="D225" s="186" t="s">
        <v>444</v>
      </c>
      <c r="E225" s="187" t="s">
        <v>1668</v>
      </c>
      <c r="F225" s="188" t="s">
        <v>1669</v>
      </c>
      <c r="G225" s="189" t="s">
        <v>260</v>
      </c>
      <c r="H225" s="190">
        <v>150</v>
      </c>
      <c r="I225" s="191"/>
      <c r="J225" s="192">
        <f t="shared" si="40"/>
        <v>0</v>
      </c>
      <c r="K225" s="193"/>
      <c r="L225" s="194"/>
      <c r="M225" s="195" t="s">
        <v>1</v>
      </c>
      <c r="N225" s="196" t="s">
        <v>41</v>
      </c>
      <c r="P225" s="154">
        <f t="shared" si="41"/>
        <v>0</v>
      </c>
      <c r="Q225" s="154">
        <v>0</v>
      </c>
      <c r="R225" s="154">
        <f t="shared" si="42"/>
        <v>0</v>
      </c>
      <c r="S225" s="154">
        <v>0</v>
      </c>
      <c r="T225" s="155">
        <f t="shared" si="43"/>
        <v>0</v>
      </c>
      <c r="AR225" s="156" t="s">
        <v>206</v>
      </c>
      <c r="AT225" s="156" t="s">
        <v>444</v>
      </c>
      <c r="AU225" s="156" t="s">
        <v>88</v>
      </c>
      <c r="AY225" s="17" t="s">
        <v>177</v>
      </c>
      <c r="BE225" s="157">
        <f t="shared" si="44"/>
        <v>0</v>
      </c>
      <c r="BF225" s="157">
        <f t="shared" si="45"/>
        <v>0</v>
      </c>
      <c r="BG225" s="157">
        <f t="shared" si="46"/>
        <v>0</v>
      </c>
      <c r="BH225" s="157">
        <f t="shared" si="47"/>
        <v>0</v>
      </c>
      <c r="BI225" s="157">
        <f t="shared" si="48"/>
        <v>0</v>
      </c>
      <c r="BJ225" s="17" t="s">
        <v>88</v>
      </c>
      <c r="BK225" s="157">
        <f t="shared" si="49"/>
        <v>0</v>
      </c>
      <c r="BL225" s="17" t="s">
        <v>183</v>
      </c>
      <c r="BM225" s="156" t="s">
        <v>624</v>
      </c>
    </row>
    <row r="226" spans="2:65" s="1" customFormat="1" ht="16.5" customHeight="1">
      <c r="B226" s="143"/>
      <c r="C226" s="186" t="s">
        <v>425</v>
      </c>
      <c r="D226" s="186" t="s">
        <v>444</v>
      </c>
      <c r="E226" s="187" t="s">
        <v>4260</v>
      </c>
      <c r="F226" s="188" t="s">
        <v>4261</v>
      </c>
      <c r="G226" s="189" t="s">
        <v>213</v>
      </c>
      <c r="H226" s="190">
        <v>211</v>
      </c>
      <c r="I226" s="191"/>
      <c r="J226" s="192">
        <f t="shared" si="40"/>
        <v>0</v>
      </c>
      <c r="K226" s="193"/>
      <c r="L226" s="194"/>
      <c r="M226" s="195" t="s">
        <v>1</v>
      </c>
      <c r="N226" s="196" t="s">
        <v>41</v>
      </c>
      <c r="P226" s="154">
        <f t="shared" si="41"/>
        <v>0</v>
      </c>
      <c r="Q226" s="154">
        <v>0</v>
      </c>
      <c r="R226" s="154">
        <f t="shared" si="42"/>
        <v>0</v>
      </c>
      <c r="S226" s="154">
        <v>0</v>
      </c>
      <c r="T226" s="155">
        <f t="shared" si="43"/>
        <v>0</v>
      </c>
      <c r="AR226" s="156" t="s">
        <v>206</v>
      </c>
      <c r="AT226" s="156" t="s">
        <v>444</v>
      </c>
      <c r="AU226" s="156" t="s">
        <v>88</v>
      </c>
      <c r="AY226" s="17" t="s">
        <v>177</v>
      </c>
      <c r="BE226" s="157">
        <f t="shared" si="44"/>
        <v>0</v>
      </c>
      <c r="BF226" s="157">
        <f t="shared" si="45"/>
        <v>0</v>
      </c>
      <c r="BG226" s="157">
        <f t="shared" si="46"/>
        <v>0</v>
      </c>
      <c r="BH226" s="157">
        <f t="shared" si="47"/>
        <v>0</v>
      </c>
      <c r="BI226" s="157">
        <f t="shared" si="48"/>
        <v>0</v>
      </c>
      <c r="BJ226" s="17" t="s">
        <v>88</v>
      </c>
      <c r="BK226" s="157">
        <f t="shared" si="49"/>
        <v>0</v>
      </c>
      <c r="BL226" s="17" t="s">
        <v>183</v>
      </c>
      <c r="BM226" s="156" t="s">
        <v>631</v>
      </c>
    </row>
    <row r="227" spans="2:65" s="1" customFormat="1" ht="16.5" customHeight="1">
      <c r="B227" s="143"/>
      <c r="C227" s="186" t="s">
        <v>615</v>
      </c>
      <c r="D227" s="186" t="s">
        <v>444</v>
      </c>
      <c r="E227" s="187" t="s">
        <v>4129</v>
      </c>
      <c r="F227" s="188" t="s">
        <v>4130</v>
      </c>
      <c r="G227" s="189" t="s">
        <v>213</v>
      </c>
      <c r="H227" s="190">
        <v>10</v>
      </c>
      <c r="I227" s="191"/>
      <c r="J227" s="192">
        <f t="shared" si="40"/>
        <v>0</v>
      </c>
      <c r="K227" s="193"/>
      <c r="L227" s="194"/>
      <c r="M227" s="195" t="s">
        <v>1</v>
      </c>
      <c r="N227" s="196" t="s">
        <v>41</v>
      </c>
      <c r="P227" s="154">
        <f t="shared" si="41"/>
        <v>0</v>
      </c>
      <c r="Q227" s="154">
        <v>0</v>
      </c>
      <c r="R227" s="154">
        <f t="shared" si="42"/>
        <v>0</v>
      </c>
      <c r="S227" s="154">
        <v>0</v>
      </c>
      <c r="T227" s="155">
        <f t="shared" si="43"/>
        <v>0</v>
      </c>
      <c r="AR227" s="156" t="s">
        <v>206</v>
      </c>
      <c r="AT227" s="156" t="s">
        <v>444</v>
      </c>
      <c r="AU227" s="156" t="s">
        <v>88</v>
      </c>
      <c r="AY227" s="17" t="s">
        <v>177</v>
      </c>
      <c r="BE227" s="157">
        <f t="shared" si="44"/>
        <v>0</v>
      </c>
      <c r="BF227" s="157">
        <f t="shared" si="45"/>
        <v>0</v>
      </c>
      <c r="BG227" s="157">
        <f t="shared" si="46"/>
        <v>0</v>
      </c>
      <c r="BH227" s="157">
        <f t="shared" si="47"/>
        <v>0</v>
      </c>
      <c r="BI227" s="157">
        <f t="shared" si="48"/>
        <v>0</v>
      </c>
      <c r="BJ227" s="17" t="s">
        <v>88</v>
      </c>
      <c r="BK227" s="157">
        <f t="shared" si="49"/>
        <v>0</v>
      </c>
      <c r="BL227" s="17" t="s">
        <v>183</v>
      </c>
      <c r="BM227" s="156" t="s">
        <v>635</v>
      </c>
    </row>
    <row r="228" spans="2:65" s="1" customFormat="1" ht="16.5" customHeight="1">
      <c r="B228" s="143"/>
      <c r="C228" s="186" t="s">
        <v>429</v>
      </c>
      <c r="D228" s="186" t="s">
        <v>444</v>
      </c>
      <c r="E228" s="187" t="s">
        <v>4131</v>
      </c>
      <c r="F228" s="188" t="s">
        <v>4132</v>
      </c>
      <c r="G228" s="189" t="s">
        <v>213</v>
      </c>
      <c r="H228" s="190">
        <v>100</v>
      </c>
      <c r="I228" s="191"/>
      <c r="J228" s="192">
        <f t="shared" si="40"/>
        <v>0</v>
      </c>
      <c r="K228" s="193"/>
      <c r="L228" s="194"/>
      <c r="M228" s="195" t="s">
        <v>1</v>
      </c>
      <c r="N228" s="196" t="s">
        <v>41</v>
      </c>
      <c r="P228" s="154">
        <f t="shared" si="41"/>
        <v>0</v>
      </c>
      <c r="Q228" s="154">
        <v>0</v>
      </c>
      <c r="R228" s="154">
        <f t="shared" si="42"/>
        <v>0</v>
      </c>
      <c r="S228" s="154">
        <v>0</v>
      </c>
      <c r="T228" s="155">
        <f t="shared" si="43"/>
        <v>0</v>
      </c>
      <c r="AR228" s="156" t="s">
        <v>206</v>
      </c>
      <c r="AT228" s="156" t="s">
        <v>444</v>
      </c>
      <c r="AU228" s="156" t="s">
        <v>88</v>
      </c>
      <c r="AY228" s="17" t="s">
        <v>177</v>
      </c>
      <c r="BE228" s="157">
        <f t="shared" si="44"/>
        <v>0</v>
      </c>
      <c r="BF228" s="157">
        <f t="shared" si="45"/>
        <v>0</v>
      </c>
      <c r="BG228" s="157">
        <f t="shared" si="46"/>
        <v>0</v>
      </c>
      <c r="BH228" s="157">
        <f t="shared" si="47"/>
        <v>0</v>
      </c>
      <c r="BI228" s="157">
        <f t="shared" si="48"/>
        <v>0</v>
      </c>
      <c r="BJ228" s="17" t="s">
        <v>88</v>
      </c>
      <c r="BK228" s="157">
        <f t="shared" si="49"/>
        <v>0</v>
      </c>
      <c r="BL228" s="17" t="s">
        <v>183</v>
      </c>
      <c r="BM228" s="156" t="s">
        <v>639</v>
      </c>
    </row>
    <row r="229" spans="2:65" s="1" customFormat="1" ht="16.5" customHeight="1">
      <c r="B229" s="143"/>
      <c r="C229" s="186" t="s">
        <v>628</v>
      </c>
      <c r="D229" s="186" t="s">
        <v>444</v>
      </c>
      <c r="E229" s="187" t="s">
        <v>1670</v>
      </c>
      <c r="F229" s="188" t="s">
        <v>1671</v>
      </c>
      <c r="G229" s="189" t="s">
        <v>213</v>
      </c>
      <c r="H229" s="190">
        <v>1215</v>
      </c>
      <c r="I229" s="191"/>
      <c r="J229" s="192">
        <f t="shared" si="40"/>
        <v>0</v>
      </c>
      <c r="K229" s="193"/>
      <c r="L229" s="194"/>
      <c r="M229" s="195" t="s">
        <v>1</v>
      </c>
      <c r="N229" s="196" t="s">
        <v>41</v>
      </c>
      <c r="P229" s="154">
        <f t="shared" si="41"/>
        <v>0</v>
      </c>
      <c r="Q229" s="154">
        <v>0</v>
      </c>
      <c r="R229" s="154">
        <f t="shared" si="42"/>
        <v>0</v>
      </c>
      <c r="S229" s="154">
        <v>0</v>
      </c>
      <c r="T229" s="155">
        <f t="shared" si="43"/>
        <v>0</v>
      </c>
      <c r="AR229" s="156" t="s">
        <v>206</v>
      </c>
      <c r="AT229" s="156" t="s">
        <v>444</v>
      </c>
      <c r="AU229" s="156" t="s">
        <v>88</v>
      </c>
      <c r="AY229" s="17" t="s">
        <v>177</v>
      </c>
      <c r="BE229" s="157">
        <f t="shared" si="44"/>
        <v>0</v>
      </c>
      <c r="BF229" s="157">
        <f t="shared" si="45"/>
        <v>0</v>
      </c>
      <c r="BG229" s="157">
        <f t="shared" si="46"/>
        <v>0</v>
      </c>
      <c r="BH229" s="157">
        <f t="shared" si="47"/>
        <v>0</v>
      </c>
      <c r="BI229" s="157">
        <f t="shared" si="48"/>
        <v>0</v>
      </c>
      <c r="BJ229" s="17" t="s">
        <v>88</v>
      </c>
      <c r="BK229" s="157">
        <f t="shared" si="49"/>
        <v>0</v>
      </c>
      <c r="BL229" s="17" t="s">
        <v>183</v>
      </c>
      <c r="BM229" s="156" t="s">
        <v>642</v>
      </c>
    </row>
    <row r="230" spans="2:65" s="1" customFormat="1" ht="21.75" customHeight="1">
      <c r="B230" s="143"/>
      <c r="C230" s="186" t="s">
        <v>434</v>
      </c>
      <c r="D230" s="186" t="s">
        <v>444</v>
      </c>
      <c r="E230" s="187" t="s">
        <v>4262</v>
      </c>
      <c r="F230" s="188" t="s">
        <v>4263</v>
      </c>
      <c r="G230" s="189" t="s">
        <v>213</v>
      </c>
      <c r="H230" s="190">
        <v>280</v>
      </c>
      <c r="I230" s="191"/>
      <c r="J230" s="192">
        <f t="shared" si="40"/>
        <v>0</v>
      </c>
      <c r="K230" s="193"/>
      <c r="L230" s="194"/>
      <c r="M230" s="195" t="s">
        <v>1</v>
      </c>
      <c r="N230" s="196" t="s">
        <v>41</v>
      </c>
      <c r="P230" s="154">
        <f t="shared" si="41"/>
        <v>0</v>
      </c>
      <c r="Q230" s="154">
        <v>0</v>
      </c>
      <c r="R230" s="154">
        <f t="shared" si="42"/>
        <v>0</v>
      </c>
      <c r="S230" s="154">
        <v>0</v>
      </c>
      <c r="T230" s="155">
        <f t="shared" si="43"/>
        <v>0</v>
      </c>
      <c r="AR230" s="156" t="s">
        <v>206</v>
      </c>
      <c r="AT230" s="156" t="s">
        <v>444</v>
      </c>
      <c r="AU230" s="156" t="s">
        <v>88</v>
      </c>
      <c r="AY230" s="17" t="s">
        <v>177</v>
      </c>
      <c r="BE230" s="157">
        <f t="shared" si="44"/>
        <v>0</v>
      </c>
      <c r="BF230" s="157">
        <f t="shared" si="45"/>
        <v>0</v>
      </c>
      <c r="BG230" s="157">
        <f t="shared" si="46"/>
        <v>0</v>
      </c>
      <c r="BH230" s="157">
        <f t="shared" si="47"/>
        <v>0</v>
      </c>
      <c r="BI230" s="157">
        <f t="shared" si="48"/>
        <v>0</v>
      </c>
      <c r="BJ230" s="17" t="s">
        <v>88</v>
      </c>
      <c r="BK230" s="157">
        <f t="shared" si="49"/>
        <v>0</v>
      </c>
      <c r="BL230" s="17" t="s">
        <v>183</v>
      </c>
      <c r="BM230" s="156" t="s">
        <v>646</v>
      </c>
    </row>
    <row r="231" spans="2:65" s="1" customFormat="1" ht="16.5" customHeight="1">
      <c r="B231" s="143"/>
      <c r="C231" s="186" t="s">
        <v>636</v>
      </c>
      <c r="D231" s="186" t="s">
        <v>444</v>
      </c>
      <c r="E231" s="187" t="s">
        <v>1777</v>
      </c>
      <c r="F231" s="188" t="s">
        <v>1778</v>
      </c>
      <c r="G231" s="189" t="s">
        <v>213</v>
      </c>
      <c r="H231" s="190">
        <v>39</v>
      </c>
      <c r="I231" s="191"/>
      <c r="J231" s="192">
        <f t="shared" si="40"/>
        <v>0</v>
      </c>
      <c r="K231" s="193"/>
      <c r="L231" s="194"/>
      <c r="M231" s="195" t="s">
        <v>1</v>
      </c>
      <c r="N231" s="196" t="s">
        <v>41</v>
      </c>
      <c r="P231" s="154">
        <f t="shared" si="41"/>
        <v>0</v>
      </c>
      <c r="Q231" s="154">
        <v>0</v>
      </c>
      <c r="R231" s="154">
        <f t="shared" si="42"/>
        <v>0</v>
      </c>
      <c r="S231" s="154">
        <v>0</v>
      </c>
      <c r="T231" s="155">
        <f t="shared" si="43"/>
        <v>0</v>
      </c>
      <c r="AR231" s="156" t="s">
        <v>206</v>
      </c>
      <c r="AT231" s="156" t="s">
        <v>444</v>
      </c>
      <c r="AU231" s="156" t="s">
        <v>88</v>
      </c>
      <c r="AY231" s="17" t="s">
        <v>177</v>
      </c>
      <c r="BE231" s="157">
        <f t="shared" si="44"/>
        <v>0</v>
      </c>
      <c r="BF231" s="157">
        <f t="shared" si="45"/>
        <v>0</v>
      </c>
      <c r="BG231" s="157">
        <f t="shared" si="46"/>
        <v>0</v>
      </c>
      <c r="BH231" s="157">
        <f t="shared" si="47"/>
        <v>0</v>
      </c>
      <c r="BI231" s="157">
        <f t="shared" si="48"/>
        <v>0</v>
      </c>
      <c r="BJ231" s="17" t="s">
        <v>88</v>
      </c>
      <c r="BK231" s="157">
        <f t="shared" si="49"/>
        <v>0</v>
      </c>
      <c r="BL231" s="17" t="s">
        <v>183</v>
      </c>
      <c r="BM231" s="156" t="s">
        <v>651</v>
      </c>
    </row>
    <row r="232" spans="2:65" s="1" customFormat="1" ht="16.5" customHeight="1">
      <c r="B232" s="143"/>
      <c r="C232" s="186" t="s">
        <v>438</v>
      </c>
      <c r="D232" s="186" t="s">
        <v>444</v>
      </c>
      <c r="E232" s="187" t="s">
        <v>1781</v>
      </c>
      <c r="F232" s="188" t="s">
        <v>1782</v>
      </c>
      <c r="G232" s="189" t="s">
        <v>213</v>
      </c>
      <c r="H232" s="190">
        <v>30</v>
      </c>
      <c r="I232" s="191"/>
      <c r="J232" s="192">
        <f t="shared" si="40"/>
        <v>0</v>
      </c>
      <c r="K232" s="193"/>
      <c r="L232" s="194"/>
      <c r="M232" s="195" t="s">
        <v>1</v>
      </c>
      <c r="N232" s="196" t="s">
        <v>41</v>
      </c>
      <c r="P232" s="154">
        <f t="shared" si="41"/>
        <v>0</v>
      </c>
      <c r="Q232" s="154">
        <v>0</v>
      </c>
      <c r="R232" s="154">
        <f t="shared" si="42"/>
        <v>0</v>
      </c>
      <c r="S232" s="154">
        <v>0</v>
      </c>
      <c r="T232" s="155">
        <f t="shared" si="43"/>
        <v>0</v>
      </c>
      <c r="AR232" s="156" t="s">
        <v>206</v>
      </c>
      <c r="AT232" s="156" t="s">
        <v>444</v>
      </c>
      <c r="AU232" s="156" t="s">
        <v>88</v>
      </c>
      <c r="AY232" s="17" t="s">
        <v>177</v>
      </c>
      <c r="BE232" s="157">
        <f t="shared" si="44"/>
        <v>0</v>
      </c>
      <c r="BF232" s="157">
        <f t="shared" si="45"/>
        <v>0</v>
      </c>
      <c r="BG232" s="157">
        <f t="shared" si="46"/>
        <v>0</v>
      </c>
      <c r="BH232" s="157">
        <f t="shared" si="47"/>
        <v>0</v>
      </c>
      <c r="BI232" s="157">
        <f t="shared" si="48"/>
        <v>0</v>
      </c>
      <c r="BJ232" s="17" t="s">
        <v>88</v>
      </c>
      <c r="BK232" s="157">
        <f t="shared" si="49"/>
        <v>0</v>
      </c>
      <c r="BL232" s="17" t="s">
        <v>183</v>
      </c>
      <c r="BM232" s="156" t="s">
        <v>656</v>
      </c>
    </row>
    <row r="233" spans="2:65" s="1" customFormat="1" ht="16.5" customHeight="1">
      <c r="B233" s="143"/>
      <c r="C233" s="186" t="s">
        <v>643</v>
      </c>
      <c r="D233" s="186" t="s">
        <v>444</v>
      </c>
      <c r="E233" s="187" t="s">
        <v>1783</v>
      </c>
      <c r="F233" s="188" t="s">
        <v>1784</v>
      </c>
      <c r="G233" s="189" t="s">
        <v>213</v>
      </c>
      <c r="H233" s="190">
        <v>85</v>
      </c>
      <c r="I233" s="191"/>
      <c r="J233" s="192">
        <f t="shared" si="40"/>
        <v>0</v>
      </c>
      <c r="K233" s="193"/>
      <c r="L233" s="194"/>
      <c r="M233" s="195" t="s">
        <v>1</v>
      </c>
      <c r="N233" s="196" t="s">
        <v>41</v>
      </c>
      <c r="P233" s="154">
        <f t="shared" si="41"/>
        <v>0</v>
      </c>
      <c r="Q233" s="154">
        <v>0</v>
      </c>
      <c r="R233" s="154">
        <f t="shared" si="42"/>
        <v>0</v>
      </c>
      <c r="S233" s="154">
        <v>0</v>
      </c>
      <c r="T233" s="155">
        <f t="shared" si="43"/>
        <v>0</v>
      </c>
      <c r="AR233" s="156" t="s">
        <v>206</v>
      </c>
      <c r="AT233" s="156" t="s">
        <v>444</v>
      </c>
      <c r="AU233" s="156" t="s">
        <v>88</v>
      </c>
      <c r="AY233" s="17" t="s">
        <v>177</v>
      </c>
      <c r="BE233" s="157">
        <f t="shared" si="44"/>
        <v>0</v>
      </c>
      <c r="BF233" s="157">
        <f t="shared" si="45"/>
        <v>0</v>
      </c>
      <c r="BG233" s="157">
        <f t="shared" si="46"/>
        <v>0</v>
      </c>
      <c r="BH233" s="157">
        <f t="shared" si="47"/>
        <v>0</v>
      </c>
      <c r="BI233" s="157">
        <f t="shared" si="48"/>
        <v>0</v>
      </c>
      <c r="BJ233" s="17" t="s">
        <v>88</v>
      </c>
      <c r="BK233" s="157">
        <f t="shared" si="49"/>
        <v>0</v>
      </c>
      <c r="BL233" s="17" t="s">
        <v>183</v>
      </c>
      <c r="BM233" s="156" t="s">
        <v>660</v>
      </c>
    </row>
    <row r="234" spans="2:65" s="1" customFormat="1" ht="16.5" customHeight="1">
      <c r="B234" s="143"/>
      <c r="C234" s="186" t="s">
        <v>442</v>
      </c>
      <c r="D234" s="186" t="s">
        <v>444</v>
      </c>
      <c r="E234" s="187" t="s">
        <v>1785</v>
      </c>
      <c r="F234" s="188" t="s">
        <v>1786</v>
      </c>
      <c r="G234" s="189" t="s">
        <v>260</v>
      </c>
      <c r="H234" s="190">
        <v>470</v>
      </c>
      <c r="I234" s="191"/>
      <c r="J234" s="192">
        <f t="shared" si="40"/>
        <v>0</v>
      </c>
      <c r="K234" s="193"/>
      <c r="L234" s="194"/>
      <c r="M234" s="195" t="s">
        <v>1</v>
      </c>
      <c r="N234" s="196" t="s">
        <v>41</v>
      </c>
      <c r="P234" s="154">
        <f t="shared" si="41"/>
        <v>0</v>
      </c>
      <c r="Q234" s="154">
        <v>0</v>
      </c>
      <c r="R234" s="154">
        <f t="shared" si="42"/>
        <v>0</v>
      </c>
      <c r="S234" s="154">
        <v>0</v>
      </c>
      <c r="T234" s="155">
        <f t="shared" si="43"/>
        <v>0</v>
      </c>
      <c r="AR234" s="156" t="s">
        <v>206</v>
      </c>
      <c r="AT234" s="156" t="s">
        <v>444</v>
      </c>
      <c r="AU234" s="156" t="s">
        <v>88</v>
      </c>
      <c r="AY234" s="17" t="s">
        <v>177</v>
      </c>
      <c r="BE234" s="157">
        <f t="shared" si="44"/>
        <v>0</v>
      </c>
      <c r="BF234" s="157">
        <f t="shared" si="45"/>
        <v>0</v>
      </c>
      <c r="BG234" s="157">
        <f t="shared" si="46"/>
        <v>0</v>
      </c>
      <c r="BH234" s="157">
        <f t="shared" si="47"/>
        <v>0</v>
      </c>
      <c r="BI234" s="157">
        <f t="shared" si="48"/>
        <v>0</v>
      </c>
      <c r="BJ234" s="17" t="s">
        <v>88</v>
      </c>
      <c r="BK234" s="157">
        <f t="shared" si="49"/>
        <v>0</v>
      </c>
      <c r="BL234" s="17" t="s">
        <v>183</v>
      </c>
      <c r="BM234" s="156" t="s">
        <v>665</v>
      </c>
    </row>
    <row r="235" spans="2:65" s="1" customFormat="1" ht="16.5" customHeight="1">
      <c r="B235" s="143"/>
      <c r="C235" s="186" t="s">
        <v>653</v>
      </c>
      <c r="D235" s="186" t="s">
        <v>444</v>
      </c>
      <c r="E235" s="187" t="s">
        <v>1672</v>
      </c>
      <c r="F235" s="188" t="s">
        <v>1673</v>
      </c>
      <c r="G235" s="189" t="s">
        <v>213</v>
      </c>
      <c r="H235" s="190">
        <v>1240</v>
      </c>
      <c r="I235" s="191"/>
      <c r="J235" s="192">
        <f t="shared" si="40"/>
        <v>0</v>
      </c>
      <c r="K235" s="193"/>
      <c r="L235" s="194"/>
      <c r="M235" s="195" t="s">
        <v>1</v>
      </c>
      <c r="N235" s="196" t="s">
        <v>41</v>
      </c>
      <c r="P235" s="154">
        <f t="shared" si="41"/>
        <v>0</v>
      </c>
      <c r="Q235" s="154">
        <v>0</v>
      </c>
      <c r="R235" s="154">
        <f t="shared" si="42"/>
        <v>0</v>
      </c>
      <c r="S235" s="154">
        <v>0</v>
      </c>
      <c r="T235" s="155">
        <f t="shared" si="43"/>
        <v>0</v>
      </c>
      <c r="AR235" s="156" t="s">
        <v>206</v>
      </c>
      <c r="AT235" s="156" t="s">
        <v>444</v>
      </c>
      <c r="AU235" s="156" t="s">
        <v>88</v>
      </c>
      <c r="AY235" s="17" t="s">
        <v>177</v>
      </c>
      <c r="BE235" s="157">
        <f t="shared" si="44"/>
        <v>0</v>
      </c>
      <c r="BF235" s="157">
        <f t="shared" si="45"/>
        <v>0</v>
      </c>
      <c r="BG235" s="157">
        <f t="shared" si="46"/>
        <v>0</v>
      </c>
      <c r="BH235" s="157">
        <f t="shared" si="47"/>
        <v>0</v>
      </c>
      <c r="BI235" s="157">
        <f t="shared" si="48"/>
        <v>0</v>
      </c>
      <c r="BJ235" s="17" t="s">
        <v>88</v>
      </c>
      <c r="BK235" s="157">
        <f t="shared" si="49"/>
        <v>0</v>
      </c>
      <c r="BL235" s="17" t="s">
        <v>183</v>
      </c>
      <c r="BM235" s="156" t="s">
        <v>669</v>
      </c>
    </row>
    <row r="236" spans="2:65" s="1" customFormat="1" ht="16.5" customHeight="1">
      <c r="B236" s="143"/>
      <c r="C236" s="186" t="s">
        <v>447</v>
      </c>
      <c r="D236" s="186" t="s">
        <v>444</v>
      </c>
      <c r="E236" s="187" t="s">
        <v>1674</v>
      </c>
      <c r="F236" s="188" t="s">
        <v>1675</v>
      </c>
      <c r="G236" s="189" t="s">
        <v>260</v>
      </c>
      <c r="H236" s="190">
        <v>20</v>
      </c>
      <c r="I236" s="191"/>
      <c r="J236" s="192">
        <f t="shared" si="40"/>
        <v>0</v>
      </c>
      <c r="K236" s="193"/>
      <c r="L236" s="194"/>
      <c r="M236" s="195" t="s">
        <v>1</v>
      </c>
      <c r="N236" s="196" t="s">
        <v>41</v>
      </c>
      <c r="P236" s="154">
        <f t="shared" si="41"/>
        <v>0</v>
      </c>
      <c r="Q236" s="154">
        <v>0</v>
      </c>
      <c r="R236" s="154">
        <f t="shared" si="42"/>
        <v>0</v>
      </c>
      <c r="S236" s="154">
        <v>0</v>
      </c>
      <c r="T236" s="155">
        <f t="shared" si="43"/>
        <v>0</v>
      </c>
      <c r="AR236" s="156" t="s">
        <v>206</v>
      </c>
      <c r="AT236" s="156" t="s">
        <v>444</v>
      </c>
      <c r="AU236" s="156" t="s">
        <v>88</v>
      </c>
      <c r="AY236" s="17" t="s">
        <v>177</v>
      </c>
      <c r="BE236" s="157">
        <f t="shared" si="44"/>
        <v>0</v>
      </c>
      <c r="BF236" s="157">
        <f t="shared" si="45"/>
        <v>0</v>
      </c>
      <c r="BG236" s="157">
        <f t="shared" si="46"/>
        <v>0</v>
      </c>
      <c r="BH236" s="157">
        <f t="shared" si="47"/>
        <v>0</v>
      </c>
      <c r="BI236" s="157">
        <f t="shared" si="48"/>
        <v>0</v>
      </c>
      <c r="BJ236" s="17" t="s">
        <v>88</v>
      </c>
      <c r="BK236" s="157">
        <f t="shared" si="49"/>
        <v>0</v>
      </c>
      <c r="BL236" s="17" t="s">
        <v>183</v>
      </c>
      <c r="BM236" s="156" t="s">
        <v>672</v>
      </c>
    </row>
    <row r="237" spans="2:65" s="11" customFormat="1" ht="22.95" customHeight="1">
      <c r="B237" s="131"/>
      <c r="D237" s="132" t="s">
        <v>74</v>
      </c>
      <c r="E237" s="141" t="s">
        <v>4135</v>
      </c>
      <c r="F237" s="141" t="s">
        <v>4264</v>
      </c>
      <c r="I237" s="134"/>
      <c r="J237" s="142">
        <f>BK237</f>
        <v>0</v>
      </c>
      <c r="L237" s="131"/>
      <c r="M237" s="136"/>
      <c r="P237" s="137">
        <f>SUM(P238:P242)</f>
        <v>0</v>
      </c>
      <c r="R237" s="137">
        <f>SUM(R238:R242)</f>
        <v>0</v>
      </c>
      <c r="T237" s="138">
        <f>SUM(T238:T242)</f>
        <v>0</v>
      </c>
      <c r="AR237" s="132" t="s">
        <v>82</v>
      </c>
      <c r="AT237" s="139" t="s">
        <v>74</v>
      </c>
      <c r="AU237" s="139" t="s">
        <v>82</v>
      </c>
      <c r="AY237" s="132" t="s">
        <v>177</v>
      </c>
      <c r="BK237" s="140">
        <f>SUM(BK238:BK242)</f>
        <v>0</v>
      </c>
    </row>
    <row r="238" spans="2:65" s="1" customFormat="1" ht="24.15" customHeight="1">
      <c r="B238" s="143"/>
      <c r="C238" s="186" t="s">
        <v>662</v>
      </c>
      <c r="D238" s="186" t="s">
        <v>444</v>
      </c>
      <c r="E238" s="187" t="s">
        <v>4265</v>
      </c>
      <c r="F238" s="188" t="s">
        <v>4266</v>
      </c>
      <c r="G238" s="189" t="s">
        <v>260</v>
      </c>
      <c r="H238" s="190">
        <v>1</v>
      </c>
      <c r="I238" s="191"/>
      <c r="J238" s="192">
        <f>ROUND(I238*H238,2)</f>
        <v>0</v>
      </c>
      <c r="K238" s="193"/>
      <c r="L238" s="194"/>
      <c r="M238" s="195" t="s">
        <v>1</v>
      </c>
      <c r="N238" s="196" t="s">
        <v>41</v>
      </c>
      <c r="P238" s="154">
        <f>O238*H238</f>
        <v>0</v>
      </c>
      <c r="Q238" s="154">
        <v>0</v>
      </c>
      <c r="R238" s="154">
        <f>Q238*H238</f>
        <v>0</v>
      </c>
      <c r="S238" s="154">
        <v>0</v>
      </c>
      <c r="T238" s="155">
        <f>S238*H238</f>
        <v>0</v>
      </c>
      <c r="AR238" s="156" t="s">
        <v>206</v>
      </c>
      <c r="AT238" s="156" t="s">
        <v>444</v>
      </c>
      <c r="AU238" s="156" t="s">
        <v>88</v>
      </c>
      <c r="AY238" s="17" t="s">
        <v>177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88</v>
      </c>
      <c r="BK238" s="157">
        <f>ROUND(I238*H238,2)</f>
        <v>0</v>
      </c>
      <c r="BL238" s="17" t="s">
        <v>183</v>
      </c>
      <c r="BM238" s="156" t="s">
        <v>675</v>
      </c>
    </row>
    <row r="239" spans="2:65" s="1" customFormat="1" ht="24.15" customHeight="1">
      <c r="B239" s="143"/>
      <c r="C239" s="186" t="s">
        <v>452</v>
      </c>
      <c r="D239" s="186" t="s">
        <v>444</v>
      </c>
      <c r="E239" s="187" t="s">
        <v>4267</v>
      </c>
      <c r="F239" s="188" t="s">
        <v>4268</v>
      </c>
      <c r="G239" s="189" t="s">
        <v>260</v>
      </c>
      <c r="H239" s="190">
        <v>1</v>
      </c>
      <c r="I239" s="191"/>
      <c r="J239" s="192">
        <f>ROUND(I239*H239,2)</f>
        <v>0</v>
      </c>
      <c r="K239" s="193"/>
      <c r="L239" s="194"/>
      <c r="M239" s="195" t="s">
        <v>1</v>
      </c>
      <c r="N239" s="196" t="s">
        <v>41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206</v>
      </c>
      <c r="AT239" s="156" t="s">
        <v>444</v>
      </c>
      <c r="AU239" s="156" t="s">
        <v>88</v>
      </c>
      <c r="AY239" s="17" t="s">
        <v>177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88</v>
      </c>
      <c r="BK239" s="157">
        <f>ROUND(I239*H239,2)</f>
        <v>0</v>
      </c>
      <c r="BL239" s="17" t="s">
        <v>183</v>
      </c>
      <c r="BM239" s="156" t="s">
        <v>679</v>
      </c>
    </row>
    <row r="240" spans="2:65" s="1" customFormat="1" ht="24.15" customHeight="1">
      <c r="B240" s="143"/>
      <c r="C240" s="186" t="s">
        <v>541</v>
      </c>
      <c r="D240" s="186" t="s">
        <v>444</v>
      </c>
      <c r="E240" s="187" t="s">
        <v>4269</v>
      </c>
      <c r="F240" s="188" t="s">
        <v>4270</v>
      </c>
      <c r="G240" s="189" t="s">
        <v>260</v>
      </c>
      <c r="H240" s="190">
        <v>4</v>
      </c>
      <c r="I240" s="191"/>
      <c r="J240" s="192">
        <f>ROUND(I240*H240,2)</f>
        <v>0</v>
      </c>
      <c r="K240" s="193"/>
      <c r="L240" s="194"/>
      <c r="M240" s="195" t="s">
        <v>1</v>
      </c>
      <c r="N240" s="196" t="s">
        <v>41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206</v>
      </c>
      <c r="AT240" s="156" t="s">
        <v>444</v>
      </c>
      <c r="AU240" s="156" t="s">
        <v>88</v>
      </c>
      <c r="AY240" s="17" t="s">
        <v>177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88</v>
      </c>
      <c r="BK240" s="157">
        <f>ROUND(I240*H240,2)</f>
        <v>0</v>
      </c>
      <c r="BL240" s="17" t="s">
        <v>183</v>
      </c>
      <c r="BM240" s="156" t="s">
        <v>682</v>
      </c>
    </row>
    <row r="241" spans="2:65" s="1" customFormat="1" ht="24.15" customHeight="1">
      <c r="B241" s="143"/>
      <c r="C241" s="186" t="s">
        <v>455</v>
      </c>
      <c r="D241" s="186" t="s">
        <v>444</v>
      </c>
      <c r="E241" s="187" t="s">
        <v>4271</v>
      </c>
      <c r="F241" s="188" t="s">
        <v>4272</v>
      </c>
      <c r="G241" s="189" t="s">
        <v>260</v>
      </c>
      <c r="H241" s="190">
        <v>1</v>
      </c>
      <c r="I241" s="191"/>
      <c r="J241" s="192">
        <f>ROUND(I241*H241,2)</f>
        <v>0</v>
      </c>
      <c r="K241" s="193"/>
      <c r="L241" s="194"/>
      <c r="M241" s="195" t="s">
        <v>1</v>
      </c>
      <c r="N241" s="196" t="s">
        <v>41</v>
      </c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AR241" s="156" t="s">
        <v>206</v>
      </c>
      <c r="AT241" s="156" t="s">
        <v>444</v>
      </c>
      <c r="AU241" s="156" t="s">
        <v>88</v>
      </c>
      <c r="AY241" s="17" t="s">
        <v>177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88</v>
      </c>
      <c r="BK241" s="157">
        <f>ROUND(I241*H241,2)</f>
        <v>0</v>
      </c>
      <c r="BL241" s="17" t="s">
        <v>183</v>
      </c>
      <c r="BM241" s="156" t="s">
        <v>687</v>
      </c>
    </row>
    <row r="242" spans="2:65" s="1" customFormat="1" ht="24.15" customHeight="1">
      <c r="B242" s="143"/>
      <c r="C242" s="186" t="s">
        <v>676</v>
      </c>
      <c r="D242" s="186" t="s">
        <v>444</v>
      </c>
      <c r="E242" s="187" t="s">
        <v>4273</v>
      </c>
      <c r="F242" s="188" t="s">
        <v>4274</v>
      </c>
      <c r="G242" s="189" t="s">
        <v>260</v>
      </c>
      <c r="H242" s="190">
        <v>7</v>
      </c>
      <c r="I242" s="191"/>
      <c r="J242" s="192">
        <f>ROUND(I242*H242,2)</f>
        <v>0</v>
      </c>
      <c r="K242" s="193"/>
      <c r="L242" s="194"/>
      <c r="M242" s="195" t="s">
        <v>1</v>
      </c>
      <c r="N242" s="196" t="s">
        <v>41</v>
      </c>
      <c r="P242" s="154">
        <f>O242*H242</f>
        <v>0</v>
      </c>
      <c r="Q242" s="154">
        <v>0</v>
      </c>
      <c r="R242" s="154">
        <f>Q242*H242</f>
        <v>0</v>
      </c>
      <c r="S242" s="154">
        <v>0</v>
      </c>
      <c r="T242" s="155">
        <f>S242*H242</f>
        <v>0</v>
      </c>
      <c r="AR242" s="156" t="s">
        <v>206</v>
      </c>
      <c r="AT242" s="156" t="s">
        <v>444</v>
      </c>
      <c r="AU242" s="156" t="s">
        <v>88</v>
      </c>
      <c r="AY242" s="17" t="s">
        <v>177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88</v>
      </c>
      <c r="BK242" s="157">
        <f>ROUND(I242*H242,2)</f>
        <v>0</v>
      </c>
      <c r="BL242" s="17" t="s">
        <v>183</v>
      </c>
      <c r="BM242" s="156" t="s">
        <v>689</v>
      </c>
    </row>
    <row r="243" spans="2:65" s="11" customFormat="1" ht="22.95" customHeight="1">
      <c r="B243" s="131"/>
      <c r="D243" s="132" t="s">
        <v>74</v>
      </c>
      <c r="E243" s="141" t="s">
        <v>4275</v>
      </c>
      <c r="F243" s="141" t="s">
        <v>4276</v>
      </c>
      <c r="I243" s="134"/>
      <c r="J243" s="142">
        <f>BK243</f>
        <v>0</v>
      </c>
      <c r="L243" s="131"/>
      <c r="M243" s="136"/>
      <c r="P243" s="137">
        <f>SUM(P244:P249)</f>
        <v>0</v>
      </c>
      <c r="R243" s="137">
        <f>SUM(R244:R249)</f>
        <v>0</v>
      </c>
      <c r="T243" s="138">
        <f>SUM(T244:T249)</f>
        <v>0</v>
      </c>
      <c r="AR243" s="132" t="s">
        <v>82</v>
      </c>
      <c r="AT243" s="139" t="s">
        <v>74</v>
      </c>
      <c r="AU243" s="139" t="s">
        <v>82</v>
      </c>
      <c r="AY243" s="132" t="s">
        <v>177</v>
      </c>
      <c r="BK243" s="140">
        <f>SUM(BK244:BK249)</f>
        <v>0</v>
      </c>
    </row>
    <row r="244" spans="2:65" s="1" customFormat="1" ht="16.5" customHeight="1">
      <c r="B244" s="143"/>
      <c r="C244" s="186" t="s">
        <v>459</v>
      </c>
      <c r="D244" s="186" t="s">
        <v>444</v>
      </c>
      <c r="E244" s="187" t="s">
        <v>4277</v>
      </c>
      <c r="F244" s="188" t="s">
        <v>4278</v>
      </c>
      <c r="G244" s="189" t="s">
        <v>260</v>
      </c>
      <c r="H244" s="190">
        <v>2</v>
      </c>
      <c r="I244" s="191"/>
      <c r="J244" s="192">
        <f t="shared" ref="J244:J249" si="50">ROUND(I244*H244,2)</f>
        <v>0</v>
      </c>
      <c r="K244" s="193"/>
      <c r="L244" s="194"/>
      <c r="M244" s="195" t="s">
        <v>1</v>
      </c>
      <c r="N244" s="196" t="s">
        <v>41</v>
      </c>
      <c r="P244" s="154">
        <f t="shared" ref="P244:P249" si="51">O244*H244</f>
        <v>0</v>
      </c>
      <c r="Q244" s="154">
        <v>0</v>
      </c>
      <c r="R244" s="154">
        <f t="shared" ref="R244:R249" si="52">Q244*H244</f>
        <v>0</v>
      </c>
      <c r="S244" s="154">
        <v>0</v>
      </c>
      <c r="T244" s="155">
        <f t="shared" ref="T244:T249" si="53">S244*H244</f>
        <v>0</v>
      </c>
      <c r="AR244" s="156" t="s">
        <v>206</v>
      </c>
      <c r="AT244" s="156" t="s">
        <v>444</v>
      </c>
      <c r="AU244" s="156" t="s">
        <v>88</v>
      </c>
      <c r="AY244" s="17" t="s">
        <v>177</v>
      </c>
      <c r="BE244" s="157">
        <f t="shared" ref="BE244:BE249" si="54">IF(N244="základná",J244,0)</f>
        <v>0</v>
      </c>
      <c r="BF244" s="157">
        <f t="shared" ref="BF244:BF249" si="55">IF(N244="znížená",J244,0)</f>
        <v>0</v>
      </c>
      <c r="BG244" s="157">
        <f t="shared" ref="BG244:BG249" si="56">IF(N244="zákl. prenesená",J244,0)</f>
        <v>0</v>
      </c>
      <c r="BH244" s="157">
        <f t="shared" ref="BH244:BH249" si="57">IF(N244="zníž. prenesená",J244,0)</f>
        <v>0</v>
      </c>
      <c r="BI244" s="157">
        <f t="shared" ref="BI244:BI249" si="58">IF(N244="nulová",J244,0)</f>
        <v>0</v>
      </c>
      <c r="BJ244" s="17" t="s">
        <v>88</v>
      </c>
      <c r="BK244" s="157">
        <f t="shared" ref="BK244:BK249" si="59">ROUND(I244*H244,2)</f>
        <v>0</v>
      </c>
      <c r="BL244" s="17" t="s">
        <v>183</v>
      </c>
      <c r="BM244" s="156" t="s">
        <v>693</v>
      </c>
    </row>
    <row r="245" spans="2:65" s="1" customFormat="1" ht="16.5" customHeight="1">
      <c r="B245" s="143"/>
      <c r="C245" s="186" t="s">
        <v>684</v>
      </c>
      <c r="D245" s="186" t="s">
        <v>444</v>
      </c>
      <c r="E245" s="187" t="s">
        <v>4279</v>
      </c>
      <c r="F245" s="188" t="s">
        <v>4280</v>
      </c>
      <c r="G245" s="189" t="s">
        <v>260</v>
      </c>
      <c r="H245" s="190">
        <v>1</v>
      </c>
      <c r="I245" s="191"/>
      <c r="J245" s="192">
        <f t="shared" si="50"/>
        <v>0</v>
      </c>
      <c r="K245" s="193"/>
      <c r="L245" s="194"/>
      <c r="M245" s="195" t="s">
        <v>1</v>
      </c>
      <c r="N245" s="196" t="s">
        <v>41</v>
      </c>
      <c r="P245" s="154">
        <f t="shared" si="51"/>
        <v>0</v>
      </c>
      <c r="Q245" s="154">
        <v>0</v>
      </c>
      <c r="R245" s="154">
        <f t="shared" si="52"/>
        <v>0</v>
      </c>
      <c r="S245" s="154">
        <v>0</v>
      </c>
      <c r="T245" s="155">
        <f t="shared" si="53"/>
        <v>0</v>
      </c>
      <c r="AR245" s="156" t="s">
        <v>206</v>
      </c>
      <c r="AT245" s="156" t="s">
        <v>444</v>
      </c>
      <c r="AU245" s="156" t="s">
        <v>88</v>
      </c>
      <c r="AY245" s="17" t="s">
        <v>177</v>
      </c>
      <c r="BE245" s="157">
        <f t="shared" si="54"/>
        <v>0</v>
      </c>
      <c r="BF245" s="157">
        <f t="shared" si="55"/>
        <v>0</v>
      </c>
      <c r="BG245" s="157">
        <f t="shared" si="56"/>
        <v>0</v>
      </c>
      <c r="BH245" s="157">
        <f t="shared" si="57"/>
        <v>0</v>
      </c>
      <c r="BI245" s="157">
        <f t="shared" si="58"/>
        <v>0</v>
      </c>
      <c r="BJ245" s="17" t="s">
        <v>88</v>
      </c>
      <c r="BK245" s="157">
        <f t="shared" si="59"/>
        <v>0</v>
      </c>
      <c r="BL245" s="17" t="s">
        <v>183</v>
      </c>
      <c r="BM245" s="156" t="s">
        <v>697</v>
      </c>
    </row>
    <row r="246" spans="2:65" s="1" customFormat="1" ht="16.5" customHeight="1">
      <c r="B246" s="143"/>
      <c r="C246" s="186" t="s">
        <v>462</v>
      </c>
      <c r="D246" s="186" t="s">
        <v>444</v>
      </c>
      <c r="E246" s="187" t="s">
        <v>4281</v>
      </c>
      <c r="F246" s="188" t="s">
        <v>4282</v>
      </c>
      <c r="G246" s="189" t="s">
        <v>260</v>
      </c>
      <c r="H246" s="190">
        <v>1</v>
      </c>
      <c r="I246" s="191"/>
      <c r="J246" s="192">
        <f t="shared" si="50"/>
        <v>0</v>
      </c>
      <c r="K246" s="193"/>
      <c r="L246" s="194"/>
      <c r="M246" s="195" t="s">
        <v>1</v>
      </c>
      <c r="N246" s="196" t="s">
        <v>41</v>
      </c>
      <c r="P246" s="154">
        <f t="shared" si="51"/>
        <v>0</v>
      </c>
      <c r="Q246" s="154">
        <v>0</v>
      </c>
      <c r="R246" s="154">
        <f t="shared" si="52"/>
        <v>0</v>
      </c>
      <c r="S246" s="154">
        <v>0</v>
      </c>
      <c r="T246" s="155">
        <f t="shared" si="53"/>
        <v>0</v>
      </c>
      <c r="AR246" s="156" t="s">
        <v>206</v>
      </c>
      <c r="AT246" s="156" t="s">
        <v>444</v>
      </c>
      <c r="AU246" s="156" t="s">
        <v>88</v>
      </c>
      <c r="AY246" s="17" t="s">
        <v>177</v>
      </c>
      <c r="BE246" s="157">
        <f t="shared" si="54"/>
        <v>0</v>
      </c>
      <c r="BF246" s="157">
        <f t="shared" si="55"/>
        <v>0</v>
      </c>
      <c r="BG246" s="157">
        <f t="shared" si="56"/>
        <v>0</v>
      </c>
      <c r="BH246" s="157">
        <f t="shared" si="57"/>
        <v>0</v>
      </c>
      <c r="BI246" s="157">
        <f t="shared" si="58"/>
        <v>0</v>
      </c>
      <c r="BJ246" s="17" t="s">
        <v>88</v>
      </c>
      <c r="BK246" s="157">
        <f t="shared" si="59"/>
        <v>0</v>
      </c>
      <c r="BL246" s="17" t="s">
        <v>183</v>
      </c>
      <c r="BM246" s="156" t="s">
        <v>701</v>
      </c>
    </row>
    <row r="247" spans="2:65" s="1" customFormat="1" ht="16.5" customHeight="1">
      <c r="B247" s="143"/>
      <c r="C247" s="186" t="s">
        <v>690</v>
      </c>
      <c r="D247" s="186" t="s">
        <v>444</v>
      </c>
      <c r="E247" s="187" t="s">
        <v>4283</v>
      </c>
      <c r="F247" s="188" t="s">
        <v>4284</v>
      </c>
      <c r="G247" s="189" t="s">
        <v>260</v>
      </c>
      <c r="H247" s="190">
        <v>7</v>
      </c>
      <c r="I247" s="191"/>
      <c r="J247" s="192">
        <f t="shared" si="50"/>
        <v>0</v>
      </c>
      <c r="K247" s="193"/>
      <c r="L247" s="194"/>
      <c r="M247" s="195" t="s">
        <v>1</v>
      </c>
      <c r="N247" s="196" t="s">
        <v>41</v>
      </c>
      <c r="P247" s="154">
        <f t="shared" si="51"/>
        <v>0</v>
      </c>
      <c r="Q247" s="154">
        <v>0</v>
      </c>
      <c r="R247" s="154">
        <f t="shared" si="52"/>
        <v>0</v>
      </c>
      <c r="S247" s="154">
        <v>0</v>
      </c>
      <c r="T247" s="155">
        <f t="shared" si="53"/>
        <v>0</v>
      </c>
      <c r="AR247" s="156" t="s">
        <v>206</v>
      </c>
      <c r="AT247" s="156" t="s">
        <v>444</v>
      </c>
      <c r="AU247" s="156" t="s">
        <v>88</v>
      </c>
      <c r="AY247" s="17" t="s">
        <v>177</v>
      </c>
      <c r="BE247" s="157">
        <f t="shared" si="54"/>
        <v>0</v>
      </c>
      <c r="BF247" s="157">
        <f t="shared" si="55"/>
        <v>0</v>
      </c>
      <c r="BG247" s="157">
        <f t="shared" si="56"/>
        <v>0</v>
      </c>
      <c r="BH247" s="157">
        <f t="shared" si="57"/>
        <v>0</v>
      </c>
      <c r="BI247" s="157">
        <f t="shared" si="58"/>
        <v>0</v>
      </c>
      <c r="BJ247" s="17" t="s">
        <v>88</v>
      </c>
      <c r="BK247" s="157">
        <f t="shared" si="59"/>
        <v>0</v>
      </c>
      <c r="BL247" s="17" t="s">
        <v>183</v>
      </c>
      <c r="BM247" s="156" t="s">
        <v>705</v>
      </c>
    </row>
    <row r="248" spans="2:65" s="1" customFormat="1" ht="16.5" customHeight="1">
      <c r="B248" s="143"/>
      <c r="C248" s="186" t="s">
        <v>466</v>
      </c>
      <c r="D248" s="186" t="s">
        <v>444</v>
      </c>
      <c r="E248" s="187" t="s">
        <v>4285</v>
      </c>
      <c r="F248" s="188" t="s">
        <v>4286</v>
      </c>
      <c r="G248" s="189" t="s">
        <v>260</v>
      </c>
      <c r="H248" s="190">
        <v>1</v>
      </c>
      <c r="I248" s="191"/>
      <c r="J248" s="192">
        <f t="shared" si="50"/>
        <v>0</v>
      </c>
      <c r="K248" s="193"/>
      <c r="L248" s="194"/>
      <c r="M248" s="195" t="s">
        <v>1</v>
      </c>
      <c r="N248" s="196" t="s">
        <v>41</v>
      </c>
      <c r="P248" s="154">
        <f t="shared" si="51"/>
        <v>0</v>
      </c>
      <c r="Q248" s="154">
        <v>0</v>
      </c>
      <c r="R248" s="154">
        <f t="shared" si="52"/>
        <v>0</v>
      </c>
      <c r="S248" s="154">
        <v>0</v>
      </c>
      <c r="T248" s="155">
        <f t="shared" si="53"/>
        <v>0</v>
      </c>
      <c r="AR248" s="156" t="s">
        <v>206</v>
      </c>
      <c r="AT248" s="156" t="s">
        <v>444</v>
      </c>
      <c r="AU248" s="156" t="s">
        <v>88</v>
      </c>
      <c r="AY248" s="17" t="s">
        <v>177</v>
      </c>
      <c r="BE248" s="157">
        <f t="shared" si="54"/>
        <v>0</v>
      </c>
      <c r="BF248" s="157">
        <f t="shared" si="55"/>
        <v>0</v>
      </c>
      <c r="BG248" s="157">
        <f t="shared" si="56"/>
        <v>0</v>
      </c>
      <c r="BH248" s="157">
        <f t="shared" si="57"/>
        <v>0</v>
      </c>
      <c r="BI248" s="157">
        <f t="shared" si="58"/>
        <v>0</v>
      </c>
      <c r="BJ248" s="17" t="s">
        <v>88</v>
      </c>
      <c r="BK248" s="157">
        <f t="shared" si="59"/>
        <v>0</v>
      </c>
      <c r="BL248" s="17" t="s">
        <v>183</v>
      </c>
      <c r="BM248" s="156" t="s">
        <v>710</v>
      </c>
    </row>
    <row r="249" spans="2:65" s="1" customFormat="1" ht="16.5" customHeight="1">
      <c r="B249" s="143"/>
      <c r="C249" s="186" t="s">
        <v>698</v>
      </c>
      <c r="D249" s="186" t="s">
        <v>444</v>
      </c>
      <c r="E249" s="187" t="s">
        <v>4287</v>
      </c>
      <c r="F249" s="188" t="s">
        <v>4288</v>
      </c>
      <c r="G249" s="189" t="s">
        <v>260</v>
      </c>
      <c r="H249" s="190">
        <v>1</v>
      </c>
      <c r="I249" s="191"/>
      <c r="J249" s="192">
        <f t="shared" si="50"/>
        <v>0</v>
      </c>
      <c r="K249" s="193"/>
      <c r="L249" s="194"/>
      <c r="M249" s="195" t="s">
        <v>1</v>
      </c>
      <c r="N249" s="196" t="s">
        <v>41</v>
      </c>
      <c r="P249" s="154">
        <f t="shared" si="51"/>
        <v>0</v>
      </c>
      <c r="Q249" s="154">
        <v>0</v>
      </c>
      <c r="R249" s="154">
        <f t="shared" si="52"/>
        <v>0</v>
      </c>
      <c r="S249" s="154">
        <v>0</v>
      </c>
      <c r="T249" s="155">
        <f t="shared" si="53"/>
        <v>0</v>
      </c>
      <c r="AR249" s="156" t="s">
        <v>206</v>
      </c>
      <c r="AT249" s="156" t="s">
        <v>444</v>
      </c>
      <c r="AU249" s="156" t="s">
        <v>88</v>
      </c>
      <c r="AY249" s="17" t="s">
        <v>177</v>
      </c>
      <c r="BE249" s="157">
        <f t="shared" si="54"/>
        <v>0</v>
      </c>
      <c r="BF249" s="157">
        <f t="shared" si="55"/>
        <v>0</v>
      </c>
      <c r="BG249" s="157">
        <f t="shared" si="56"/>
        <v>0</v>
      </c>
      <c r="BH249" s="157">
        <f t="shared" si="57"/>
        <v>0</v>
      </c>
      <c r="BI249" s="157">
        <f t="shared" si="58"/>
        <v>0</v>
      </c>
      <c r="BJ249" s="17" t="s">
        <v>88</v>
      </c>
      <c r="BK249" s="157">
        <f t="shared" si="59"/>
        <v>0</v>
      </c>
      <c r="BL249" s="17" t="s">
        <v>183</v>
      </c>
      <c r="BM249" s="156" t="s">
        <v>714</v>
      </c>
    </row>
    <row r="250" spans="2:65" s="11" customFormat="1" ht="22.95" customHeight="1">
      <c r="B250" s="131"/>
      <c r="D250" s="132" t="s">
        <v>74</v>
      </c>
      <c r="E250" s="141" t="s">
        <v>4289</v>
      </c>
      <c r="F250" s="141" t="s">
        <v>4290</v>
      </c>
      <c r="I250" s="134"/>
      <c r="J250" s="142">
        <f>BK250</f>
        <v>0</v>
      </c>
      <c r="L250" s="131"/>
      <c r="M250" s="136"/>
      <c r="P250" s="137">
        <f>SUM(P251:P255)</f>
        <v>0</v>
      </c>
      <c r="R250" s="137">
        <f>SUM(R251:R255)</f>
        <v>0</v>
      </c>
      <c r="T250" s="138">
        <f>SUM(T251:T255)</f>
        <v>0</v>
      </c>
      <c r="AR250" s="132" t="s">
        <v>82</v>
      </c>
      <c r="AT250" s="139" t="s">
        <v>74</v>
      </c>
      <c r="AU250" s="139" t="s">
        <v>82</v>
      </c>
      <c r="AY250" s="132" t="s">
        <v>177</v>
      </c>
      <c r="BK250" s="140">
        <f>SUM(BK251:BK255)</f>
        <v>0</v>
      </c>
    </row>
    <row r="251" spans="2:65" s="1" customFormat="1" ht="49.2" customHeight="1">
      <c r="B251" s="143"/>
      <c r="C251" s="186" t="s">
        <v>471</v>
      </c>
      <c r="D251" s="186" t="s">
        <v>444</v>
      </c>
      <c r="E251" s="187" t="s">
        <v>4291</v>
      </c>
      <c r="F251" s="188" t="s">
        <v>4292</v>
      </c>
      <c r="G251" s="189" t="s">
        <v>260</v>
      </c>
      <c r="H251" s="190">
        <v>6</v>
      </c>
      <c r="I251" s="191"/>
      <c r="J251" s="192">
        <f>ROUND(I251*H251,2)</f>
        <v>0</v>
      </c>
      <c r="K251" s="193"/>
      <c r="L251" s="194"/>
      <c r="M251" s="195" t="s">
        <v>1</v>
      </c>
      <c r="N251" s="196" t="s">
        <v>41</v>
      </c>
      <c r="P251" s="154">
        <f>O251*H251</f>
        <v>0</v>
      </c>
      <c r="Q251" s="154">
        <v>0</v>
      </c>
      <c r="R251" s="154">
        <f>Q251*H251</f>
        <v>0</v>
      </c>
      <c r="S251" s="154">
        <v>0</v>
      </c>
      <c r="T251" s="155">
        <f>S251*H251</f>
        <v>0</v>
      </c>
      <c r="AR251" s="156" t="s">
        <v>206</v>
      </c>
      <c r="AT251" s="156" t="s">
        <v>444</v>
      </c>
      <c r="AU251" s="156" t="s">
        <v>88</v>
      </c>
      <c r="AY251" s="17" t="s">
        <v>177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88</v>
      </c>
      <c r="BK251" s="157">
        <f>ROUND(I251*H251,2)</f>
        <v>0</v>
      </c>
      <c r="BL251" s="17" t="s">
        <v>183</v>
      </c>
      <c r="BM251" s="156" t="s">
        <v>719</v>
      </c>
    </row>
    <row r="252" spans="2:65" s="1" customFormat="1" ht="24.15" customHeight="1">
      <c r="B252" s="143"/>
      <c r="C252" s="186" t="s">
        <v>708</v>
      </c>
      <c r="D252" s="186" t="s">
        <v>444</v>
      </c>
      <c r="E252" s="187" t="s">
        <v>4293</v>
      </c>
      <c r="F252" s="188" t="s">
        <v>4294</v>
      </c>
      <c r="G252" s="189" t="s">
        <v>260</v>
      </c>
      <c r="H252" s="190">
        <v>6</v>
      </c>
      <c r="I252" s="191"/>
      <c r="J252" s="192">
        <f>ROUND(I252*H252,2)</f>
        <v>0</v>
      </c>
      <c r="K252" s="193"/>
      <c r="L252" s="194"/>
      <c r="M252" s="195" t="s">
        <v>1</v>
      </c>
      <c r="N252" s="196" t="s">
        <v>41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206</v>
      </c>
      <c r="AT252" s="156" t="s">
        <v>444</v>
      </c>
      <c r="AU252" s="156" t="s">
        <v>88</v>
      </c>
      <c r="AY252" s="17" t="s">
        <v>177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88</v>
      </c>
      <c r="BK252" s="157">
        <f>ROUND(I252*H252,2)</f>
        <v>0</v>
      </c>
      <c r="BL252" s="17" t="s">
        <v>183</v>
      </c>
      <c r="BM252" s="156" t="s">
        <v>723</v>
      </c>
    </row>
    <row r="253" spans="2:65" s="1" customFormat="1" ht="16.5" customHeight="1">
      <c r="B253" s="143"/>
      <c r="C253" s="186" t="s">
        <v>475</v>
      </c>
      <c r="D253" s="186" t="s">
        <v>444</v>
      </c>
      <c r="E253" s="187" t="s">
        <v>4295</v>
      </c>
      <c r="F253" s="188" t="s">
        <v>4296</v>
      </c>
      <c r="G253" s="189" t="s">
        <v>260</v>
      </c>
      <c r="H253" s="190">
        <v>6</v>
      </c>
      <c r="I253" s="191"/>
      <c r="J253" s="192">
        <f>ROUND(I253*H253,2)</f>
        <v>0</v>
      </c>
      <c r="K253" s="193"/>
      <c r="L253" s="194"/>
      <c r="M253" s="195" t="s">
        <v>1</v>
      </c>
      <c r="N253" s="196" t="s">
        <v>41</v>
      </c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AR253" s="156" t="s">
        <v>206</v>
      </c>
      <c r="AT253" s="156" t="s">
        <v>444</v>
      </c>
      <c r="AU253" s="156" t="s">
        <v>88</v>
      </c>
      <c r="AY253" s="17" t="s">
        <v>177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88</v>
      </c>
      <c r="BK253" s="157">
        <f>ROUND(I253*H253,2)</f>
        <v>0</v>
      </c>
      <c r="BL253" s="17" t="s">
        <v>183</v>
      </c>
      <c r="BM253" s="156" t="s">
        <v>727</v>
      </c>
    </row>
    <row r="254" spans="2:65" s="1" customFormat="1" ht="16.5" customHeight="1">
      <c r="B254" s="143"/>
      <c r="C254" s="186" t="s">
        <v>717</v>
      </c>
      <c r="D254" s="186" t="s">
        <v>444</v>
      </c>
      <c r="E254" s="187" t="s">
        <v>4297</v>
      </c>
      <c r="F254" s="188" t="s">
        <v>4298</v>
      </c>
      <c r="G254" s="189" t="s">
        <v>260</v>
      </c>
      <c r="H254" s="190">
        <v>4</v>
      </c>
      <c r="I254" s="191"/>
      <c r="J254" s="192">
        <f>ROUND(I254*H254,2)</f>
        <v>0</v>
      </c>
      <c r="K254" s="193"/>
      <c r="L254" s="194"/>
      <c r="M254" s="195" t="s">
        <v>1</v>
      </c>
      <c r="N254" s="196" t="s">
        <v>41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206</v>
      </c>
      <c r="AT254" s="156" t="s">
        <v>444</v>
      </c>
      <c r="AU254" s="156" t="s">
        <v>88</v>
      </c>
      <c r="AY254" s="17" t="s">
        <v>177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88</v>
      </c>
      <c r="BK254" s="157">
        <f>ROUND(I254*H254,2)</f>
        <v>0</v>
      </c>
      <c r="BL254" s="17" t="s">
        <v>183</v>
      </c>
      <c r="BM254" s="156" t="s">
        <v>732</v>
      </c>
    </row>
    <row r="255" spans="2:65" s="1" customFormat="1" ht="16.5" customHeight="1">
      <c r="B255" s="143"/>
      <c r="C255" s="186" t="s">
        <v>479</v>
      </c>
      <c r="D255" s="186" t="s">
        <v>444</v>
      </c>
      <c r="E255" s="187" t="s">
        <v>1791</v>
      </c>
      <c r="F255" s="188" t="s">
        <v>1792</v>
      </c>
      <c r="G255" s="189" t="s">
        <v>260</v>
      </c>
      <c r="H255" s="190">
        <v>4</v>
      </c>
      <c r="I255" s="191"/>
      <c r="J255" s="192">
        <f>ROUND(I255*H255,2)</f>
        <v>0</v>
      </c>
      <c r="K255" s="193"/>
      <c r="L255" s="194"/>
      <c r="M255" s="195" t="s">
        <v>1</v>
      </c>
      <c r="N255" s="196" t="s">
        <v>41</v>
      </c>
      <c r="P255" s="154">
        <f>O255*H255</f>
        <v>0</v>
      </c>
      <c r="Q255" s="154">
        <v>0</v>
      </c>
      <c r="R255" s="154">
        <f>Q255*H255</f>
        <v>0</v>
      </c>
      <c r="S255" s="154">
        <v>0</v>
      </c>
      <c r="T255" s="155">
        <f>S255*H255</f>
        <v>0</v>
      </c>
      <c r="AR255" s="156" t="s">
        <v>206</v>
      </c>
      <c r="AT255" s="156" t="s">
        <v>444</v>
      </c>
      <c r="AU255" s="156" t="s">
        <v>88</v>
      </c>
      <c r="AY255" s="17" t="s">
        <v>177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88</v>
      </c>
      <c r="BK255" s="157">
        <f>ROUND(I255*H255,2)</f>
        <v>0</v>
      </c>
      <c r="BL255" s="17" t="s">
        <v>183</v>
      </c>
      <c r="BM255" s="156" t="s">
        <v>737</v>
      </c>
    </row>
    <row r="256" spans="2:65" s="11" customFormat="1" ht="22.95" customHeight="1">
      <c r="B256" s="131"/>
      <c r="D256" s="132" t="s">
        <v>74</v>
      </c>
      <c r="E256" s="141" t="s">
        <v>4299</v>
      </c>
      <c r="F256" s="141" t="s">
        <v>4300</v>
      </c>
      <c r="I256" s="134"/>
      <c r="J256" s="142">
        <f>BK256</f>
        <v>0</v>
      </c>
      <c r="L256" s="131"/>
      <c r="M256" s="136"/>
      <c r="P256" s="137">
        <f>SUM(P257:P258)</f>
        <v>0</v>
      </c>
      <c r="R256" s="137">
        <f>SUM(R257:R258)</f>
        <v>0</v>
      </c>
      <c r="T256" s="138">
        <f>SUM(T257:T258)</f>
        <v>0</v>
      </c>
      <c r="AR256" s="132" t="s">
        <v>82</v>
      </c>
      <c r="AT256" s="139" t="s">
        <v>74</v>
      </c>
      <c r="AU256" s="139" t="s">
        <v>82</v>
      </c>
      <c r="AY256" s="132" t="s">
        <v>177</v>
      </c>
      <c r="BK256" s="140">
        <f>SUM(BK257:BK258)</f>
        <v>0</v>
      </c>
    </row>
    <row r="257" spans="2:65" s="1" customFormat="1" ht="16.5" customHeight="1">
      <c r="B257" s="143"/>
      <c r="C257" s="186" t="s">
        <v>724</v>
      </c>
      <c r="D257" s="186" t="s">
        <v>444</v>
      </c>
      <c r="E257" s="187" t="s">
        <v>4301</v>
      </c>
      <c r="F257" s="188" t="s">
        <v>4302</v>
      </c>
      <c r="G257" s="189" t="s">
        <v>260</v>
      </c>
      <c r="H257" s="190">
        <v>6</v>
      </c>
      <c r="I257" s="191"/>
      <c r="J257" s="192">
        <f>ROUND(I257*H257,2)</f>
        <v>0</v>
      </c>
      <c r="K257" s="193"/>
      <c r="L257" s="194"/>
      <c r="M257" s="195" t="s">
        <v>1</v>
      </c>
      <c r="N257" s="196" t="s">
        <v>41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206</v>
      </c>
      <c r="AT257" s="156" t="s">
        <v>444</v>
      </c>
      <c r="AU257" s="156" t="s">
        <v>88</v>
      </c>
      <c r="AY257" s="17" t="s">
        <v>177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88</v>
      </c>
      <c r="BK257" s="157">
        <f>ROUND(I257*H257,2)</f>
        <v>0</v>
      </c>
      <c r="BL257" s="17" t="s">
        <v>183</v>
      </c>
      <c r="BM257" s="156" t="s">
        <v>741</v>
      </c>
    </row>
    <row r="258" spans="2:65" s="1" customFormat="1" ht="16.5" customHeight="1">
      <c r="B258" s="143"/>
      <c r="C258" s="186" t="s">
        <v>486</v>
      </c>
      <c r="D258" s="186" t="s">
        <v>444</v>
      </c>
      <c r="E258" s="187" t="s">
        <v>1793</v>
      </c>
      <c r="F258" s="188" t="s">
        <v>1794</v>
      </c>
      <c r="G258" s="189" t="s">
        <v>260</v>
      </c>
      <c r="H258" s="190">
        <v>4</v>
      </c>
      <c r="I258" s="191"/>
      <c r="J258" s="192">
        <f>ROUND(I258*H258,2)</f>
        <v>0</v>
      </c>
      <c r="K258" s="193"/>
      <c r="L258" s="194"/>
      <c r="M258" s="195" t="s">
        <v>1</v>
      </c>
      <c r="N258" s="196" t="s">
        <v>41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206</v>
      </c>
      <c r="AT258" s="156" t="s">
        <v>444</v>
      </c>
      <c r="AU258" s="156" t="s">
        <v>88</v>
      </c>
      <c r="AY258" s="17" t="s">
        <v>177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88</v>
      </c>
      <c r="BK258" s="157">
        <f>ROUND(I258*H258,2)</f>
        <v>0</v>
      </c>
      <c r="BL258" s="17" t="s">
        <v>183</v>
      </c>
      <c r="BM258" s="156" t="s">
        <v>745</v>
      </c>
    </row>
    <row r="259" spans="2:65" s="11" customFormat="1" ht="22.95" customHeight="1">
      <c r="B259" s="131"/>
      <c r="D259" s="132" t="s">
        <v>74</v>
      </c>
      <c r="E259" s="141" t="s">
        <v>4303</v>
      </c>
      <c r="F259" s="141" t="s">
        <v>4134</v>
      </c>
      <c r="I259" s="134"/>
      <c r="J259" s="142">
        <f>BK259</f>
        <v>0</v>
      </c>
      <c r="L259" s="131"/>
      <c r="M259" s="136"/>
      <c r="P259" s="137">
        <f>SUM(P260:P261)</f>
        <v>0</v>
      </c>
      <c r="R259" s="137">
        <f>SUM(R260:R261)</f>
        <v>0</v>
      </c>
      <c r="T259" s="138">
        <f>SUM(T260:T261)</f>
        <v>0</v>
      </c>
      <c r="AR259" s="132" t="s">
        <v>82</v>
      </c>
      <c r="AT259" s="139" t="s">
        <v>74</v>
      </c>
      <c r="AU259" s="139" t="s">
        <v>82</v>
      </c>
      <c r="AY259" s="132" t="s">
        <v>177</v>
      </c>
      <c r="BK259" s="140">
        <f>SUM(BK260:BK261)</f>
        <v>0</v>
      </c>
    </row>
    <row r="260" spans="2:65" s="1" customFormat="1" ht="16.5" customHeight="1">
      <c r="B260" s="143"/>
      <c r="C260" s="186" t="s">
        <v>734</v>
      </c>
      <c r="D260" s="186" t="s">
        <v>444</v>
      </c>
      <c r="E260" s="187" t="s">
        <v>1681</v>
      </c>
      <c r="F260" s="188" t="s">
        <v>1682</v>
      </c>
      <c r="G260" s="189" t="s">
        <v>260</v>
      </c>
      <c r="H260" s="190">
        <v>1</v>
      </c>
      <c r="I260" s="191"/>
      <c r="J260" s="192">
        <f>ROUND(I260*H260,2)</f>
        <v>0</v>
      </c>
      <c r="K260" s="193"/>
      <c r="L260" s="194"/>
      <c r="M260" s="195" t="s">
        <v>1</v>
      </c>
      <c r="N260" s="196" t="s">
        <v>41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206</v>
      </c>
      <c r="AT260" s="156" t="s">
        <v>444</v>
      </c>
      <c r="AU260" s="156" t="s">
        <v>88</v>
      </c>
      <c r="AY260" s="17" t="s">
        <v>177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88</v>
      </c>
      <c r="BK260" s="157">
        <f>ROUND(I260*H260,2)</f>
        <v>0</v>
      </c>
      <c r="BL260" s="17" t="s">
        <v>183</v>
      </c>
      <c r="BM260" s="156" t="s">
        <v>750</v>
      </c>
    </row>
    <row r="261" spans="2:65" s="1" customFormat="1" ht="21.75" customHeight="1">
      <c r="B261" s="143"/>
      <c r="C261" s="186" t="s">
        <v>490</v>
      </c>
      <c r="D261" s="186" t="s">
        <v>444</v>
      </c>
      <c r="E261" s="187" t="s">
        <v>1683</v>
      </c>
      <c r="F261" s="188" t="s">
        <v>1684</v>
      </c>
      <c r="G261" s="189" t="s">
        <v>260</v>
      </c>
      <c r="H261" s="190">
        <v>1</v>
      </c>
      <c r="I261" s="191"/>
      <c r="J261" s="192">
        <f>ROUND(I261*H261,2)</f>
        <v>0</v>
      </c>
      <c r="K261" s="193"/>
      <c r="L261" s="194"/>
      <c r="M261" s="195" t="s">
        <v>1</v>
      </c>
      <c r="N261" s="196" t="s">
        <v>41</v>
      </c>
      <c r="P261" s="154">
        <f>O261*H261</f>
        <v>0</v>
      </c>
      <c r="Q261" s="154">
        <v>0</v>
      </c>
      <c r="R261" s="154">
        <f>Q261*H261</f>
        <v>0</v>
      </c>
      <c r="S261" s="154">
        <v>0</v>
      </c>
      <c r="T261" s="155">
        <f>S261*H261</f>
        <v>0</v>
      </c>
      <c r="AR261" s="156" t="s">
        <v>206</v>
      </c>
      <c r="AT261" s="156" t="s">
        <v>444</v>
      </c>
      <c r="AU261" s="156" t="s">
        <v>88</v>
      </c>
      <c r="AY261" s="17" t="s">
        <v>177</v>
      </c>
      <c r="BE261" s="157">
        <f>IF(N261="základná",J261,0)</f>
        <v>0</v>
      </c>
      <c r="BF261" s="157">
        <f>IF(N261="znížená",J261,0)</f>
        <v>0</v>
      </c>
      <c r="BG261" s="157">
        <f>IF(N261="zákl. prenesená",J261,0)</f>
        <v>0</v>
      </c>
      <c r="BH261" s="157">
        <f>IF(N261="zníž. prenesená",J261,0)</f>
        <v>0</v>
      </c>
      <c r="BI261" s="157">
        <f>IF(N261="nulová",J261,0)</f>
        <v>0</v>
      </c>
      <c r="BJ261" s="17" t="s">
        <v>88</v>
      </c>
      <c r="BK261" s="157">
        <f>ROUND(I261*H261,2)</f>
        <v>0</v>
      </c>
      <c r="BL261" s="17" t="s">
        <v>183</v>
      </c>
      <c r="BM261" s="156" t="s">
        <v>755</v>
      </c>
    </row>
    <row r="262" spans="2:65" s="11" customFormat="1" ht="22.95" customHeight="1">
      <c r="B262" s="131"/>
      <c r="D262" s="132" t="s">
        <v>74</v>
      </c>
      <c r="E262" s="141" t="s">
        <v>4304</v>
      </c>
      <c r="F262" s="141" t="s">
        <v>4136</v>
      </c>
      <c r="I262" s="134"/>
      <c r="J262" s="142">
        <f>BK262</f>
        <v>0</v>
      </c>
      <c r="L262" s="131"/>
      <c r="M262" s="136"/>
      <c r="P262" s="137">
        <f>SUM(P263:P264)</f>
        <v>0</v>
      </c>
      <c r="R262" s="137">
        <f>SUM(R263:R264)</f>
        <v>0</v>
      </c>
      <c r="T262" s="138">
        <f>SUM(T263:T264)</f>
        <v>0</v>
      </c>
      <c r="AR262" s="132" t="s">
        <v>82</v>
      </c>
      <c r="AT262" s="139" t="s">
        <v>74</v>
      </c>
      <c r="AU262" s="139" t="s">
        <v>82</v>
      </c>
      <c r="AY262" s="132" t="s">
        <v>177</v>
      </c>
      <c r="BK262" s="140">
        <f>SUM(BK263:BK264)</f>
        <v>0</v>
      </c>
    </row>
    <row r="263" spans="2:65" s="1" customFormat="1" ht="16.5" customHeight="1">
      <c r="B263" s="143"/>
      <c r="C263" s="144" t="s">
        <v>742</v>
      </c>
      <c r="D263" s="144" t="s">
        <v>179</v>
      </c>
      <c r="E263" s="145" t="s">
        <v>1679</v>
      </c>
      <c r="F263" s="146" t="s">
        <v>4137</v>
      </c>
      <c r="G263" s="147" t="s">
        <v>260</v>
      </c>
      <c r="H263" s="148">
        <v>1</v>
      </c>
      <c r="I263" s="149"/>
      <c r="J263" s="150">
        <f>ROUND(I263*H263,2)</f>
        <v>0</v>
      </c>
      <c r="K263" s="151"/>
      <c r="L263" s="32"/>
      <c r="M263" s="152" t="s">
        <v>1</v>
      </c>
      <c r="N263" s="153" t="s">
        <v>41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183</v>
      </c>
      <c r="AT263" s="156" t="s">
        <v>179</v>
      </c>
      <c r="AU263" s="156" t="s">
        <v>88</v>
      </c>
      <c r="AY263" s="17" t="s">
        <v>177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88</v>
      </c>
      <c r="BK263" s="157">
        <f>ROUND(I263*H263,2)</f>
        <v>0</v>
      </c>
      <c r="BL263" s="17" t="s">
        <v>183</v>
      </c>
      <c r="BM263" s="156" t="s">
        <v>759</v>
      </c>
    </row>
    <row r="264" spans="2:65" s="1" customFormat="1" ht="16.5" customHeight="1">
      <c r="B264" s="143"/>
      <c r="C264" s="144" t="s">
        <v>496</v>
      </c>
      <c r="D264" s="144" t="s">
        <v>179</v>
      </c>
      <c r="E264" s="145" t="s">
        <v>4138</v>
      </c>
      <c r="F264" s="146" t="s">
        <v>4139</v>
      </c>
      <c r="G264" s="147" t="s">
        <v>260</v>
      </c>
      <c r="H264" s="148">
        <v>1</v>
      </c>
      <c r="I264" s="149"/>
      <c r="J264" s="150">
        <f>ROUND(I264*H264,2)</f>
        <v>0</v>
      </c>
      <c r="K264" s="151"/>
      <c r="L264" s="32"/>
      <c r="M264" s="197" t="s">
        <v>1</v>
      </c>
      <c r="N264" s="198" t="s">
        <v>41</v>
      </c>
      <c r="O264" s="199"/>
      <c r="P264" s="200">
        <f>O264*H264</f>
        <v>0</v>
      </c>
      <c r="Q264" s="200">
        <v>0</v>
      </c>
      <c r="R264" s="200">
        <f>Q264*H264</f>
        <v>0</v>
      </c>
      <c r="S264" s="200">
        <v>0</v>
      </c>
      <c r="T264" s="201">
        <f>S264*H264</f>
        <v>0</v>
      </c>
      <c r="AR264" s="156" t="s">
        <v>183</v>
      </c>
      <c r="AT264" s="156" t="s">
        <v>179</v>
      </c>
      <c r="AU264" s="156" t="s">
        <v>88</v>
      </c>
      <c r="AY264" s="17" t="s">
        <v>177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88</v>
      </c>
      <c r="BK264" s="157">
        <f>ROUND(I264*H264,2)</f>
        <v>0</v>
      </c>
      <c r="BL264" s="17" t="s">
        <v>183</v>
      </c>
      <c r="BM264" s="156" t="s">
        <v>764</v>
      </c>
    </row>
    <row r="265" spans="2:65" s="1" customFormat="1" ht="6.9" customHeight="1">
      <c r="B265" s="47"/>
      <c r="C265" s="48"/>
      <c r="D265" s="48"/>
      <c r="E265" s="48"/>
      <c r="F265" s="48"/>
      <c r="G265" s="48"/>
      <c r="H265" s="48"/>
      <c r="I265" s="48"/>
      <c r="J265" s="48"/>
      <c r="K265" s="48"/>
      <c r="L265" s="32"/>
    </row>
  </sheetData>
  <autoFilter ref="C132:K264" xr:uid="{00000000-0009-0000-0000-00000E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81"/>
  <sheetViews>
    <sheetView showGridLines="0" topLeftCell="A143" workbookViewId="0">
      <selection activeCell="F8" sqref="F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s="1" customFormat="1" ht="12" customHeight="1">
      <c r="B8" s="32"/>
      <c r="D8" s="27" t="s">
        <v>135</v>
      </c>
      <c r="L8" s="32"/>
    </row>
    <row r="9" spans="2:46" s="1" customFormat="1" ht="16.5" customHeight="1">
      <c r="B9" s="32"/>
      <c r="E9" s="256" t="s">
        <v>4305</v>
      </c>
      <c r="F9" s="258"/>
      <c r="G9" s="258"/>
      <c r="H9" s="25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8. 11. 2022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1" t="str">
        <f>'Rekapitulácia stavby'!E14</f>
        <v>Vyplň údaj</v>
      </c>
      <c r="F18" s="247"/>
      <c r="G18" s="247"/>
      <c r="H18" s="247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6"/>
      <c r="E27" s="251" t="s">
        <v>1</v>
      </c>
      <c r="F27" s="251"/>
      <c r="G27" s="251"/>
      <c r="H27" s="251"/>
      <c r="L27" s="9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7" t="s">
        <v>35</v>
      </c>
      <c r="J30" s="68">
        <f>ROUND(J126,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98" t="s">
        <v>39</v>
      </c>
      <c r="E33" s="37" t="s">
        <v>40</v>
      </c>
      <c r="F33" s="99">
        <f>ROUND((SUM(BE126:BE180)),  2)</f>
        <v>0</v>
      </c>
      <c r="G33" s="100"/>
      <c r="H33" s="100"/>
      <c r="I33" s="101">
        <v>0.2</v>
      </c>
      <c r="J33" s="99">
        <f>ROUND(((SUM(BE126:BE180))*I33),  2)</f>
        <v>0</v>
      </c>
      <c r="L33" s="32"/>
    </row>
    <row r="34" spans="2:12" s="1" customFormat="1" ht="14.4" customHeight="1">
      <c r="B34" s="32"/>
      <c r="E34" s="37" t="s">
        <v>41</v>
      </c>
      <c r="F34" s="99">
        <f>ROUND((SUM(BF126:BF180)),  2)</f>
        <v>0</v>
      </c>
      <c r="G34" s="100"/>
      <c r="H34" s="100"/>
      <c r="I34" s="101">
        <v>0.2</v>
      </c>
      <c r="J34" s="99">
        <f>ROUND(((SUM(BF126:BF180))*I34),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ROUND((SUM(BG126:BG180)),  2)</f>
        <v>0</v>
      </c>
      <c r="I35" s="102">
        <v>0.2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ROUND((SUM(BH126:BH180)),  2)</f>
        <v>0</v>
      </c>
      <c r="I36" s="102">
        <v>0.2</v>
      </c>
      <c r="J36" s="88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9">
        <f>ROUND((SUM(BI126:BI180)),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103"/>
      <c r="D39" s="104" t="s">
        <v>45</v>
      </c>
      <c r="E39" s="59"/>
      <c r="F39" s="59"/>
      <c r="G39" s="105" t="s">
        <v>46</v>
      </c>
      <c r="H39" s="106" t="s">
        <v>47</v>
      </c>
      <c r="I39" s="59"/>
      <c r="J39" s="107">
        <f>SUM(J30:J37)</f>
        <v>0</v>
      </c>
      <c r="K39" s="10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47" s="1" customFormat="1" ht="12" customHeight="1">
      <c r="B86" s="32"/>
      <c r="C86" s="27" t="s">
        <v>135</v>
      </c>
      <c r="L86" s="32"/>
    </row>
    <row r="87" spans="2:47" s="1" customFormat="1" ht="16.5" customHeight="1">
      <c r="B87" s="32"/>
      <c r="E87" s="256" t="str">
        <f>E9</f>
        <v>SO 11 - Slaboprúdové rozvody</v>
      </c>
      <c r="F87" s="258"/>
      <c r="G87" s="258"/>
      <c r="H87" s="258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>8. 11. 2022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>Slovenské národné múzeum Bratislava</v>
      </c>
      <c r="I91" s="27" t="s">
        <v>29</v>
      </c>
      <c r="J91" s="30" t="str">
        <f>E21</f>
        <v>Štúdio J  J s.r.o. Levoča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Anna Hricová, Ing. Janka Pokryvková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13" t="s">
        <v>142</v>
      </c>
      <c r="J96" s="68">
        <f>J126</f>
        <v>0</v>
      </c>
      <c r="L96" s="32"/>
      <c r="AU96" s="17" t="s">
        <v>143</v>
      </c>
    </row>
    <row r="97" spans="2:12" s="8" customFormat="1" ht="24.9" customHeight="1">
      <c r="B97" s="114"/>
      <c r="D97" s="115" t="s">
        <v>4306</v>
      </c>
      <c r="E97" s="116"/>
      <c r="F97" s="116"/>
      <c r="G97" s="116"/>
      <c r="H97" s="116"/>
      <c r="I97" s="116"/>
      <c r="J97" s="117">
        <f>J127</f>
        <v>0</v>
      </c>
      <c r="L97" s="114"/>
    </row>
    <row r="98" spans="2:12" s="9" customFormat="1" ht="19.95" customHeight="1">
      <c r="B98" s="118"/>
      <c r="D98" s="119" t="s">
        <v>4307</v>
      </c>
      <c r="E98" s="120"/>
      <c r="F98" s="120"/>
      <c r="G98" s="120"/>
      <c r="H98" s="120"/>
      <c r="I98" s="120"/>
      <c r="J98" s="121">
        <f>J128</f>
        <v>0</v>
      </c>
      <c r="L98" s="118"/>
    </row>
    <row r="99" spans="2:12" s="9" customFormat="1" ht="19.95" customHeight="1">
      <c r="B99" s="118"/>
      <c r="D99" s="119" t="s">
        <v>4308</v>
      </c>
      <c r="E99" s="120"/>
      <c r="F99" s="120"/>
      <c r="G99" s="120"/>
      <c r="H99" s="120"/>
      <c r="I99" s="120"/>
      <c r="J99" s="121">
        <f>J135</f>
        <v>0</v>
      </c>
      <c r="L99" s="118"/>
    </row>
    <row r="100" spans="2:12" s="9" customFormat="1" ht="19.95" customHeight="1">
      <c r="B100" s="118"/>
      <c r="D100" s="119" t="s">
        <v>4309</v>
      </c>
      <c r="E100" s="120"/>
      <c r="F100" s="120"/>
      <c r="G100" s="120"/>
      <c r="H100" s="120"/>
      <c r="I100" s="120"/>
      <c r="J100" s="121">
        <f>J145</f>
        <v>0</v>
      </c>
      <c r="L100" s="118"/>
    </row>
    <row r="101" spans="2:12" s="9" customFormat="1" ht="19.95" customHeight="1">
      <c r="B101" s="118"/>
      <c r="D101" s="119" t="s">
        <v>4310</v>
      </c>
      <c r="E101" s="120"/>
      <c r="F101" s="120"/>
      <c r="G101" s="120"/>
      <c r="H101" s="120"/>
      <c r="I101" s="120"/>
      <c r="J101" s="121">
        <f>J147</f>
        <v>0</v>
      </c>
      <c r="L101" s="118"/>
    </row>
    <row r="102" spans="2:12" s="9" customFormat="1" ht="19.95" customHeight="1">
      <c r="B102" s="118"/>
      <c r="D102" s="119" t="s">
        <v>4311</v>
      </c>
      <c r="E102" s="120"/>
      <c r="F102" s="120"/>
      <c r="G102" s="120"/>
      <c r="H102" s="120"/>
      <c r="I102" s="120"/>
      <c r="J102" s="121">
        <f>J152</f>
        <v>0</v>
      </c>
      <c r="L102" s="118"/>
    </row>
    <row r="103" spans="2:12" s="9" customFormat="1" ht="19.95" customHeight="1">
      <c r="B103" s="118"/>
      <c r="D103" s="119" t="s">
        <v>4312</v>
      </c>
      <c r="E103" s="120"/>
      <c r="F103" s="120"/>
      <c r="G103" s="120"/>
      <c r="H103" s="120"/>
      <c r="I103" s="120"/>
      <c r="J103" s="121">
        <f>J158</f>
        <v>0</v>
      </c>
      <c r="L103" s="118"/>
    </row>
    <row r="104" spans="2:12" s="9" customFormat="1" ht="19.95" customHeight="1">
      <c r="B104" s="118"/>
      <c r="D104" s="119" t="s">
        <v>4313</v>
      </c>
      <c r="E104" s="120"/>
      <c r="F104" s="120"/>
      <c r="G104" s="120"/>
      <c r="H104" s="120"/>
      <c r="I104" s="120"/>
      <c r="J104" s="121">
        <f>J164</f>
        <v>0</v>
      </c>
      <c r="L104" s="118"/>
    </row>
    <row r="105" spans="2:12" s="9" customFormat="1" ht="19.95" customHeight="1">
      <c r="B105" s="118"/>
      <c r="D105" s="119" t="s">
        <v>4314</v>
      </c>
      <c r="E105" s="120"/>
      <c r="F105" s="120"/>
      <c r="G105" s="120"/>
      <c r="H105" s="120"/>
      <c r="I105" s="120"/>
      <c r="J105" s="121">
        <f>J168</f>
        <v>0</v>
      </c>
      <c r="L105" s="118"/>
    </row>
    <row r="106" spans="2:12" s="9" customFormat="1" ht="19.95" customHeight="1">
      <c r="B106" s="118"/>
      <c r="D106" s="119" t="s">
        <v>4315</v>
      </c>
      <c r="E106" s="120"/>
      <c r="F106" s="120"/>
      <c r="G106" s="120"/>
      <c r="H106" s="120"/>
      <c r="I106" s="120"/>
      <c r="J106" s="121">
        <f>J178</f>
        <v>0</v>
      </c>
      <c r="L106" s="118"/>
    </row>
    <row r="107" spans="2:12" s="1" customFormat="1" ht="21.75" customHeight="1">
      <c r="B107" s="32"/>
      <c r="L107" s="32"/>
    </row>
    <row r="108" spans="2:12" s="1" customFormat="1" ht="6.9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12" s="1" customFormat="1" ht="6.9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" customHeight="1">
      <c r="B113" s="32"/>
      <c r="C113" s="21" t="s">
        <v>163</v>
      </c>
      <c r="L113" s="32"/>
    </row>
    <row r="114" spans="2:63" s="1" customFormat="1" ht="6.9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26.25" customHeight="1">
      <c r="B116" s="32"/>
      <c r="E116" s="259" t="str">
        <f>E7</f>
        <v>Rekonštrukcia Spišského hradu, Románsky palác a Západné paláce II.etapa</v>
      </c>
      <c r="F116" s="260"/>
      <c r="G116" s="260"/>
      <c r="H116" s="260"/>
      <c r="L116" s="32"/>
    </row>
    <row r="117" spans="2:63" s="1" customFormat="1" ht="12" customHeight="1">
      <c r="B117" s="32"/>
      <c r="C117" s="27" t="s">
        <v>135</v>
      </c>
      <c r="L117" s="32"/>
    </row>
    <row r="118" spans="2:63" s="1" customFormat="1" ht="16.5" customHeight="1">
      <c r="B118" s="32"/>
      <c r="E118" s="256" t="str">
        <f>E9</f>
        <v>SO 11 - Slaboprúdové rozvody</v>
      </c>
      <c r="F118" s="258"/>
      <c r="G118" s="258"/>
      <c r="H118" s="258"/>
      <c r="L118" s="32"/>
    </row>
    <row r="119" spans="2:63" s="1" customFormat="1" ht="6.9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F12</f>
        <v xml:space="preserve"> </v>
      </c>
      <c r="I120" s="27" t="s">
        <v>21</v>
      </c>
      <c r="J120" s="55" t="str">
        <f>IF(J12="","",J12)</f>
        <v>8. 11. 2022</v>
      </c>
      <c r="L120" s="32"/>
    </row>
    <row r="121" spans="2:63" s="1" customFormat="1" ht="6.9" customHeight="1">
      <c r="B121" s="32"/>
      <c r="L121" s="32"/>
    </row>
    <row r="122" spans="2:63" s="1" customFormat="1" ht="25.65" customHeight="1">
      <c r="B122" s="32"/>
      <c r="C122" s="27" t="s">
        <v>23</v>
      </c>
      <c r="F122" s="25" t="str">
        <f>E15</f>
        <v>Slovenské národné múzeum Bratislava</v>
      </c>
      <c r="I122" s="27" t="s">
        <v>29</v>
      </c>
      <c r="J122" s="30" t="str">
        <f>E21</f>
        <v>Štúdio J  J s.r.o. Levoča</v>
      </c>
      <c r="L122" s="32"/>
    </row>
    <row r="123" spans="2:63" s="1" customFormat="1" ht="25.65" customHeight="1">
      <c r="B123" s="32"/>
      <c r="C123" s="27" t="s">
        <v>27</v>
      </c>
      <c r="F123" s="25" t="str">
        <f>IF(E18="","",E18)</f>
        <v>Vyplň údaj</v>
      </c>
      <c r="I123" s="27" t="s">
        <v>32</v>
      </c>
      <c r="J123" s="30" t="str">
        <f>E24</f>
        <v>Anna Hricová, Ing. Janka Pokryvková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2"/>
      <c r="C125" s="123" t="s">
        <v>164</v>
      </c>
      <c r="D125" s="124" t="s">
        <v>60</v>
      </c>
      <c r="E125" s="124" t="s">
        <v>56</v>
      </c>
      <c r="F125" s="124" t="s">
        <v>57</v>
      </c>
      <c r="G125" s="124" t="s">
        <v>165</v>
      </c>
      <c r="H125" s="124" t="s">
        <v>166</v>
      </c>
      <c r="I125" s="124" t="s">
        <v>167</v>
      </c>
      <c r="J125" s="125" t="s">
        <v>141</v>
      </c>
      <c r="K125" s="126" t="s">
        <v>168</v>
      </c>
      <c r="L125" s="122"/>
      <c r="M125" s="61" t="s">
        <v>1</v>
      </c>
      <c r="N125" s="62" t="s">
        <v>39</v>
      </c>
      <c r="O125" s="62" t="s">
        <v>169</v>
      </c>
      <c r="P125" s="62" t="s">
        <v>170</v>
      </c>
      <c r="Q125" s="62" t="s">
        <v>171</v>
      </c>
      <c r="R125" s="62" t="s">
        <v>172</v>
      </c>
      <c r="S125" s="62" t="s">
        <v>173</v>
      </c>
      <c r="T125" s="63" t="s">
        <v>174</v>
      </c>
    </row>
    <row r="126" spans="2:63" s="1" customFormat="1" ht="22.95" customHeight="1">
      <c r="B126" s="32"/>
      <c r="C126" s="66" t="s">
        <v>142</v>
      </c>
      <c r="J126" s="127">
        <f>BK126</f>
        <v>0</v>
      </c>
      <c r="L126" s="32"/>
      <c r="M126" s="64"/>
      <c r="N126" s="56"/>
      <c r="O126" s="56"/>
      <c r="P126" s="128">
        <f>P127</f>
        <v>0</v>
      </c>
      <c r="Q126" s="56"/>
      <c r="R126" s="128">
        <f>R127</f>
        <v>0</v>
      </c>
      <c r="S126" s="56"/>
      <c r="T126" s="129">
        <f>T127</f>
        <v>0</v>
      </c>
      <c r="AT126" s="17" t="s">
        <v>74</v>
      </c>
      <c r="AU126" s="17" t="s">
        <v>143</v>
      </c>
      <c r="BK126" s="130">
        <f>BK127</f>
        <v>0</v>
      </c>
    </row>
    <row r="127" spans="2:63" s="11" customFormat="1" ht="25.95" customHeight="1">
      <c r="B127" s="131"/>
      <c r="D127" s="132" t="s">
        <v>74</v>
      </c>
      <c r="E127" s="133" t="s">
        <v>444</v>
      </c>
      <c r="F127" s="133" t="s">
        <v>1809</v>
      </c>
      <c r="I127" s="134"/>
      <c r="J127" s="135">
        <f>BK127</f>
        <v>0</v>
      </c>
      <c r="L127" s="131"/>
      <c r="M127" s="136"/>
      <c r="P127" s="137">
        <f>P128+P135+P145+P147+P152+P158+P164+P168+P178</f>
        <v>0</v>
      </c>
      <c r="R127" s="137">
        <f>R128+R135+R145+R147+R152+R158+R164+R168+R178</f>
        <v>0</v>
      </c>
      <c r="T127" s="138">
        <f>T128+T135+T145+T147+T152+T158+T164+T168+T178</f>
        <v>0</v>
      </c>
      <c r="AR127" s="132" t="s">
        <v>191</v>
      </c>
      <c r="AT127" s="139" t="s">
        <v>74</v>
      </c>
      <c r="AU127" s="139" t="s">
        <v>75</v>
      </c>
      <c r="AY127" s="132" t="s">
        <v>177</v>
      </c>
      <c r="BK127" s="140">
        <f>BK128+BK135+BK145+BK147+BK152+BK158+BK164+BK168+BK178</f>
        <v>0</v>
      </c>
    </row>
    <row r="128" spans="2:63" s="11" customFormat="1" ht="22.95" customHeight="1">
      <c r="B128" s="131"/>
      <c r="D128" s="132" t="s">
        <v>74</v>
      </c>
      <c r="E128" s="141" t="s">
        <v>4087</v>
      </c>
      <c r="F128" s="141" t="s">
        <v>4316</v>
      </c>
      <c r="I128" s="134"/>
      <c r="J128" s="142">
        <f>BK128</f>
        <v>0</v>
      </c>
      <c r="L128" s="131"/>
      <c r="M128" s="136"/>
      <c r="P128" s="137">
        <f>SUM(P129:P134)</f>
        <v>0</v>
      </c>
      <c r="R128" s="137">
        <f>SUM(R129:R134)</f>
        <v>0</v>
      </c>
      <c r="T128" s="138">
        <f>SUM(T129:T134)</f>
        <v>0</v>
      </c>
      <c r="AR128" s="132" t="s">
        <v>82</v>
      </c>
      <c r="AT128" s="139" t="s">
        <v>74</v>
      </c>
      <c r="AU128" s="139" t="s">
        <v>82</v>
      </c>
      <c r="AY128" s="132" t="s">
        <v>177</v>
      </c>
      <c r="BK128" s="140">
        <f>SUM(BK129:BK134)</f>
        <v>0</v>
      </c>
    </row>
    <row r="129" spans="2:65" s="1" customFormat="1" ht="24.15" customHeight="1">
      <c r="B129" s="143"/>
      <c r="C129" s="186" t="s">
        <v>82</v>
      </c>
      <c r="D129" s="186" t="s">
        <v>444</v>
      </c>
      <c r="E129" s="187" t="s">
        <v>4171</v>
      </c>
      <c r="F129" s="188" t="s">
        <v>1697</v>
      </c>
      <c r="G129" s="189" t="s">
        <v>260</v>
      </c>
      <c r="H129" s="190">
        <v>3</v>
      </c>
      <c r="I129" s="191"/>
      <c r="J129" s="192">
        <f t="shared" ref="J129:J134" si="0">ROUND(I129*H129,2)</f>
        <v>0</v>
      </c>
      <c r="K129" s="193"/>
      <c r="L129" s="194"/>
      <c r="M129" s="195" t="s">
        <v>1</v>
      </c>
      <c r="N129" s="196" t="s">
        <v>41</v>
      </c>
      <c r="P129" s="154">
        <f t="shared" ref="P129:P134" si="1">O129*H129</f>
        <v>0</v>
      </c>
      <c r="Q129" s="154">
        <v>0</v>
      </c>
      <c r="R129" s="154">
        <f t="shared" ref="R129:R134" si="2">Q129*H129</f>
        <v>0</v>
      </c>
      <c r="S129" s="154">
        <v>0</v>
      </c>
      <c r="T129" s="155">
        <f t="shared" ref="T129:T134" si="3">S129*H129</f>
        <v>0</v>
      </c>
      <c r="AR129" s="156" t="s">
        <v>206</v>
      </c>
      <c r="AT129" s="156" t="s">
        <v>444</v>
      </c>
      <c r="AU129" s="156" t="s">
        <v>88</v>
      </c>
      <c r="AY129" s="17" t="s">
        <v>177</v>
      </c>
      <c r="BE129" s="157">
        <f t="shared" ref="BE129:BE134" si="4">IF(N129="základná",J129,0)</f>
        <v>0</v>
      </c>
      <c r="BF129" s="157">
        <f t="shared" ref="BF129:BF134" si="5">IF(N129="znížená",J129,0)</f>
        <v>0</v>
      </c>
      <c r="BG129" s="157">
        <f t="shared" ref="BG129:BG134" si="6">IF(N129="zákl. prenesená",J129,0)</f>
        <v>0</v>
      </c>
      <c r="BH129" s="157">
        <f t="shared" ref="BH129:BH134" si="7">IF(N129="zníž. prenesená",J129,0)</f>
        <v>0</v>
      </c>
      <c r="BI129" s="157">
        <f t="shared" ref="BI129:BI134" si="8">IF(N129="nulová",J129,0)</f>
        <v>0</v>
      </c>
      <c r="BJ129" s="17" t="s">
        <v>88</v>
      </c>
      <c r="BK129" s="157">
        <f t="shared" ref="BK129:BK134" si="9">ROUND(I129*H129,2)</f>
        <v>0</v>
      </c>
      <c r="BL129" s="17" t="s">
        <v>183</v>
      </c>
      <c r="BM129" s="156" t="s">
        <v>88</v>
      </c>
    </row>
    <row r="130" spans="2:65" s="1" customFormat="1" ht="24.15" customHeight="1">
      <c r="B130" s="143"/>
      <c r="C130" s="186" t="s">
        <v>88</v>
      </c>
      <c r="D130" s="186" t="s">
        <v>444</v>
      </c>
      <c r="E130" s="187" t="s">
        <v>4317</v>
      </c>
      <c r="F130" s="188" t="s">
        <v>1699</v>
      </c>
      <c r="G130" s="189" t="s">
        <v>213</v>
      </c>
      <c r="H130" s="190">
        <v>150</v>
      </c>
      <c r="I130" s="191"/>
      <c r="J130" s="192">
        <f t="shared" si="0"/>
        <v>0</v>
      </c>
      <c r="K130" s="193"/>
      <c r="L130" s="194"/>
      <c r="M130" s="195" t="s">
        <v>1</v>
      </c>
      <c r="N130" s="196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206</v>
      </c>
      <c r="AT130" s="156" t="s">
        <v>444</v>
      </c>
      <c r="AU130" s="156" t="s">
        <v>88</v>
      </c>
      <c r="AY130" s="17" t="s">
        <v>177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183</v>
      </c>
      <c r="BM130" s="156" t="s">
        <v>183</v>
      </c>
    </row>
    <row r="131" spans="2:65" s="1" customFormat="1" ht="24.15" customHeight="1">
      <c r="B131" s="143"/>
      <c r="C131" s="186" t="s">
        <v>191</v>
      </c>
      <c r="D131" s="186" t="s">
        <v>444</v>
      </c>
      <c r="E131" s="187" t="s">
        <v>1700</v>
      </c>
      <c r="F131" s="188" t="s">
        <v>1701</v>
      </c>
      <c r="G131" s="189" t="s">
        <v>260</v>
      </c>
      <c r="H131" s="190">
        <v>3</v>
      </c>
      <c r="I131" s="191"/>
      <c r="J131" s="192">
        <f t="shared" si="0"/>
        <v>0</v>
      </c>
      <c r="K131" s="193"/>
      <c r="L131" s="194"/>
      <c r="M131" s="195" t="s">
        <v>1</v>
      </c>
      <c r="N131" s="196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206</v>
      </c>
      <c r="AT131" s="156" t="s">
        <v>444</v>
      </c>
      <c r="AU131" s="156" t="s">
        <v>88</v>
      </c>
      <c r="AY131" s="17" t="s">
        <v>177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183</v>
      </c>
      <c r="BM131" s="156" t="s">
        <v>196</v>
      </c>
    </row>
    <row r="132" spans="2:65" s="1" customFormat="1" ht="24.15" customHeight="1">
      <c r="B132" s="143"/>
      <c r="C132" s="186" t="s">
        <v>183</v>
      </c>
      <c r="D132" s="186" t="s">
        <v>444</v>
      </c>
      <c r="E132" s="187" t="s">
        <v>4175</v>
      </c>
      <c r="F132" s="188" t="s">
        <v>1703</v>
      </c>
      <c r="G132" s="189" t="s">
        <v>260</v>
      </c>
      <c r="H132" s="190">
        <v>3</v>
      </c>
      <c r="I132" s="191"/>
      <c r="J132" s="192">
        <f t="shared" si="0"/>
        <v>0</v>
      </c>
      <c r="K132" s="193"/>
      <c r="L132" s="194"/>
      <c r="M132" s="195" t="s">
        <v>1</v>
      </c>
      <c r="N132" s="196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206</v>
      </c>
      <c r="AT132" s="156" t="s">
        <v>444</v>
      </c>
      <c r="AU132" s="156" t="s">
        <v>88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206</v>
      </c>
    </row>
    <row r="133" spans="2:65" s="1" customFormat="1" ht="24.15" customHeight="1">
      <c r="B133" s="143"/>
      <c r="C133" s="186" t="s">
        <v>198</v>
      </c>
      <c r="D133" s="186" t="s">
        <v>444</v>
      </c>
      <c r="E133" s="187" t="s">
        <v>4176</v>
      </c>
      <c r="F133" s="188" t="s">
        <v>4520</v>
      </c>
      <c r="G133" s="189" t="s">
        <v>260</v>
      </c>
      <c r="H133" s="190">
        <v>3</v>
      </c>
      <c r="I133" s="191"/>
      <c r="J133" s="192">
        <f t="shared" si="0"/>
        <v>0</v>
      </c>
      <c r="K133" s="193"/>
      <c r="L133" s="194"/>
      <c r="M133" s="195" t="s">
        <v>1</v>
      </c>
      <c r="N133" s="196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206</v>
      </c>
      <c r="AT133" s="156" t="s">
        <v>444</v>
      </c>
      <c r="AU133" s="156" t="s">
        <v>88</v>
      </c>
      <c r="AY133" s="17" t="s">
        <v>177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183</v>
      </c>
      <c r="BM133" s="156" t="s">
        <v>214</v>
      </c>
    </row>
    <row r="134" spans="2:65" s="1" customFormat="1" ht="24.15" customHeight="1">
      <c r="B134" s="143"/>
      <c r="C134" s="186" t="s">
        <v>196</v>
      </c>
      <c r="D134" s="186" t="s">
        <v>444</v>
      </c>
      <c r="E134" s="187" t="s">
        <v>1707</v>
      </c>
      <c r="F134" s="188" t="s">
        <v>1708</v>
      </c>
      <c r="G134" s="189" t="s">
        <v>260</v>
      </c>
      <c r="H134" s="190">
        <v>3</v>
      </c>
      <c r="I134" s="191"/>
      <c r="J134" s="192">
        <f t="shared" si="0"/>
        <v>0</v>
      </c>
      <c r="K134" s="193"/>
      <c r="L134" s="194"/>
      <c r="M134" s="195" t="s">
        <v>1</v>
      </c>
      <c r="N134" s="196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206</v>
      </c>
      <c r="AT134" s="156" t="s">
        <v>444</v>
      </c>
      <c r="AU134" s="156" t="s">
        <v>88</v>
      </c>
      <c r="AY134" s="17" t="s">
        <v>177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183</v>
      </c>
      <c r="BM134" s="156" t="s">
        <v>220</v>
      </c>
    </row>
    <row r="135" spans="2:65" s="11" customFormat="1" ht="22.95" customHeight="1">
      <c r="B135" s="131"/>
      <c r="D135" s="132" t="s">
        <v>74</v>
      </c>
      <c r="E135" s="141" t="s">
        <v>4103</v>
      </c>
      <c r="F135" s="141" t="s">
        <v>4318</v>
      </c>
      <c r="I135" s="134"/>
      <c r="J135" s="142">
        <f>BK135</f>
        <v>0</v>
      </c>
      <c r="L135" s="131"/>
      <c r="M135" s="136"/>
      <c r="P135" s="137">
        <f>SUM(P136:P144)</f>
        <v>0</v>
      </c>
      <c r="R135" s="137">
        <f>SUM(R136:R144)</f>
        <v>0</v>
      </c>
      <c r="T135" s="138">
        <f>SUM(T136:T144)</f>
        <v>0</v>
      </c>
      <c r="AR135" s="132" t="s">
        <v>82</v>
      </c>
      <c r="AT135" s="139" t="s">
        <v>74</v>
      </c>
      <c r="AU135" s="139" t="s">
        <v>82</v>
      </c>
      <c r="AY135" s="132" t="s">
        <v>177</v>
      </c>
      <c r="BK135" s="140">
        <f>SUM(BK136:BK144)</f>
        <v>0</v>
      </c>
    </row>
    <row r="136" spans="2:65" s="1" customFormat="1" ht="16.5" customHeight="1">
      <c r="B136" s="143"/>
      <c r="C136" s="144" t="s">
        <v>210</v>
      </c>
      <c r="D136" s="144" t="s">
        <v>179</v>
      </c>
      <c r="E136" s="145" t="s">
        <v>1662</v>
      </c>
      <c r="F136" s="146" t="s">
        <v>1714</v>
      </c>
      <c r="G136" s="147" t="s">
        <v>260</v>
      </c>
      <c r="H136" s="148">
        <v>3</v>
      </c>
      <c r="I136" s="149"/>
      <c r="J136" s="150">
        <f t="shared" ref="J136:J144" si="10">ROUND(I136*H136,2)</f>
        <v>0</v>
      </c>
      <c r="K136" s="151"/>
      <c r="L136" s="32"/>
      <c r="M136" s="152" t="s">
        <v>1</v>
      </c>
      <c r="N136" s="153" t="s">
        <v>41</v>
      </c>
      <c r="P136" s="154">
        <f t="shared" ref="P136:P144" si="11">O136*H136</f>
        <v>0</v>
      </c>
      <c r="Q136" s="154">
        <v>0</v>
      </c>
      <c r="R136" s="154">
        <f t="shared" ref="R136:R144" si="12">Q136*H136</f>
        <v>0</v>
      </c>
      <c r="S136" s="154">
        <v>0</v>
      </c>
      <c r="T136" s="155">
        <f t="shared" ref="T136:T144" si="13">S136*H136</f>
        <v>0</v>
      </c>
      <c r="AR136" s="156" t="s">
        <v>183</v>
      </c>
      <c r="AT136" s="156" t="s">
        <v>179</v>
      </c>
      <c r="AU136" s="156" t="s">
        <v>88</v>
      </c>
      <c r="AY136" s="17" t="s">
        <v>177</v>
      </c>
      <c r="BE136" s="157">
        <f t="shared" ref="BE136:BE144" si="14">IF(N136="základná",J136,0)</f>
        <v>0</v>
      </c>
      <c r="BF136" s="157">
        <f t="shared" ref="BF136:BF144" si="15">IF(N136="znížená",J136,0)</f>
        <v>0</v>
      </c>
      <c r="BG136" s="157">
        <f t="shared" ref="BG136:BG144" si="16">IF(N136="zákl. prenesená",J136,0)</f>
        <v>0</v>
      </c>
      <c r="BH136" s="157">
        <f t="shared" ref="BH136:BH144" si="17">IF(N136="zníž. prenesená",J136,0)</f>
        <v>0</v>
      </c>
      <c r="BI136" s="157">
        <f t="shared" ref="BI136:BI144" si="18">IF(N136="nulová",J136,0)</f>
        <v>0</v>
      </c>
      <c r="BJ136" s="17" t="s">
        <v>88</v>
      </c>
      <c r="BK136" s="157">
        <f t="shared" ref="BK136:BK144" si="19">ROUND(I136*H136,2)</f>
        <v>0</v>
      </c>
      <c r="BL136" s="17" t="s">
        <v>183</v>
      </c>
      <c r="BM136" s="156" t="s">
        <v>225</v>
      </c>
    </row>
    <row r="137" spans="2:65" s="1" customFormat="1" ht="16.5" customHeight="1">
      <c r="B137" s="143"/>
      <c r="C137" s="144" t="s">
        <v>206</v>
      </c>
      <c r="D137" s="144" t="s">
        <v>179</v>
      </c>
      <c r="E137" s="145" t="s">
        <v>1723</v>
      </c>
      <c r="F137" s="146" t="s">
        <v>1663</v>
      </c>
      <c r="G137" s="147" t="s">
        <v>260</v>
      </c>
      <c r="H137" s="148">
        <v>3</v>
      </c>
      <c r="I137" s="149"/>
      <c r="J137" s="150">
        <f t="shared" si="10"/>
        <v>0</v>
      </c>
      <c r="K137" s="151"/>
      <c r="L137" s="32"/>
      <c r="M137" s="152" t="s">
        <v>1</v>
      </c>
      <c r="N137" s="153" t="s">
        <v>41</v>
      </c>
      <c r="P137" s="154">
        <f t="shared" si="11"/>
        <v>0</v>
      </c>
      <c r="Q137" s="154">
        <v>0</v>
      </c>
      <c r="R137" s="154">
        <f t="shared" si="12"/>
        <v>0</v>
      </c>
      <c r="S137" s="154">
        <v>0</v>
      </c>
      <c r="T137" s="155">
        <f t="shared" si="13"/>
        <v>0</v>
      </c>
      <c r="AR137" s="156" t="s">
        <v>183</v>
      </c>
      <c r="AT137" s="156" t="s">
        <v>179</v>
      </c>
      <c r="AU137" s="156" t="s">
        <v>88</v>
      </c>
      <c r="AY137" s="17" t="s">
        <v>177</v>
      </c>
      <c r="BE137" s="157">
        <f t="shared" si="14"/>
        <v>0</v>
      </c>
      <c r="BF137" s="157">
        <f t="shared" si="15"/>
        <v>0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7" t="s">
        <v>88</v>
      </c>
      <c r="BK137" s="157">
        <f t="shared" si="19"/>
        <v>0</v>
      </c>
      <c r="BL137" s="17" t="s">
        <v>183</v>
      </c>
      <c r="BM137" s="156" t="s">
        <v>229</v>
      </c>
    </row>
    <row r="138" spans="2:65" s="1" customFormat="1" ht="16.5" customHeight="1">
      <c r="B138" s="143"/>
      <c r="C138" s="144" t="s">
        <v>222</v>
      </c>
      <c r="D138" s="144" t="s">
        <v>179</v>
      </c>
      <c r="E138" s="145" t="s">
        <v>1664</v>
      </c>
      <c r="F138" s="146" t="s">
        <v>1665</v>
      </c>
      <c r="G138" s="147" t="s">
        <v>260</v>
      </c>
      <c r="H138" s="148">
        <v>6</v>
      </c>
      <c r="I138" s="149"/>
      <c r="J138" s="150">
        <f t="shared" si="10"/>
        <v>0</v>
      </c>
      <c r="K138" s="151"/>
      <c r="L138" s="32"/>
      <c r="M138" s="152" t="s">
        <v>1</v>
      </c>
      <c r="N138" s="153" t="s">
        <v>41</v>
      </c>
      <c r="P138" s="154">
        <f t="shared" si="11"/>
        <v>0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AR138" s="156" t="s">
        <v>183</v>
      </c>
      <c r="AT138" s="156" t="s">
        <v>179</v>
      </c>
      <c r="AU138" s="156" t="s">
        <v>88</v>
      </c>
      <c r="AY138" s="17" t="s">
        <v>177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7" t="s">
        <v>88</v>
      </c>
      <c r="BK138" s="157">
        <f t="shared" si="19"/>
        <v>0</v>
      </c>
      <c r="BL138" s="17" t="s">
        <v>183</v>
      </c>
      <c r="BM138" s="156" t="s">
        <v>234</v>
      </c>
    </row>
    <row r="139" spans="2:65" s="1" customFormat="1" ht="16.5" customHeight="1">
      <c r="B139" s="143"/>
      <c r="C139" s="144" t="s">
        <v>214</v>
      </c>
      <c r="D139" s="144" t="s">
        <v>179</v>
      </c>
      <c r="E139" s="145" t="s">
        <v>1712</v>
      </c>
      <c r="F139" s="146" t="s">
        <v>1713</v>
      </c>
      <c r="G139" s="147" t="s">
        <v>260</v>
      </c>
      <c r="H139" s="148">
        <v>3</v>
      </c>
      <c r="I139" s="149"/>
      <c r="J139" s="150">
        <f t="shared" si="10"/>
        <v>0</v>
      </c>
      <c r="K139" s="151"/>
      <c r="L139" s="32"/>
      <c r="M139" s="152" t="s">
        <v>1</v>
      </c>
      <c r="N139" s="153" t="s">
        <v>41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AR139" s="156" t="s">
        <v>183</v>
      </c>
      <c r="AT139" s="156" t="s">
        <v>179</v>
      </c>
      <c r="AU139" s="156" t="s">
        <v>88</v>
      </c>
      <c r="AY139" s="17" t="s">
        <v>177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7" t="s">
        <v>88</v>
      </c>
      <c r="BK139" s="157">
        <f t="shared" si="19"/>
        <v>0</v>
      </c>
      <c r="BL139" s="17" t="s">
        <v>183</v>
      </c>
      <c r="BM139" s="156" t="s">
        <v>7</v>
      </c>
    </row>
    <row r="140" spans="2:65" s="1" customFormat="1" ht="16.5" customHeight="1">
      <c r="B140" s="143"/>
      <c r="C140" s="144" t="s">
        <v>231</v>
      </c>
      <c r="D140" s="144" t="s">
        <v>179</v>
      </c>
      <c r="E140" s="145" t="s">
        <v>4226</v>
      </c>
      <c r="F140" s="146" t="s">
        <v>1711</v>
      </c>
      <c r="G140" s="147" t="s">
        <v>260</v>
      </c>
      <c r="H140" s="148">
        <v>3</v>
      </c>
      <c r="I140" s="149"/>
      <c r="J140" s="150">
        <f t="shared" si="10"/>
        <v>0</v>
      </c>
      <c r="K140" s="151"/>
      <c r="L140" s="32"/>
      <c r="M140" s="152" t="s">
        <v>1</v>
      </c>
      <c r="N140" s="153" t="s">
        <v>41</v>
      </c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AR140" s="156" t="s">
        <v>183</v>
      </c>
      <c r="AT140" s="156" t="s">
        <v>179</v>
      </c>
      <c r="AU140" s="156" t="s">
        <v>88</v>
      </c>
      <c r="AY140" s="17" t="s">
        <v>177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7" t="s">
        <v>88</v>
      </c>
      <c r="BK140" s="157">
        <f t="shared" si="19"/>
        <v>0</v>
      </c>
      <c r="BL140" s="17" t="s">
        <v>183</v>
      </c>
      <c r="BM140" s="156" t="s">
        <v>243</v>
      </c>
    </row>
    <row r="141" spans="2:65" s="1" customFormat="1" ht="16.5" customHeight="1">
      <c r="B141" s="143"/>
      <c r="C141" s="144" t="s">
        <v>220</v>
      </c>
      <c r="D141" s="144" t="s">
        <v>179</v>
      </c>
      <c r="E141" s="145" t="s">
        <v>1715</v>
      </c>
      <c r="F141" s="146" t="s">
        <v>1716</v>
      </c>
      <c r="G141" s="147" t="s">
        <v>260</v>
      </c>
      <c r="H141" s="148">
        <v>3</v>
      </c>
      <c r="I141" s="149"/>
      <c r="J141" s="150">
        <f t="shared" si="10"/>
        <v>0</v>
      </c>
      <c r="K141" s="151"/>
      <c r="L141" s="32"/>
      <c r="M141" s="152" t="s">
        <v>1</v>
      </c>
      <c r="N141" s="153" t="s">
        <v>41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AR141" s="156" t="s">
        <v>183</v>
      </c>
      <c r="AT141" s="156" t="s">
        <v>179</v>
      </c>
      <c r="AU141" s="156" t="s">
        <v>88</v>
      </c>
      <c r="AY141" s="17" t="s">
        <v>177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7" t="s">
        <v>88</v>
      </c>
      <c r="BK141" s="157">
        <f t="shared" si="19"/>
        <v>0</v>
      </c>
      <c r="BL141" s="17" t="s">
        <v>183</v>
      </c>
      <c r="BM141" s="156" t="s">
        <v>248</v>
      </c>
    </row>
    <row r="142" spans="2:65" s="1" customFormat="1" ht="16.5" customHeight="1">
      <c r="B142" s="143"/>
      <c r="C142" s="144" t="s">
        <v>240</v>
      </c>
      <c r="D142" s="144" t="s">
        <v>179</v>
      </c>
      <c r="E142" s="145" t="s">
        <v>1717</v>
      </c>
      <c r="F142" s="146" t="s">
        <v>1718</v>
      </c>
      <c r="G142" s="147" t="s">
        <v>213</v>
      </c>
      <c r="H142" s="148">
        <v>150</v>
      </c>
      <c r="I142" s="149"/>
      <c r="J142" s="150">
        <f t="shared" si="10"/>
        <v>0</v>
      </c>
      <c r="K142" s="151"/>
      <c r="L142" s="32"/>
      <c r="M142" s="152" t="s">
        <v>1</v>
      </c>
      <c r="N142" s="153" t="s">
        <v>41</v>
      </c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AR142" s="156" t="s">
        <v>183</v>
      </c>
      <c r="AT142" s="156" t="s">
        <v>179</v>
      </c>
      <c r="AU142" s="156" t="s">
        <v>88</v>
      </c>
      <c r="AY142" s="17" t="s">
        <v>177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7" t="s">
        <v>88</v>
      </c>
      <c r="BK142" s="157">
        <f t="shared" si="19"/>
        <v>0</v>
      </c>
      <c r="BL142" s="17" t="s">
        <v>183</v>
      </c>
      <c r="BM142" s="156" t="s">
        <v>252</v>
      </c>
    </row>
    <row r="143" spans="2:65" s="1" customFormat="1" ht="16.5" customHeight="1">
      <c r="B143" s="143"/>
      <c r="C143" s="144" t="s">
        <v>225</v>
      </c>
      <c r="D143" s="144" t="s">
        <v>179</v>
      </c>
      <c r="E143" s="145" t="s">
        <v>1724</v>
      </c>
      <c r="F143" s="146" t="s">
        <v>1725</v>
      </c>
      <c r="G143" s="147" t="s">
        <v>260</v>
      </c>
      <c r="H143" s="148">
        <v>3</v>
      </c>
      <c r="I143" s="149"/>
      <c r="J143" s="150">
        <f t="shared" si="10"/>
        <v>0</v>
      </c>
      <c r="K143" s="151"/>
      <c r="L143" s="32"/>
      <c r="M143" s="152" t="s">
        <v>1</v>
      </c>
      <c r="N143" s="153" t="s">
        <v>41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AR143" s="156" t="s">
        <v>183</v>
      </c>
      <c r="AT143" s="156" t="s">
        <v>179</v>
      </c>
      <c r="AU143" s="156" t="s">
        <v>88</v>
      </c>
      <c r="AY143" s="17" t="s">
        <v>177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7" t="s">
        <v>88</v>
      </c>
      <c r="BK143" s="157">
        <f t="shared" si="19"/>
        <v>0</v>
      </c>
      <c r="BL143" s="17" t="s">
        <v>183</v>
      </c>
      <c r="BM143" s="156" t="s">
        <v>255</v>
      </c>
    </row>
    <row r="144" spans="2:65" s="1" customFormat="1" ht="16.5" customHeight="1">
      <c r="B144" s="143"/>
      <c r="C144" s="144" t="s">
        <v>250</v>
      </c>
      <c r="D144" s="144" t="s">
        <v>179</v>
      </c>
      <c r="E144" s="145" t="s">
        <v>1728</v>
      </c>
      <c r="F144" s="146" t="s">
        <v>1729</v>
      </c>
      <c r="G144" s="147" t="s">
        <v>260</v>
      </c>
      <c r="H144" s="148">
        <v>3</v>
      </c>
      <c r="I144" s="149"/>
      <c r="J144" s="150">
        <f t="shared" si="10"/>
        <v>0</v>
      </c>
      <c r="K144" s="151"/>
      <c r="L144" s="32"/>
      <c r="M144" s="152" t="s">
        <v>1</v>
      </c>
      <c r="N144" s="153" t="s">
        <v>41</v>
      </c>
      <c r="P144" s="154">
        <f t="shared" si="11"/>
        <v>0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AR144" s="156" t="s">
        <v>183</v>
      </c>
      <c r="AT144" s="156" t="s">
        <v>179</v>
      </c>
      <c r="AU144" s="156" t="s">
        <v>88</v>
      </c>
      <c r="AY144" s="17" t="s">
        <v>177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7" t="s">
        <v>88</v>
      </c>
      <c r="BK144" s="157">
        <f t="shared" si="19"/>
        <v>0</v>
      </c>
      <c r="BL144" s="17" t="s">
        <v>183</v>
      </c>
      <c r="BM144" s="156" t="s">
        <v>261</v>
      </c>
    </row>
    <row r="145" spans="2:65" s="11" customFormat="1" ht="22.95" customHeight="1">
      <c r="B145" s="131"/>
      <c r="D145" s="132" t="s">
        <v>74</v>
      </c>
      <c r="E145" s="141" t="s">
        <v>4119</v>
      </c>
      <c r="F145" s="141" t="s">
        <v>4319</v>
      </c>
      <c r="I145" s="134"/>
      <c r="J145" s="142">
        <f>BK145</f>
        <v>0</v>
      </c>
      <c r="L145" s="131"/>
      <c r="M145" s="136"/>
      <c r="P145" s="137">
        <f>P146</f>
        <v>0</v>
      </c>
      <c r="R145" s="137">
        <f>R146</f>
        <v>0</v>
      </c>
      <c r="T145" s="138">
        <f>T146</f>
        <v>0</v>
      </c>
      <c r="AR145" s="132" t="s">
        <v>82</v>
      </c>
      <c r="AT145" s="139" t="s">
        <v>74</v>
      </c>
      <c r="AU145" s="139" t="s">
        <v>82</v>
      </c>
      <c r="AY145" s="132" t="s">
        <v>177</v>
      </c>
      <c r="BK145" s="140">
        <f>BK146</f>
        <v>0</v>
      </c>
    </row>
    <row r="146" spans="2:65" s="1" customFormat="1" ht="49.2" customHeight="1">
      <c r="B146" s="143"/>
      <c r="C146" s="186" t="s">
        <v>229</v>
      </c>
      <c r="D146" s="186" t="s">
        <v>444</v>
      </c>
      <c r="E146" s="187" t="s">
        <v>1734</v>
      </c>
      <c r="F146" s="188" t="s">
        <v>1735</v>
      </c>
      <c r="G146" s="189" t="s">
        <v>260</v>
      </c>
      <c r="H146" s="190">
        <v>3</v>
      </c>
      <c r="I146" s="191"/>
      <c r="J146" s="192">
        <f>ROUND(I146*H146,2)</f>
        <v>0</v>
      </c>
      <c r="K146" s="193"/>
      <c r="L146" s="194"/>
      <c r="M146" s="195" t="s">
        <v>1</v>
      </c>
      <c r="N146" s="196" t="s">
        <v>41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206</v>
      </c>
      <c r="AT146" s="156" t="s">
        <v>444</v>
      </c>
      <c r="AU146" s="156" t="s">
        <v>88</v>
      </c>
      <c r="AY146" s="17" t="s">
        <v>177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88</v>
      </c>
      <c r="BK146" s="157">
        <f>ROUND(I146*H146,2)</f>
        <v>0</v>
      </c>
      <c r="BL146" s="17" t="s">
        <v>183</v>
      </c>
      <c r="BM146" s="156" t="s">
        <v>264</v>
      </c>
    </row>
    <row r="147" spans="2:65" s="11" customFormat="1" ht="22.95" customHeight="1">
      <c r="B147" s="131"/>
      <c r="D147" s="132" t="s">
        <v>74</v>
      </c>
      <c r="E147" s="141" t="s">
        <v>4127</v>
      </c>
      <c r="F147" s="141" t="s">
        <v>4320</v>
      </c>
      <c r="I147" s="134"/>
      <c r="J147" s="142">
        <f>BK147</f>
        <v>0</v>
      </c>
      <c r="L147" s="131"/>
      <c r="M147" s="136"/>
      <c r="P147" s="137">
        <f>SUM(P148:P151)</f>
        <v>0</v>
      </c>
      <c r="R147" s="137">
        <f>SUM(R148:R151)</f>
        <v>0</v>
      </c>
      <c r="T147" s="138">
        <f>SUM(T148:T151)</f>
        <v>0</v>
      </c>
      <c r="AR147" s="132" t="s">
        <v>82</v>
      </c>
      <c r="AT147" s="139" t="s">
        <v>74</v>
      </c>
      <c r="AU147" s="139" t="s">
        <v>82</v>
      </c>
      <c r="AY147" s="132" t="s">
        <v>177</v>
      </c>
      <c r="BK147" s="140">
        <f>SUM(BK148:BK151)</f>
        <v>0</v>
      </c>
    </row>
    <row r="148" spans="2:65" s="1" customFormat="1" ht="16.5" customHeight="1">
      <c r="B148" s="143"/>
      <c r="C148" s="144" t="s">
        <v>257</v>
      </c>
      <c r="D148" s="144" t="s">
        <v>179</v>
      </c>
      <c r="E148" s="145" t="s">
        <v>1738</v>
      </c>
      <c r="F148" s="146" t="s">
        <v>1739</v>
      </c>
      <c r="G148" s="147" t="s">
        <v>260</v>
      </c>
      <c r="H148" s="148">
        <v>3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41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183</v>
      </c>
      <c r="AT148" s="156" t="s">
        <v>179</v>
      </c>
      <c r="AU148" s="156" t="s">
        <v>88</v>
      </c>
      <c r="AY148" s="17" t="s">
        <v>177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183</v>
      </c>
      <c r="BM148" s="156" t="s">
        <v>276</v>
      </c>
    </row>
    <row r="149" spans="2:65" s="1" customFormat="1" ht="16.5" customHeight="1">
      <c r="B149" s="143"/>
      <c r="C149" s="144" t="s">
        <v>234</v>
      </c>
      <c r="D149" s="144" t="s">
        <v>179</v>
      </c>
      <c r="E149" s="145" t="s">
        <v>1740</v>
      </c>
      <c r="F149" s="146" t="s">
        <v>1741</v>
      </c>
      <c r="G149" s="147" t="s">
        <v>260</v>
      </c>
      <c r="H149" s="148">
        <v>3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41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183</v>
      </c>
      <c r="AT149" s="156" t="s">
        <v>179</v>
      </c>
      <c r="AU149" s="156" t="s">
        <v>88</v>
      </c>
      <c r="AY149" s="17" t="s">
        <v>177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88</v>
      </c>
      <c r="BK149" s="157">
        <f>ROUND(I149*H149,2)</f>
        <v>0</v>
      </c>
      <c r="BL149" s="17" t="s">
        <v>183</v>
      </c>
      <c r="BM149" s="156" t="s">
        <v>296</v>
      </c>
    </row>
    <row r="150" spans="2:65" s="1" customFormat="1" ht="16.5" customHeight="1">
      <c r="B150" s="143"/>
      <c r="C150" s="144" t="s">
        <v>273</v>
      </c>
      <c r="D150" s="144" t="s">
        <v>179</v>
      </c>
      <c r="E150" s="145" t="s">
        <v>1742</v>
      </c>
      <c r="F150" s="146" t="s">
        <v>1743</v>
      </c>
      <c r="G150" s="147" t="s">
        <v>260</v>
      </c>
      <c r="H150" s="148">
        <v>3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41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183</v>
      </c>
      <c r="AT150" s="156" t="s">
        <v>179</v>
      </c>
      <c r="AU150" s="156" t="s">
        <v>88</v>
      </c>
      <c r="AY150" s="17" t="s">
        <v>177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88</v>
      </c>
      <c r="BK150" s="157">
        <f>ROUND(I150*H150,2)</f>
        <v>0</v>
      </c>
      <c r="BL150" s="17" t="s">
        <v>183</v>
      </c>
      <c r="BM150" s="156" t="s">
        <v>301</v>
      </c>
    </row>
    <row r="151" spans="2:65" s="1" customFormat="1" ht="24.15" customHeight="1">
      <c r="B151" s="143"/>
      <c r="C151" s="144" t="s">
        <v>7</v>
      </c>
      <c r="D151" s="144" t="s">
        <v>179</v>
      </c>
      <c r="E151" s="145" t="s">
        <v>1744</v>
      </c>
      <c r="F151" s="146" t="s">
        <v>1745</v>
      </c>
      <c r="G151" s="147" t="s">
        <v>1746</v>
      </c>
      <c r="H151" s="148">
        <v>20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41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183</v>
      </c>
      <c r="AT151" s="156" t="s">
        <v>179</v>
      </c>
      <c r="AU151" s="156" t="s">
        <v>88</v>
      </c>
      <c r="AY151" s="17" t="s">
        <v>177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88</v>
      </c>
      <c r="BK151" s="157">
        <f>ROUND(I151*H151,2)</f>
        <v>0</v>
      </c>
      <c r="BL151" s="17" t="s">
        <v>183</v>
      </c>
      <c r="BM151" s="156" t="s">
        <v>305</v>
      </c>
    </row>
    <row r="152" spans="2:65" s="11" customFormat="1" ht="22.95" customHeight="1">
      <c r="B152" s="131"/>
      <c r="D152" s="132" t="s">
        <v>74</v>
      </c>
      <c r="E152" s="141" t="s">
        <v>4133</v>
      </c>
      <c r="F152" s="141" t="s">
        <v>4321</v>
      </c>
      <c r="I152" s="134"/>
      <c r="J152" s="142">
        <f>BK152</f>
        <v>0</v>
      </c>
      <c r="L152" s="131"/>
      <c r="M152" s="136"/>
      <c r="P152" s="137">
        <f>SUM(P153:P157)</f>
        <v>0</v>
      </c>
      <c r="R152" s="137">
        <f>SUM(R153:R157)</f>
        <v>0</v>
      </c>
      <c r="T152" s="138">
        <f>SUM(T153:T157)</f>
        <v>0</v>
      </c>
      <c r="AR152" s="132" t="s">
        <v>82</v>
      </c>
      <c r="AT152" s="139" t="s">
        <v>74</v>
      </c>
      <c r="AU152" s="139" t="s">
        <v>82</v>
      </c>
      <c r="AY152" s="132" t="s">
        <v>177</v>
      </c>
      <c r="BK152" s="140">
        <f>SUM(BK153:BK157)</f>
        <v>0</v>
      </c>
    </row>
    <row r="153" spans="2:65" s="1" customFormat="1" ht="16.5" customHeight="1">
      <c r="B153" s="143"/>
      <c r="C153" s="186" t="s">
        <v>299</v>
      </c>
      <c r="D153" s="186" t="s">
        <v>444</v>
      </c>
      <c r="E153" s="187" t="s">
        <v>1656</v>
      </c>
      <c r="F153" s="188" t="s">
        <v>4322</v>
      </c>
      <c r="G153" s="189" t="s">
        <v>260</v>
      </c>
      <c r="H153" s="190">
        <v>240</v>
      </c>
      <c r="I153" s="191"/>
      <c r="J153" s="192">
        <f>ROUND(I153*H153,2)</f>
        <v>0</v>
      </c>
      <c r="K153" s="193"/>
      <c r="L153" s="194"/>
      <c r="M153" s="195" t="s">
        <v>1</v>
      </c>
      <c r="N153" s="196" t="s">
        <v>41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206</v>
      </c>
      <c r="AT153" s="156" t="s">
        <v>444</v>
      </c>
      <c r="AU153" s="156" t="s">
        <v>88</v>
      </c>
      <c r="AY153" s="17" t="s">
        <v>177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88</v>
      </c>
      <c r="BK153" s="157">
        <f>ROUND(I153*H153,2)</f>
        <v>0</v>
      </c>
      <c r="BL153" s="17" t="s">
        <v>183</v>
      </c>
      <c r="BM153" s="156" t="s">
        <v>311</v>
      </c>
    </row>
    <row r="154" spans="2:65" s="1" customFormat="1" ht="16.5" customHeight="1">
      <c r="B154" s="143"/>
      <c r="C154" s="186" t="s">
        <v>243</v>
      </c>
      <c r="D154" s="186" t="s">
        <v>444</v>
      </c>
      <c r="E154" s="187" t="s">
        <v>1749</v>
      </c>
      <c r="F154" s="188" t="s">
        <v>4323</v>
      </c>
      <c r="G154" s="189" t="s">
        <v>213</v>
      </c>
      <c r="H154" s="190">
        <v>80</v>
      </c>
      <c r="I154" s="191"/>
      <c r="J154" s="192">
        <f>ROUND(I154*H154,2)</f>
        <v>0</v>
      </c>
      <c r="K154" s="193"/>
      <c r="L154" s="194"/>
      <c r="M154" s="195" t="s">
        <v>1</v>
      </c>
      <c r="N154" s="196" t="s">
        <v>41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206</v>
      </c>
      <c r="AT154" s="156" t="s">
        <v>444</v>
      </c>
      <c r="AU154" s="156" t="s">
        <v>88</v>
      </c>
      <c r="AY154" s="17" t="s">
        <v>177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88</v>
      </c>
      <c r="BK154" s="157">
        <f>ROUND(I154*H154,2)</f>
        <v>0</v>
      </c>
      <c r="BL154" s="17" t="s">
        <v>183</v>
      </c>
      <c r="BM154" s="156" t="s">
        <v>314</v>
      </c>
    </row>
    <row r="155" spans="2:65" s="1" customFormat="1" ht="24.15" customHeight="1">
      <c r="B155" s="143"/>
      <c r="C155" s="186" t="s">
        <v>308</v>
      </c>
      <c r="D155" s="186" t="s">
        <v>444</v>
      </c>
      <c r="E155" s="187" t="s">
        <v>1751</v>
      </c>
      <c r="F155" s="188" t="s">
        <v>1760</v>
      </c>
      <c r="G155" s="189" t="s">
        <v>213</v>
      </c>
      <c r="H155" s="190">
        <v>150</v>
      </c>
      <c r="I155" s="191"/>
      <c r="J155" s="192">
        <f>ROUND(I155*H155,2)</f>
        <v>0</v>
      </c>
      <c r="K155" s="193"/>
      <c r="L155" s="194"/>
      <c r="M155" s="195" t="s">
        <v>1</v>
      </c>
      <c r="N155" s="196" t="s">
        <v>41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206</v>
      </c>
      <c r="AT155" s="156" t="s">
        <v>444</v>
      </c>
      <c r="AU155" s="156" t="s">
        <v>88</v>
      </c>
      <c r="AY155" s="17" t="s">
        <v>177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88</v>
      </c>
      <c r="BK155" s="157">
        <f>ROUND(I155*H155,2)</f>
        <v>0</v>
      </c>
      <c r="BL155" s="17" t="s">
        <v>183</v>
      </c>
      <c r="BM155" s="156" t="s">
        <v>318</v>
      </c>
    </row>
    <row r="156" spans="2:65" s="1" customFormat="1" ht="16.5" customHeight="1">
      <c r="B156" s="143"/>
      <c r="C156" s="186" t="s">
        <v>248</v>
      </c>
      <c r="D156" s="186" t="s">
        <v>444</v>
      </c>
      <c r="E156" s="187" t="s">
        <v>4324</v>
      </c>
      <c r="F156" s="188" t="s">
        <v>4325</v>
      </c>
      <c r="G156" s="189" t="s">
        <v>260</v>
      </c>
      <c r="H156" s="190">
        <v>150</v>
      </c>
      <c r="I156" s="191"/>
      <c r="J156" s="192">
        <f>ROUND(I156*H156,2)</f>
        <v>0</v>
      </c>
      <c r="K156" s="193"/>
      <c r="L156" s="194"/>
      <c r="M156" s="195" t="s">
        <v>1</v>
      </c>
      <c r="N156" s="196" t="s">
        <v>41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206</v>
      </c>
      <c r="AT156" s="156" t="s">
        <v>444</v>
      </c>
      <c r="AU156" s="156" t="s">
        <v>88</v>
      </c>
      <c r="AY156" s="17" t="s">
        <v>177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88</v>
      </c>
      <c r="BK156" s="157">
        <f>ROUND(I156*H156,2)</f>
        <v>0</v>
      </c>
      <c r="BL156" s="17" t="s">
        <v>183</v>
      </c>
      <c r="BM156" s="156" t="s">
        <v>321</v>
      </c>
    </row>
    <row r="157" spans="2:65" s="1" customFormat="1" ht="16.5" customHeight="1">
      <c r="B157" s="143"/>
      <c r="C157" s="186" t="s">
        <v>315</v>
      </c>
      <c r="D157" s="186" t="s">
        <v>444</v>
      </c>
      <c r="E157" s="187" t="s">
        <v>1753</v>
      </c>
      <c r="F157" s="188" t="s">
        <v>1775</v>
      </c>
      <c r="G157" s="189" t="s">
        <v>260</v>
      </c>
      <c r="H157" s="190">
        <v>150</v>
      </c>
      <c r="I157" s="191"/>
      <c r="J157" s="192">
        <f>ROUND(I157*H157,2)</f>
        <v>0</v>
      </c>
      <c r="K157" s="193"/>
      <c r="L157" s="194"/>
      <c r="M157" s="195" t="s">
        <v>1</v>
      </c>
      <c r="N157" s="196" t="s">
        <v>41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206</v>
      </c>
      <c r="AT157" s="156" t="s">
        <v>444</v>
      </c>
      <c r="AU157" s="156" t="s">
        <v>88</v>
      </c>
      <c r="AY157" s="17" t="s">
        <v>177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88</v>
      </c>
      <c r="BK157" s="157">
        <f>ROUND(I157*H157,2)</f>
        <v>0</v>
      </c>
      <c r="BL157" s="17" t="s">
        <v>183</v>
      </c>
      <c r="BM157" s="156" t="s">
        <v>325</v>
      </c>
    </row>
    <row r="158" spans="2:65" s="11" customFormat="1" ht="22.95" customHeight="1">
      <c r="B158" s="131"/>
      <c r="D158" s="132" t="s">
        <v>74</v>
      </c>
      <c r="E158" s="141" t="s">
        <v>4258</v>
      </c>
      <c r="F158" s="141" t="s">
        <v>4326</v>
      </c>
      <c r="I158" s="134"/>
      <c r="J158" s="142">
        <f>BK158</f>
        <v>0</v>
      </c>
      <c r="L158" s="131"/>
      <c r="M158" s="136"/>
      <c r="P158" s="137">
        <f>SUM(P159:P163)</f>
        <v>0</v>
      </c>
      <c r="R158" s="137">
        <f>SUM(R159:R163)</f>
        <v>0</v>
      </c>
      <c r="T158" s="138">
        <f>SUM(T159:T163)</f>
        <v>0</v>
      </c>
      <c r="AR158" s="132" t="s">
        <v>82</v>
      </c>
      <c r="AT158" s="139" t="s">
        <v>74</v>
      </c>
      <c r="AU158" s="139" t="s">
        <v>82</v>
      </c>
      <c r="AY158" s="132" t="s">
        <v>177</v>
      </c>
      <c r="BK158" s="140">
        <f>SUM(BK159:BK163)</f>
        <v>0</v>
      </c>
    </row>
    <row r="159" spans="2:65" s="1" customFormat="1" ht="16.5" customHeight="1">
      <c r="B159" s="143"/>
      <c r="C159" s="144" t="s">
        <v>252</v>
      </c>
      <c r="D159" s="144" t="s">
        <v>179</v>
      </c>
      <c r="E159" s="145" t="s">
        <v>1785</v>
      </c>
      <c r="F159" s="146" t="s">
        <v>1786</v>
      </c>
      <c r="G159" s="147" t="s">
        <v>260</v>
      </c>
      <c r="H159" s="148">
        <v>150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41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183</v>
      </c>
      <c r="AT159" s="156" t="s">
        <v>179</v>
      </c>
      <c r="AU159" s="156" t="s">
        <v>88</v>
      </c>
      <c r="AY159" s="17" t="s">
        <v>177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88</v>
      </c>
      <c r="BK159" s="157">
        <f>ROUND(I159*H159,2)</f>
        <v>0</v>
      </c>
      <c r="BL159" s="17" t="s">
        <v>183</v>
      </c>
      <c r="BM159" s="156" t="s">
        <v>328</v>
      </c>
    </row>
    <row r="160" spans="2:65" s="1" customFormat="1" ht="16.5" customHeight="1">
      <c r="B160" s="143"/>
      <c r="C160" s="144" t="s">
        <v>322</v>
      </c>
      <c r="D160" s="144" t="s">
        <v>179</v>
      </c>
      <c r="E160" s="145" t="s">
        <v>1672</v>
      </c>
      <c r="F160" s="146" t="s">
        <v>1673</v>
      </c>
      <c r="G160" s="147" t="s">
        <v>213</v>
      </c>
      <c r="H160" s="148">
        <v>130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41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183</v>
      </c>
      <c r="AT160" s="156" t="s">
        <v>179</v>
      </c>
      <c r="AU160" s="156" t="s">
        <v>88</v>
      </c>
      <c r="AY160" s="17" t="s">
        <v>177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88</v>
      </c>
      <c r="BK160" s="157">
        <f>ROUND(I160*H160,2)</f>
        <v>0</v>
      </c>
      <c r="BL160" s="17" t="s">
        <v>183</v>
      </c>
      <c r="BM160" s="156" t="s">
        <v>333</v>
      </c>
    </row>
    <row r="161" spans="2:65" s="1" customFormat="1" ht="16.5" customHeight="1">
      <c r="B161" s="143"/>
      <c r="C161" s="144" t="s">
        <v>255</v>
      </c>
      <c r="D161" s="144" t="s">
        <v>179</v>
      </c>
      <c r="E161" s="145" t="s">
        <v>1674</v>
      </c>
      <c r="F161" s="146" t="s">
        <v>1675</v>
      </c>
      <c r="G161" s="147" t="s">
        <v>260</v>
      </c>
      <c r="H161" s="148">
        <v>7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41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183</v>
      </c>
      <c r="AT161" s="156" t="s">
        <v>179</v>
      </c>
      <c r="AU161" s="156" t="s">
        <v>88</v>
      </c>
      <c r="AY161" s="17" t="s">
        <v>177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88</v>
      </c>
      <c r="BK161" s="157">
        <f>ROUND(I161*H161,2)</f>
        <v>0</v>
      </c>
      <c r="BL161" s="17" t="s">
        <v>183</v>
      </c>
      <c r="BM161" s="156" t="s">
        <v>336</v>
      </c>
    </row>
    <row r="162" spans="2:65" s="1" customFormat="1" ht="16.5" customHeight="1">
      <c r="B162" s="143"/>
      <c r="C162" s="144" t="s">
        <v>330</v>
      </c>
      <c r="D162" s="144" t="s">
        <v>179</v>
      </c>
      <c r="E162" s="145" t="s">
        <v>4327</v>
      </c>
      <c r="F162" s="146" t="s">
        <v>4328</v>
      </c>
      <c r="G162" s="147" t="s">
        <v>213</v>
      </c>
      <c r="H162" s="148">
        <v>320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41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183</v>
      </c>
      <c r="AT162" s="156" t="s">
        <v>179</v>
      </c>
      <c r="AU162" s="156" t="s">
        <v>88</v>
      </c>
      <c r="AY162" s="17" t="s">
        <v>177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88</v>
      </c>
      <c r="BK162" s="157">
        <f>ROUND(I162*H162,2)</f>
        <v>0</v>
      </c>
      <c r="BL162" s="17" t="s">
        <v>183</v>
      </c>
      <c r="BM162" s="156" t="s">
        <v>342</v>
      </c>
    </row>
    <row r="163" spans="2:65" s="1" customFormat="1" ht="16.5" customHeight="1">
      <c r="B163" s="143"/>
      <c r="C163" s="144" t="s">
        <v>261</v>
      </c>
      <c r="D163" s="144" t="s">
        <v>179</v>
      </c>
      <c r="E163" s="145" t="s">
        <v>4329</v>
      </c>
      <c r="F163" s="146" t="s">
        <v>1778</v>
      </c>
      <c r="G163" s="147" t="s">
        <v>213</v>
      </c>
      <c r="H163" s="148">
        <v>150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41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183</v>
      </c>
      <c r="AT163" s="156" t="s">
        <v>179</v>
      </c>
      <c r="AU163" s="156" t="s">
        <v>88</v>
      </c>
      <c r="AY163" s="17" t="s">
        <v>177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88</v>
      </c>
      <c r="BK163" s="157">
        <f>ROUND(I163*H163,2)</f>
        <v>0</v>
      </c>
      <c r="BL163" s="17" t="s">
        <v>183</v>
      </c>
      <c r="BM163" s="156" t="s">
        <v>346</v>
      </c>
    </row>
    <row r="164" spans="2:65" s="11" customFormat="1" ht="22.95" customHeight="1">
      <c r="B164" s="131"/>
      <c r="D164" s="132" t="s">
        <v>74</v>
      </c>
      <c r="E164" s="141" t="s">
        <v>4135</v>
      </c>
      <c r="F164" s="141" t="s">
        <v>4330</v>
      </c>
      <c r="I164" s="134"/>
      <c r="J164" s="142">
        <f>BK164</f>
        <v>0</v>
      </c>
      <c r="L164" s="131"/>
      <c r="M164" s="136"/>
      <c r="P164" s="137">
        <f>SUM(P165:P167)</f>
        <v>0</v>
      </c>
      <c r="R164" s="137">
        <f>SUM(R165:R167)</f>
        <v>0</v>
      </c>
      <c r="T164" s="138">
        <f>SUM(T165:T167)</f>
        <v>0</v>
      </c>
      <c r="AR164" s="132" t="s">
        <v>82</v>
      </c>
      <c r="AT164" s="139" t="s">
        <v>74</v>
      </c>
      <c r="AU164" s="139" t="s">
        <v>82</v>
      </c>
      <c r="AY164" s="132" t="s">
        <v>177</v>
      </c>
      <c r="BK164" s="140">
        <f>SUM(BK165:BK167)</f>
        <v>0</v>
      </c>
    </row>
    <row r="165" spans="2:65" s="1" customFormat="1" ht="16.5" customHeight="1">
      <c r="B165" s="143"/>
      <c r="C165" s="186" t="s">
        <v>339</v>
      </c>
      <c r="D165" s="186" t="s">
        <v>444</v>
      </c>
      <c r="E165" s="187" t="s">
        <v>4331</v>
      </c>
      <c r="F165" s="188" t="s">
        <v>4332</v>
      </c>
      <c r="G165" s="189" t="s">
        <v>260</v>
      </c>
      <c r="H165" s="190">
        <v>150</v>
      </c>
      <c r="I165" s="191"/>
      <c r="J165" s="192">
        <f>ROUND(I165*H165,2)</f>
        <v>0</v>
      </c>
      <c r="K165" s="193"/>
      <c r="L165" s="194"/>
      <c r="M165" s="195" t="s">
        <v>1</v>
      </c>
      <c r="N165" s="196" t="s">
        <v>41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206</v>
      </c>
      <c r="AT165" s="156" t="s">
        <v>444</v>
      </c>
      <c r="AU165" s="156" t="s">
        <v>88</v>
      </c>
      <c r="AY165" s="17" t="s">
        <v>177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88</v>
      </c>
      <c r="BK165" s="157">
        <f>ROUND(I165*H165,2)</f>
        <v>0</v>
      </c>
      <c r="BL165" s="17" t="s">
        <v>183</v>
      </c>
      <c r="BM165" s="156" t="s">
        <v>351</v>
      </c>
    </row>
    <row r="166" spans="2:65" s="1" customFormat="1" ht="16.5" customHeight="1">
      <c r="B166" s="143"/>
      <c r="C166" s="186" t="s">
        <v>264</v>
      </c>
      <c r="D166" s="186" t="s">
        <v>444</v>
      </c>
      <c r="E166" s="187" t="s">
        <v>4333</v>
      </c>
      <c r="F166" s="188" t="s">
        <v>4334</v>
      </c>
      <c r="G166" s="189" t="s">
        <v>182</v>
      </c>
      <c r="H166" s="190">
        <v>1</v>
      </c>
      <c r="I166" s="191"/>
      <c r="J166" s="192">
        <f>ROUND(I166*H166,2)</f>
        <v>0</v>
      </c>
      <c r="K166" s="193"/>
      <c r="L166" s="194"/>
      <c r="M166" s="195" t="s">
        <v>1</v>
      </c>
      <c r="N166" s="196" t="s">
        <v>41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206</v>
      </c>
      <c r="AT166" s="156" t="s">
        <v>444</v>
      </c>
      <c r="AU166" s="156" t="s">
        <v>88</v>
      </c>
      <c r="AY166" s="17" t="s">
        <v>177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88</v>
      </c>
      <c r="BK166" s="157">
        <f>ROUND(I166*H166,2)</f>
        <v>0</v>
      </c>
      <c r="BL166" s="17" t="s">
        <v>183</v>
      </c>
      <c r="BM166" s="156" t="s">
        <v>356</v>
      </c>
    </row>
    <row r="167" spans="2:65" s="1" customFormat="1" ht="16.5" customHeight="1">
      <c r="B167" s="143"/>
      <c r="C167" s="186" t="s">
        <v>347</v>
      </c>
      <c r="D167" s="186" t="s">
        <v>444</v>
      </c>
      <c r="E167" s="187" t="s">
        <v>4335</v>
      </c>
      <c r="F167" s="188" t="s">
        <v>4336</v>
      </c>
      <c r="G167" s="189" t="s">
        <v>213</v>
      </c>
      <c r="H167" s="190">
        <v>20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41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206</v>
      </c>
      <c r="AT167" s="156" t="s">
        <v>444</v>
      </c>
      <c r="AU167" s="156" t="s">
        <v>88</v>
      </c>
      <c r="AY167" s="17" t="s">
        <v>177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88</v>
      </c>
      <c r="BK167" s="157">
        <f>ROUND(I167*H167,2)</f>
        <v>0</v>
      </c>
      <c r="BL167" s="17" t="s">
        <v>183</v>
      </c>
      <c r="BM167" s="156" t="s">
        <v>361</v>
      </c>
    </row>
    <row r="168" spans="2:65" s="11" customFormat="1" ht="22.95" customHeight="1">
      <c r="B168" s="131"/>
      <c r="D168" s="132" t="s">
        <v>74</v>
      </c>
      <c r="E168" s="141" t="s">
        <v>4275</v>
      </c>
      <c r="F168" s="141" t="s">
        <v>4337</v>
      </c>
      <c r="I168" s="134"/>
      <c r="J168" s="142">
        <f>BK168</f>
        <v>0</v>
      </c>
      <c r="L168" s="131"/>
      <c r="M168" s="136"/>
      <c r="P168" s="137">
        <f>SUM(P169:P177)</f>
        <v>0</v>
      </c>
      <c r="R168" s="137">
        <f>SUM(R169:R177)</f>
        <v>0</v>
      </c>
      <c r="T168" s="138">
        <f>SUM(T169:T177)</f>
        <v>0</v>
      </c>
      <c r="AR168" s="132" t="s">
        <v>82</v>
      </c>
      <c r="AT168" s="139" t="s">
        <v>74</v>
      </c>
      <c r="AU168" s="139" t="s">
        <v>82</v>
      </c>
      <c r="AY168" s="132" t="s">
        <v>177</v>
      </c>
      <c r="BK168" s="140">
        <f>SUM(BK169:BK177)</f>
        <v>0</v>
      </c>
    </row>
    <row r="169" spans="2:65" s="1" customFormat="1" ht="24.15" customHeight="1">
      <c r="B169" s="143"/>
      <c r="C169" s="144" t="s">
        <v>276</v>
      </c>
      <c r="D169" s="144" t="s">
        <v>179</v>
      </c>
      <c r="E169" s="145" t="s">
        <v>4338</v>
      </c>
      <c r="F169" s="146" t="s">
        <v>4339</v>
      </c>
      <c r="G169" s="147" t="s">
        <v>213</v>
      </c>
      <c r="H169" s="148">
        <v>20</v>
      </c>
      <c r="I169" s="149"/>
      <c r="J169" s="150">
        <f t="shared" ref="J169:J177" si="20">ROUND(I169*H169,2)</f>
        <v>0</v>
      </c>
      <c r="K169" s="151"/>
      <c r="L169" s="32"/>
      <c r="M169" s="152" t="s">
        <v>1</v>
      </c>
      <c r="N169" s="153" t="s">
        <v>41</v>
      </c>
      <c r="P169" s="154">
        <f t="shared" ref="P169:P177" si="21">O169*H169</f>
        <v>0</v>
      </c>
      <c r="Q169" s="154">
        <v>0</v>
      </c>
      <c r="R169" s="154">
        <f t="shared" ref="R169:R177" si="22">Q169*H169</f>
        <v>0</v>
      </c>
      <c r="S169" s="154">
        <v>0</v>
      </c>
      <c r="T169" s="155">
        <f t="shared" ref="T169:T177" si="23">S169*H169</f>
        <v>0</v>
      </c>
      <c r="AR169" s="156" t="s">
        <v>183</v>
      </c>
      <c r="AT169" s="156" t="s">
        <v>179</v>
      </c>
      <c r="AU169" s="156" t="s">
        <v>88</v>
      </c>
      <c r="AY169" s="17" t="s">
        <v>177</v>
      </c>
      <c r="BE169" s="157">
        <f t="shared" ref="BE169:BE177" si="24">IF(N169="základná",J169,0)</f>
        <v>0</v>
      </c>
      <c r="BF169" s="157">
        <f t="shared" ref="BF169:BF177" si="25">IF(N169="znížená",J169,0)</f>
        <v>0</v>
      </c>
      <c r="BG169" s="157">
        <f t="shared" ref="BG169:BG177" si="26">IF(N169="zákl. prenesená",J169,0)</f>
        <v>0</v>
      </c>
      <c r="BH169" s="157">
        <f t="shared" ref="BH169:BH177" si="27">IF(N169="zníž. prenesená",J169,0)</f>
        <v>0</v>
      </c>
      <c r="BI169" s="157">
        <f t="shared" ref="BI169:BI177" si="28">IF(N169="nulová",J169,0)</f>
        <v>0</v>
      </c>
      <c r="BJ169" s="17" t="s">
        <v>88</v>
      </c>
      <c r="BK169" s="157">
        <f t="shared" ref="BK169:BK177" si="29">ROUND(I169*H169,2)</f>
        <v>0</v>
      </c>
      <c r="BL169" s="17" t="s">
        <v>183</v>
      </c>
      <c r="BM169" s="156" t="s">
        <v>365</v>
      </c>
    </row>
    <row r="170" spans="2:65" s="1" customFormat="1" ht="16.5" customHeight="1">
      <c r="B170" s="143"/>
      <c r="C170" s="144" t="s">
        <v>358</v>
      </c>
      <c r="D170" s="144" t="s">
        <v>179</v>
      </c>
      <c r="E170" s="145" t="s">
        <v>4340</v>
      </c>
      <c r="F170" s="146" t="s">
        <v>4341</v>
      </c>
      <c r="G170" s="147" t="s">
        <v>1746</v>
      </c>
      <c r="H170" s="148">
        <v>10</v>
      </c>
      <c r="I170" s="149"/>
      <c r="J170" s="150">
        <f t="shared" si="20"/>
        <v>0</v>
      </c>
      <c r="K170" s="151"/>
      <c r="L170" s="32"/>
      <c r="M170" s="152" t="s">
        <v>1</v>
      </c>
      <c r="N170" s="153" t="s">
        <v>41</v>
      </c>
      <c r="P170" s="154">
        <f t="shared" si="21"/>
        <v>0</v>
      </c>
      <c r="Q170" s="154">
        <v>0</v>
      </c>
      <c r="R170" s="154">
        <f t="shared" si="22"/>
        <v>0</v>
      </c>
      <c r="S170" s="154">
        <v>0</v>
      </c>
      <c r="T170" s="155">
        <f t="shared" si="23"/>
        <v>0</v>
      </c>
      <c r="AR170" s="156" t="s">
        <v>183</v>
      </c>
      <c r="AT170" s="156" t="s">
        <v>179</v>
      </c>
      <c r="AU170" s="156" t="s">
        <v>88</v>
      </c>
      <c r="AY170" s="17" t="s">
        <v>177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88</v>
      </c>
      <c r="BK170" s="157">
        <f t="shared" si="29"/>
        <v>0</v>
      </c>
      <c r="BL170" s="17" t="s">
        <v>183</v>
      </c>
      <c r="BM170" s="156" t="s">
        <v>371</v>
      </c>
    </row>
    <row r="171" spans="2:65" s="1" customFormat="1" ht="37.950000000000003" customHeight="1">
      <c r="B171" s="143"/>
      <c r="C171" s="144" t="s">
        <v>296</v>
      </c>
      <c r="D171" s="144" t="s">
        <v>179</v>
      </c>
      <c r="E171" s="145" t="s">
        <v>4342</v>
      </c>
      <c r="F171" s="146" t="s">
        <v>4343</v>
      </c>
      <c r="G171" s="147" t="s">
        <v>260</v>
      </c>
      <c r="H171" s="148">
        <v>2</v>
      </c>
      <c r="I171" s="149"/>
      <c r="J171" s="150">
        <f t="shared" si="20"/>
        <v>0</v>
      </c>
      <c r="K171" s="151"/>
      <c r="L171" s="32"/>
      <c r="M171" s="152" t="s">
        <v>1</v>
      </c>
      <c r="N171" s="153" t="s">
        <v>41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AR171" s="156" t="s">
        <v>183</v>
      </c>
      <c r="AT171" s="156" t="s">
        <v>179</v>
      </c>
      <c r="AU171" s="156" t="s">
        <v>88</v>
      </c>
      <c r="AY171" s="17" t="s">
        <v>177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88</v>
      </c>
      <c r="BK171" s="157">
        <f t="shared" si="29"/>
        <v>0</v>
      </c>
      <c r="BL171" s="17" t="s">
        <v>183</v>
      </c>
      <c r="BM171" s="156" t="s">
        <v>384</v>
      </c>
    </row>
    <row r="172" spans="2:65" s="1" customFormat="1" ht="21.75" customHeight="1">
      <c r="B172" s="143"/>
      <c r="C172" s="144" t="s">
        <v>368</v>
      </c>
      <c r="D172" s="144" t="s">
        <v>179</v>
      </c>
      <c r="E172" s="145" t="s">
        <v>4344</v>
      </c>
      <c r="F172" s="146" t="s">
        <v>4345</v>
      </c>
      <c r="G172" s="147" t="s">
        <v>213</v>
      </c>
      <c r="H172" s="148">
        <v>20</v>
      </c>
      <c r="I172" s="149"/>
      <c r="J172" s="150">
        <f t="shared" si="20"/>
        <v>0</v>
      </c>
      <c r="K172" s="151"/>
      <c r="L172" s="32"/>
      <c r="M172" s="152" t="s">
        <v>1</v>
      </c>
      <c r="N172" s="153" t="s">
        <v>41</v>
      </c>
      <c r="P172" s="154">
        <f t="shared" si="21"/>
        <v>0</v>
      </c>
      <c r="Q172" s="154">
        <v>0</v>
      </c>
      <c r="R172" s="154">
        <f t="shared" si="22"/>
        <v>0</v>
      </c>
      <c r="S172" s="154">
        <v>0</v>
      </c>
      <c r="T172" s="155">
        <f t="shared" si="23"/>
        <v>0</v>
      </c>
      <c r="AR172" s="156" t="s">
        <v>183</v>
      </c>
      <c r="AT172" s="156" t="s">
        <v>179</v>
      </c>
      <c r="AU172" s="156" t="s">
        <v>88</v>
      </c>
      <c r="AY172" s="17" t="s">
        <v>177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88</v>
      </c>
      <c r="BK172" s="157">
        <f t="shared" si="29"/>
        <v>0</v>
      </c>
      <c r="BL172" s="17" t="s">
        <v>183</v>
      </c>
      <c r="BM172" s="156" t="s">
        <v>389</v>
      </c>
    </row>
    <row r="173" spans="2:65" s="1" customFormat="1" ht="24.15" customHeight="1">
      <c r="B173" s="143"/>
      <c r="C173" s="144" t="s">
        <v>301</v>
      </c>
      <c r="D173" s="144" t="s">
        <v>179</v>
      </c>
      <c r="E173" s="145" t="s">
        <v>4346</v>
      </c>
      <c r="F173" s="146" t="s">
        <v>4347</v>
      </c>
      <c r="G173" s="147" t="s">
        <v>213</v>
      </c>
      <c r="H173" s="148">
        <v>20</v>
      </c>
      <c r="I173" s="149"/>
      <c r="J173" s="150">
        <f t="shared" si="20"/>
        <v>0</v>
      </c>
      <c r="K173" s="151"/>
      <c r="L173" s="32"/>
      <c r="M173" s="152" t="s">
        <v>1</v>
      </c>
      <c r="N173" s="153" t="s">
        <v>41</v>
      </c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AR173" s="156" t="s">
        <v>183</v>
      </c>
      <c r="AT173" s="156" t="s">
        <v>179</v>
      </c>
      <c r="AU173" s="156" t="s">
        <v>88</v>
      </c>
      <c r="AY173" s="17" t="s">
        <v>177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88</v>
      </c>
      <c r="BK173" s="157">
        <f t="shared" si="29"/>
        <v>0</v>
      </c>
      <c r="BL173" s="17" t="s">
        <v>183</v>
      </c>
      <c r="BM173" s="156" t="s">
        <v>393</v>
      </c>
    </row>
    <row r="174" spans="2:65" s="1" customFormat="1" ht="33" customHeight="1">
      <c r="B174" s="143"/>
      <c r="C174" s="144" t="s">
        <v>386</v>
      </c>
      <c r="D174" s="144" t="s">
        <v>179</v>
      </c>
      <c r="E174" s="145" t="s">
        <v>4348</v>
      </c>
      <c r="F174" s="146" t="s">
        <v>4349</v>
      </c>
      <c r="G174" s="147" t="s">
        <v>213</v>
      </c>
      <c r="H174" s="148">
        <v>10</v>
      </c>
      <c r="I174" s="149"/>
      <c r="J174" s="150">
        <f t="shared" si="20"/>
        <v>0</v>
      </c>
      <c r="K174" s="151"/>
      <c r="L174" s="32"/>
      <c r="M174" s="152" t="s">
        <v>1</v>
      </c>
      <c r="N174" s="153" t="s">
        <v>41</v>
      </c>
      <c r="P174" s="154">
        <f t="shared" si="21"/>
        <v>0</v>
      </c>
      <c r="Q174" s="154">
        <v>0</v>
      </c>
      <c r="R174" s="154">
        <f t="shared" si="22"/>
        <v>0</v>
      </c>
      <c r="S174" s="154">
        <v>0</v>
      </c>
      <c r="T174" s="155">
        <f t="shared" si="23"/>
        <v>0</v>
      </c>
      <c r="AR174" s="156" t="s">
        <v>183</v>
      </c>
      <c r="AT174" s="156" t="s">
        <v>179</v>
      </c>
      <c r="AU174" s="156" t="s">
        <v>88</v>
      </c>
      <c r="AY174" s="17" t="s">
        <v>177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88</v>
      </c>
      <c r="BK174" s="157">
        <f t="shared" si="29"/>
        <v>0</v>
      </c>
      <c r="BL174" s="17" t="s">
        <v>183</v>
      </c>
      <c r="BM174" s="156" t="s">
        <v>405</v>
      </c>
    </row>
    <row r="175" spans="2:65" s="1" customFormat="1" ht="33" customHeight="1">
      <c r="B175" s="143"/>
      <c r="C175" s="144" t="s">
        <v>305</v>
      </c>
      <c r="D175" s="144" t="s">
        <v>179</v>
      </c>
      <c r="E175" s="145" t="s">
        <v>4350</v>
      </c>
      <c r="F175" s="146" t="s">
        <v>4351</v>
      </c>
      <c r="G175" s="147" t="s">
        <v>213</v>
      </c>
      <c r="H175" s="148">
        <v>7</v>
      </c>
      <c r="I175" s="149"/>
      <c r="J175" s="150">
        <f t="shared" si="20"/>
        <v>0</v>
      </c>
      <c r="K175" s="151"/>
      <c r="L175" s="32"/>
      <c r="M175" s="152" t="s">
        <v>1</v>
      </c>
      <c r="N175" s="153" t="s">
        <v>41</v>
      </c>
      <c r="P175" s="154">
        <f t="shared" si="21"/>
        <v>0</v>
      </c>
      <c r="Q175" s="154">
        <v>0</v>
      </c>
      <c r="R175" s="154">
        <f t="shared" si="22"/>
        <v>0</v>
      </c>
      <c r="S175" s="154">
        <v>0</v>
      </c>
      <c r="T175" s="155">
        <f t="shared" si="23"/>
        <v>0</v>
      </c>
      <c r="AR175" s="156" t="s">
        <v>183</v>
      </c>
      <c r="AT175" s="156" t="s">
        <v>179</v>
      </c>
      <c r="AU175" s="156" t="s">
        <v>88</v>
      </c>
      <c r="AY175" s="17" t="s">
        <v>177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7" t="s">
        <v>88</v>
      </c>
      <c r="BK175" s="157">
        <f t="shared" si="29"/>
        <v>0</v>
      </c>
      <c r="BL175" s="17" t="s">
        <v>183</v>
      </c>
      <c r="BM175" s="156" t="s">
        <v>409</v>
      </c>
    </row>
    <row r="176" spans="2:65" s="1" customFormat="1" ht="16.5" customHeight="1">
      <c r="B176" s="143"/>
      <c r="C176" s="144" t="s">
        <v>402</v>
      </c>
      <c r="D176" s="144" t="s">
        <v>179</v>
      </c>
      <c r="E176" s="145" t="s">
        <v>4352</v>
      </c>
      <c r="F176" s="146" t="s">
        <v>4353</v>
      </c>
      <c r="G176" s="147" t="s">
        <v>182</v>
      </c>
      <c r="H176" s="148">
        <v>1</v>
      </c>
      <c r="I176" s="149"/>
      <c r="J176" s="150">
        <f t="shared" si="20"/>
        <v>0</v>
      </c>
      <c r="K176" s="151"/>
      <c r="L176" s="32"/>
      <c r="M176" s="152" t="s">
        <v>1</v>
      </c>
      <c r="N176" s="153" t="s">
        <v>41</v>
      </c>
      <c r="P176" s="154">
        <f t="shared" si="21"/>
        <v>0</v>
      </c>
      <c r="Q176" s="154">
        <v>0</v>
      </c>
      <c r="R176" s="154">
        <f t="shared" si="22"/>
        <v>0</v>
      </c>
      <c r="S176" s="154">
        <v>0</v>
      </c>
      <c r="T176" s="155">
        <f t="shared" si="23"/>
        <v>0</v>
      </c>
      <c r="AR176" s="156" t="s">
        <v>183</v>
      </c>
      <c r="AT176" s="156" t="s">
        <v>179</v>
      </c>
      <c r="AU176" s="156" t="s">
        <v>88</v>
      </c>
      <c r="AY176" s="17" t="s">
        <v>177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7" t="s">
        <v>88</v>
      </c>
      <c r="BK176" s="157">
        <f t="shared" si="29"/>
        <v>0</v>
      </c>
      <c r="BL176" s="17" t="s">
        <v>183</v>
      </c>
      <c r="BM176" s="156" t="s">
        <v>414</v>
      </c>
    </row>
    <row r="177" spans="2:65" s="1" customFormat="1" ht="24.15" customHeight="1">
      <c r="B177" s="143"/>
      <c r="C177" s="144" t="s">
        <v>311</v>
      </c>
      <c r="D177" s="144" t="s">
        <v>179</v>
      </c>
      <c r="E177" s="145" t="s">
        <v>4354</v>
      </c>
      <c r="F177" s="146" t="s">
        <v>4355</v>
      </c>
      <c r="G177" s="147" t="s">
        <v>182</v>
      </c>
      <c r="H177" s="148">
        <v>0.25</v>
      </c>
      <c r="I177" s="149"/>
      <c r="J177" s="150">
        <f t="shared" si="20"/>
        <v>0</v>
      </c>
      <c r="K177" s="151"/>
      <c r="L177" s="32"/>
      <c r="M177" s="152" t="s">
        <v>1</v>
      </c>
      <c r="N177" s="153" t="s">
        <v>41</v>
      </c>
      <c r="P177" s="154">
        <f t="shared" si="21"/>
        <v>0</v>
      </c>
      <c r="Q177" s="154">
        <v>0</v>
      </c>
      <c r="R177" s="154">
        <f t="shared" si="22"/>
        <v>0</v>
      </c>
      <c r="S177" s="154">
        <v>0</v>
      </c>
      <c r="T177" s="155">
        <f t="shared" si="23"/>
        <v>0</v>
      </c>
      <c r="AR177" s="156" t="s">
        <v>183</v>
      </c>
      <c r="AT177" s="156" t="s">
        <v>179</v>
      </c>
      <c r="AU177" s="156" t="s">
        <v>88</v>
      </c>
      <c r="AY177" s="17" t="s">
        <v>177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7" t="s">
        <v>88</v>
      </c>
      <c r="BK177" s="157">
        <f t="shared" si="29"/>
        <v>0</v>
      </c>
      <c r="BL177" s="17" t="s">
        <v>183</v>
      </c>
      <c r="BM177" s="156" t="s">
        <v>419</v>
      </c>
    </row>
    <row r="178" spans="2:65" s="11" customFormat="1" ht="22.95" customHeight="1">
      <c r="B178" s="131"/>
      <c r="D178" s="132" t="s">
        <v>74</v>
      </c>
      <c r="E178" s="141" t="s">
        <v>4289</v>
      </c>
      <c r="F178" s="141" t="s">
        <v>4134</v>
      </c>
      <c r="I178" s="134"/>
      <c r="J178" s="142">
        <f>BK178</f>
        <v>0</v>
      </c>
      <c r="L178" s="131"/>
      <c r="M178" s="136"/>
      <c r="P178" s="137">
        <f>SUM(P179:P180)</f>
        <v>0</v>
      </c>
      <c r="R178" s="137">
        <f>SUM(R179:R180)</f>
        <v>0</v>
      </c>
      <c r="T178" s="138">
        <f>SUM(T179:T180)</f>
        <v>0</v>
      </c>
      <c r="AR178" s="132" t="s">
        <v>82</v>
      </c>
      <c r="AT178" s="139" t="s">
        <v>74</v>
      </c>
      <c r="AU178" s="139" t="s">
        <v>82</v>
      </c>
      <c r="AY178" s="132" t="s">
        <v>177</v>
      </c>
      <c r="BK178" s="140">
        <f>SUM(BK179:BK180)</f>
        <v>0</v>
      </c>
    </row>
    <row r="179" spans="2:65" s="1" customFormat="1" ht="16.5" customHeight="1">
      <c r="B179" s="143"/>
      <c r="C179" s="186" t="s">
        <v>411</v>
      </c>
      <c r="D179" s="186" t="s">
        <v>444</v>
      </c>
      <c r="E179" s="187" t="s">
        <v>1681</v>
      </c>
      <c r="F179" s="188" t="s">
        <v>1682</v>
      </c>
      <c r="G179" s="189" t="s">
        <v>260</v>
      </c>
      <c r="H179" s="190">
        <v>1</v>
      </c>
      <c r="I179" s="191"/>
      <c r="J179" s="192">
        <f>ROUND(I179*H179,2)</f>
        <v>0</v>
      </c>
      <c r="K179" s="193"/>
      <c r="L179" s="194"/>
      <c r="M179" s="195" t="s">
        <v>1</v>
      </c>
      <c r="N179" s="196" t="s">
        <v>41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206</v>
      </c>
      <c r="AT179" s="156" t="s">
        <v>444</v>
      </c>
      <c r="AU179" s="156" t="s">
        <v>88</v>
      </c>
      <c r="AY179" s="17" t="s">
        <v>177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88</v>
      </c>
      <c r="BK179" s="157">
        <f>ROUND(I179*H179,2)</f>
        <v>0</v>
      </c>
      <c r="BL179" s="17" t="s">
        <v>183</v>
      </c>
      <c r="BM179" s="156" t="s">
        <v>425</v>
      </c>
    </row>
    <row r="180" spans="2:65" s="1" customFormat="1" ht="21.75" customHeight="1">
      <c r="B180" s="143"/>
      <c r="C180" s="186" t="s">
        <v>314</v>
      </c>
      <c r="D180" s="186" t="s">
        <v>444</v>
      </c>
      <c r="E180" s="187" t="s">
        <v>1683</v>
      </c>
      <c r="F180" s="188" t="s">
        <v>1684</v>
      </c>
      <c r="G180" s="189" t="s">
        <v>260</v>
      </c>
      <c r="H180" s="190">
        <v>1</v>
      </c>
      <c r="I180" s="191"/>
      <c r="J180" s="192">
        <f>ROUND(I180*H180,2)</f>
        <v>0</v>
      </c>
      <c r="K180" s="193"/>
      <c r="L180" s="194"/>
      <c r="M180" s="202" t="s">
        <v>1</v>
      </c>
      <c r="N180" s="203" t="s">
        <v>41</v>
      </c>
      <c r="O180" s="199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AR180" s="156" t="s">
        <v>206</v>
      </c>
      <c r="AT180" s="156" t="s">
        <v>444</v>
      </c>
      <c r="AU180" s="156" t="s">
        <v>88</v>
      </c>
      <c r="AY180" s="17" t="s">
        <v>177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88</v>
      </c>
      <c r="BK180" s="157">
        <f>ROUND(I180*H180,2)</f>
        <v>0</v>
      </c>
      <c r="BL180" s="17" t="s">
        <v>183</v>
      </c>
      <c r="BM180" s="156" t="s">
        <v>429</v>
      </c>
    </row>
    <row r="181" spans="2:65" s="1" customFormat="1" ht="6.9" customHeight="1"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2"/>
    </row>
  </sheetData>
  <autoFilter ref="C125:K180" xr:uid="{00000000-0009-0000-0000-00000F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359"/>
  <sheetViews>
    <sheetView showGridLines="0" topLeftCell="A347" workbookViewId="0">
      <selection activeCell="A329" sqref="A329:XFD32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s="1" customFormat="1" ht="12" customHeight="1">
      <c r="B8" s="32"/>
      <c r="D8" s="27" t="s">
        <v>135</v>
      </c>
      <c r="L8" s="32"/>
    </row>
    <row r="9" spans="2:46" s="1" customFormat="1" ht="30" customHeight="1">
      <c r="B9" s="32"/>
      <c r="E9" s="256" t="s">
        <v>4356</v>
      </c>
      <c r="F9" s="258"/>
      <c r="G9" s="258"/>
      <c r="H9" s="25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8. 11. 2022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1" t="str">
        <f>'Rekapitulácia stavby'!E14</f>
        <v>Vyplň údaj</v>
      </c>
      <c r="F18" s="247"/>
      <c r="G18" s="247"/>
      <c r="H18" s="247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6"/>
      <c r="E27" s="251" t="s">
        <v>1</v>
      </c>
      <c r="F27" s="251"/>
      <c r="G27" s="251"/>
      <c r="H27" s="251"/>
      <c r="L27" s="9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7" t="s">
        <v>35</v>
      </c>
      <c r="J30" s="68">
        <f>ROUND(J127,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98" t="s">
        <v>39</v>
      </c>
      <c r="E33" s="37" t="s">
        <v>40</v>
      </c>
      <c r="F33" s="99">
        <f>ROUND((SUM(BE127:BE358)),  2)</f>
        <v>0</v>
      </c>
      <c r="G33" s="100"/>
      <c r="H33" s="100"/>
      <c r="I33" s="101">
        <v>0.2</v>
      </c>
      <c r="J33" s="99">
        <f>ROUND(((SUM(BE127:BE358))*I33),  2)</f>
        <v>0</v>
      </c>
      <c r="L33" s="32"/>
    </row>
    <row r="34" spans="2:12" s="1" customFormat="1" ht="14.4" customHeight="1">
      <c r="B34" s="32"/>
      <c r="E34" s="37" t="s">
        <v>41</v>
      </c>
      <c r="F34" s="99">
        <f>ROUND((SUM(BF127:BF358)),  2)</f>
        <v>0</v>
      </c>
      <c r="G34" s="100"/>
      <c r="H34" s="100"/>
      <c r="I34" s="101">
        <v>0.2</v>
      </c>
      <c r="J34" s="99">
        <f>ROUND(((SUM(BF127:BF358))*I34),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ROUND((SUM(BG127:BG358)),  2)</f>
        <v>0</v>
      </c>
      <c r="I35" s="102">
        <v>0.2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ROUND((SUM(BH127:BH358)),  2)</f>
        <v>0</v>
      </c>
      <c r="I36" s="102">
        <v>0.2</v>
      </c>
      <c r="J36" s="88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9">
        <f>ROUND((SUM(BI127:BI358)),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103"/>
      <c r="D39" s="104" t="s">
        <v>45</v>
      </c>
      <c r="E39" s="59"/>
      <c r="F39" s="59"/>
      <c r="G39" s="105" t="s">
        <v>46</v>
      </c>
      <c r="H39" s="106" t="s">
        <v>47</v>
      </c>
      <c r="I39" s="59"/>
      <c r="J39" s="107">
        <f>SUM(J30:J37)</f>
        <v>0</v>
      </c>
      <c r="K39" s="10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47" s="1" customFormat="1" ht="12" customHeight="1">
      <c r="B86" s="32"/>
      <c r="C86" s="27" t="s">
        <v>135</v>
      </c>
      <c r="L86" s="32"/>
    </row>
    <row r="87" spans="2:47" s="1" customFormat="1" ht="30" customHeight="1">
      <c r="B87" s="32"/>
      <c r="E87" s="256" t="str">
        <f>E9</f>
        <v>SO 05a - Úpravy plôch nádvoria (spevnené plochy, zelené plochy,opevnenie)</v>
      </c>
      <c r="F87" s="258"/>
      <c r="G87" s="258"/>
      <c r="H87" s="258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>8. 11. 2022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>Slovenské národné múzeum Bratislava</v>
      </c>
      <c r="I91" s="27" t="s">
        <v>29</v>
      </c>
      <c r="J91" s="30" t="str">
        <f>E21</f>
        <v>Štúdio J  J s.r.o. Levoča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Anna Hricová, Ing. Janka Pokryvková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13" t="s">
        <v>142</v>
      </c>
      <c r="J96" s="68">
        <f>J127</f>
        <v>0</v>
      </c>
      <c r="L96" s="32"/>
      <c r="AU96" s="17" t="s">
        <v>143</v>
      </c>
    </row>
    <row r="97" spans="2:12" s="8" customFormat="1" ht="24.9" customHeight="1">
      <c r="B97" s="114"/>
      <c r="D97" s="115" t="s">
        <v>4357</v>
      </c>
      <c r="E97" s="116"/>
      <c r="F97" s="116"/>
      <c r="G97" s="116"/>
      <c r="H97" s="116"/>
      <c r="I97" s="116"/>
      <c r="J97" s="117">
        <f>J128</f>
        <v>0</v>
      </c>
      <c r="L97" s="114"/>
    </row>
    <row r="98" spans="2:12" s="9" customFormat="1" ht="19.95" customHeight="1">
      <c r="B98" s="118"/>
      <c r="D98" s="119" t="s">
        <v>145</v>
      </c>
      <c r="E98" s="120"/>
      <c r="F98" s="120"/>
      <c r="G98" s="120"/>
      <c r="H98" s="120"/>
      <c r="I98" s="120"/>
      <c r="J98" s="121">
        <f>J129</f>
        <v>0</v>
      </c>
      <c r="L98" s="118"/>
    </row>
    <row r="99" spans="2:12" s="9" customFormat="1" ht="19.95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J192</f>
        <v>0</v>
      </c>
      <c r="L99" s="118"/>
    </row>
    <row r="100" spans="2:12" s="9" customFormat="1" ht="19.95" customHeight="1">
      <c r="B100" s="118"/>
      <c r="D100" s="119" t="s">
        <v>147</v>
      </c>
      <c r="E100" s="120"/>
      <c r="F100" s="120"/>
      <c r="G100" s="120"/>
      <c r="H100" s="120"/>
      <c r="I100" s="120"/>
      <c r="J100" s="121">
        <f>J208</f>
        <v>0</v>
      </c>
      <c r="L100" s="118"/>
    </row>
    <row r="101" spans="2:12" s="9" customFormat="1" ht="19.95" customHeight="1">
      <c r="B101" s="118"/>
      <c r="D101" s="119" t="s">
        <v>148</v>
      </c>
      <c r="E101" s="120"/>
      <c r="F101" s="120"/>
      <c r="G101" s="120"/>
      <c r="H101" s="120"/>
      <c r="I101" s="120"/>
      <c r="J101" s="121">
        <f>J240</f>
        <v>0</v>
      </c>
      <c r="L101" s="118"/>
    </row>
    <row r="102" spans="2:12" s="9" customFormat="1" ht="19.95" customHeight="1">
      <c r="B102" s="118"/>
      <c r="D102" s="119" t="s">
        <v>2285</v>
      </c>
      <c r="E102" s="120"/>
      <c r="F102" s="120"/>
      <c r="G102" s="120"/>
      <c r="H102" s="120"/>
      <c r="I102" s="120"/>
      <c r="J102" s="121">
        <f>J271</f>
        <v>0</v>
      </c>
      <c r="L102" s="118"/>
    </row>
    <row r="103" spans="2:12" s="9" customFormat="1" ht="19.95" customHeight="1">
      <c r="B103" s="118"/>
      <c r="D103" s="119" t="s">
        <v>150</v>
      </c>
      <c r="E103" s="120"/>
      <c r="F103" s="120"/>
      <c r="G103" s="120"/>
      <c r="H103" s="120"/>
      <c r="I103" s="120"/>
      <c r="J103" s="121">
        <f>J290</f>
        <v>0</v>
      </c>
      <c r="L103" s="118"/>
    </row>
    <row r="104" spans="2:12" s="9" customFormat="1" ht="19.95" customHeight="1">
      <c r="B104" s="118"/>
      <c r="D104" s="119" t="s">
        <v>151</v>
      </c>
      <c r="E104" s="120"/>
      <c r="F104" s="120"/>
      <c r="G104" s="120"/>
      <c r="H104" s="120"/>
      <c r="I104" s="120"/>
      <c r="J104" s="121">
        <f>J309</f>
        <v>0</v>
      </c>
      <c r="L104" s="118"/>
    </row>
    <row r="105" spans="2:12" s="8" customFormat="1" ht="24.9" customHeight="1">
      <c r="B105" s="114"/>
      <c r="D105" s="115" t="s">
        <v>152</v>
      </c>
      <c r="E105" s="116"/>
      <c r="F105" s="116"/>
      <c r="G105" s="116"/>
      <c r="H105" s="116"/>
      <c r="I105" s="116"/>
      <c r="J105" s="117">
        <f>J316</f>
        <v>0</v>
      </c>
      <c r="L105" s="114"/>
    </row>
    <row r="106" spans="2:12" s="9" customFormat="1" ht="19.95" customHeight="1">
      <c r="B106" s="118"/>
      <c r="D106" s="119" t="s">
        <v>153</v>
      </c>
      <c r="E106" s="120"/>
      <c r="F106" s="120"/>
      <c r="G106" s="120"/>
      <c r="H106" s="120"/>
      <c r="I106" s="120"/>
      <c r="J106" s="121">
        <f>J317</f>
        <v>0</v>
      </c>
      <c r="L106" s="118"/>
    </row>
    <row r="107" spans="2:12" s="9" customFormat="1" ht="19.95" customHeight="1">
      <c r="B107" s="118"/>
      <c r="D107" s="119" t="s">
        <v>159</v>
      </c>
      <c r="E107" s="120"/>
      <c r="F107" s="120"/>
      <c r="G107" s="120"/>
      <c r="H107" s="120"/>
      <c r="I107" s="120"/>
      <c r="J107" s="121">
        <f>J325</f>
        <v>0</v>
      </c>
      <c r="L107" s="118"/>
    </row>
    <row r="108" spans="2:12" s="1" customFormat="1" ht="21.75" customHeight="1">
      <c r="B108" s="32"/>
      <c r="L108" s="32"/>
    </row>
    <row r="109" spans="2:12" s="1" customFormat="1" ht="6.9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63" s="1" customFormat="1" ht="6.9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63" s="1" customFormat="1" ht="24.9" customHeight="1">
      <c r="B114" s="32"/>
      <c r="C114" s="21" t="s">
        <v>163</v>
      </c>
      <c r="L114" s="32"/>
    </row>
    <row r="115" spans="2:63" s="1" customFormat="1" ht="6.9" customHeight="1">
      <c r="B115" s="32"/>
      <c r="L115" s="32"/>
    </row>
    <row r="116" spans="2:63" s="1" customFormat="1" ht="12" customHeight="1">
      <c r="B116" s="32"/>
      <c r="C116" s="27" t="s">
        <v>15</v>
      </c>
      <c r="L116" s="32"/>
    </row>
    <row r="117" spans="2:63" s="1" customFormat="1" ht="26.25" customHeight="1">
      <c r="B117" s="32"/>
      <c r="E117" s="259" t="str">
        <f>E7</f>
        <v>Rekonštrukcia Spišského hradu, Románsky palác a Západné paláce II.etapa</v>
      </c>
      <c r="F117" s="260"/>
      <c r="G117" s="260"/>
      <c r="H117" s="260"/>
      <c r="L117" s="32"/>
    </row>
    <row r="118" spans="2:63" s="1" customFormat="1" ht="12" customHeight="1">
      <c r="B118" s="32"/>
      <c r="C118" s="27" t="s">
        <v>135</v>
      </c>
      <c r="L118" s="32"/>
    </row>
    <row r="119" spans="2:63" s="1" customFormat="1" ht="30" customHeight="1">
      <c r="B119" s="32"/>
      <c r="E119" s="256" t="str">
        <f>E9</f>
        <v>SO 05a - Úpravy plôch nádvoria (spevnené plochy, zelené plochy,opevnenie)</v>
      </c>
      <c r="F119" s="258"/>
      <c r="G119" s="258"/>
      <c r="H119" s="258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F12</f>
        <v xml:space="preserve"> </v>
      </c>
      <c r="I121" s="27" t="s">
        <v>21</v>
      </c>
      <c r="J121" s="55" t="str">
        <f>IF(J12="","",J12)</f>
        <v>8. 11. 2022</v>
      </c>
      <c r="L121" s="32"/>
    </row>
    <row r="122" spans="2:63" s="1" customFormat="1" ht="6.9" customHeight="1">
      <c r="B122" s="32"/>
      <c r="L122" s="32"/>
    </row>
    <row r="123" spans="2:63" s="1" customFormat="1" ht="25.65" customHeight="1">
      <c r="B123" s="32"/>
      <c r="C123" s="27" t="s">
        <v>23</v>
      </c>
      <c r="F123" s="25" t="str">
        <f>E15</f>
        <v>Slovenské národné múzeum Bratislava</v>
      </c>
      <c r="I123" s="27" t="s">
        <v>29</v>
      </c>
      <c r="J123" s="30" t="str">
        <f>E21</f>
        <v>Štúdio J  J s.r.o. Levoča</v>
      </c>
      <c r="L123" s="32"/>
    </row>
    <row r="124" spans="2:63" s="1" customFormat="1" ht="25.65" customHeight="1">
      <c r="B124" s="32"/>
      <c r="C124" s="27" t="s">
        <v>27</v>
      </c>
      <c r="F124" s="25" t="str">
        <f>IF(E18="","",E18)</f>
        <v>Vyplň údaj</v>
      </c>
      <c r="I124" s="27" t="s">
        <v>32</v>
      </c>
      <c r="J124" s="30" t="str">
        <f>E24</f>
        <v>Anna Hricová, Ing. Janka Pokryvková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164</v>
      </c>
      <c r="D126" s="124" t="s">
        <v>60</v>
      </c>
      <c r="E126" s="124" t="s">
        <v>56</v>
      </c>
      <c r="F126" s="124" t="s">
        <v>57</v>
      </c>
      <c r="G126" s="124" t="s">
        <v>165</v>
      </c>
      <c r="H126" s="124" t="s">
        <v>166</v>
      </c>
      <c r="I126" s="124" t="s">
        <v>167</v>
      </c>
      <c r="J126" s="125" t="s">
        <v>141</v>
      </c>
      <c r="K126" s="126" t="s">
        <v>168</v>
      </c>
      <c r="L126" s="122"/>
      <c r="M126" s="61" t="s">
        <v>1</v>
      </c>
      <c r="N126" s="62" t="s">
        <v>39</v>
      </c>
      <c r="O126" s="62" t="s">
        <v>169</v>
      </c>
      <c r="P126" s="62" t="s">
        <v>170</v>
      </c>
      <c r="Q126" s="62" t="s">
        <v>171</v>
      </c>
      <c r="R126" s="62" t="s">
        <v>172</v>
      </c>
      <c r="S126" s="62" t="s">
        <v>173</v>
      </c>
      <c r="T126" s="63" t="s">
        <v>174</v>
      </c>
    </row>
    <row r="127" spans="2:63" s="1" customFormat="1" ht="22.95" customHeight="1">
      <c r="B127" s="32"/>
      <c r="C127" s="66" t="s">
        <v>142</v>
      </c>
      <c r="J127" s="127">
        <f>BK127</f>
        <v>0</v>
      </c>
      <c r="L127" s="32"/>
      <c r="M127" s="64"/>
      <c r="N127" s="56"/>
      <c r="O127" s="56"/>
      <c r="P127" s="128">
        <f>P128+P316</f>
        <v>0</v>
      </c>
      <c r="Q127" s="56"/>
      <c r="R127" s="128">
        <f>R128+R316</f>
        <v>0</v>
      </c>
      <c r="S127" s="56"/>
      <c r="T127" s="129">
        <f>T128+T316</f>
        <v>0</v>
      </c>
      <c r="AT127" s="17" t="s">
        <v>74</v>
      </c>
      <c r="AU127" s="17" t="s">
        <v>143</v>
      </c>
      <c r="BK127" s="130">
        <f>BK128+BK316</f>
        <v>0</v>
      </c>
    </row>
    <row r="128" spans="2:63" s="11" customFormat="1" ht="25.95" customHeight="1">
      <c r="B128" s="131"/>
      <c r="D128" s="132" t="s">
        <v>74</v>
      </c>
      <c r="E128" s="133" t="s">
        <v>175</v>
      </c>
      <c r="F128" s="133" t="s">
        <v>175</v>
      </c>
      <c r="I128" s="134"/>
      <c r="J128" s="135">
        <f>BK128</f>
        <v>0</v>
      </c>
      <c r="L128" s="131"/>
      <c r="M128" s="136"/>
      <c r="P128" s="137">
        <f>P129+P192+P208+P240+P271+P290+P309</f>
        <v>0</v>
      </c>
      <c r="R128" s="137">
        <f>R129+R192+R208+R240+R271+R290+R309</f>
        <v>0</v>
      </c>
      <c r="T128" s="138">
        <f>T129+T192+T208+T240+T271+T290+T309</f>
        <v>0</v>
      </c>
      <c r="AR128" s="132" t="s">
        <v>82</v>
      </c>
      <c r="AT128" s="139" t="s">
        <v>74</v>
      </c>
      <c r="AU128" s="139" t="s">
        <v>75</v>
      </c>
      <c r="AY128" s="132" t="s">
        <v>177</v>
      </c>
      <c r="BK128" s="140">
        <f>BK129+BK192+BK208+BK240+BK271+BK290+BK309</f>
        <v>0</v>
      </c>
    </row>
    <row r="129" spans="2:65" s="11" customFormat="1" ht="22.95" customHeight="1">
      <c r="B129" s="131"/>
      <c r="D129" s="132" t="s">
        <v>74</v>
      </c>
      <c r="E129" s="141" t="s">
        <v>82</v>
      </c>
      <c r="F129" s="141" t="s">
        <v>178</v>
      </c>
      <c r="I129" s="134"/>
      <c r="J129" s="142">
        <f>BK129</f>
        <v>0</v>
      </c>
      <c r="L129" s="131"/>
      <c r="M129" s="136"/>
      <c r="P129" s="137">
        <f>SUM(P130:P191)</f>
        <v>0</v>
      </c>
      <c r="R129" s="137">
        <f>SUM(R130:R191)</f>
        <v>0</v>
      </c>
      <c r="T129" s="138">
        <f>SUM(T130:T191)</f>
        <v>0</v>
      </c>
      <c r="AR129" s="132" t="s">
        <v>82</v>
      </c>
      <c r="AT129" s="139" t="s">
        <v>74</v>
      </c>
      <c r="AU129" s="139" t="s">
        <v>82</v>
      </c>
      <c r="AY129" s="132" t="s">
        <v>177</v>
      </c>
      <c r="BK129" s="140">
        <f>SUM(BK130:BK191)</f>
        <v>0</v>
      </c>
    </row>
    <row r="130" spans="2:65" s="1" customFormat="1" ht="49.2" customHeight="1">
      <c r="B130" s="143"/>
      <c r="C130" s="144" t="s">
        <v>82</v>
      </c>
      <c r="D130" s="144" t="s">
        <v>179</v>
      </c>
      <c r="E130" s="145" t="s">
        <v>4358</v>
      </c>
      <c r="F130" s="146" t="s">
        <v>4359</v>
      </c>
      <c r="G130" s="147" t="s">
        <v>182</v>
      </c>
      <c r="H130" s="148">
        <v>317.89999999999998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41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183</v>
      </c>
      <c r="AT130" s="156" t="s">
        <v>179</v>
      </c>
      <c r="AU130" s="156" t="s">
        <v>88</v>
      </c>
      <c r="AY130" s="17" t="s">
        <v>177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88</v>
      </c>
      <c r="BK130" s="157">
        <f>ROUND(I130*H130,2)</f>
        <v>0</v>
      </c>
      <c r="BL130" s="17" t="s">
        <v>183</v>
      </c>
      <c r="BM130" s="156" t="s">
        <v>88</v>
      </c>
    </row>
    <row r="131" spans="2:65" s="12" customFormat="1">
      <c r="B131" s="158"/>
      <c r="D131" s="159" t="s">
        <v>184</v>
      </c>
      <c r="E131" s="160" t="s">
        <v>1</v>
      </c>
      <c r="F131" s="161" t="s">
        <v>4360</v>
      </c>
      <c r="H131" s="162">
        <v>160.69999999999999</v>
      </c>
      <c r="I131" s="163"/>
      <c r="L131" s="158"/>
      <c r="M131" s="164"/>
      <c r="T131" s="165"/>
      <c r="AT131" s="160" t="s">
        <v>184</v>
      </c>
      <c r="AU131" s="160" t="s">
        <v>88</v>
      </c>
      <c r="AV131" s="12" t="s">
        <v>88</v>
      </c>
      <c r="AW131" s="12" t="s">
        <v>31</v>
      </c>
      <c r="AX131" s="12" t="s">
        <v>75</v>
      </c>
      <c r="AY131" s="160" t="s">
        <v>177</v>
      </c>
    </row>
    <row r="132" spans="2:65" s="12" customFormat="1">
      <c r="B132" s="158"/>
      <c r="D132" s="159" t="s">
        <v>184</v>
      </c>
      <c r="E132" s="160" t="s">
        <v>1</v>
      </c>
      <c r="F132" s="161" t="s">
        <v>4361</v>
      </c>
      <c r="H132" s="162">
        <v>37.200000000000003</v>
      </c>
      <c r="I132" s="163"/>
      <c r="L132" s="158"/>
      <c r="M132" s="164"/>
      <c r="T132" s="165"/>
      <c r="AT132" s="160" t="s">
        <v>184</v>
      </c>
      <c r="AU132" s="160" t="s">
        <v>88</v>
      </c>
      <c r="AV132" s="12" t="s">
        <v>88</v>
      </c>
      <c r="AW132" s="12" t="s">
        <v>31</v>
      </c>
      <c r="AX132" s="12" t="s">
        <v>75</v>
      </c>
      <c r="AY132" s="160" t="s">
        <v>177</v>
      </c>
    </row>
    <row r="133" spans="2:65" s="12" customFormat="1">
      <c r="B133" s="158"/>
      <c r="D133" s="159" t="s">
        <v>184</v>
      </c>
      <c r="E133" s="160" t="s">
        <v>1</v>
      </c>
      <c r="F133" s="161" t="s">
        <v>4362</v>
      </c>
      <c r="H133" s="162">
        <v>120</v>
      </c>
      <c r="I133" s="163"/>
      <c r="L133" s="158"/>
      <c r="M133" s="164"/>
      <c r="T133" s="165"/>
      <c r="AT133" s="160" t="s">
        <v>184</v>
      </c>
      <c r="AU133" s="160" t="s">
        <v>88</v>
      </c>
      <c r="AV133" s="12" t="s">
        <v>88</v>
      </c>
      <c r="AW133" s="12" t="s">
        <v>31</v>
      </c>
      <c r="AX133" s="12" t="s">
        <v>75</v>
      </c>
      <c r="AY133" s="160" t="s">
        <v>177</v>
      </c>
    </row>
    <row r="134" spans="2:65" s="14" customFormat="1">
      <c r="B134" s="173"/>
      <c r="D134" s="159" t="s">
        <v>184</v>
      </c>
      <c r="E134" s="174" t="s">
        <v>1</v>
      </c>
      <c r="F134" s="175" t="s">
        <v>209</v>
      </c>
      <c r="H134" s="176">
        <v>317.89999999999998</v>
      </c>
      <c r="I134" s="177"/>
      <c r="L134" s="173"/>
      <c r="M134" s="178"/>
      <c r="T134" s="179"/>
      <c r="AT134" s="174" t="s">
        <v>184</v>
      </c>
      <c r="AU134" s="174" t="s">
        <v>88</v>
      </c>
      <c r="AV134" s="14" t="s">
        <v>191</v>
      </c>
      <c r="AW134" s="14" t="s">
        <v>31</v>
      </c>
      <c r="AX134" s="14" t="s">
        <v>75</v>
      </c>
      <c r="AY134" s="174" t="s">
        <v>177</v>
      </c>
    </row>
    <row r="135" spans="2:65" s="13" customFormat="1">
      <c r="B135" s="166"/>
      <c r="D135" s="159" t="s">
        <v>184</v>
      </c>
      <c r="E135" s="167" t="s">
        <v>1</v>
      </c>
      <c r="F135" s="168" t="s">
        <v>186</v>
      </c>
      <c r="H135" s="169">
        <v>317.89999999999998</v>
      </c>
      <c r="I135" s="170"/>
      <c r="L135" s="166"/>
      <c r="M135" s="171"/>
      <c r="T135" s="172"/>
      <c r="AT135" s="167" t="s">
        <v>184</v>
      </c>
      <c r="AU135" s="167" t="s">
        <v>88</v>
      </c>
      <c r="AV135" s="13" t="s">
        <v>183</v>
      </c>
      <c r="AW135" s="13" t="s">
        <v>31</v>
      </c>
      <c r="AX135" s="13" t="s">
        <v>82</v>
      </c>
      <c r="AY135" s="167" t="s">
        <v>177</v>
      </c>
    </row>
    <row r="136" spans="2:65" s="1" customFormat="1" ht="33" customHeight="1">
      <c r="B136" s="143"/>
      <c r="C136" s="144" t="s">
        <v>88</v>
      </c>
      <c r="D136" s="144" t="s">
        <v>179</v>
      </c>
      <c r="E136" s="145" t="s">
        <v>2295</v>
      </c>
      <c r="F136" s="146" t="s">
        <v>2296</v>
      </c>
      <c r="G136" s="147" t="s">
        <v>182</v>
      </c>
      <c r="H136" s="148">
        <v>2.14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41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183</v>
      </c>
      <c r="AT136" s="156" t="s">
        <v>179</v>
      </c>
      <c r="AU136" s="156" t="s">
        <v>88</v>
      </c>
      <c r="AY136" s="17" t="s">
        <v>177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88</v>
      </c>
      <c r="BK136" s="157">
        <f>ROUND(I136*H136,2)</f>
        <v>0</v>
      </c>
      <c r="BL136" s="17" t="s">
        <v>183</v>
      </c>
      <c r="BM136" s="156" t="s">
        <v>183</v>
      </c>
    </row>
    <row r="137" spans="2:65" s="12" customFormat="1">
      <c r="B137" s="158"/>
      <c r="D137" s="159" t="s">
        <v>184</v>
      </c>
      <c r="E137" s="160" t="s">
        <v>1</v>
      </c>
      <c r="F137" s="161" t="s">
        <v>4363</v>
      </c>
      <c r="H137" s="162">
        <v>0.54</v>
      </c>
      <c r="I137" s="163"/>
      <c r="L137" s="158"/>
      <c r="M137" s="164"/>
      <c r="T137" s="165"/>
      <c r="AT137" s="160" t="s">
        <v>184</v>
      </c>
      <c r="AU137" s="160" t="s">
        <v>88</v>
      </c>
      <c r="AV137" s="12" t="s">
        <v>88</v>
      </c>
      <c r="AW137" s="12" t="s">
        <v>31</v>
      </c>
      <c r="AX137" s="12" t="s">
        <v>75</v>
      </c>
      <c r="AY137" s="160" t="s">
        <v>177</v>
      </c>
    </row>
    <row r="138" spans="2:65" s="12" customFormat="1">
      <c r="B138" s="158"/>
      <c r="D138" s="159" t="s">
        <v>184</v>
      </c>
      <c r="E138" s="160" t="s">
        <v>1</v>
      </c>
      <c r="F138" s="161" t="s">
        <v>4364</v>
      </c>
      <c r="H138" s="162">
        <v>1.6</v>
      </c>
      <c r="I138" s="163"/>
      <c r="L138" s="158"/>
      <c r="M138" s="164"/>
      <c r="T138" s="165"/>
      <c r="AT138" s="160" t="s">
        <v>184</v>
      </c>
      <c r="AU138" s="160" t="s">
        <v>88</v>
      </c>
      <c r="AV138" s="12" t="s">
        <v>88</v>
      </c>
      <c r="AW138" s="12" t="s">
        <v>31</v>
      </c>
      <c r="AX138" s="12" t="s">
        <v>75</v>
      </c>
      <c r="AY138" s="160" t="s">
        <v>177</v>
      </c>
    </row>
    <row r="139" spans="2:65" s="14" customFormat="1">
      <c r="B139" s="173"/>
      <c r="D139" s="159" t="s">
        <v>184</v>
      </c>
      <c r="E139" s="174" t="s">
        <v>1</v>
      </c>
      <c r="F139" s="175" t="s">
        <v>209</v>
      </c>
      <c r="H139" s="176">
        <v>2.14</v>
      </c>
      <c r="I139" s="177"/>
      <c r="L139" s="173"/>
      <c r="M139" s="178"/>
      <c r="T139" s="179"/>
      <c r="AT139" s="174" t="s">
        <v>184</v>
      </c>
      <c r="AU139" s="174" t="s">
        <v>88</v>
      </c>
      <c r="AV139" s="14" t="s">
        <v>191</v>
      </c>
      <c r="AW139" s="14" t="s">
        <v>31</v>
      </c>
      <c r="AX139" s="14" t="s">
        <v>75</v>
      </c>
      <c r="AY139" s="174" t="s">
        <v>177</v>
      </c>
    </row>
    <row r="140" spans="2:65" s="13" customFormat="1">
      <c r="B140" s="166"/>
      <c r="D140" s="159" t="s">
        <v>184</v>
      </c>
      <c r="E140" s="167" t="s">
        <v>1</v>
      </c>
      <c r="F140" s="168" t="s">
        <v>186</v>
      </c>
      <c r="H140" s="169">
        <v>2.14</v>
      </c>
      <c r="I140" s="170"/>
      <c r="L140" s="166"/>
      <c r="M140" s="171"/>
      <c r="T140" s="172"/>
      <c r="AT140" s="167" t="s">
        <v>184</v>
      </c>
      <c r="AU140" s="167" t="s">
        <v>88</v>
      </c>
      <c r="AV140" s="13" t="s">
        <v>183</v>
      </c>
      <c r="AW140" s="13" t="s">
        <v>31</v>
      </c>
      <c r="AX140" s="13" t="s">
        <v>82</v>
      </c>
      <c r="AY140" s="167" t="s">
        <v>177</v>
      </c>
    </row>
    <row r="141" spans="2:65" s="1" customFormat="1" ht="33" customHeight="1">
      <c r="B141" s="143"/>
      <c r="C141" s="144" t="s">
        <v>191</v>
      </c>
      <c r="D141" s="144" t="s">
        <v>179</v>
      </c>
      <c r="E141" s="145" t="s">
        <v>2295</v>
      </c>
      <c r="F141" s="146" t="s">
        <v>2296</v>
      </c>
      <c r="G141" s="147" t="s">
        <v>182</v>
      </c>
      <c r="H141" s="148">
        <v>5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41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183</v>
      </c>
      <c r="AT141" s="156" t="s">
        <v>179</v>
      </c>
      <c r="AU141" s="156" t="s">
        <v>88</v>
      </c>
      <c r="AY141" s="17" t="s">
        <v>177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88</v>
      </c>
      <c r="BK141" s="157">
        <f>ROUND(I141*H141,2)</f>
        <v>0</v>
      </c>
      <c r="BL141" s="17" t="s">
        <v>183</v>
      </c>
      <c r="BM141" s="156" t="s">
        <v>196</v>
      </c>
    </row>
    <row r="142" spans="2:65" s="12" customFormat="1">
      <c r="B142" s="158"/>
      <c r="D142" s="159" t="s">
        <v>184</v>
      </c>
      <c r="E142" s="160" t="s">
        <v>1</v>
      </c>
      <c r="F142" s="161" t="s">
        <v>2297</v>
      </c>
      <c r="H142" s="162">
        <v>1.8</v>
      </c>
      <c r="I142" s="163"/>
      <c r="L142" s="158"/>
      <c r="M142" s="164"/>
      <c r="T142" s="165"/>
      <c r="AT142" s="160" t="s">
        <v>184</v>
      </c>
      <c r="AU142" s="160" t="s">
        <v>88</v>
      </c>
      <c r="AV142" s="12" t="s">
        <v>88</v>
      </c>
      <c r="AW142" s="12" t="s">
        <v>31</v>
      </c>
      <c r="AX142" s="12" t="s">
        <v>75</v>
      </c>
      <c r="AY142" s="160" t="s">
        <v>177</v>
      </c>
    </row>
    <row r="143" spans="2:65" s="14" customFormat="1">
      <c r="B143" s="173"/>
      <c r="D143" s="159" t="s">
        <v>184</v>
      </c>
      <c r="E143" s="174" t="s">
        <v>1</v>
      </c>
      <c r="F143" s="175" t="s">
        <v>209</v>
      </c>
      <c r="H143" s="176">
        <v>1.8</v>
      </c>
      <c r="I143" s="177"/>
      <c r="L143" s="173"/>
      <c r="M143" s="178"/>
      <c r="T143" s="179"/>
      <c r="AT143" s="174" t="s">
        <v>184</v>
      </c>
      <c r="AU143" s="174" t="s">
        <v>88</v>
      </c>
      <c r="AV143" s="14" t="s">
        <v>191</v>
      </c>
      <c r="AW143" s="14" t="s">
        <v>31</v>
      </c>
      <c r="AX143" s="14" t="s">
        <v>75</v>
      </c>
      <c r="AY143" s="174" t="s">
        <v>177</v>
      </c>
    </row>
    <row r="144" spans="2:65" s="15" customFormat="1">
      <c r="B144" s="180"/>
      <c r="D144" s="159" t="s">
        <v>184</v>
      </c>
      <c r="E144" s="181" t="s">
        <v>1</v>
      </c>
      <c r="F144" s="182" t="s">
        <v>2299</v>
      </c>
      <c r="H144" s="181" t="s">
        <v>1</v>
      </c>
      <c r="I144" s="183"/>
      <c r="L144" s="180"/>
      <c r="M144" s="184"/>
      <c r="T144" s="185"/>
      <c r="AT144" s="181" t="s">
        <v>184</v>
      </c>
      <c r="AU144" s="181" t="s">
        <v>88</v>
      </c>
      <c r="AV144" s="15" t="s">
        <v>82</v>
      </c>
      <c r="AW144" s="15" t="s">
        <v>31</v>
      </c>
      <c r="AX144" s="15" t="s">
        <v>75</v>
      </c>
      <c r="AY144" s="181" t="s">
        <v>177</v>
      </c>
    </row>
    <row r="145" spans="2:65" s="12" customFormat="1">
      <c r="B145" s="158"/>
      <c r="D145" s="159" t="s">
        <v>184</v>
      </c>
      <c r="E145" s="160" t="s">
        <v>1</v>
      </c>
      <c r="F145" s="161" t="s">
        <v>2300</v>
      </c>
      <c r="H145" s="162">
        <v>1.92</v>
      </c>
      <c r="I145" s="163"/>
      <c r="L145" s="158"/>
      <c r="M145" s="164"/>
      <c r="T145" s="165"/>
      <c r="AT145" s="160" t="s">
        <v>184</v>
      </c>
      <c r="AU145" s="160" t="s">
        <v>88</v>
      </c>
      <c r="AV145" s="12" t="s">
        <v>88</v>
      </c>
      <c r="AW145" s="12" t="s">
        <v>31</v>
      </c>
      <c r="AX145" s="12" t="s">
        <v>75</v>
      </c>
      <c r="AY145" s="160" t="s">
        <v>177</v>
      </c>
    </row>
    <row r="146" spans="2:65" s="12" customFormat="1">
      <c r="B146" s="158"/>
      <c r="D146" s="159" t="s">
        <v>184</v>
      </c>
      <c r="E146" s="160" t="s">
        <v>1</v>
      </c>
      <c r="F146" s="161" t="s">
        <v>2301</v>
      </c>
      <c r="H146" s="162">
        <v>0.64</v>
      </c>
      <c r="I146" s="163"/>
      <c r="L146" s="158"/>
      <c r="M146" s="164"/>
      <c r="T146" s="165"/>
      <c r="AT146" s="160" t="s">
        <v>184</v>
      </c>
      <c r="AU146" s="160" t="s">
        <v>88</v>
      </c>
      <c r="AV146" s="12" t="s">
        <v>88</v>
      </c>
      <c r="AW146" s="12" t="s">
        <v>31</v>
      </c>
      <c r="AX146" s="12" t="s">
        <v>75</v>
      </c>
      <c r="AY146" s="160" t="s">
        <v>177</v>
      </c>
    </row>
    <row r="147" spans="2:65" s="12" customFormat="1">
      <c r="B147" s="158"/>
      <c r="D147" s="159" t="s">
        <v>184</v>
      </c>
      <c r="E147" s="160" t="s">
        <v>1</v>
      </c>
      <c r="F147" s="161" t="s">
        <v>2302</v>
      </c>
      <c r="H147" s="162">
        <v>0.64</v>
      </c>
      <c r="I147" s="163"/>
      <c r="L147" s="158"/>
      <c r="M147" s="164"/>
      <c r="T147" s="165"/>
      <c r="AT147" s="160" t="s">
        <v>184</v>
      </c>
      <c r="AU147" s="160" t="s">
        <v>88</v>
      </c>
      <c r="AV147" s="12" t="s">
        <v>88</v>
      </c>
      <c r="AW147" s="12" t="s">
        <v>31</v>
      </c>
      <c r="AX147" s="12" t="s">
        <v>75</v>
      </c>
      <c r="AY147" s="160" t="s">
        <v>177</v>
      </c>
    </row>
    <row r="148" spans="2:65" s="14" customFormat="1">
      <c r="B148" s="173"/>
      <c r="D148" s="159" t="s">
        <v>184</v>
      </c>
      <c r="E148" s="174" t="s">
        <v>1</v>
      </c>
      <c r="F148" s="175" t="s">
        <v>209</v>
      </c>
      <c r="H148" s="176">
        <v>3.2</v>
      </c>
      <c r="I148" s="177"/>
      <c r="L148" s="173"/>
      <c r="M148" s="178"/>
      <c r="T148" s="179"/>
      <c r="AT148" s="174" t="s">
        <v>184</v>
      </c>
      <c r="AU148" s="174" t="s">
        <v>88</v>
      </c>
      <c r="AV148" s="14" t="s">
        <v>191</v>
      </c>
      <c r="AW148" s="14" t="s">
        <v>31</v>
      </c>
      <c r="AX148" s="14" t="s">
        <v>75</v>
      </c>
      <c r="AY148" s="174" t="s">
        <v>177</v>
      </c>
    </row>
    <row r="149" spans="2:65" s="13" customFormat="1">
      <c r="B149" s="166"/>
      <c r="D149" s="159" t="s">
        <v>184</v>
      </c>
      <c r="E149" s="167" t="s">
        <v>1</v>
      </c>
      <c r="F149" s="168" t="s">
        <v>186</v>
      </c>
      <c r="H149" s="169">
        <v>4.9999999999999991</v>
      </c>
      <c r="I149" s="170"/>
      <c r="L149" s="166"/>
      <c r="M149" s="171"/>
      <c r="T149" s="172"/>
      <c r="AT149" s="167" t="s">
        <v>184</v>
      </c>
      <c r="AU149" s="167" t="s">
        <v>88</v>
      </c>
      <c r="AV149" s="13" t="s">
        <v>183</v>
      </c>
      <c r="AW149" s="13" t="s">
        <v>31</v>
      </c>
      <c r="AX149" s="13" t="s">
        <v>82</v>
      </c>
      <c r="AY149" s="167" t="s">
        <v>177</v>
      </c>
    </row>
    <row r="150" spans="2:65" s="1" customFormat="1" ht="24.15" customHeight="1">
      <c r="B150" s="143"/>
      <c r="C150" s="144" t="s">
        <v>183</v>
      </c>
      <c r="D150" s="144" t="s">
        <v>179</v>
      </c>
      <c r="E150" s="145" t="s">
        <v>192</v>
      </c>
      <c r="F150" s="146" t="s">
        <v>193</v>
      </c>
      <c r="G150" s="147" t="s">
        <v>182</v>
      </c>
      <c r="H150" s="148">
        <v>281.79399999999998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41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183</v>
      </c>
      <c r="AT150" s="156" t="s">
        <v>179</v>
      </c>
      <c r="AU150" s="156" t="s">
        <v>88</v>
      </c>
      <c r="AY150" s="17" t="s">
        <v>177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88</v>
      </c>
      <c r="BK150" s="157">
        <f>ROUND(I150*H150,2)</f>
        <v>0</v>
      </c>
      <c r="BL150" s="17" t="s">
        <v>183</v>
      </c>
      <c r="BM150" s="156" t="s">
        <v>206</v>
      </c>
    </row>
    <row r="151" spans="2:65" s="12" customFormat="1">
      <c r="B151" s="158"/>
      <c r="D151" s="159" t="s">
        <v>184</v>
      </c>
      <c r="E151" s="160" t="s">
        <v>1</v>
      </c>
      <c r="F151" s="161" t="s">
        <v>4360</v>
      </c>
      <c r="H151" s="162">
        <v>160.69999999999999</v>
      </c>
      <c r="I151" s="163"/>
      <c r="L151" s="158"/>
      <c r="M151" s="164"/>
      <c r="T151" s="165"/>
      <c r="AT151" s="160" t="s">
        <v>184</v>
      </c>
      <c r="AU151" s="160" t="s">
        <v>88</v>
      </c>
      <c r="AV151" s="12" t="s">
        <v>88</v>
      </c>
      <c r="AW151" s="12" t="s">
        <v>31</v>
      </c>
      <c r="AX151" s="12" t="s">
        <v>75</v>
      </c>
      <c r="AY151" s="160" t="s">
        <v>177</v>
      </c>
    </row>
    <row r="152" spans="2:65" s="12" customFormat="1">
      <c r="B152" s="158"/>
      <c r="D152" s="159" t="s">
        <v>184</v>
      </c>
      <c r="E152" s="160" t="s">
        <v>1</v>
      </c>
      <c r="F152" s="161" t="s">
        <v>4365</v>
      </c>
      <c r="H152" s="162">
        <v>10.103999999999999</v>
      </c>
      <c r="I152" s="163"/>
      <c r="L152" s="158"/>
      <c r="M152" s="164"/>
      <c r="T152" s="165"/>
      <c r="AT152" s="160" t="s">
        <v>184</v>
      </c>
      <c r="AU152" s="160" t="s">
        <v>88</v>
      </c>
      <c r="AV152" s="12" t="s">
        <v>88</v>
      </c>
      <c r="AW152" s="12" t="s">
        <v>31</v>
      </c>
      <c r="AX152" s="12" t="s">
        <v>75</v>
      </c>
      <c r="AY152" s="160" t="s">
        <v>177</v>
      </c>
    </row>
    <row r="153" spans="2:65" s="12" customFormat="1">
      <c r="B153" s="158"/>
      <c r="D153" s="159" t="s">
        <v>184</v>
      </c>
      <c r="E153" s="160" t="s">
        <v>1</v>
      </c>
      <c r="F153" s="161" t="s">
        <v>4366</v>
      </c>
      <c r="H153" s="162">
        <v>61.466999999999999</v>
      </c>
      <c r="I153" s="163"/>
      <c r="L153" s="158"/>
      <c r="M153" s="164"/>
      <c r="T153" s="165"/>
      <c r="AT153" s="160" t="s">
        <v>184</v>
      </c>
      <c r="AU153" s="160" t="s">
        <v>88</v>
      </c>
      <c r="AV153" s="12" t="s">
        <v>88</v>
      </c>
      <c r="AW153" s="12" t="s">
        <v>31</v>
      </c>
      <c r="AX153" s="12" t="s">
        <v>75</v>
      </c>
      <c r="AY153" s="160" t="s">
        <v>177</v>
      </c>
    </row>
    <row r="154" spans="2:65" s="12" customFormat="1">
      <c r="B154" s="158"/>
      <c r="D154" s="159" t="s">
        <v>184</v>
      </c>
      <c r="E154" s="160" t="s">
        <v>1</v>
      </c>
      <c r="F154" s="161" t="s">
        <v>4367</v>
      </c>
      <c r="H154" s="162">
        <v>40.613999999999997</v>
      </c>
      <c r="I154" s="163"/>
      <c r="L154" s="158"/>
      <c r="M154" s="164"/>
      <c r="T154" s="165"/>
      <c r="AT154" s="160" t="s">
        <v>184</v>
      </c>
      <c r="AU154" s="160" t="s">
        <v>88</v>
      </c>
      <c r="AV154" s="12" t="s">
        <v>88</v>
      </c>
      <c r="AW154" s="12" t="s">
        <v>31</v>
      </c>
      <c r="AX154" s="12" t="s">
        <v>75</v>
      </c>
      <c r="AY154" s="160" t="s">
        <v>177</v>
      </c>
    </row>
    <row r="155" spans="2:65" s="14" customFormat="1">
      <c r="B155" s="173"/>
      <c r="D155" s="159" t="s">
        <v>184</v>
      </c>
      <c r="E155" s="174" t="s">
        <v>1</v>
      </c>
      <c r="F155" s="175" t="s">
        <v>209</v>
      </c>
      <c r="H155" s="176">
        <v>272.88499999999993</v>
      </c>
      <c r="I155" s="177"/>
      <c r="L155" s="173"/>
      <c r="M155" s="178"/>
      <c r="T155" s="179"/>
      <c r="AT155" s="174" t="s">
        <v>184</v>
      </c>
      <c r="AU155" s="174" t="s">
        <v>88</v>
      </c>
      <c r="AV155" s="14" t="s">
        <v>191</v>
      </c>
      <c r="AW155" s="14" t="s">
        <v>31</v>
      </c>
      <c r="AX155" s="14" t="s">
        <v>75</v>
      </c>
      <c r="AY155" s="174" t="s">
        <v>177</v>
      </c>
    </row>
    <row r="156" spans="2:65" s="12" customFormat="1">
      <c r="B156" s="158"/>
      <c r="D156" s="159" t="s">
        <v>184</v>
      </c>
      <c r="E156" s="160" t="s">
        <v>1</v>
      </c>
      <c r="F156" s="161" t="s">
        <v>4363</v>
      </c>
      <c r="H156" s="162">
        <v>0.54</v>
      </c>
      <c r="I156" s="163"/>
      <c r="L156" s="158"/>
      <c r="M156" s="164"/>
      <c r="T156" s="165"/>
      <c r="AT156" s="160" t="s">
        <v>184</v>
      </c>
      <c r="AU156" s="160" t="s">
        <v>88</v>
      </c>
      <c r="AV156" s="12" t="s">
        <v>88</v>
      </c>
      <c r="AW156" s="12" t="s">
        <v>31</v>
      </c>
      <c r="AX156" s="12" t="s">
        <v>75</v>
      </c>
      <c r="AY156" s="160" t="s">
        <v>177</v>
      </c>
    </row>
    <row r="157" spans="2:65" s="12" customFormat="1">
      <c r="B157" s="158"/>
      <c r="D157" s="159" t="s">
        <v>184</v>
      </c>
      <c r="E157" s="160" t="s">
        <v>1</v>
      </c>
      <c r="F157" s="161" t="s">
        <v>4364</v>
      </c>
      <c r="H157" s="162">
        <v>1.6</v>
      </c>
      <c r="I157" s="163"/>
      <c r="L157" s="158"/>
      <c r="M157" s="164"/>
      <c r="T157" s="165"/>
      <c r="AT157" s="160" t="s">
        <v>184</v>
      </c>
      <c r="AU157" s="160" t="s">
        <v>88</v>
      </c>
      <c r="AV157" s="12" t="s">
        <v>88</v>
      </c>
      <c r="AW157" s="12" t="s">
        <v>31</v>
      </c>
      <c r="AX157" s="12" t="s">
        <v>75</v>
      </c>
      <c r="AY157" s="160" t="s">
        <v>177</v>
      </c>
    </row>
    <row r="158" spans="2:65" s="14" customFormat="1">
      <c r="B158" s="173"/>
      <c r="D158" s="159" t="s">
        <v>184</v>
      </c>
      <c r="E158" s="174" t="s">
        <v>1</v>
      </c>
      <c r="F158" s="175" t="s">
        <v>209</v>
      </c>
      <c r="H158" s="176">
        <v>2.14</v>
      </c>
      <c r="I158" s="177"/>
      <c r="L158" s="173"/>
      <c r="M158" s="178"/>
      <c r="T158" s="179"/>
      <c r="AT158" s="174" t="s">
        <v>184</v>
      </c>
      <c r="AU158" s="174" t="s">
        <v>88</v>
      </c>
      <c r="AV158" s="14" t="s">
        <v>191</v>
      </c>
      <c r="AW158" s="14" t="s">
        <v>31</v>
      </c>
      <c r="AX158" s="14" t="s">
        <v>75</v>
      </c>
      <c r="AY158" s="174" t="s">
        <v>177</v>
      </c>
    </row>
    <row r="159" spans="2:65" s="12" customFormat="1">
      <c r="B159" s="158"/>
      <c r="D159" s="159" t="s">
        <v>184</v>
      </c>
      <c r="E159" s="160" t="s">
        <v>1</v>
      </c>
      <c r="F159" s="161" t="s">
        <v>4368</v>
      </c>
      <c r="H159" s="162">
        <v>6.7690000000000001</v>
      </c>
      <c r="I159" s="163"/>
      <c r="L159" s="158"/>
      <c r="M159" s="164"/>
      <c r="T159" s="165"/>
      <c r="AT159" s="160" t="s">
        <v>184</v>
      </c>
      <c r="AU159" s="160" t="s">
        <v>88</v>
      </c>
      <c r="AV159" s="12" t="s">
        <v>88</v>
      </c>
      <c r="AW159" s="12" t="s">
        <v>31</v>
      </c>
      <c r="AX159" s="12" t="s">
        <v>75</v>
      </c>
      <c r="AY159" s="160" t="s">
        <v>177</v>
      </c>
    </row>
    <row r="160" spans="2:65" s="13" customFormat="1">
      <c r="B160" s="166"/>
      <c r="D160" s="159" t="s">
        <v>184</v>
      </c>
      <c r="E160" s="167" t="s">
        <v>1</v>
      </c>
      <c r="F160" s="168" t="s">
        <v>186</v>
      </c>
      <c r="H160" s="169">
        <v>281.79399999999998</v>
      </c>
      <c r="I160" s="170"/>
      <c r="L160" s="166"/>
      <c r="M160" s="171"/>
      <c r="T160" s="172"/>
      <c r="AT160" s="167" t="s">
        <v>184</v>
      </c>
      <c r="AU160" s="167" t="s">
        <v>88</v>
      </c>
      <c r="AV160" s="13" t="s">
        <v>183</v>
      </c>
      <c r="AW160" s="13" t="s">
        <v>31</v>
      </c>
      <c r="AX160" s="13" t="s">
        <v>82</v>
      </c>
      <c r="AY160" s="167" t="s">
        <v>177</v>
      </c>
    </row>
    <row r="161" spans="2:65" s="1" customFormat="1" ht="37.950000000000003" customHeight="1">
      <c r="B161" s="143"/>
      <c r="C161" s="144" t="s">
        <v>198</v>
      </c>
      <c r="D161" s="144" t="s">
        <v>179</v>
      </c>
      <c r="E161" s="145" t="s">
        <v>194</v>
      </c>
      <c r="F161" s="146" t="s">
        <v>4369</v>
      </c>
      <c r="G161" s="147" t="s">
        <v>182</v>
      </c>
      <c r="H161" s="148">
        <v>1408.97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41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183</v>
      </c>
      <c r="AT161" s="156" t="s">
        <v>179</v>
      </c>
      <c r="AU161" s="156" t="s">
        <v>88</v>
      </c>
      <c r="AY161" s="17" t="s">
        <v>177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88</v>
      </c>
      <c r="BK161" s="157">
        <f>ROUND(I161*H161,2)</f>
        <v>0</v>
      </c>
      <c r="BL161" s="17" t="s">
        <v>183</v>
      </c>
      <c r="BM161" s="156" t="s">
        <v>214</v>
      </c>
    </row>
    <row r="162" spans="2:65" s="12" customFormat="1">
      <c r="B162" s="158"/>
      <c r="D162" s="159" t="s">
        <v>184</v>
      </c>
      <c r="E162" s="160" t="s">
        <v>1</v>
      </c>
      <c r="F162" s="161" t="s">
        <v>4370</v>
      </c>
      <c r="H162" s="162">
        <v>1408.97</v>
      </c>
      <c r="I162" s="163"/>
      <c r="L162" s="158"/>
      <c r="M162" s="164"/>
      <c r="T162" s="165"/>
      <c r="AT162" s="160" t="s">
        <v>184</v>
      </c>
      <c r="AU162" s="160" t="s">
        <v>88</v>
      </c>
      <c r="AV162" s="12" t="s">
        <v>88</v>
      </c>
      <c r="AW162" s="12" t="s">
        <v>31</v>
      </c>
      <c r="AX162" s="12" t="s">
        <v>75</v>
      </c>
      <c r="AY162" s="160" t="s">
        <v>177</v>
      </c>
    </row>
    <row r="163" spans="2:65" s="13" customFormat="1">
      <c r="B163" s="166"/>
      <c r="D163" s="159" t="s">
        <v>184</v>
      </c>
      <c r="E163" s="167" t="s">
        <v>1</v>
      </c>
      <c r="F163" s="168" t="s">
        <v>186</v>
      </c>
      <c r="H163" s="169">
        <v>1408.97</v>
      </c>
      <c r="I163" s="170"/>
      <c r="L163" s="166"/>
      <c r="M163" s="171"/>
      <c r="T163" s="172"/>
      <c r="AT163" s="167" t="s">
        <v>184</v>
      </c>
      <c r="AU163" s="167" t="s">
        <v>88</v>
      </c>
      <c r="AV163" s="13" t="s">
        <v>183</v>
      </c>
      <c r="AW163" s="13" t="s">
        <v>31</v>
      </c>
      <c r="AX163" s="13" t="s">
        <v>82</v>
      </c>
      <c r="AY163" s="167" t="s">
        <v>177</v>
      </c>
    </row>
    <row r="164" spans="2:65" s="1" customFormat="1" ht="24.15" customHeight="1">
      <c r="B164" s="143"/>
      <c r="C164" s="144" t="s">
        <v>196</v>
      </c>
      <c r="D164" s="144" t="s">
        <v>179</v>
      </c>
      <c r="E164" s="145" t="s">
        <v>2304</v>
      </c>
      <c r="F164" s="146" t="s">
        <v>2305</v>
      </c>
      <c r="G164" s="147" t="s">
        <v>182</v>
      </c>
      <c r="H164" s="148">
        <v>5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41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183</v>
      </c>
      <c r="AT164" s="156" t="s">
        <v>179</v>
      </c>
      <c r="AU164" s="156" t="s">
        <v>88</v>
      </c>
      <c r="AY164" s="17" t="s">
        <v>177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88</v>
      </c>
      <c r="BK164" s="157">
        <f>ROUND(I164*H164,2)</f>
        <v>0</v>
      </c>
      <c r="BL164" s="17" t="s">
        <v>183</v>
      </c>
      <c r="BM164" s="156" t="s">
        <v>220</v>
      </c>
    </row>
    <row r="165" spans="2:65" s="12" customFormat="1">
      <c r="B165" s="158"/>
      <c r="D165" s="159" t="s">
        <v>184</v>
      </c>
      <c r="E165" s="160" t="s">
        <v>1</v>
      </c>
      <c r="F165" s="161" t="s">
        <v>2297</v>
      </c>
      <c r="H165" s="162">
        <v>1.8</v>
      </c>
      <c r="I165" s="163"/>
      <c r="L165" s="158"/>
      <c r="M165" s="164"/>
      <c r="T165" s="165"/>
      <c r="AT165" s="160" t="s">
        <v>184</v>
      </c>
      <c r="AU165" s="160" t="s">
        <v>88</v>
      </c>
      <c r="AV165" s="12" t="s">
        <v>88</v>
      </c>
      <c r="AW165" s="12" t="s">
        <v>31</v>
      </c>
      <c r="AX165" s="12" t="s">
        <v>75</v>
      </c>
      <c r="AY165" s="160" t="s">
        <v>177</v>
      </c>
    </row>
    <row r="166" spans="2:65" s="14" customFormat="1">
      <c r="B166" s="173"/>
      <c r="D166" s="159" t="s">
        <v>184</v>
      </c>
      <c r="E166" s="174" t="s">
        <v>1</v>
      </c>
      <c r="F166" s="175" t="s">
        <v>209</v>
      </c>
      <c r="H166" s="176">
        <v>1.8</v>
      </c>
      <c r="I166" s="177"/>
      <c r="L166" s="173"/>
      <c r="M166" s="178"/>
      <c r="T166" s="179"/>
      <c r="AT166" s="174" t="s">
        <v>184</v>
      </c>
      <c r="AU166" s="174" t="s">
        <v>88</v>
      </c>
      <c r="AV166" s="14" t="s">
        <v>191</v>
      </c>
      <c r="AW166" s="14" t="s">
        <v>31</v>
      </c>
      <c r="AX166" s="14" t="s">
        <v>75</v>
      </c>
      <c r="AY166" s="174" t="s">
        <v>177</v>
      </c>
    </row>
    <row r="167" spans="2:65" s="15" customFormat="1">
      <c r="B167" s="180"/>
      <c r="D167" s="159" t="s">
        <v>184</v>
      </c>
      <c r="E167" s="181" t="s">
        <v>1</v>
      </c>
      <c r="F167" s="182" t="s">
        <v>2299</v>
      </c>
      <c r="H167" s="181" t="s">
        <v>1</v>
      </c>
      <c r="I167" s="183"/>
      <c r="L167" s="180"/>
      <c r="M167" s="184"/>
      <c r="T167" s="185"/>
      <c r="AT167" s="181" t="s">
        <v>184</v>
      </c>
      <c r="AU167" s="181" t="s">
        <v>88</v>
      </c>
      <c r="AV167" s="15" t="s">
        <v>82</v>
      </c>
      <c r="AW167" s="15" t="s">
        <v>31</v>
      </c>
      <c r="AX167" s="15" t="s">
        <v>75</v>
      </c>
      <c r="AY167" s="181" t="s">
        <v>177</v>
      </c>
    </row>
    <row r="168" spans="2:65" s="12" customFormat="1">
      <c r="B168" s="158"/>
      <c r="D168" s="159" t="s">
        <v>184</v>
      </c>
      <c r="E168" s="160" t="s">
        <v>1</v>
      </c>
      <c r="F168" s="161" t="s">
        <v>2300</v>
      </c>
      <c r="H168" s="162">
        <v>1.92</v>
      </c>
      <c r="I168" s="163"/>
      <c r="L168" s="158"/>
      <c r="M168" s="164"/>
      <c r="T168" s="165"/>
      <c r="AT168" s="160" t="s">
        <v>184</v>
      </c>
      <c r="AU168" s="160" t="s">
        <v>88</v>
      </c>
      <c r="AV168" s="12" t="s">
        <v>88</v>
      </c>
      <c r="AW168" s="12" t="s">
        <v>31</v>
      </c>
      <c r="AX168" s="12" t="s">
        <v>75</v>
      </c>
      <c r="AY168" s="160" t="s">
        <v>177</v>
      </c>
    </row>
    <row r="169" spans="2:65" s="12" customFormat="1">
      <c r="B169" s="158"/>
      <c r="D169" s="159" t="s">
        <v>184</v>
      </c>
      <c r="E169" s="160" t="s">
        <v>1</v>
      </c>
      <c r="F169" s="161" t="s">
        <v>2301</v>
      </c>
      <c r="H169" s="162">
        <v>0.64</v>
      </c>
      <c r="I169" s="163"/>
      <c r="L169" s="158"/>
      <c r="M169" s="164"/>
      <c r="T169" s="165"/>
      <c r="AT169" s="160" t="s">
        <v>184</v>
      </c>
      <c r="AU169" s="160" t="s">
        <v>88</v>
      </c>
      <c r="AV169" s="12" t="s">
        <v>88</v>
      </c>
      <c r="AW169" s="12" t="s">
        <v>31</v>
      </c>
      <c r="AX169" s="12" t="s">
        <v>75</v>
      </c>
      <c r="AY169" s="160" t="s">
        <v>177</v>
      </c>
    </row>
    <row r="170" spans="2:65" s="12" customFormat="1">
      <c r="B170" s="158"/>
      <c r="D170" s="159" t="s">
        <v>184</v>
      </c>
      <c r="E170" s="160" t="s">
        <v>1</v>
      </c>
      <c r="F170" s="161" t="s">
        <v>2302</v>
      </c>
      <c r="H170" s="162">
        <v>0.64</v>
      </c>
      <c r="I170" s="163"/>
      <c r="L170" s="158"/>
      <c r="M170" s="164"/>
      <c r="T170" s="165"/>
      <c r="AT170" s="160" t="s">
        <v>184</v>
      </c>
      <c r="AU170" s="160" t="s">
        <v>88</v>
      </c>
      <c r="AV170" s="12" t="s">
        <v>88</v>
      </c>
      <c r="AW170" s="12" t="s">
        <v>31</v>
      </c>
      <c r="AX170" s="12" t="s">
        <v>75</v>
      </c>
      <c r="AY170" s="160" t="s">
        <v>177</v>
      </c>
    </row>
    <row r="171" spans="2:65" s="14" customFormat="1">
      <c r="B171" s="173"/>
      <c r="D171" s="159" t="s">
        <v>184</v>
      </c>
      <c r="E171" s="174" t="s">
        <v>1</v>
      </c>
      <c r="F171" s="175" t="s">
        <v>209</v>
      </c>
      <c r="H171" s="176">
        <v>3.2</v>
      </c>
      <c r="I171" s="177"/>
      <c r="L171" s="173"/>
      <c r="M171" s="178"/>
      <c r="T171" s="179"/>
      <c r="AT171" s="174" t="s">
        <v>184</v>
      </c>
      <c r="AU171" s="174" t="s">
        <v>88</v>
      </c>
      <c r="AV171" s="14" t="s">
        <v>191</v>
      </c>
      <c r="AW171" s="14" t="s">
        <v>31</v>
      </c>
      <c r="AX171" s="14" t="s">
        <v>75</v>
      </c>
      <c r="AY171" s="174" t="s">
        <v>177</v>
      </c>
    </row>
    <row r="172" spans="2:65" s="13" customFormat="1">
      <c r="B172" s="166"/>
      <c r="D172" s="159" t="s">
        <v>184</v>
      </c>
      <c r="E172" s="167" t="s">
        <v>1</v>
      </c>
      <c r="F172" s="168" t="s">
        <v>186</v>
      </c>
      <c r="H172" s="169">
        <v>4.9999999999999991</v>
      </c>
      <c r="I172" s="170"/>
      <c r="L172" s="166"/>
      <c r="M172" s="171"/>
      <c r="T172" s="172"/>
      <c r="AT172" s="167" t="s">
        <v>184</v>
      </c>
      <c r="AU172" s="167" t="s">
        <v>88</v>
      </c>
      <c r="AV172" s="13" t="s">
        <v>183</v>
      </c>
      <c r="AW172" s="13" t="s">
        <v>31</v>
      </c>
      <c r="AX172" s="13" t="s">
        <v>82</v>
      </c>
      <c r="AY172" s="167" t="s">
        <v>177</v>
      </c>
    </row>
    <row r="173" spans="2:65" s="1" customFormat="1" ht="24.15" customHeight="1">
      <c r="B173" s="143"/>
      <c r="C173" s="144" t="s">
        <v>210</v>
      </c>
      <c r="D173" s="144" t="s">
        <v>179</v>
      </c>
      <c r="E173" s="145" t="s">
        <v>2306</v>
      </c>
      <c r="F173" s="146" t="s">
        <v>2307</v>
      </c>
      <c r="G173" s="147" t="s">
        <v>182</v>
      </c>
      <c r="H173" s="148">
        <v>5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41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183</v>
      </c>
      <c r="AT173" s="156" t="s">
        <v>179</v>
      </c>
      <c r="AU173" s="156" t="s">
        <v>88</v>
      </c>
      <c r="AY173" s="17" t="s">
        <v>177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88</v>
      </c>
      <c r="BK173" s="157">
        <f>ROUND(I173*H173,2)</f>
        <v>0</v>
      </c>
      <c r="BL173" s="17" t="s">
        <v>183</v>
      </c>
      <c r="BM173" s="156" t="s">
        <v>225</v>
      </c>
    </row>
    <row r="174" spans="2:65" s="1" customFormat="1" ht="24.15" customHeight="1">
      <c r="B174" s="143"/>
      <c r="C174" s="144" t="s">
        <v>206</v>
      </c>
      <c r="D174" s="144" t="s">
        <v>179</v>
      </c>
      <c r="E174" s="145" t="s">
        <v>2308</v>
      </c>
      <c r="F174" s="146" t="s">
        <v>2309</v>
      </c>
      <c r="G174" s="147" t="s">
        <v>182</v>
      </c>
      <c r="H174" s="148">
        <v>5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41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183</v>
      </c>
      <c r="AT174" s="156" t="s">
        <v>179</v>
      </c>
      <c r="AU174" s="156" t="s">
        <v>88</v>
      </c>
      <c r="AY174" s="17" t="s">
        <v>177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88</v>
      </c>
      <c r="BK174" s="157">
        <f>ROUND(I174*H174,2)</f>
        <v>0</v>
      </c>
      <c r="BL174" s="17" t="s">
        <v>183</v>
      </c>
      <c r="BM174" s="156" t="s">
        <v>229</v>
      </c>
    </row>
    <row r="175" spans="2:65" s="1" customFormat="1" ht="16.5" customHeight="1">
      <c r="B175" s="143"/>
      <c r="C175" s="144" t="s">
        <v>222</v>
      </c>
      <c r="D175" s="144" t="s">
        <v>179</v>
      </c>
      <c r="E175" s="145" t="s">
        <v>4371</v>
      </c>
      <c r="F175" s="146" t="s">
        <v>4372</v>
      </c>
      <c r="G175" s="147" t="s">
        <v>182</v>
      </c>
      <c r="H175" s="148">
        <v>281.79399999999998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41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183</v>
      </c>
      <c r="AT175" s="156" t="s">
        <v>179</v>
      </c>
      <c r="AU175" s="156" t="s">
        <v>88</v>
      </c>
      <c r="AY175" s="17" t="s">
        <v>177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88</v>
      </c>
      <c r="BK175" s="157">
        <f>ROUND(I175*H175,2)</f>
        <v>0</v>
      </c>
      <c r="BL175" s="17" t="s">
        <v>183</v>
      </c>
      <c r="BM175" s="156" t="s">
        <v>234</v>
      </c>
    </row>
    <row r="176" spans="2:65" s="12" customFormat="1">
      <c r="B176" s="158"/>
      <c r="D176" s="159" t="s">
        <v>184</v>
      </c>
      <c r="E176" s="160" t="s">
        <v>1</v>
      </c>
      <c r="F176" s="161" t="s">
        <v>4373</v>
      </c>
      <c r="H176" s="162">
        <v>275.02499999999998</v>
      </c>
      <c r="I176" s="163"/>
      <c r="L176" s="158"/>
      <c r="M176" s="164"/>
      <c r="T176" s="165"/>
      <c r="AT176" s="160" t="s">
        <v>184</v>
      </c>
      <c r="AU176" s="160" t="s">
        <v>88</v>
      </c>
      <c r="AV176" s="12" t="s">
        <v>88</v>
      </c>
      <c r="AW176" s="12" t="s">
        <v>31</v>
      </c>
      <c r="AX176" s="12" t="s">
        <v>75</v>
      </c>
      <c r="AY176" s="160" t="s">
        <v>177</v>
      </c>
    </row>
    <row r="177" spans="2:65" s="12" customFormat="1">
      <c r="B177" s="158"/>
      <c r="D177" s="159" t="s">
        <v>184</v>
      </c>
      <c r="E177" s="160" t="s">
        <v>1</v>
      </c>
      <c r="F177" s="161" t="s">
        <v>4368</v>
      </c>
      <c r="H177" s="162">
        <v>6.7690000000000001</v>
      </c>
      <c r="I177" s="163"/>
      <c r="L177" s="158"/>
      <c r="M177" s="164"/>
      <c r="T177" s="165"/>
      <c r="AT177" s="160" t="s">
        <v>184</v>
      </c>
      <c r="AU177" s="160" t="s">
        <v>88</v>
      </c>
      <c r="AV177" s="12" t="s">
        <v>88</v>
      </c>
      <c r="AW177" s="12" t="s">
        <v>31</v>
      </c>
      <c r="AX177" s="12" t="s">
        <v>75</v>
      </c>
      <c r="AY177" s="160" t="s">
        <v>177</v>
      </c>
    </row>
    <row r="178" spans="2:65" s="14" customFormat="1">
      <c r="B178" s="173"/>
      <c r="D178" s="159" t="s">
        <v>184</v>
      </c>
      <c r="E178" s="174" t="s">
        <v>1</v>
      </c>
      <c r="F178" s="175" t="s">
        <v>209</v>
      </c>
      <c r="H178" s="176">
        <v>281.79399999999998</v>
      </c>
      <c r="I178" s="177"/>
      <c r="L178" s="173"/>
      <c r="M178" s="178"/>
      <c r="T178" s="179"/>
      <c r="AT178" s="174" t="s">
        <v>184</v>
      </c>
      <c r="AU178" s="174" t="s">
        <v>88</v>
      </c>
      <c r="AV178" s="14" t="s">
        <v>191</v>
      </c>
      <c r="AW178" s="14" t="s">
        <v>31</v>
      </c>
      <c r="AX178" s="14" t="s">
        <v>75</v>
      </c>
      <c r="AY178" s="174" t="s">
        <v>177</v>
      </c>
    </row>
    <row r="179" spans="2:65" s="13" customFormat="1">
      <c r="B179" s="166"/>
      <c r="D179" s="159" t="s">
        <v>184</v>
      </c>
      <c r="E179" s="167" t="s">
        <v>1</v>
      </c>
      <c r="F179" s="168" t="s">
        <v>186</v>
      </c>
      <c r="H179" s="169">
        <v>281.79399999999998</v>
      </c>
      <c r="I179" s="170"/>
      <c r="L179" s="166"/>
      <c r="M179" s="171"/>
      <c r="T179" s="172"/>
      <c r="AT179" s="167" t="s">
        <v>184</v>
      </c>
      <c r="AU179" s="167" t="s">
        <v>88</v>
      </c>
      <c r="AV179" s="13" t="s">
        <v>183</v>
      </c>
      <c r="AW179" s="13" t="s">
        <v>31</v>
      </c>
      <c r="AX179" s="13" t="s">
        <v>82</v>
      </c>
      <c r="AY179" s="167" t="s">
        <v>177</v>
      </c>
    </row>
    <row r="180" spans="2:65" s="1" customFormat="1" ht="33" customHeight="1">
      <c r="B180" s="143"/>
      <c r="C180" s="144" t="s">
        <v>214</v>
      </c>
      <c r="D180" s="144" t="s">
        <v>179</v>
      </c>
      <c r="E180" s="145" t="s">
        <v>2310</v>
      </c>
      <c r="F180" s="146" t="s">
        <v>2311</v>
      </c>
      <c r="G180" s="147" t="s">
        <v>182</v>
      </c>
      <c r="H180" s="148">
        <v>5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41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183</v>
      </c>
      <c r="AT180" s="156" t="s">
        <v>179</v>
      </c>
      <c r="AU180" s="156" t="s">
        <v>88</v>
      </c>
      <c r="AY180" s="17" t="s">
        <v>177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88</v>
      </c>
      <c r="BK180" s="157">
        <f>ROUND(I180*H180,2)</f>
        <v>0</v>
      </c>
      <c r="BL180" s="17" t="s">
        <v>183</v>
      </c>
      <c r="BM180" s="156" t="s">
        <v>7</v>
      </c>
    </row>
    <row r="181" spans="2:65" s="1" customFormat="1" ht="16.5" customHeight="1">
      <c r="B181" s="143"/>
      <c r="C181" s="144" t="s">
        <v>231</v>
      </c>
      <c r="D181" s="144" t="s">
        <v>179</v>
      </c>
      <c r="E181" s="145" t="s">
        <v>4374</v>
      </c>
      <c r="F181" s="146" t="s">
        <v>4375</v>
      </c>
      <c r="G181" s="147" t="s">
        <v>182</v>
      </c>
      <c r="H181" s="148">
        <v>275.02499999999998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41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183</v>
      </c>
      <c r="AT181" s="156" t="s">
        <v>179</v>
      </c>
      <c r="AU181" s="156" t="s">
        <v>88</v>
      </c>
      <c r="AY181" s="17" t="s">
        <v>177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88</v>
      </c>
      <c r="BK181" s="157">
        <f>ROUND(I181*H181,2)</f>
        <v>0</v>
      </c>
      <c r="BL181" s="17" t="s">
        <v>183</v>
      </c>
      <c r="BM181" s="156" t="s">
        <v>243</v>
      </c>
    </row>
    <row r="182" spans="2:65" s="12" customFormat="1">
      <c r="B182" s="158"/>
      <c r="D182" s="159" t="s">
        <v>184</v>
      </c>
      <c r="E182" s="160" t="s">
        <v>1</v>
      </c>
      <c r="F182" s="161" t="s">
        <v>4373</v>
      </c>
      <c r="H182" s="162">
        <v>275.02499999999998</v>
      </c>
      <c r="I182" s="163"/>
      <c r="L182" s="158"/>
      <c r="M182" s="164"/>
      <c r="T182" s="165"/>
      <c r="AT182" s="160" t="s">
        <v>184</v>
      </c>
      <c r="AU182" s="160" t="s">
        <v>88</v>
      </c>
      <c r="AV182" s="12" t="s">
        <v>88</v>
      </c>
      <c r="AW182" s="12" t="s">
        <v>31</v>
      </c>
      <c r="AX182" s="12" t="s">
        <v>75</v>
      </c>
      <c r="AY182" s="160" t="s">
        <v>177</v>
      </c>
    </row>
    <row r="183" spans="2:65" s="13" customFormat="1">
      <c r="B183" s="166"/>
      <c r="D183" s="159" t="s">
        <v>184</v>
      </c>
      <c r="E183" s="167" t="s">
        <v>1</v>
      </c>
      <c r="F183" s="168" t="s">
        <v>186</v>
      </c>
      <c r="H183" s="169">
        <v>275.02499999999998</v>
      </c>
      <c r="I183" s="170"/>
      <c r="L183" s="166"/>
      <c r="M183" s="171"/>
      <c r="T183" s="172"/>
      <c r="AT183" s="167" t="s">
        <v>184</v>
      </c>
      <c r="AU183" s="167" t="s">
        <v>88</v>
      </c>
      <c r="AV183" s="13" t="s">
        <v>183</v>
      </c>
      <c r="AW183" s="13" t="s">
        <v>31</v>
      </c>
      <c r="AX183" s="13" t="s">
        <v>82</v>
      </c>
      <c r="AY183" s="167" t="s">
        <v>177</v>
      </c>
    </row>
    <row r="184" spans="2:65" s="1" customFormat="1" ht="24.15" customHeight="1">
      <c r="B184" s="143"/>
      <c r="C184" s="144" t="s">
        <v>220</v>
      </c>
      <c r="D184" s="144" t="s">
        <v>179</v>
      </c>
      <c r="E184" s="145" t="s">
        <v>4376</v>
      </c>
      <c r="F184" s="146" t="s">
        <v>4377</v>
      </c>
      <c r="G184" s="147" t="s">
        <v>205</v>
      </c>
      <c r="H184" s="148">
        <v>135.38200000000001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41</v>
      </c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AR184" s="156" t="s">
        <v>183</v>
      </c>
      <c r="AT184" s="156" t="s">
        <v>179</v>
      </c>
      <c r="AU184" s="156" t="s">
        <v>88</v>
      </c>
      <c r="AY184" s="17" t="s">
        <v>177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88</v>
      </c>
      <c r="BK184" s="157">
        <f>ROUND(I184*H184,2)</f>
        <v>0</v>
      </c>
      <c r="BL184" s="17" t="s">
        <v>183</v>
      </c>
      <c r="BM184" s="156" t="s">
        <v>248</v>
      </c>
    </row>
    <row r="185" spans="2:65" s="1" customFormat="1" ht="24.15" customHeight="1">
      <c r="B185" s="143"/>
      <c r="C185" s="186" t="s">
        <v>240</v>
      </c>
      <c r="D185" s="186" t="s">
        <v>444</v>
      </c>
      <c r="E185" s="187" t="s">
        <v>4378</v>
      </c>
      <c r="F185" s="188" t="s">
        <v>4379</v>
      </c>
      <c r="G185" s="189" t="s">
        <v>882</v>
      </c>
      <c r="H185" s="190">
        <v>12.183999999999999</v>
      </c>
      <c r="I185" s="191"/>
      <c r="J185" s="192">
        <f>ROUND(I185*H185,2)</f>
        <v>0</v>
      </c>
      <c r="K185" s="193"/>
      <c r="L185" s="194"/>
      <c r="M185" s="195" t="s">
        <v>1</v>
      </c>
      <c r="N185" s="196" t="s">
        <v>41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206</v>
      </c>
      <c r="AT185" s="156" t="s">
        <v>444</v>
      </c>
      <c r="AU185" s="156" t="s">
        <v>88</v>
      </c>
      <c r="AY185" s="17" t="s">
        <v>177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88</v>
      </c>
      <c r="BK185" s="157">
        <f>ROUND(I185*H185,2)</f>
        <v>0</v>
      </c>
      <c r="BL185" s="17" t="s">
        <v>183</v>
      </c>
      <c r="BM185" s="156" t="s">
        <v>252</v>
      </c>
    </row>
    <row r="186" spans="2:65" s="12" customFormat="1">
      <c r="B186" s="158"/>
      <c r="D186" s="159" t="s">
        <v>184</v>
      </c>
      <c r="E186" s="160" t="s">
        <v>1</v>
      </c>
      <c r="F186" s="161" t="s">
        <v>4380</v>
      </c>
      <c r="H186" s="162">
        <v>12.183999999999999</v>
      </c>
      <c r="I186" s="163"/>
      <c r="L186" s="158"/>
      <c r="M186" s="164"/>
      <c r="T186" s="165"/>
      <c r="AT186" s="160" t="s">
        <v>184</v>
      </c>
      <c r="AU186" s="160" t="s">
        <v>88</v>
      </c>
      <c r="AV186" s="12" t="s">
        <v>88</v>
      </c>
      <c r="AW186" s="12" t="s">
        <v>31</v>
      </c>
      <c r="AX186" s="12" t="s">
        <v>75</v>
      </c>
      <c r="AY186" s="160" t="s">
        <v>177</v>
      </c>
    </row>
    <row r="187" spans="2:65" s="13" customFormat="1">
      <c r="B187" s="166"/>
      <c r="D187" s="159" t="s">
        <v>184</v>
      </c>
      <c r="E187" s="167" t="s">
        <v>1</v>
      </c>
      <c r="F187" s="168" t="s">
        <v>186</v>
      </c>
      <c r="H187" s="169">
        <v>12.183999999999999</v>
      </c>
      <c r="I187" s="170"/>
      <c r="L187" s="166"/>
      <c r="M187" s="171"/>
      <c r="T187" s="172"/>
      <c r="AT187" s="167" t="s">
        <v>184</v>
      </c>
      <c r="AU187" s="167" t="s">
        <v>88</v>
      </c>
      <c r="AV187" s="13" t="s">
        <v>183</v>
      </c>
      <c r="AW187" s="13" t="s">
        <v>31</v>
      </c>
      <c r="AX187" s="13" t="s">
        <v>82</v>
      </c>
      <c r="AY187" s="167" t="s">
        <v>177</v>
      </c>
    </row>
    <row r="188" spans="2:65" s="1" customFormat="1" ht="21.75" customHeight="1">
      <c r="B188" s="143"/>
      <c r="C188" s="144" t="s">
        <v>225</v>
      </c>
      <c r="D188" s="144" t="s">
        <v>179</v>
      </c>
      <c r="E188" s="145" t="s">
        <v>4381</v>
      </c>
      <c r="F188" s="146" t="s">
        <v>4382</v>
      </c>
      <c r="G188" s="147" t="s">
        <v>205</v>
      </c>
      <c r="H188" s="148">
        <v>135.38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41</v>
      </c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56" t="s">
        <v>183</v>
      </c>
      <c r="AT188" s="156" t="s">
        <v>179</v>
      </c>
      <c r="AU188" s="156" t="s">
        <v>88</v>
      </c>
      <c r="AY188" s="17" t="s">
        <v>177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88</v>
      </c>
      <c r="BK188" s="157">
        <f>ROUND(I188*H188,2)</f>
        <v>0</v>
      </c>
      <c r="BL188" s="17" t="s">
        <v>183</v>
      </c>
      <c r="BM188" s="156" t="s">
        <v>255</v>
      </c>
    </row>
    <row r="189" spans="2:65" s="1" customFormat="1" ht="16.5" customHeight="1">
      <c r="B189" s="143"/>
      <c r="C189" s="144" t="s">
        <v>250</v>
      </c>
      <c r="D189" s="144" t="s">
        <v>179</v>
      </c>
      <c r="E189" s="145" t="s">
        <v>4383</v>
      </c>
      <c r="F189" s="146" t="s">
        <v>4384</v>
      </c>
      <c r="G189" s="147" t="s">
        <v>205</v>
      </c>
      <c r="H189" s="148">
        <v>135.38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41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183</v>
      </c>
      <c r="AT189" s="156" t="s">
        <v>179</v>
      </c>
      <c r="AU189" s="156" t="s">
        <v>88</v>
      </c>
      <c r="AY189" s="17" t="s">
        <v>177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88</v>
      </c>
      <c r="BK189" s="157">
        <f>ROUND(I189*H189,2)</f>
        <v>0</v>
      </c>
      <c r="BL189" s="17" t="s">
        <v>183</v>
      </c>
      <c r="BM189" s="156" t="s">
        <v>261</v>
      </c>
    </row>
    <row r="190" spans="2:65" s="12" customFormat="1">
      <c r="B190" s="158"/>
      <c r="D190" s="159" t="s">
        <v>184</v>
      </c>
      <c r="E190" s="160" t="s">
        <v>1</v>
      </c>
      <c r="F190" s="161" t="s">
        <v>4385</v>
      </c>
      <c r="H190" s="162">
        <v>135.38</v>
      </c>
      <c r="I190" s="163"/>
      <c r="L190" s="158"/>
      <c r="M190" s="164"/>
      <c r="T190" s="165"/>
      <c r="AT190" s="160" t="s">
        <v>184</v>
      </c>
      <c r="AU190" s="160" t="s">
        <v>88</v>
      </c>
      <c r="AV190" s="12" t="s">
        <v>88</v>
      </c>
      <c r="AW190" s="12" t="s">
        <v>31</v>
      </c>
      <c r="AX190" s="12" t="s">
        <v>75</v>
      </c>
      <c r="AY190" s="160" t="s">
        <v>177</v>
      </c>
    </row>
    <row r="191" spans="2:65" s="13" customFormat="1">
      <c r="B191" s="166"/>
      <c r="D191" s="159" t="s">
        <v>184</v>
      </c>
      <c r="E191" s="167" t="s">
        <v>1</v>
      </c>
      <c r="F191" s="168" t="s">
        <v>186</v>
      </c>
      <c r="H191" s="169">
        <v>135.38</v>
      </c>
      <c r="I191" s="170"/>
      <c r="L191" s="166"/>
      <c r="M191" s="171"/>
      <c r="T191" s="172"/>
      <c r="AT191" s="167" t="s">
        <v>184</v>
      </c>
      <c r="AU191" s="167" t="s">
        <v>88</v>
      </c>
      <c r="AV191" s="13" t="s">
        <v>183</v>
      </c>
      <c r="AW191" s="13" t="s">
        <v>31</v>
      </c>
      <c r="AX191" s="13" t="s">
        <v>82</v>
      </c>
      <c r="AY191" s="167" t="s">
        <v>177</v>
      </c>
    </row>
    <row r="192" spans="2:65" s="11" customFormat="1" ht="22.95" customHeight="1">
      <c r="B192" s="131"/>
      <c r="D192" s="132" t="s">
        <v>74</v>
      </c>
      <c r="E192" s="141" t="s">
        <v>88</v>
      </c>
      <c r="F192" s="141" t="s">
        <v>202</v>
      </c>
      <c r="I192" s="134"/>
      <c r="J192" s="142">
        <f>BK192</f>
        <v>0</v>
      </c>
      <c r="L192" s="131"/>
      <c r="M192" s="136"/>
      <c r="P192" s="137">
        <f>SUM(P193:P207)</f>
        <v>0</v>
      </c>
      <c r="R192" s="137">
        <f>SUM(R193:R207)</f>
        <v>0</v>
      </c>
      <c r="T192" s="138">
        <f>SUM(T193:T207)</f>
        <v>0</v>
      </c>
      <c r="AR192" s="132" t="s">
        <v>82</v>
      </c>
      <c r="AT192" s="139" t="s">
        <v>74</v>
      </c>
      <c r="AU192" s="139" t="s">
        <v>82</v>
      </c>
      <c r="AY192" s="132" t="s">
        <v>177</v>
      </c>
      <c r="BK192" s="140">
        <f>SUM(BK193:BK207)</f>
        <v>0</v>
      </c>
    </row>
    <row r="193" spans="2:65" s="1" customFormat="1" ht="16.5" customHeight="1">
      <c r="B193" s="143"/>
      <c r="C193" s="144" t="s">
        <v>229</v>
      </c>
      <c r="D193" s="144" t="s">
        <v>179</v>
      </c>
      <c r="E193" s="145" t="s">
        <v>2327</v>
      </c>
      <c r="F193" s="146" t="s">
        <v>2328</v>
      </c>
      <c r="G193" s="147" t="s">
        <v>182</v>
      </c>
      <c r="H193" s="148">
        <v>2.944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41</v>
      </c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183</v>
      </c>
      <c r="AT193" s="156" t="s">
        <v>179</v>
      </c>
      <c r="AU193" s="156" t="s">
        <v>88</v>
      </c>
      <c r="AY193" s="17" t="s">
        <v>177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88</v>
      </c>
      <c r="BK193" s="157">
        <f>ROUND(I193*H193,2)</f>
        <v>0</v>
      </c>
      <c r="BL193" s="17" t="s">
        <v>183</v>
      </c>
      <c r="BM193" s="156" t="s">
        <v>264</v>
      </c>
    </row>
    <row r="194" spans="2:65" s="15" customFormat="1">
      <c r="B194" s="180"/>
      <c r="D194" s="159" t="s">
        <v>184</v>
      </c>
      <c r="E194" s="181" t="s">
        <v>1</v>
      </c>
      <c r="F194" s="182" t="s">
        <v>2299</v>
      </c>
      <c r="H194" s="181" t="s">
        <v>1</v>
      </c>
      <c r="I194" s="183"/>
      <c r="L194" s="180"/>
      <c r="M194" s="184"/>
      <c r="T194" s="185"/>
      <c r="AT194" s="181" t="s">
        <v>184</v>
      </c>
      <c r="AU194" s="181" t="s">
        <v>88</v>
      </c>
      <c r="AV194" s="15" t="s">
        <v>82</v>
      </c>
      <c r="AW194" s="15" t="s">
        <v>31</v>
      </c>
      <c r="AX194" s="15" t="s">
        <v>75</v>
      </c>
      <c r="AY194" s="181" t="s">
        <v>177</v>
      </c>
    </row>
    <row r="195" spans="2:65" s="12" customFormat="1">
      <c r="B195" s="158"/>
      <c r="D195" s="159" t="s">
        <v>184</v>
      </c>
      <c r="E195" s="160" t="s">
        <v>1</v>
      </c>
      <c r="F195" s="161" t="s">
        <v>2300</v>
      </c>
      <c r="H195" s="162">
        <v>1.92</v>
      </c>
      <c r="I195" s="163"/>
      <c r="L195" s="158"/>
      <c r="M195" s="164"/>
      <c r="T195" s="165"/>
      <c r="AT195" s="160" t="s">
        <v>184</v>
      </c>
      <c r="AU195" s="160" t="s">
        <v>88</v>
      </c>
      <c r="AV195" s="12" t="s">
        <v>88</v>
      </c>
      <c r="AW195" s="12" t="s">
        <v>31</v>
      </c>
      <c r="AX195" s="12" t="s">
        <v>75</v>
      </c>
      <c r="AY195" s="160" t="s">
        <v>177</v>
      </c>
    </row>
    <row r="196" spans="2:65" s="12" customFormat="1">
      <c r="B196" s="158"/>
      <c r="D196" s="159" t="s">
        <v>184</v>
      </c>
      <c r="E196" s="160" t="s">
        <v>1</v>
      </c>
      <c r="F196" s="161" t="s">
        <v>2329</v>
      </c>
      <c r="H196" s="162">
        <v>0.51200000000000001</v>
      </c>
      <c r="I196" s="163"/>
      <c r="L196" s="158"/>
      <c r="M196" s="164"/>
      <c r="T196" s="165"/>
      <c r="AT196" s="160" t="s">
        <v>184</v>
      </c>
      <c r="AU196" s="160" t="s">
        <v>88</v>
      </c>
      <c r="AV196" s="12" t="s">
        <v>88</v>
      </c>
      <c r="AW196" s="12" t="s">
        <v>31</v>
      </c>
      <c r="AX196" s="12" t="s">
        <v>75</v>
      </c>
      <c r="AY196" s="160" t="s">
        <v>177</v>
      </c>
    </row>
    <row r="197" spans="2:65" s="12" customFormat="1">
      <c r="B197" s="158"/>
      <c r="D197" s="159" t="s">
        <v>184</v>
      </c>
      <c r="E197" s="160" t="s">
        <v>1</v>
      </c>
      <c r="F197" s="161" t="s">
        <v>2330</v>
      </c>
      <c r="H197" s="162">
        <v>0.51200000000000001</v>
      </c>
      <c r="I197" s="163"/>
      <c r="L197" s="158"/>
      <c r="M197" s="164"/>
      <c r="T197" s="165"/>
      <c r="AT197" s="160" t="s">
        <v>184</v>
      </c>
      <c r="AU197" s="160" t="s">
        <v>88</v>
      </c>
      <c r="AV197" s="12" t="s">
        <v>88</v>
      </c>
      <c r="AW197" s="12" t="s">
        <v>31</v>
      </c>
      <c r="AX197" s="12" t="s">
        <v>75</v>
      </c>
      <c r="AY197" s="160" t="s">
        <v>177</v>
      </c>
    </row>
    <row r="198" spans="2:65" s="14" customFormat="1">
      <c r="B198" s="173"/>
      <c r="D198" s="159" t="s">
        <v>184</v>
      </c>
      <c r="E198" s="174" t="s">
        <v>1</v>
      </c>
      <c r="F198" s="175" t="s">
        <v>209</v>
      </c>
      <c r="H198" s="176">
        <v>2.944</v>
      </c>
      <c r="I198" s="177"/>
      <c r="L198" s="173"/>
      <c r="M198" s="178"/>
      <c r="T198" s="179"/>
      <c r="AT198" s="174" t="s">
        <v>184</v>
      </c>
      <c r="AU198" s="174" t="s">
        <v>88</v>
      </c>
      <c r="AV198" s="14" t="s">
        <v>191</v>
      </c>
      <c r="AW198" s="14" t="s">
        <v>31</v>
      </c>
      <c r="AX198" s="14" t="s">
        <v>75</v>
      </c>
      <c r="AY198" s="174" t="s">
        <v>177</v>
      </c>
    </row>
    <row r="199" spans="2:65" s="13" customFormat="1">
      <c r="B199" s="166"/>
      <c r="D199" s="159" t="s">
        <v>184</v>
      </c>
      <c r="E199" s="167" t="s">
        <v>1</v>
      </c>
      <c r="F199" s="168" t="s">
        <v>186</v>
      </c>
      <c r="H199" s="169">
        <v>2.944</v>
      </c>
      <c r="I199" s="170"/>
      <c r="L199" s="166"/>
      <c r="M199" s="171"/>
      <c r="T199" s="172"/>
      <c r="AT199" s="167" t="s">
        <v>184</v>
      </c>
      <c r="AU199" s="167" t="s">
        <v>88</v>
      </c>
      <c r="AV199" s="13" t="s">
        <v>183</v>
      </c>
      <c r="AW199" s="13" t="s">
        <v>31</v>
      </c>
      <c r="AX199" s="13" t="s">
        <v>82</v>
      </c>
      <c r="AY199" s="167" t="s">
        <v>177</v>
      </c>
    </row>
    <row r="200" spans="2:65" s="1" customFormat="1" ht="16.5" customHeight="1">
      <c r="B200" s="143"/>
      <c r="C200" s="144" t="s">
        <v>257</v>
      </c>
      <c r="D200" s="144" t="s">
        <v>179</v>
      </c>
      <c r="E200" s="145" t="s">
        <v>2353</v>
      </c>
      <c r="F200" s="146" t="s">
        <v>4386</v>
      </c>
      <c r="G200" s="147" t="s">
        <v>205</v>
      </c>
      <c r="H200" s="148">
        <v>20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41</v>
      </c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183</v>
      </c>
      <c r="AT200" s="156" t="s">
        <v>179</v>
      </c>
      <c r="AU200" s="156" t="s">
        <v>88</v>
      </c>
      <c r="AY200" s="17" t="s">
        <v>177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88</v>
      </c>
      <c r="BK200" s="157">
        <f>ROUND(I200*H200,2)</f>
        <v>0</v>
      </c>
      <c r="BL200" s="17" t="s">
        <v>183</v>
      </c>
      <c r="BM200" s="156" t="s">
        <v>276</v>
      </c>
    </row>
    <row r="201" spans="2:65" s="12" customFormat="1">
      <c r="B201" s="158"/>
      <c r="D201" s="159" t="s">
        <v>184</v>
      </c>
      <c r="E201" s="160" t="s">
        <v>1</v>
      </c>
      <c r="F201" s="161" t="s">
        <v>4387</v>
      </c>
      <c r="H201" s="162">
        <v>5</v>
      </c>
      <c r="I201" s="163"/>
      <c r="L201" s="158"/>
      <c r="M201" s="164"/>
      <c r="T201" s="165"/>
      <c r="AT201" s="160" t="s">
        <v>184</v>
      </c>
      <c r="AU201" s="160" t="s">
        <v>88</v>
      </c>
      <c r="AV201" s="12" t="s">
        <v>88</v>
      </c>
      <c r="AW201" s="12" t="s">
        <v>31</v>
      </c>
      <c r="AX201" s="12" t="s">
        <v>75</v>
      </c>
      <c r="AY201" s="160" t="s">
        <v>177</v>
      </c>
    </row>
    <row r="202" spans="2:65" s="12" customFormat="1" ht="20.399999999999999">
      <c r="B202" s="158"/>
      <c r="D202" s="159" t="s">
        <v>184</v>
      </c>
      <c r="E202" s="160" t="s">
        <v>1</v>
      </c>
      <c r="F202" s="161" t="s">
        <v>4388</v>
      </c>
      <c r="H202" s="162">
        <v>15</v>
      </c>
      <c r="I202" s="163"/>
      <c r="L202" s="158"/>
      <c r="M202" s="164"/>
      <c r="T202" s="165"/>
      <c r="AT202" s="160" t="s">
        <v>184</v>
      </c>
      <c r="AU202" s="160" t="s">
        <v>88</v>
      </c>
      <c r="AV202" s="12" t="s">
        <v>88</v>
      </c>
      <c r="AW202" s="12" t="s">
        <v>31</v>
      </c>
      <c r="AX202" s="12" t="s">
        <v>75</v>
      </c>
      <c r="AY202" s="160" t="s">
        <v>177</v>
      </c>
    </row>
    <row r="203" spans="2:65" s="14" customFormat="1">
      <c r="B203" s="173"/>
      <c r="D203" s="159" t="s">
        <v>184</v>
      </c>
      <c r="E203" s="174" t="s">
        <v>1</v>
      </c>
      <c r="F203" s="175" t="s">
        <v>209</v>
      </c>
      <c r="H203" s="176">
        <v>20</v>
      </c>
      <c r="I203" s="177"/>
      <c r="L203" s="173"/>
      <c r="M203" s="178"/>
      <c r="T203" s="179"/>
      <c r="AT203" s="174" t="s">
        <v>184</v>
      </c>
      <c r="AU203" s="174" t="s">
        <v>88</v>
      </c>
      <c r="AV203" s="14" t="s">
        <v>191</v>
      </c>
      <c r="AW203" s="14" t="s">
        <v>31</v>
      </c>
      <c r="AX203" s="14" t="s">
        <v>75</v>
      </c>
      <c r="AY203" s="174" t="s">
        <v>177</v>
      </c>
    </row>
    <row r="204" spans="2:65" s="13" customFormat="1">
      <c r="B204" s="166"/>
      <c r="D204" s="159" t="s">
        <v>184</v>
      </c>
      <c r="E204" s="167" t="s">
        <v>1</v>
      </c>
      <c r="F204" s="168" t="s">
        <v>186</v>
      </c>
      <c r="H204" s="169">
        <v>20</v>
      </c>
      <c r="I204" s="170"/>
      <c r="L204" s="166"/>
      <c r="M204" s="171"/>
      <c r="T204" s="172"/>
      <c r="AT204" s="167" t="s">
        <v>184</v>
      </c>
      <c r="AU204" s="167" t="s">
        <v>88</v>
      </c>
      <c r="AV204" s="13" t="s">
        <v>183</v>
      </c>
      <c r="AW204" s="13" t="s">
        <v>31</v>
      </c>
      <c r="AX204" s="13" t="s">
        <v>82</v>
      </c>
      <c r="AY204" s="167" t="s">
        <v>177</v>
      </c>
    </row>
    <row r="205" spans="2:65" s="272" customFormat="1" ht="24.15" customHeight="1">
      <c r="B205" s="262"/>
      <c r="C205" s="278" t="s">
        <v>234</v>
      </c>
      <c r="D205" s="278" t="s">
        <v>179</v>
      </c>
      <c r="E205" s="279" t="s">
        <v>4389</v>
      </c>
      <c r="F205" s="280" t="s">
        <v>4565</v>
      </c>
      <c r="G205" s="281" t="s">
        <v>205</v>
      </c>
      <c r="H205" s="282">
        <v>25</v>
      </c>
      <c r="I205" s="282"/>
      <c r="J205" s="283">
        <f>ROUND(I205*H205,2)</f>
        <v>0</v>
      </c>
      <c r="K205" s="284"/>
      <c r="L205" s="285"/>
      <c r="M205" s="286" t="s">
        <v>1</v>
      </c>
      <c r="N205" s="287" t="s">
        <v>41</v>
      </c>
      <c r="P205" s="273">
        <f>O205*H205</f>
        <v>0</v>
      </c>
      <c r="Q205" s="273">
        <v>0</v>
      </c>
      <c r="R205" s="273">
        <f>Q205*H205</f>
        <v>0</v>
      </c>
      <c r="S205" s="273">
        <v>0</v>
      </c>
      <c r="T205" s="274">
        <f>S205*H205</f>
        <v>0</v>
      </c>
      <c r="AR205" s="275" t="s">
        <v>183</v>
      </c>
      <c r="AT205" s="275" t="s">
        <v>179</v>
      </c>
      <c r="AU205" s="275" t="s">
        <v>88</v>
      </c>
      <c r="AY205" s="276" t="s">
        <v>177</v>
      </c>
      <c r="BE205" s="277">
        <f>IF(N205="základná",J205,0)</f>
        <v>0</v>
      </c>
      <c r="BF205" s="277">
        <f>IF(N205="znížená",J205,0)</f>
        <v>0</v>
      </c>
      <c r="BG205" s="277">
        <f>IF(N205="zákl. prenesená",J205,0)</f>
        <v>0</v>
      </c>
      <c r="BH205" s="277">
        <f>IF(N205="zníž. prenesená",J205,0)</f>
        <v>0</v>
      </c>
      <c r="BI205" s="277">
        <f>IF(N205="nulová",J205,0)</f>
        <v>0</v>
      </c>
      <c r="BJ205" s="276" t="s">
        <v>88</v>
      </c>
      <c r="BK205" s="277">
        <f>ROUND(I205*H205,2)</f>
        <v>0</v>
      </c>
      <c r="BL205" s="276" t="s">
        <v>183</v>
      </c>
      <c r="BM205" s="275" t="s">
        <v>296</v>
      </c>
    </row>
    <row r="206" spans="2:65" s="12" customFormat="1">
      <c r="B206" s="158"/>
      <c r="D206" s="159" t="s">
        <v>184</v>
      </c>
      <c r="E206" s="160" t="s">
        <v>1</v>
      </c>
      <c r="F206" s="161" t="s">
        <v>4390</v>
      </c>
      <c r="H206" s="162">
        <v>25</v>
      </c>
      <c r="I206" s="163"/>
      <c r="L206" s="158"/>
      <c r="M206" s="164"/>
      <c r="T206" s="165"/>
      <c r="AT206" s="160" t="s">
        <v>184</v>
      </c>
      <c r="AU206" s="160" t="s">
        <v>88</v>
      </c>
      <c r="AV206" s="12" t="s">
        <v>88</v>
      </c>
      <c r="AW206" s="12" t="s">
        <v>31</v>
      </c>
      <c r="AX206" s="12" t="s">
        <v>75</v>
      </c>
      <c r="AY206" s="160" t="s">
        <v>177</v>
      </c>
    </row>
    <row r="207" spans="2:65" s="13" customFormat="1">
      <c r="B207" s="166"/>
      <c r="D207" s="159" t="s">
        <v>184</v>
      </c>
      <c r="E207" s="167" t="s">
        <v>1</v>
      </c>
      <c r="F207" s="168" t="s">
        <v>186</v>
      </c>
      <c r="H207" s="169">
        <v>25</v>
      </c>
      <c r="I207" s="170"/>
      <c r="L207" s="166"/>
      <c r="M207" s="171"/>
      <c r="T207" s="172"/>
      <c r="AT207" s="167" t="s">
        <v>184</v>
      </c>
      <c r="AU207" s="167" t="s">
        <v>88</v>
      </c>
      <c r="AV207" s="13" t="s">
        <v>183</v>
      </c>
      <c r="AW207" s="13" t="s">
        <v>31</v>
      </c>
      <c r="AX207" s="13" t="s">
        <v>82</v>
      </c>
      <c r="AY207" s="167" t="s">
        <v>177</v>
      </c>
    </row>
    <row r="208" spans="2:65" s="11" customFormat="1" ht="22.95" customHeight="1">
      <c r="B208" s="131"/>
      <c r="D208" s="132" t="s">
        <v>74</v>
      </c>
      <c r="E208" s="141" t="s">
        <v>191</v>
      </c>
      <c r="F208" s="141" t="s">
        <v>256</v>
      </c>
      <c r="I208" s="134"/>
      <c r="J208" s="142">
        <f>BK208</f>
        <v>0</v>
      </c>
      <c r="L208" s="131"/>
      <c r="M208" s="136"/>
      <c r="P208" s="137">
        <f>SUM(P209:P239)</f>
        <v>0</v>
      </c>
      <c r="R208" s="137">
        <f>SUM(R209:R239)</f>
        <v>0</v>
      </c>
      <c r="T208" s="138">
        <f>SUM(T209:T239)</f>
        <v>0</v>
      </c>
      <c r="AR208" s="132" t="s">
        <v>82</v>
      </c>
      <c r="AT208" s="139" t="s">
        <v>74</v>
      </c>
      <c r="AU208" s="139" t="s">
        <v>82</v>
      </c>
      <c r="AY208" s="132" t="s">
        <v>177</v>
      </c>
      <c r="BK208" s="140">
        <f>SUM(BK209:BK239)</f>
        <v>0</v>
      </c>
    </row>
    <row r="209" spans="2:65" s="1" customFormat="1" ht="24.15" customHeight="1">
      <c r="B209" s="143"/>
      <c r="C209" s="144" t="s">
        <v>273</v>
      </c>
      <c r="D209" s="144" t="s">
        <v>179</v>
      </c>
      <c r="E209" s="145" t="s">
        <v>4391</v>
      </c>
      <c r="F209" s="146" t="s">
        <v>4392</v>
      </c>
      <c r="G209" s="147" t="s">
        <v>205</v>
      </c>
      <c r="H209" s="148">
        <v>38.81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41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183</v>
      </c>
      <c r="AT209" s="156" t="s">
        <v>179</v>
      </c>
      <c r="AU209" s="156" t="s">
        <v>88</v>
      </c>
      <c r="AY209" s="17" t="s">
        <v>177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88</v>
      </c>
      <c r="BK209" s="157">
        <f>ROUND(I209*H209,2)</f>
        <v>0</v>
      </c>
      <c r="BL209" s="17" t="s">
        <v>183</v>
      </c>
      <c r="BM209" s="156" t="s">
        <v>301</v>
      </c>
    </row>
    <row r="210" spans="2:65" s="12" customFormat="1">
      <c r="B210" s="158"/>
      <c r="D210" s="159" t="s">
        <v>184</v>
      </c>
      <c r="E210" s="160" t="s">
        <v>1</v>
      </c>
      <c r="F210" s="161" t="s">
        <v>4393</v>
      </c>
      <c r="H210" s="162">
        <v>38.81</v>
      </c>
      <c r="I210" s="163"/>
      <c r="L210" s="158"/>
      <c r="M210" s="164"/>
      <c r="T210" s="165"/>
      <c r="AT210" s="160" t="s">
        <v>184</v>
      </c>
      <c r="AU210" s="160" t="s">
        <v>88</v>
      </c>
      <c r="AV210" s="12" t="s">
        <v>88</v>
      </c>
      <c r="AW210" s="12" t="s">
        <v>31</v>
      </c>
      <c r="AX210" s="12" t="s">
        <v>75</v>
      </c>
      <c r="AY210" s="160" t="s">
        <v>177</v>
      </c>
    </row>
    <row r="211" spans="2:65" s="13" customFormat="1">
      <c r="B211" s="166"/>
      <c r="D211" s="159" t="s">
        <v>184</v>
      </c>
      <c r="E211" s="167" t="s">
        <v>1</v>
      </c>
      <c r="F211" s="168" t="s">
        <v>186</v>
      </c>
      <c r="H211" s="169">
        <v>38.81</v>
      </c>
      <c r="I211" s="170"/>
      <c r="L211" s="166"/>
      <c r="M211" s="171"/>
      <c r="T211" s="172"/>
      <c r="AT211" s="167" t="s">
        <v>184</v>
      </c>
      <c r="AU211" s="167" t="s">
        <v>88</v>
      </c>
      <c r="AV211" s="13" t="s">
        <v>183</v>
      </c>
      <c r="AW211" s="13" t="s">
        <v>31</v>
      </c>
      <c r="AX211" s="13" t="s">
        <v>82</v>
      </c>
      <c r="AY211" s="167" t="s">
        <v>177</v>
      </c>
    </row>
    <row r="212" spans="2:65" s="1" customFormat="1" ht="24.15" customHeight="1">
      <c r="B212" s="143"/>
      <c r="C212" s="144" t="s">
        <v>7</v>
      </c>
      <c r="D212" s="144" t="s">
        <v>179</v>
      </c>
      <c r="E212" s="145" t="s">
        <v>4394</v>
      </c>
      <c r="F212" s="146" t="s">
        <v>4395</v>
      </c>
      <c r="G212" s="147" t="s">
        <v>182</v>
      </c>
      <c r="H212" s="148">
        <v>49.65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41</v>
      </c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AR212" s="156" t="s">
        <v>183</v>
      </c>
      <c r="AT212" s="156" t="s">
        <v>179</v>
      </c>
      <c r="AU212" s="156" t="s">
        <v>88</v>
      </c>
      <c r="AY212" s="17" t="s">
        <v>177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88</v>
      </c>
      <c r="BK212" s="157">
        <f>ROUND(I212*H212,2)</f>
        <v>0</v>
      </c>
      <c r="BL212" s="17" t="s">
        <v>183</v>
      </c>
      <c r="BM212" s="156" t="s">
        <v>305</v>
      </c>
    </row>
    <row r="213" spans="2:65" s="12" customFormat="1" ht="20.399999999999999">
      <c r="B213" s="158"/>
      <c r="D213" s="159" t="s">
        <v>184</v>
      </c>
      <c r="E213" s="160" t="s">
        <v>1</v>
      </c>
      <c r="F213" s="161" t="s">
        <v>4396</v>
      </c>
      <c r="H213" s="162">
        <v>43.7</v>
      </c>
      <c r="I213" s="163"/>
      <c r="L213" s="158"/>
      <c r="M213" s="164"/>
      <c r="T213" s="165"/>
      <c r="AT213" s="160" t="s">
        <v>184</v>
      </c>
      <c r="AU213" s="160" t="s">
        <v>88</v>
      </c>
      <c r="AV213" s="12" t="s">
        <v>88</v>
      </c>
      <c r="AW213" s="12" t="s">
        <v>31</v>
      </c>
      <c r="AX213" s="12" t="s">
        <v>75</v>
      </c>
      <c r="AY213" s="160" t="s">
        <v>177</v>
      </c>
    </row>
    <row r="214" spans="2:65" s="12" customFormat="1">
      <c r="B214" s="158"/>
      <c r="D214" s="159" t="s">
        <v>184</v>
      </c>
      <c r="E214" s="160" t="s">
        <v>1</v>
      </c>
      <c r="F214" s="161" t="s">
        <v>4397</v>
      </c>
      <c r="H214" s="162">
        <v>0.95</v>
      </c>
      <c r="I214" s="163"/>
      <c r="L214" s="158"/>
      <c r="M214" s="164"/>
      <c r="T214" s="165"/>
      <c r="AT214" s="160" t="s">
        <v>184</v>
      </c>
      <c r="AU214" s="160" t="s">
        <v>88</v>
      </c>
      <c r="AV214" s="12" t="s">
        <v>88</v>
      </c>
      <c r="AW214" s="12" t="s">
        <v>31</v>
      </c>
      <c r="AX214" s="12" t="s">
        <v>75</v>
      </c>
      <c r="AY214" s="160" t="s">
        <v>177</v>
      </c>
    </row>
    <row r="215" spans="2:65" s="12" customFormat="1" ht="20.399999999999999">
      <c r="B215" s="158"/>
      <c r="D215" s="159" t="s">
        <v>184</v>
      </c>
      <c r="E215" s="160" t="s">
        <v>1</v>
      </c>
      <c r="F215" s="161" t="s">
        <v>4398</v>
      </c>
      <c r="H215" s="162">
        <v>5</v>
      </c>
      <c r="I215" s="163"/>
      <c r="L215" s="158"/>
      <c r="M215" s="164"/>
      <c r="T215" s="165"/>
      <c r="AT215" s="160" t="s">
        <v>184</v>
      </c>
      <c r="AU215" s="160" t="s">
        <v>88</v>
      </c>
      <c r="AV215" s="12" t="s">
        <v>88</v>
      </c>
      <c r="AW215" s="12" t="s">
        <v>31</v>
      </c>
      <c r="AX215" s="12" t="s">
        <v>75</v>
      </c>
      <c r="AY215" s="160" t="s">
        <v>177</v>
      </c>
    </row>
    <row r="216" spans="2:65" s="14" customFormat="1">
      <c r="B216" s="173"/>
      <c r="D216" s="159" t="s">
        <v>184</v>
      </c>
      <c r="E216" s="174" t="s">
        <v>1</v>
      </c>
      <c r="F216" s="175" t="s">
        <v>209</v>
      </c>
      <c r="H216" s="176">
        <v>49.650000000000006</v>
      </c>
      <c r="I216" s="177"/>
      <c r="L216" s="173"/>
      <c r="M216" s="178"/>
      <c r="T216" s="179"/>
      <c r="AT216" s="174" t="s">
        <v>184</v>
      </c>
      <c r="AU216" s="174" t="s">
        <v>88</v>
      </c>
      <c r="AV216" s="14" t="s">
        <v>191</v>
      </c>
      <c r="AW216" s="14" t="s">
        <v>31</v>
      </c>
      <c r="AX216" s="14" t="s">
        <v>75</v>
      </c>
      <c r="AY216" s="174" t="s">
        <v>177</v>
      </c>
    </row>
    <row r="217" spans="2:65" s="13" customFormat="1">
      <c r="B217" s="166"/>
      <c r="D217" s="159" t="s">
        <v>184</v>
      </c>
      <c r="E217" s="167" t="s">
        <v>1</v>
      </c>
      <c r="F217" s="168" t="s">
        <v>186</v>
      </c>
      <c r="H217" s="169">
        <v>49.650000000000006</v>
      </c>
      <c r="I217" s="170"/>
      <c r="L217" s="166"/>
      <c r="M217" s="171"/>
      <c r="T217" s="172"/>
      <c r="AT217" s="167" t="s">
        <v>184</v>
      </c>
      <c r="AU217" s="167" t="s">
        <v>88</v>
      </c>
      <c r="AV217" s="13" t="s">
        <v>183</v>
      </c>
      <c r="AW217" s="13" t="s">
        <v>31</v>
      </c>
      <c r="AX217" s="13" t="s">
        <v>82</v>
      </c>
      <c r="AY217" s="167" t="s">
        <v>177</v>
      </c>
    </row>
    <row r="218" spans="2:65" s="1" customFormat="1" ht="24.15" customHeight="1">
      <c r="B218" s="143"/>
      <c r="C218" s="144" t="s">
        <v>299</v>
      </c>
      <c r="D218" s="144" t="s">
        <v>179</v>
      </c>
      <c r="E218" s="145" t="s">
        <v>4399</v>
      </c>
      <c r="F218" s="146" t="s">
        <v>4400</v>
      </c>
      <c r="G218" s="147" t="s">
        <v>205</v>
      </c>
      <c r="H218" s="148">
        <v>31.047999999999998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41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183</v>
      </c>
      <c r="AT218" s="156" t="s">
        <v>179</v>
      </c>
      <c r="AU218" s="156" t="s">
        <v>88</v>
      </c>
      <c r="AY218" s="17" t="s">
        <v>177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88</v>
      </c>
      <c r="BK218" s="157">
        <f>ROUND(I218*H218,2)</f>
        <v>0</v>
      </c>
      <c r="BL218" s="17" t="s">
        <v>183</v>
      </c>
      <c r="BM218" s="156" t="s">
        <v>311</v>
      </c>
    </row>
    <row r="219" spans="2:65" s="12" customFormat="1">
      <c r="B219" s="158"/>
      <c r="D219" s="159" t="s">
        <v>184</v>
      </c>
      <c r="E219" s="160" t="s">
        <v>1</v>
      </c>
      <c r="F219" s="161" t="s">
        <v>4401</v>
      </c>
      <c r="H219" s="162">
        <v>31.047999999999998</v>
      </c>
      <c r="I219" s="163"/>
      <c r="L219" s="158"/>
      <c r="M219" s="164"/>
      <c r="T219" s="165"/>
      <c r="AT219" s="160" t="s">
        <v>184</v>
      </c>
      <c r="AU219" s="160" t="s">
        <v>88</v>
      </c>
      <c r="AV219" s="12" t="s">
        <v>88</v>
      </c>
      <c r="AW219" s="12" t="s">
        <v>31</v>
      </c>
      <c r="AX219" s="12" t="s">
        <v>75</v>
      </c>
      <c r="AY219" s="160" t="s">
        <v>177</v>
      </c>
    </row>
    <row r="220" spans="2:65" s="13" customFormat="1">
      <c r="B220" s="166"/>
      <c r="D220" s="159" t="s">
        <v>184</v>
      </c>
      <c r="E220" s="167" t="s">
        <v>1</v>
      </c>
      <c r="F220" s="168" t="s">
        <v>186</v>
      </c>
      <c r="H220" s="169">
        <v>31.047999999999998</v>
      </c>
      <c r="I220" s="170"/>
      <c r="L220" s="166"/>
      <c r="M220" s="171"/>
      <c r="T220" s="172"/>
      <c r="AT220" s="167" t="s">
        <v>184</v>
      </c>
      <c r="AU220" s="167" t="s">
        <v>88</v>
      </c>
      <c r="AV220" s="13" t="s">
        <v>183</v>
      </c>
      <c r="AW220" s="13" t="s">
        <v>31</v>
      </c>
      <c r="AX220" s="13" t="s">
        <v>82</v>
      </c>
      <c r="AY220" s="167" t="s">
        <v>177</v>
      </c>
    </row>
    <row r="221" spans="2:65" s="1" customFormat="1" ht="24.15" customHeight="1">
      <c r="B221" s="143"/>
      <c r="C221" s="144" t="s">
        <v>243</v>
      </c>
      <c r="D221" s="144" t="s">
        <v>179</v>
      </c>
      <c r="E221" s="145" t="s">
        <v>4402</v>
      </c>
      <c r="F221" s="146" t="s">
        <v>4403</v>
      </c>
      <c r="G221" s="147" t="s">
        <v>260</v>
      </c>
      <c r="H221" s="148">
        <v>5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41</v>
      </c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183</v>
      </c>
      <c r="AT221" s="156" t="s">
        <v>179</v>
      </c>
      <c r="AU221" s="156" t="s">
        <v>88</v>
      </c>
      <c r="AY221" s="17" t="s">
        <v>177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88</v>
      </c>
      <c r="BK221" s="157">
        <f>ROUND(I221*H221,2)</f>
        <v>0</v>
      </c>
      <c r="BL221" s="17" t="s">
        <v>183</v>
      </c>
      <c r="BM221" s="156" t="s">
        <v>314</v>
      </c>
    </row>
    <row r="222" spans="2:65" s="12" customFormat="1">
      <c r="B222" s="158"/>
      <c r="D222" s="159" t="s">
        <v>184</v>
      </c>
      <c r="E222" s="160" t="s">
        <v>1</v>
      </c>
      <c r="F222" s="161" t="s">
        <v>4404</v>
      </c>
      <c r="H222" s="162">
        <v>1</v>
      </c>
      <c r="I222" s="163"/>
      <c r="L222" s="158"/>
      <c r="M222" s="164"/>
      <c r="T222" s="165"/>
      <c r="AT222" s="160" t="s">
        <v>184</v>
      </c>
      <c r="AU222" s="160" t="s">
        <v>88</v>
      </c>
      <c r="AV222" s="12" t="s">
        <v>88</v>
      </c>
      <c r="AW222" s="12" t="s">
        <v>31</v>
      </c>
      <c r="AX222" s="12" t="s">
        <v>75</v>
      </c>
      <c r="AY222" s="160" t="s">
        <v>177</v>
      </c>
    </row>
    <row r="223" spans="2:65" s="12" customFormat="1">
      <c r="B223" s="158"/>
      <c r="D223" s="159" t="s">
        <v>184</v>
      </c>
      <c r="E223" s="160" t="s">
        <v>1</v>
      </c>
      <c r="F223" s="161" t="s">
        <v>4405</v>
      </c>
      <c r="H223" s="162">
        <v>4</v>
      </c>
      <c r="I223" s="163"/>
      <c r="L223" s="158"/>
      <c r="M223" s="164"/>
      <c r="T223" s="165"/>
      <c r="AT223" s="160" t="s">
        <v>184</v>
      </c>
      <c r="AU223" s="160" t="s">
        <v>88</v>
      </c>
      <c r="AV223" s="12" t="s">
        <v>88</v>
      </c>
      <c r="AW223" s="12" t="s">
        <v>31</v>
      </c>
      <c r="AX223" s="12" t="s">
        <v>75</v>
      </c>
      <c r="AY223" s="160" t="s">
        <v>177</v>
      </c>
    </row>
    <row r="224" spans="2:65" s="14" customFormat="1">
      <c r="B224" s="173"/>
      <c r="D224" s="159" t="s">
        <v>184</v>
      </c>
      <c r="E224" s="174" t="s">
        <v>1</v>
      </c>
      <c r="F224" s="175" t="s">
        <v>209</v>
      </c>
      <c r="H224" s="176">
        <v>5</v>
      </c>
      <c r="I224" s="177"/>
      <c r="L224" s="173"/>
      <c r="M224" s="178"/>
      <c r="T224" s="179"/>
      <c r="AT224" s="174" t="s">
        <v>184</v>
      </c>
      <c r="AU224" s="174" t="s">
        <v>88</v>
      </c>
      <c r="AV224" s="14" t="s">
        <v>191</v>
      </c>
      <c r="AW224" s="14" t="s">
        <v>31</v>
      </c>
      <c r="AX224" s="14" t="s">
        <v>75</v>
      </c>
      <c r="AY224" s="174" t="s">
        <v>177</v>
      </c>
    </row>
    <row r="225" spans="2:65" s="13" customFormat="1">
      <c r="B225" s="166"/>
      <c r="D225" s="159" t="s">
        <v>184</v>
      </c>
      <c r="E225" s="167" t="s">
        <v>1</v>
      </c>
      <c r="F225" s="168" t="s">
        <v>186</v>
      </c>
      <c r="H225" s="169">
        <v>5</v>
      </c>
      <c r="I225" s="170"/>
      <c r="L225" s="166"/>
      <c r="M225" s="171"/>
      <c r="T225" s="172"/>
      <c r="AT225" s="167" t="s">
        <v>184</v>
      </c>
      <c r="AU225" s="167" t="s">
        <v>88</v>
      </c>
      <c r="AV225" s="13" t="s">
        <v>183</v>
      </c>
      <c r="AW225" s="13" t="s">
        <v>31</v>
      </c>
      <c r="AX225" s="13" t="s">
        <v>82</v>
      </c>
      <c r="AY225" s="167" t="s">
        <v>177</v>
      </c>
    </row>
    <row r="226" spans="2:65" s="1" customFormat="1" ht="76.349999999999994" customHeight="1">
      <c r="B226" s="143"/>
      <c r="C226" s="186" t="s">
        <v>308</v>
      </c>
      <c r="D226" s="186" t="s">
        <v>444</v>
      </c>
      <c r="E226" s="187" t="s">
        <v>4406</v>
      </c>
      <c r="F226" s="188" t="s">
        <v>4407</v>
      </c>
      <c r="G226" s="189" t="s">
        <v>260</v>
      </c>
      <c r="H226" s="190">
        <v>4</v>
      </c>
      <c r="I226" s="191"/>
      <c r="J226" s="192">
        <f>ROUND(I226*H226,2)</f>
        <v>0</v>
      </c>
      <c r="K226" s="193"/>
      <c r="L226" s="194"/>
      <c r="M226" s="195" t="s">
        <v>1</v>
      </c>
      <c r="N226" s="196" t="s">
        <v>41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206</v>
      </c>
      <c r="AT226" s="156" t="s">
        <v>444</v>
      </c>
      <c r="AU226" s="156" t="s">
        <v>88</v>
      </c>
      <c r="AY226" s="17" t="s">
        <v>177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88</v>
      </c>
      <c r="BK226" s="157">
        <f>ROUND(I226*H226,2)</f>
        <v>0</v>
      </c>
      <c r="BL226" s="17" t="s">
        <v>183</v>
      </c>
      <c r="BM226" s="156" t="s">
        <v>318</v>
      </c>
    </row>
    <row r="227" spans="2:65" s="1" customFormat="1" ht="44.25" customHeight="1">
      <c r="B227" s="143"/>
      <c r="C227" s="186" t="s">
        <v>248</v>
      </c>
      <c r="D227" s="186" t="s">
        <v>444</v>
      </c>
      <c r="E227" s="187" t="s">
        <v>4408</v>
      </c>
      <c r="F227" s="188" t="s">
        <v>4409</v>
      </c>
      <c r="G227" s="189" t="s">
        <v>260</v>
      </c>
      <c r="H227" s="190">
        <v>1</v>
      </c>
      <c r="I227" s="191"/>
      <c r="J227" s="192">
        <f>ROUND(I227*H227,2)</f>
        <v>0</v>
      </c>
      <c r="K227" s="193"/>
      <c r="L227" s="194"/>
      <c r="M227" s="195" t="s">
        <v>1</v>
      </c>
      <c r="N227" s="196" t="s">
        <v>41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206</v>
      </c>
      <c r="AT227" s="156" t="s">
        <v>444</v>
      </c>
      <c r="AU227" s="156" t="s">
        <v>88</v>
      </c>
      <c r="AY227" s="17" t="s">
        <v>177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88</v>
      </c>
      <c r="BK227" s="157">
        <f>ROUND(I227*H227,2)</f>
        <v>0</v>
      </c>
      <c r="BL227" s="17" t="s">
        <v>183</v>
      </c>
      <c r="BM227" s="156" t="s">
        <v>321</v>
      </c>
    </row>
    <row r="228" spans="2:65" s="12" customFormat="1">
      <c r="B228" s="158"/>
      <c r="D228" s="159" t="s">
        <v>184</v>
      </c>
      <c r="E228" s="160" t="s">
        <v>1</v>
      </c>
      <c r="F228" s="161" t="s">
        <v>4410</v>
      </c>
      <c r="H228" s="162">
        <v>1</v>
      </c>
      <c r="I228" s="163"/>
      <c r="L228" s="158"/>
      <c r="M228" s="164"/>
      <c r="T228" s="165"/>
      <c r="AT228" s="160" t="s">
        <v>184</v>
      </c>
      <c r="AU228" s="160" t="s">
        <v>88</v>
      </c>
      <c r="AV228" s="12" t="s">
        <v>88</v>
      </c>
      <c r="AW228" s="12" t="s">
        <v>31</v>
      </c>
      <c r="AX228" s="12" t="s">
        <v>75</v>
      </c>
      <c r="AY228" s="160" t="s">
        <v>177</v>
      </c>
    </row>
    <row r="229" spans="2:65" s="13" customFormat="1">
      <c r="B229" s="166"/>
      <c r="D229" s="159" t="s">
        <v>184</v>
      </c>
      <c r="E229" s="167" t="s">
        <v>1</v>
      </c>
      <c r="F229" s="168" t="s">
        <v>186</v>
      </c>
      <c r="H229" s="169">
        <v>1</v>
      </c>
      <c r="I229" s="170"/>
      <c r="L229" s="166"/>
      <c r="M229" s="171"/>
      <c r="T229" s="172"/>
      <c r="AT229" s="167" t="s">
        <v>184</v>
      </c>
      <c r="AU229" s="167" t="s">
        <v>88</v>
      </c>
      <c r="AV229" s="13" t="s">
        <v>183</v>
      </c>
      <c r="AW229" s="13" t="s">
        <v>31</v>
      </c>
      <c r="AX229" s="13" t="s">
        <v>82</v>
      </c>
      <c r="AY229" s="167" t="s">
        <v>177</v>
      </c>
    </row>
    <row r="230" spans="2:65" s="1" customFormat="1" ht="37.950000000000003" customHeight="1">
      <c r="B230" s="143"/>
      <c r="C230" s="186" t="s">
        <v>315</v>
      </c>
      <c r="D230" s="186" t="s">
        <v>444</v>
      </c>
      <c r="E230" s="187" t="s">
        <v>4411</v>
      </c>
      <c r="F230" s="188" t="s">
        <v>4412</v>
      </c>
      <c r="G230" s="189" t="s">
        <v>260</v>
      </c>
      <c r="H230" s="190">
        <v>14</v>
      </c>
      <c r="I230" s="191"/>
      <c r="J230" s="192">
        <f>ROUND(I230*H230,2)</f>
        <v>0</v>
      </c>
      <c r="K230" s="193"/>
      <c r="L230" s="194"/>
      <c r="M230" s="195" t="s">
        <v>1</v>
      </c>
      <c r="N230" s="196" t="s">
        <v>41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206</v>
      </c>
      <c r="AT230" s="156" t="s">
        <v>444</v>
      </c>
      <c r="AU230" s="156" t="s">
        <v>88</v>
      </c>
      <c r="AY230" s="17" t="s">
        <v>177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88</v>
      </c>
      <c r="BK230" s="157">
        <f>ROUND(I230*H230,2)</f>
        <v>0</v>
      </c>
      <c r="BL230" s="17" t="s">
        <v>183</v>
      </c>
      <c r="BM230" s="156" t="s">
        <v>325</v>
      </c>
    </row>
    <row r="231" spans="2:65" s="12" customFormat="1">
      <c r="B231" s="158"/>
      <c r="D231" s="159" t="s">
        <v>184</v>
      </c>
      <c r="E231" s="160" t="s">
        <v>1</v>
      </c>
      <c r="F231" s="161" t="s">
        <v>4413</v>
      </c>
      <c r="H231" s="162">
        <v>14</v>
      </c>
      <c r="I231" s="163"/>
      <c r="L231" s="158"/>
      <c r="M231" s="164"/>
      <c r="T231" s="165"/>
      <c r="AT231" s="160" t="s">
        <v>184</v>
      </c>
      <c r="AU231" s="160" t="s">
        <v>88</v>
      </c>
      <c r="AV231" s="12" t="s">
        <v>88</v>
      </c>
      <c r="AW231" s="12" t="s">
        <v>31</v>
      </c>
      <c r="AX231" s="12" t="s">
        <v>75</v>
      </c>
      <c r="AY231" s="160" t="s">
        <v>177</v>
      </c>
    </row>
    <row r="232" spans="2:65" s="13" customFormat="1">
      <c r="B232" s="166"/>
      <c r="D232" s="159" t="s">
        <v>184</v>
      </c>
      <c r="E232" s="167" t="s">
        <v>1</v>
      </c>
      <c r="F232" s="168" t="s">
        <v>186</v>
      </c>
      <c r="H232" s="169">
        <v>14</v>
      </c>
      <c r="I232" s="170"/>
      <c r="L232" s="166"/>
      <c r="M232" s="171"/>
      <c r="T232" s="172"/>
      <c r="AT232" s="167" t="s">
        <v>184</v>
      </c>
      <c r="AU232" s="167" t="s">
        <v>88</v>
      </c>
      <c r="AV232" s="13" t="s">
        <v>183</v>
      </c>
      <c r="AW232" s="13" t="s">
        <v>31</v>
      </c>
      <c r="AX232" s="13" t="s">
        <v>82</v>
      </c>
      <c r="AY232" s="167" t="s">
        <v>177</v>
      </c>
    </row>
    <row r="233" spans="2:65" s="1" customFormat="1" ht="55.5" customHeight="1">
      <c r="B233" s="143"/>
      <c r="C233" s="186" t="s">
        <v>252</v>
      </c>
      <c r="D233" s="186" t="s">
        <v>444</v>
      </c>
      <c r="E233" s="187" t="s">
        <v>4414</v>
      </c>
      <c r="F233" s="188" t="s">
        <v>4415</v>
      </c>
      <c r="G233" s="189" t="s">
        <v>260</v>
      </c>
      <c r="H233" s="190">
        <v>2</v>
      </c>
      <c r="I233" s="191"/>
      <c r="J233" s="192">
        <f>ROUND(I233*H233,2)</f>
        <v>0</v>
      </c>
      <c r="K233" s="193"/>
      <c r="L233" s="194"/>
      <c r="M233" s="195" t="s">
        <v>1</v>
      </c>
      <c r="N233" s="196" t="s">
        <v>41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206</v>
      </c>
      <c r="AT233" s="156" t="s">
        <v>444</v>
      </c>
      <c r="AU233" s="156" t="s">
        <v>88</v>
      </c>
      <c r="AY233" s="17" t="s">
        <v>177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88</v>
      </c>
      <c r="BK233" s="157">
        <f>ROUND(I233*H233,2)</f>
        <v>0</v>
      </c>
      <c r="BL233" s="17" t="s">
        <v>183</v>
      </c>
      <c r="BM233" s="156" t="s">
        <v>328</v>
      </c>
    </row>
    <row r="234" spans="2:65" s="12" customFormat="1">
      <c r="B234" s="158"/>
      <c r="D234" s="159" t="s">
        <v>184</v>
      </c>
      <c r="E234" s="160" t="s">
        <v>1</v>
      </c>
      <c r="F234" s="161" t="s">
        <v>4416</v>
      </c>
      <c r="H234" s="162">
        <v>2</v>
      </c>
      <c r="I234" s="163"/>
      <c r="L234" s="158"/>
      <c r="M234" s="164"/>
      <c r="T234" s="165"/>
      <c r="AT234" s="160" t="s">
        <v>184</v>
      </c>
      <c r="AU234" s="160" t="s">
        <v>88</v>
      </c>
      <c r="AV234" s="12" t="s">
        <v>88</v>
      </c>
      <c r="AW234" s="12" t="s">
        <v>31</v>
      </c>
      <c r="AX234" s="12" t="s">
        <v>75</v>
      </c>
      <c r="AY234" s="160" t="s">
        <v>177</v>
      </c>
    </row>
    <row r="235" spans="2:65" s="15" customFormat="1">
      <c r="B235" s="180"/>
      <c r="D235" s="159" t="s">
        <v>184</v>
      </c>
      <c r="E235" s="181" t="s">
        <v>1</v>
      </c>
      <c r="F235" s="182" t="s">
        <v>4417</v>
      </c>
      <c r="H235" s="181" t="s">
        <v>1</v>
      </c>
      <c r="I235" s="183"/>
      <c r="L235" s="180"/>
      <c r="M235" s="184"/>
      <c r="T235" s="185"/>
      <c r="AT235" s="181" t="s">
        <v>184</v>
      </c>
      <c r="AU235" s="181" t="s">
        <v>88</v>
      </c>
      <c r="AV235" s="15" t="s">
        <v>82</v>
      </c>
      <c r="AW235" s="15" t="s">
        <v>31</v>
      </c>
      <c r="AX235" s="15" t="s">
        <v>75</v>
      </c>
      <c r="AY235" s="181" t="s">
        <v>177</v>
      </c>
    </row>
    <row r="236" spans="2:65" s="13" customFormat="1">
      <c r="B236" s="166"/>
      <c r="D236" s="159" t="s">
        <v>184</v>
      </c>
      <c r="E236" s="167" t="s">
        <v>1</v>
      </c>
      <c r="F236" s="168" t="s">
        <v>186</v>
      </c>
      <c r="H236" s="169">
        <v>2</v>
      </c>
      <c r="I236" s="170"/>
      <c r="L236" s="166"/>
      <c r="M236" s="171"/>
      <c r="T236" s="172"/>
      <c r="AT236" s="167" t="s">
        <v>184</v>
      </c>
      <c r="AU236" s="167" t="s">
        <v>88</v>
      </c>
      <c r="AV236" s="13" t="s">
        <v>183</v>
      </c>
      <c r="AW236" s="13" t="s">
        <v>31</v>
      </c>
      <c r="AX236" s="13" t="s">
        <v>82</v>
      </c>
      <c r="AY236" s="167" t="s">
        <v>177</v>
      </c>
    </row>
    <row r="237" spans="2:65" s="1" customFormat="1" ht="55.5" customHeight="1">
      <c r="B237" s="143"/>
      <c r="C237" s="186" t="s">
        <v>322</v>
      </c>
      <c r="D237" s="186" t="s">
        <v>444</v>
      </c>
      <c r="E237" s="187" t="s">
        <v>4418</v>
      </c>
      <c r="F237" s="188" t="s">
        <v>4419</v>
      </c>
      <c r="G237" s="189" t="s">
        <v>260</v>
      </c>
      <c r="H237" s="190">
        <v>2</v>
      </c>
      <c r="I237" s="191"/>
      <c r="J237" s="192">
        <f>ROUND(I237*H237,2)</f>
        <v>0</v>
      </c>
      <c r="K237" s="193"/>
      <c r="L237" s="194"/>
      <c r="M237" s="195" t="s">
        <v>1</v>
      </c>
      <c r="N237" s="196" t="s">
        <v>41</v>
      </c>
      <c r="P237" s="154">
        <f>O237*H237</f>
        <v>0</v>
      </c>
      <c r="Q237" s="154">
        <v>0</v>
      </c>
      <c r="R237" s="154">
        <f>Q237*H237</f>
        <v>0</v>
      </c>
      <c r="S237" s="154">
        <v>0</v>
      </c>
      <c r="T237" s="155">
        <f>S237*H237</f>
        <v>0</v>
      </c>
      <c r="AR237" s="156" t="s">
        <v>206</v>
      </c>
      <c r="AT237" s="156" t="s">
        <v>444</v>
      </c>
      <c r="AU237" s="156" t="s">
        <v>88</v>
      </c>
      <c r="AY237" s="17" t="s">
        <v>177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88</v>
      </c>
      <c r="BK237" s="157">
        <f>ROUND(I237*H237,2)</f>
        <v>0</v>
      </c>
      <c r="BL237" s="17" t="s">
        <v>183</v>
      </c>
      <c r="BM237" s="156" t="s">
        <v>333</v>
      </c>
    </row>
    <row r="238" spans="2:65" s="12" customFormat="1">
      <c r="B238" s="158"/>
      <c r="D238" s="159" t="s">
        <v>184</v>
      </c>
      <c r="E238" s="160" t="s">
        <v>1</v>
      </c>
      <c r="F238" s="161" t="s">
        <v>4420</v>
      </c>
      <c r="H238" s="162">
        <v>2</v>
      </c>
      <c r="I238" s="163"/>
      <c r="L238" s="158"/>
      <c r="M238" s="164"/>
      <c r="T238" s="165"/>
      <c r="AT238" s="160" t="s">
        <v>184</v>
      </c>
      <c r="AU238" s="160" t="s">
        <v>88</v>
      </c>
      <c r="AV238" s="12" t="s">
        <v>88</v>
      </c>
      <c r="AW238" s="12" t="s">
        <v>31</v>
      </c>
      <c r="AX238" s="12" t="s">
        <v>75</v>
      </c>
      <c r="AY238" s="160" t="s">
        <v>177</v>
      </c>
    </row>
    <row r="239" spans="2:65" s="13" customFormat="1">
      <c r="B239" s="166"/>
      <c r="D239" s="159" t="s">
        <v>184</v>
      </c>
      <c r="E239" s="167" t="s">
        <v>1</v>
      </c>
      <c r="F239" s="168" t="s">
        <v>186</v>
      </c>
      <c r="H239" s="169">
        <v>2</v>
      </c>
      <c r="I239" s="170"/>
      <c r="L239" s="166"/>
      <c r="M239" s="171"/>
      <c r="T239" s="172"/>
      <c r="AT239" s="167" t="s">
        <v>184</v>
      </c>
      <c r="AU239" s="167" t="s">
        <v>88</v>
      </c>
      <c r="AV239" s="13" t="s">
        <v>183</v>
      </c>
      <c r="AW239" s="13" t="s">
        <v>31</v>
      </c>
      <c r="AX239" s="13" t="s">
        <v>82</v>
      </c>
      <c r="AY239" s="167" t="s">
        <v>177</v>
      </c>
    </row>
    <row r="240" spans="2:65" s="11" customFormat="1" ht="22.95" customHeight="1">
      <c r="B240" s="131"/>
      <c r="D240" s="132" t="s">
        <v>74</v>
      </c>
      <c r="E240" s="141" t="s">
        <v>183</v>
      </c>
      <c r="F240" s="141" t="s">
        <v>298</v>
      </c>
      <c r="I240" s="134"/>
      <c r="J240" s="142">
        <f>BK240</f>
        <v>0</v>
      </c>
      <c r="L240" s="131"/>
      <c r="M240" s="136"/>
      <c r="P240" s="137">
        <f>SUM(P241:P270)</f>
        <v>0</v>
      </c>
      <c r="R240" s="137">
        <f>SUM(R241:R270)</f>
        <v>0</v>
      </c>
      <c r="T240" s="138">
        <f>SUM(T241:T270)</f>
        <v>0</v>
      </c>
      <c r="AR240" s="132" t="s">
        <v>82</v>
      </c>
      <c r="AT240" s="139" t="s">
        <v>74</v>
      </c>
      <c r="AU240" s="139" t="s">
        <v>82</v>
      </c>
      <c r="AY240" s="132" t="s">
        <v>177</v>
      </c>
      <c r="BK240" s="140">
        <f>SUM(BK241:BK270)</f>
        <v>0</v>
      </c>
    </row>
    <row r="241" spans="2:65" s="1" customFormat="1" ht="24.15" customHeight="1">
      <c r="B241" s="143"/>
      <c r="C241" s="144" t="s">
        <v>255</v>
      </c>
      <c r="D241" s="144" t="s">
        <v>179</v>
      </c>
      <c r="E241" s="145" t="s">
        <v>2435</v>
      </c>
      <c r="F241" s="146" t="s">
        <v>4421</v>
      </c>
      <c r="G241" s="147" t="s">
        <v>213</v>
      </c>
      <c r="H241" s="148">
        <v>26.58</v>
      </c>
      <c r="I241" s="149"/>
      <c r="J241" s="150">
        <f>ROUND(I241*H241,2)</f>
        <v>0</v>
      </c>
      <c r="K241" s="151"/>
      <c r="L241" s="32"/>
      <c r="M241" s="152" t="s">
        <v>1</v>
      </c>
      <c r="N241" s="153" t="s">
        <v>41</v>
      </c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AR241" s="156" t="s">
        <v>183</v>
      </c>
      <c r="AT241" s="156" t="s">
        <v>179</v>
      </c>
      <c r="AU241" s="156" t="s">
        <v>88</v>
      </c>
      <c r="AY241" s="17" t="s">
        <v>177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88</v>
      </c>
      <c r="BK241" s="157">
        <f>ROUND(I241*H241,2)</f>
        <v>0</v>
      </c>
      <c r="BL241" s="17" t="s">
        <v>183</v>
      </c>
      <c r="BM241" s="156" t="s">
        <v>336</v>
      </c>
    </row>
    <row r="242" spans="2:65" s="12" customFormat="1">
      <c r="B242" s="158"/>
      <c r="D242" s="159" t="s">
        <v>184</v>
      </c>
      <c r="E242" s="160" t="s">
        <v>1</v>
      </c>
      <c r="F242" s="161" t="s">
        <v>2442</v>
      </c>
      <c r="H242" s="162">
        <v>6.22</v>
      </c>
      <c r="I242" s="163"/>
      <c r="L242" s="158"/>
      <c r="M242" s="164"/>
      <c r="T242" s="165"/>
      <c r="AT242" s="160" t="s">
        <v>184</v>
      </c>
      <c r="AU242" s="160" t="s">
        <v>88</v>
      </c>
      <c r="AV242" s="12" t="s">
        <v>88</v>
      </c>
      <c r="AW242" s="12" t="s">
        <v>31</v>
      </c>
      <c r="AX242" s="12" t="s">
        <v>75</v>
      </c>
      <c r="AY242" s="160" t="s">
        <v>177</v>
      </c>
    </row>
    <row r="243" spans="2:65" s="12" customFormat="1">
      <c r="B243" s="158"/>
      <c r="D243" s="159" t="s">
        <v>184</v>
      </c>
      <c r="E243" s="160" t="s">
        <v>1</v>
      </c>
      <c r="F243" s="161" t="s">
        <v>2443</v>
      </c>
      <c r="H243" s="162">
        <v>6.22</v>
      </c>
      <c r="I243" s="163"/>
      <c r="L243" s="158"/>
      <c r="M243" s="164"/>
      <c r="T243" s="165"/>
      <c r="AT243" s="160" t="s">
        <v>184</v>
      </c>
      <c r="AU243" s="160" t="s">
        <v>88</v>
      </c>
      <c r="AV243" s="12" t="s">
        <v>88</v>
      </c>
      <c r="AW243" s="12" t="s">
        <v>31</v>
      </c>
      <c r="AX243" s="12" t="s">
        <v>75</v>
      </c>
      <c r="AY243" s="160" t="s">
        <v>177</v>
      </c>
    </row>
    <row r="244" spans="2:65" s="12" customFormat="1">
      <c r="B244" s="158"/>
      <c r="D244" s="159" t="s">
        <v>184</v>
      </c>
      <c r="E244" s="160" t="s">
        <v>1</v>
      </c>
      <c r="F244" s="161" t="s">
        <v>2444</v>
      </c>
      <c r="H244" s="162">
        <v>4.5</v>
      </c>
      <c r="I244" s="163"/>
      <c r="L244" s="158"/>
      <c r="M244" s="164"/>
      <c r="T244" s="165"/>
      <c r="AT244" s="160" t="s">
        <v>184</v>
      </c>
      <c r="AU244" s="160" t="s">
        <v>88</v>
      </c>
      <c r="AV244" s="12" t="s">
        <v>88</v>
      </c>
      <c r="AW244" s="12" t="s">
        <v>31</v>
      </c>
      <c r="AX244" s="12" t="s">
        <v>75</v>
      </c>
      <c r="AY244" s="160" t="s">
        <v>177</v>
      </c>
    </row>
    <row r="245" spans="2:65" s="12" customFormat="1">
      <c r="B245" s="158"/>
      <c r="D245" s="159" t="s">
        <v>184</v>
      </c>
      <c r="E245" s="160" t="s">
        <v>1</v>
      </c>
      <c r="F245" s="161" t="s">
        <v>2445</v>
      </c>
      <c r="H245" s="162">
        <v>1.72</v>
      </c>
      <c r="I245" s="163"/>
      <c r="L245" s="158"/>
      <c r="M245" s="164"/>
      <c r="T245" s="165"/>
      <c r="AT245" s="160" t="s">
        <v>184</v>
      </c>
      <c r="AU245" s="160" t="s">
        <v>88</v>
      </c>
      <c r="AV245" s="12" t="s">
        <v>88</v>
      </c>
      <c r="AW245" s="12" t="s">
        <v>31</v>
      </c>
      <c r="AX245" s="12" t="s">
        <v>75</v>
      </c>
      <c r="AY245" s="160" t="s">
        <v>177</v>
      </c>
    </row>
    <row r="246" spans="2:65" s="12" customFormat="1">
      <c r="B246" s="158"/>
      <c r="D246" s="159" t="s">
        <v>184</v>
      </c>
      <c r="E246" s="160" t="s">
        <v>1</v>
      </c>
      <c r="F246" s="161" t="s">
        <v>2446</v>
      </c>
      <c r="H246" s="162">
        <v>6.35</v>
      </c>
      <c r="I246" s="163"/>
      <c r="L246" s="158"/>
      <c r="M246" s="164"/>
      <c r="T246" s="165"/>
      <c r="AT246" s="160" t="s">
        <v>184</v>
      </c>
      <c r="AU246" s="160" t="s">
        <v>88</v>
      </c>
      <c r="AV246" s="12" t="s">
        <v>88</v>
      </c>
      <c r="AW246" s="12" t="s">
        <v>31</v>
      </c>
      <c r="AX246" s="12" t="s">
        <v>75</v>
      </c>
      <c r="AY246" s="160" t="s">
        <v>177</v>
      </c>
    </row>
    <row r="247" spans="2:65" s="12" customFormat="1">
      <c r="B247" s="158"/>
      <c r="D247" s="159" t="s">
        <v>184</v>
      </c>
      <c r="E247" s="160" t="s">
        <v>1</v>
      </c>
      <c r="F247" s="161" t="s">
        <v>2447</v>
      </c>
      <c r="H247" s="162">
        <v>1.57</v>
      </c>
      <c r="I247" s="163"/>
      <c r="L247" s="158"/>
      <c r="M247" s="164"/>
      <c r="T247" s="165"/>
      <c r="AT247" s="160" t="s">
        <v>184</v>
      </c>
      <c r="AU247" s="160" t="s">
        <v>88</v>
      </c>
      <c r="AV247" s="12" t="s">
        <v>88</v>
      </c>
      <c r="AW247" s="12" t="s">
        <v>31</v>
      </c>
      <c r="AX247" s="12" t="s">
        <v>75</v>
      </c>
      <c r="AY247" s="160" t="s">
        <v>177</v>
      </c>
    </row>
    <row r="248" spans="2:65" s="14" customFormat="1">
      <c r="B248" s="173"/>
      <c r="D248" s="159" t="s">
        <v>184</v>
      </c>
      <c r="E248" s="174" t="s">
        <v>1</v>
      </c>
      <c r="F248" s="175" t="s">
        <v>209</v>
      </c>
      <c r="H248" s="176">
        <v>26.58</v>
      </c>
      <c r="I248" s="177"/>
      <c r="L248" s="173"/>
      <c r="M248" s="178"/>
      <c r="T248" s="179"/>
      <c r="AT248" s="174" t="s">
        <v>184</v>
      </c>
      <c r="AU248" s="174" t="s">
        <v>88</v>
      </c>
      <c r="AV248" s="14" t="s">
        <v>191</v>
      </c>
      <c r="AW248" s="14" t="s">
        <v>31</v>
      </c>
      <c r="AX248" s="14" t="s">
        <v>75</v>
      </c>
      <c r="AY248" s="174" t="s">
        <v>177</v>
      </c>
    </row>
    <row r="249" spans="2:65" s="13" customFormat="1">
      <c r="B249" s="166"/>
      <c r="D249" s="159" t="s">
        <v>184</v>
      </c>
      <c r="E249" s="167" t="s">
        <v>1</v>
      </c>
      <c r="F249" s="168" t="s">
        <v>186</v>
      </c>
      <c r="H249" s="169">
        <v>26.58</v>
      </c>
      <c r="I249" s="170"/>
      <c r="L249" s="166"/>
      <c r="M249" s="171"/>
      <c r="T249" s="172"/>
      <c r="AT249" s="167" t="s">
        <v>184</v>
      </c>
      <c r="AU249" s="167" t="s">
        <v>88</v>
      </c>
      <c r="AV249" s="13" t="s">
        <v>183</v>
      </c>
      <c r="AW249" s="13" t="s">
        <v>31</v>
      </c>
      <c r="AX249" s="13" t="s">
        <v>82</v>
      </c>
      <c r="AY249" s="167" t="s">
        <v>177</v>
      </c>
    </row>
    <row r="250" spans="2:65" s="1" customFormat="1" ht="37.950000000000003" customHeight="1">
      <c r="B250" s="143"/>
      <c r="C250" s="186" t="s">
        <v>330</v>
      </c>
      <c r="D250" s="186" t="s">
        <v>444</v>
      </c>
      <c r="E250" s="187" t="s">
        <v>2450</v>
      </c>
      <c r="F250" s="188" t="s">
        <v>2451</v>
      </c>
      <c r="G250" s="189" t="s">
        <v>213</v>
      </c>
      <c r="H250" s="190">
        <v>26.58</v>
      </c>
      <c r="I250" s="191"/>
      <c r="J250" s="192">
        <f>ROUND(I250*H250,2)</f>
        <v>0</v>
      </c>
      <c r="K250" s="193"/>
      <c r="L250" s="194"/>
      <c r="M250" s="195" t="s">
        <v>1</v>
      </c>
      <c r="N250" s="196" t="s">
        <v>41</v>
      </c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206</v>
      </c>
      <c r="AT250" s="156" t="s">
        <v>444</v>
      </c>
      <c r="AU250" s="156" t="s">
        <v>88</v>
      </c>
      <c r="AY250" s="17" t="s">
        <v>177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88</v>
      </c>
      <c r="BK250" s="157">
        <f>ROUND(I250*H250,2)</f>
        <v>0</v>
      </c>
      <c r="BL250" s="17" t="s">
        <v>183</v>
      </c>
      <c r="BM250" s="156" t="s">
        <v>342</v>
      </c>
    </row>
    <row r="251" spans="2:65" s="12" customFormat="1">
      <c r="B251" s="158"/>
      <c r="D251" s="159" t="s">
        <v>184</v>
      </c>
      <c r="E251" s="160" t="s">
        <v>1</v>
      </c>
      <c r="F251" s="161" t="s">
        <v>2442</v>
      </c>
      <c r="H251" s="162">
        <v>6.22</v>
      </c>
      <c r="I251" s="163"/>
      <c r="L251" s="158"/>
      <c r="M251" s="164"/>
      <c r="T251" s="165"/>
      <c r="AT251" s="160" t="s">
        <v>184</v>
      </c>
      <c r="AU251" s="160" t="s">
        <v>88</v>
      </c>
      <c r="AV251" s="12" t="s">
        <v>88</v>
      </c>
      <c r="AW251" s="12" t="s">
        <v>31</v>
      </c>
      <c r="AX251" s="12" t="s">
        <v>75</v>
      </c>
      <c r="AY251" s="160" t="s">
        <v>177</v>
      </c>
    </row>
    <row r="252" spans="2:65" s="12" customFormat="1">
      <c r="B252" s="158"/>
      <c r="D252" s="159" t="s">
        <v>184</v>
      </c>
      <c r="E252" s="160" t="s">
        <v>1</v>
      </c>
      <c r="F252" s="161" t="s">
        <v>2443</v>
      </c>
      <c r="H252" s="162">
        <v>6.22</v>
      </c>
      <c r="I252" s="163"/>
      <c r="L252" s="158"/>
      <c r="M252" s="164"/>
      <c r="T252" s="165"/>
      <c r="AT252" s="160" t="s">
        <v>184</v>
      </c>
      <c r="AU252" s="160" t="s">
        <v>88</v>
      </c>
      <c r="AV252" s="12" t="s">
        <v>88</v>
      </c>
      <c r="AW252" s="12" t="s">
        <v>31</v>
      </c>
      <c r="AX252" s="12" t="s">
        <v>75</v>
      </c>
      <c r="AY252" s="160" t="s">
        <v>177</v>
      </c>
    </row>
    <row r="253" spans="2:65" s="12" customFormat="1">
      <c r="B253" s="158"/>
      <c r="D253" s="159" t="s">
        <v>184</v>
      </c>
      <c r="E253" s="160" t="s">
        <v>1</v>
      </c>
      <c r="F253" s="161" t="s">
        <v>2444</v>
      </c>
      <c r="H253" s="162">
        <v>4.5</v>
      </c>
      <c r="I253" s="163"/>
      <c r="L253" s="158"/>
      <c r="M253" s="164"/>
      <c r="T253" s="165"/>
      <c r="AT253" s="160" t="s">
        <v>184</v>
      </c>
      <c r="AU253" s="160" t="s">
        <v>88</v>
      </c>
      <c r="AV253" s="12" t="s">
        <v>88</v>
      </c>
      <c r="AW253" s="12" t="s">
        <v>31</v>
      </c>
      <c r="AX253" s="12" t="s">
        <v>75</v>
      </c>
      <c r="AY253" s="160" t="s">
        <v>177</v>
      </c>
    </row>
    <row r="254" spans="2:65" s="12" customFormat="1">
      <c r="B254" s="158"/>
      <c r="D254" s="159" t="s">
        <v>184</v>
      </c>
      <c r="E254" s="160" t="s">
        <v>1</v>
      </c>
      <c r="F254" s="161" t="s">
        <v>2445</v>
      </c>
      <c r="H254" s="162">
        <v>1.72</v>
      </c>
      <c r="I254" s="163"/>
      <c r="L254" s="158"/>
      <c r="M254" s="164"/>
      <c r="T254" s="165"/>
      <c r="AT254" s="160" t="s">
        <v>184</v>
      </c>
      <c r="AU254" s="160" t="s">
        <v>88</v>
      </c>
      <c r="AV254" s="12" t="s">
        <v>88</v>
      </c>
      <c r="AW254" s="12" t="s">
        <v>31</v>
      </c>
      <c r="AX254" s="12" t="s">
        <v>75</v>
      </c>
      <c r="AY254" s="160" t="s">
        <v>177</v>
      </c>
    </row>
    <row r="255" spans="2:65" s="12" customFormat="1">
      <c r="B255" s="158"/>
      <c r="D255" s="159" t="s">
        <v>184</v>
      </c>
      <c r="E255" s="160" t="s">
        <v>1</v>
      </c>
      <c r="F255" s="161" t="s">
        <v>2446</v>
      </c>
      <c r="H255" s="162">
        <v>6.35</v>
      </c>
      <c r="I255" s="163"/>
      <c r="L255" s="158"/>
      <c r="M255" s="164"/>
      <c r="T255" s="165"/>
      <c r="AT255" s="160" t="s">
        <v>184</v>
      </c>
      <c r="AU255" s="160" t="s">
        <v>88</v>
      </c>
      <c r="AV255" s="12" t="s">
        <v>88</v>
      </c>
      <c r="AW255" s="12" t="s">
        <v>31</v>
      </c>
      <c r="AX255" s="12" t="s">
        <v>75</v>
      </c>
      <c r="AY255" s="160" t="s">
        <v>177</v>
      </c>
    </row>
    <row r="256" spans="2:65" s="12" customFormat="1">
      <c r="B256" s="158"/>
      <c r="D256" s="159" t="s">
        <v>184</v>
      </c>
      <c r="E256" s="160" t="s">
        <v>1</v>
      </c>
      <c r="F256" s="161" t="s">
        <v>2447</v>
      </c>
      <c r="H256" s="162">
        <v>1.57</v>
      </c>
      <c r="I256" s="163"/>
      <c r="L256" s="158"/>
      <c r="M256" s="164"/>
      <c r="T256" s="165"/>
      <c r="AT256" s="160" t="s">
        <v>184</v>
      </c>
      <c r="AU256" s="160" t="s">
        <v>88</v>
      </c>
      <c r="AV256" s="12" t="s">
        <v>88</v>
      </c>
      <c r="AW256" s="12" t="s">
        <v>31</v>
      </c>
      <c r="AX256" s="12" t="s">
        <v>75</v>
      </c>
      <c r="AY256" s="160" t="s">
        <v>177</v>
      </c>
    </row>
    <row r="257" spans="2:65" s="14" customFormat="1">
      <c r="B257" s="173"/>
      <c r="D257" s="159" t="s">
        <v>184</v>
      </c>
      <c r="E257" s="174" t="s">
        <v>1</v>
      </c>
      <c r="F257" s="175" t="s">
        <v>209</v>
      </c>
      <c r="H257" s="176">
        <v>26.58</v>
      </c>
      <c r="I257" s="177"/>
      <c r="L257" s="173"/>
      <c r="M257" s="178"/>
      <c r="T257" s="179"/>
      <c r="AT257" s="174" t="s">
        <v>184</v>
      </c>
      <c r="AU257" s="174" t="s">
        <v>88</v>
      </c>
      <c r="AV257" s="14" t="s">
        <v>191</v>
      </c>
      <c r="AW257" s="14" t="s">
        <v>31</v>
      </c>
      <c r="AX257" s="14" t="s">
        <v>75</v>
      </c>
      <c r="AY257" s="174" t="s">
        <v>177</v>
      </c>
    </row>
    <row r="258" spans="2:65" s="13" customFormat="1">
      <c r="B258" s="166"/>
      <c r="D258" s="159" t="s">
        <v>184</v>
      </c>
      <c r="E258" s="167" t="s">
        <v>1</v>
      </c>
      <c r="F258" s="168" t="s">
        <v>186</v>
      </c>
      <c r="H258" s="169">
        <v>26.58</v>
      </c>
      <c r="I258" s="170"/>
      <c r="L258" s="166"/>
      <c r="M258" s="171"/>
      <c r="T258" s="172"/>
      <c r="AT258" s="167" t="s">
        <v>184</v>
      </c>
      <c r="AU258" s="167" t="s">
        <v>88</v>
      </c>
      <c r="AV258" s="13" t="s">
        <v>183</v>
      </c>
      <c r="AW258" s="13" t="s">
        <v>31</v>
      </c>
      <c r="AX258" s="13" t="s">
        <v>82</v>
      </c>
      <c r="AY258" s="167" t="s">
        <v>177</v>
      </c>
    </row>
    <row r="259" spans="2:65" s="1" customFormat="1" ht="24.15" customHeight="1">
      <c r="B259" s="143"/>
      <c r="C259" s="144" t="s">
        <v>261</v>
      </c>
      <c r="D259" s="144" t="s">
        <v>179</v>
      </c>
      <c r="E259" s="145" t="s">
        <v>4422</v>
      </c>
      <c r="F259" s="146" t="s">
        <v>4423</v>
      </c>
      <c r="G259" s="147" t="s">
        <v>205</v>
      </c>
      <c r="H259" s="148">
        <v>2.23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41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183</v>
      </c>
      <c r="AT259" s="156" t="s">
        <v>179</v>
      </c>
      <c r="AU259" s="156" t="s">
        <v>88</v>
      </c>
      <c r="AY259" s="17" t="s">
        <v>177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88</v>
      </c>
      <c r="BK259" s="157">
        <f>ROUND(I259*H259,2)</f>
        <v>0</v>
      </c>
      <c r="BL259" s="17" t="s">
        <v>183</v>
      </c>
      <c r="BM259" s="156" t="s">
        <v>346</v>
      </c>
    </row>
    <row r="260" spans="2:65" s="12" customFormat="1">
      <c r="B260" s="158"/>
      <c r="D260" s="159" t="s">
        <v>184</v>
      </c>
      <c r="E260" s="160" t="s">
        <v>1</v>
      </c>
      <c r="F260" s="161" t="s">
        <v>4424</v>
      </c>
      <c r="H260" s="162">
        <v>1.53</v>
      </c>
      <c r="I260" s="163"/>
      <c r="L260" s="158"/>
      <c r="M260" s="164"/>
      <c r="T260" s="165"/>
      <c r="AT260" s="160" t="s">
        <v>184</v>
      </c>
      <c r="AU260" s="160" t="s">
        <v>88</v>
      </c>
      <c r="AV260" s="12" t="s">
        <v>88</v>
      </c>
      <c r="AW260" s="12" t="s">
        <v>31</v>
      </c>
      <c r="AX260" s="12" t="s">
        <v>75</v>
      </c>
      <c r="AY260" s="160" t="s">
        <v>177</v>
      </c>
    </row>
    <row r="261" spans="2:65" s="12" customFormat="1">
      <c r="B261" s="158"/>
      <c r="D261" s="159" t="s">
        <v>184</v>
      </c>
      <c r="E261" s="160" t="s">
        <v>1</v>
      </c>
      <c r="F261" s="161" t="s">
        <v>4425</v>
      </c>
      <c r="H261" s="162">
        <v>0.7</v>
      </c>
      <c r="I261" s="163"/>
      <c r="L261" s="158"/>
      <c r="M261" s="164"/>
      <c r="T261" s="165"/>
      <c r="AT261" s="160" t="s">
        <v>184</v>
      </c>
      <c r="AU261" s="160" t="s">
        <v>88</v>
      </c>
      <c r="AV261" s="12" t="s">
        <v>88</v>
      </c>
      <c r="AW261" s="12" t="s">
        <v>31</v>
      </c>
      <c r="AX261" s="12" t="s">
        <v>75</v>
      </c>
      <c r="AY261" s="160" t="s">
        <v>177</v>
      </c>
    </row>
    <row r="262" spans="2:65" s="14" customFormat="1">
      <c r="B262" s="173"/>
      <c r="D262" s="159" t="s">
        <v>184</v>
      </c>
      <c r="E262" s="174" t="s">
        <v>1</v>
      </c>
      <c r="F262" s="175" t="s">
        <v>209</v>
      </c>
      <c r="H262" s="176">
        <v>2.23</v>
      </c>
      <c r="I262" s="177"/>
      <c r="L262" s="173"/>
      <c r="M262" s="178"/>
      <c r="T262" s="179"/>
      <c r="AT262" s="174" t="s">
        <v>184</v>
      </c>
      <c r="AU262" s="174" t="s">
        <v>88</v>
      </c>
      <c r="AV262" s="14" t="s">
        <v>191</v>
      </c>
      <c r="AW262" s="14" t="s">
        <v>31</v>
      </c>
      <c r="AX262" s="14" t="s">
        <v>75</v>
      </c>
      <c r="AY262" s="174" t="s">
        <v>177</v>
      </c>
    </row>
    <row r="263" spans="2:65" s="13" customFormat="1">
      <c r="B263" s="166"/>
      <c r="D263" s="159" t="s">
        <v>184</v>
      </c>
      <c r="E263" s="167" t="s">
        <v>1</v>
      </c>
      <c r="F263" s="168" t="s">
        <v>186</v>
      </c>
      <c r="H263" s="169">
        <v>2.23</v>
      </c>
      <c r="I263" s="170"/>
      <c r="L263" s="166"/>
      <c r="M263" s="171"/>
      <c r="T263" s="172"/>
      <c r="AT263" s="167" t="s">
        <v>184</v>
      </c>
      <c r="AU263" s="167" t="s">
        <v>88</v>
      </c>
      <c r="AV263" s="13" t="s">
        <v>183</v>
      </c>
      <c r="AW263" s="13" t="s">
        <v>31</v>
      </c>
      <c r="AX263" s="13" t="s">
        <v>82</v>
      </c>
      <c r="AY263" s="167" t="s">
        <v>177</v>
      </c>
    </row>
    <row r="264" spans="2:65" s="1" customFormat="1" ht="16.5" customHeight="1">
      <c r="B264" s="143"/>
      <c r="C264" s="186" t="s">
        <v>339</v>
      </c>
      <c r="D264" s="186" t="s">
        <v>444</v>
      </c>
      <c r="E264" s="187" t="s">
        <v>4426</v>
      </c>
      <c r="F264" s="188" t="s">
        <v>4427</v>
      </c>
      <c r="G264" s="189" t="s">
        <v>205</v>
      </c>
      <c r="H264" s="190">
        <v>1.53</v>
      </c>
      <c r="I264" s="191"/>
      <c r="J264" s="192">
        <f>ROUND(I264*H264,2)</f>
        <v>0</v>
      </c>
      <c r="K264" s="193"/>
      <c r="L264" s="194"/>
      <c r="M264" s="195" t="s">
        <v>1</v>
      </c>
      <c r="N264" s="196" t="s">
        <v>41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206</v>
      </c>
      <c r="AT264" s="156" t="s">
        <v>444</v>
      </c>
      <c r="AU264" s="156" t="s">
        <v>88</v>
      </c>
      <c r="AY264" s="17" t="s">
        <v>177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88</v>
      </c>
      <c r="BK264" s="157">
        <f>ROUND(I264*H264,2)</f>
        <v>0</v>
      </c>
      <c r="BL264" s="17" t="s">
        <v>183</v>
      </c>
      <c r="BM264" s="156" t="s">
        <v>351</v>
      </c>
    </row>
    <row r="265" spans="2:65" s="12" customFormat="1">
      <c r="B265" s="158"/>
      <c r="D265" s="159" t="s">
        <v>184</v>
      </c>
      <c r="E265" s="160" t="s">
        <v>1</v>
      </c>
      <c r="F265" s="161" t="s">
        <v>4428</v>
      </c>
      <c r="H265" s="162">
        <v>1.53</v>
      </c>
      <c r="I265" s="163"/>
      <c r="L265" s="158"/>
      <c r="M265" s="164"/>
      <c r="T265" s="165"/>
      <c r="AT265" s="160" t="s">
        <v>184</v>
      </c>
      <c r="AU265" s="160" t="s">
        <v>88</v>
      </c>
      <c r="AV265" s="12" t="s">
        <v>88</v>
      </c>
      <c r="AW265" s="12" t="s">
        <v>31</v>
      </c>
      <c r="AX265" s="12" t="s">
        <v>75</v>
      </c>
      <c r="AY265" s="160" t="s">
        <v>177</v>
      </c>
    </row>
    <row r="266" spans="2:65" s="13" customFormat="1">
      <c r="B266" s="166"/>
      <c r="D266" s="159" t="s">
        <v>184</v>
      </c>
      <c r="E266" s="167" t="s">
        <v>1</v>
      </c>
      <c r="F266" s="168" t="s">
        <v>186</v>
      </c>
      <c r="H266" s="169">
        <v>1.53</v>
      </c>
      <c r="I266" s="170"/>
      <c r="L266" s="166"/>
      <c r="M266" s="171"/>
      <c r="T266" s="172"/>
      <c r="AT266" s="167" t="s">
        <v>184</v>
      </c>
      <c r="AU266" s="167" t="s">
        <v>88</v>
      </c>
      <c r="AV266" s="13" t="s">
        <v>183</v>
      </c>
      <c r="AW266" s="13" t="s">
        <v>31</v>
      </c>
      <c r="AX266" s="13" t="s">
        <v>82</v>
      </c>
      <c r="AY266" s="167" t="s">
        <v>177</v>
      </c>
    </row>
    <row r="267" spans="2:65" s="1" customFormat="1" ht="16.5" customHeight="1">
      <c r="B267" s="143"/>
      <c r="C267" s="186" t="s">
        <v>264</v>
      </c>
      <c r="D267" s="186" t="s">
        <v>444</v>
      </c>
      <c r="E267" s="187" t="s">
        <v>4429</v>
      </c>
      <c r="F267" s="188" t="s">
        <v>4430</v>
      </c>
      <c r="G267" s="189" t="s">
        <v>182</v>
      </c>
      <c r="H267" s="190">
        <v>0.45900000000000002</v>
      </c>
      <c r="I267" s="191"/>
      <c r="J267" s="192">
        <f>ROUND(I267*H267,2)</f>
        <v>0</v>
      </c>
      <c r="K267" s="193"/>
      <c r="L267" s="194"/>
      <c r="M267" s="195" t="s">
        <v>1</v>
      </c>
      <c r="N267" s="196" t="s">
        <v>41</v>
      </c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AR267" s="156" t="s">
        <v>206</v>
      </c>
      <c r="AT267" s="156" t="s">
        <v>444</v>
      </c>
      <c r="AU267" s="156" t="s">
        <v>88</v>
      </c>
      <c r="AY267" s="17" t="s">
        <v>177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88</v>
      </c>
      <c r="BK267" s="157">
        <f>ROUND(I267*H267,2)</f>
        <v>0</v>
      </c>
      <c r="BL267" s="17" t="s">
        <v>183</v>
      </c>
      <c r="BM267" s="156" t="s">
        <v>356</v>
      </c>
    </row>
    <row r="268" spans="2:65" s="1" customFormat="1" ht="16.5" customHeight="1">
      <c r="B268" s="143"/>
      <c r="C268" s="144" t="s">
        <v>347</v>
      </c>
      <c r="D268" s="144" t="s">
        <v>179</v>
      </c>
      <c r="E268" s="145" t="s">
        <v>4431</v>
      </c>
      <c r="F268" s="146" t="s">
        <v>4432</v>
      </c>
      <c r="G268" s="147" t="s">
        <v>205</v>
      </c>
      <c r="H268" s="148">
        <v>33.68</v>
      </c>
      <c r="I268" s="149"/>
      <c r="J268" s="150">
        <f>ROUND(I268*H268,2)</f>
        <v>0</v>
      </c>
      <c r="K268" s="151"/>
      <c r="L268" s="32"/>
      <c r="M268" s="152" t="s">
        <v>1</v>
      </c>
      <c r="N268" s="153" t="s">
        <v>41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183</v>
      </c>
      <c r="AT268" s="156" t="s">
        <v>179</v>
      </c>
      <c r="AU268" s="156" t="s">
        <v>88</v>
      </c>
      <c r="AY268" s="17" t="s">
        <v>177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88</v>
      </c>
      <c r="BK268" s="157">
        <f>ROUND(I268*H268,2)</f>
        <v>0</v>
      </c>
      <c r="BL268" s="17" t="s">
        <v>183</v>
      </c>
      <c r="BM268" s="156" t="s">
        <v>361</v>
      </c>
    </row>
    <row r="269" spans="2:65" s="12" customFormat="1">
      <c r="B269" s="158"/>
      <c r="D269" s="159" t="s">
        <v>184</v>
      </c>
      <c r="E269" s="160" t="s">
        <v>1</v>
      </c>
      <c r="F269" s="161" t="s">
        <v>4433</v>
      </c>
      <c r="H269" s="162">
        <v>33.68</v>
      </c>
      <c r="I269" s="163"/>
      <c r="L269" s="158"/>
      <c r="M269" s="164"/>
      <c r="T269" s="165"/>
      <c r="AT269" s="160" t="s">
        <v>184</v>
      </c>
      <c r="AU269" s="160" t="s">
        <v>88</v>
      </c>
      <c r="AV269" s="12" t="s">
        <v>88</v>
      </c>
      <c r="AW269" s="12" t="s">
        <v>31</v>
      </c>
      <c r="AX269" s="12" t="s">
        <v>75</v>
      </c>
      <c r="AY269" s="160" t="s">
        <v>177</v>
      </c>
    </row>
    <row r="270" spans="2:65" s="13" customFormat="1">
      <c r="B270" s="166"/>
      <c r="D270" s="159" t="s">
        <v>184</v>
      </c>
      <c r="E270" s="167" t="s">
        <v>1</v>
      </c>
      <c r="F270" s="168" t="s">
        <v>186</v>
      </c>
      <c r="H270" s="169">
        <v>33.68</v>
      </c>
      <c r="I270" s="170"/>
      <c r="L270" s="166"/>
      <c r="M270" s="171"/>
      <c r="T270" s="172"/>
      <c r="AT270" s="167" t="s">
        <v>184</v>
      </c>
      <c r="AU270" s="167" t="s">
        <v>88</v>
      </c>
      <c r="AV270" s="13" t="s">
        <v>183</v>
      </c>
      <c r="AW270" s="13" t="s">
        <v>31</v>
      </c>
      <c r="AX270" s="13" t="s">
        <v>82</v>
      </c>
      <c r="AY270" s="167" t="s">
        <v>177</v>
      </c>
    </row>
    <row r="271" spans="2:65" s="11" customFormat="1" ht="22.95" customHeight="1">
      <c r="B271" s="131"/>
      <c r="D271" s="132" t="s">
        <v>74</v>
      </c>
      <c r="E271" s="141" t="s">
        <v>198</v>
      </c>
      <c r="F271" s="141" t="s">
        <v>2454</v>
      </c>
      <c r="I271" s="134"/>
      <c r="J271" s="142">
        <f>BK271</f>
        <v>0</v>
      </c>
      <c r="L271" s="131"/>
      <c r="M271" s="136"/>
      <c r="P271" s="137">
        <f>SUM(P272:P289)</f>
        <v>0</v>
      </c>
      <c r="R271" s="137">
        <f>SUM(R272:R289)</f>
        <v>0</v>
      </c>
      <c r="T271" s="138">
        <f>SUM(T272:T289)</f>
        <v>0</v>
      </c>
      <c r="AR271" s="132" t="s">
        <v>82</v>
      </c>
      <c r="AT271" s="139" t="s">
        <v>74</v>
      </c>
      <c r="AU271" s="139" t="s">
        <v>82</v>
      </c>
      <c r="AY271" s="132" t="s">
        <v>177</v>
      </c>
      <c r="BK271" s="140">
        <f>SUM(BK272:BK289)</f>
        <v>0</v>
      </c>
    </row>
    <row r="272" spans="2:65" s="1" customFormat="1" ht="24.15" customHeight="1">
      <c r="B272" s="143"/>
      <c r="C272" s="144" t="s">
        <v>276</v>
      </c>
      <c r="D272" s="144" t="s">
        <v>179</v>
      </c>
      <c r="E272" s="145" t="s">
        <v>4434</v>
      </c>
      <c r="F272" s="146" t="s">
        <v>4435</v>
      </c>
      <c r="G272" s="147" t="s">
        <v>205</v>
      </c>
      <c r="H272" s="148">
        <v>33.68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41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183</v>
      </c>
      <c r="AT272" s="156" t="s">
        <v>179</v>
      </c>
      <c r="AU272" s="156" t="s">
        <v>88</v>
      </c>
      <c r="AY272" s="17" t="s">
        <v>177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88</v>
      </c>
      <c r="BK272" s="157">
        <f>ROUND(I272*H272,2)</f>
        <v>0</v>
      </c>
      <c r="BL272" s="17" t="s">
        <v>183</v>
      </c>
      <c r="BM272" s="156" t="s">
        <v>365</v>
      </c>
    </row>
    <row r="273" spans="2:65" s="12" customFormat="1">
      <c r="B273" s="158"/>
      <c r="D273" s="159" t="s">
        <v>184</v>
      </c>
      <c r="E273" s="160" t="s">
        <v>1</v>
      </c>
      <c r="F273" s="161" t="s">
        <v>4433</v>
      </c>
      <c r="H273" s="162">
        <v>33.68</v>
      </c>
      <c r="I273" s="163"/>
      <c r="L273" s="158"/>
      <c r="M273" s="164"/>
      <c r="T273" s="165"/>
      <c r="AT273" s="160" t="s">
        <v>184</v>
      </c>
      <c r="AU273" s="160" t="s">
        <v>88</v>
      </c>
      <c r="AV273" s="12" t="s">
        <v>88</v>
      </c>
      <c r="AW273" s="12" t="s">
        <v>31</v>
      </c>
      <c r="AX273" s="12" t="s">
        <v>75</v>
      </c>
      <c r="AY273" s="160" t="s">
        <v>177</v>
      </c>
    </row>
    <row r="274" spans="2:65" s="13" customFormat="1">
      <c r="B274" s="166"/>
      <c r="D274" s="159" t="s">
        <v>184</v>
      </c>
      <c r="E274" s="167" t="s">
        <v>1</v>
      </c>
      <c r="F274" s="168" t="s">
        <v>186</v>
      </c>
      <c r="H274" s="169">
        <v>33.68</v>
      </c>
      <c r="I274" s="170"/>
      <c r="L274" s="166"/>
      <c r="M274" s="171"/>
      <c r="T274" s="172"/>
      <c r="AT274" s="167" t="s">
        <v>184</v>
      </c>
      <c r="AU274" s="167" t="s">
        <v>88</v>
      </c>
      <c r="AV274" s="13" t="s">
        <v>183</v>
      </c>
      <c r="AW274" s="13" t="s">
        <v>31</v>
      </c>
      <c r="AX274" s="13" t="s">
        <v>82</v>
      </c>
      <c r="AY274" s="167" t="s">
        <v>177</v>
      </c>
    </row>
    <row r="275" spans="2:65" s="1" customFormat="1" ht="24.15" customHeight="1">
      <c r="B275" s="143"/>
      <c r="C275" s="144" t="s">
        <v>358</v>
      </c>
      <c r="D275" s="144" t="s">
        <v>179</v>
      </c>
      <c r="E275" s="145" t="s">
        <v>4436</v>
      </c>
      <c r="F275" s="146" t="s">
        <v>4437</v>
      </c>
      <c r="G275" s="147" t="s">
        <v>205</v>
      </c>
      <c r="H275" s="148">
        <v>204.89</v>
      </c>
      <c r="I275" s="149"/>
      <c r="J275" s="150">
        <f>ROUND(I275*H275,2)</f>
        <v>0</v>
      </c>
      <c r="K275" s="151"/>
      <c r="L275" s="32"/>
      <c r="M275" s="152" t="s">
        <v>1</v>
      </c>
      <c r="N275" s="153" t="s">
        <v>41</v>
      </c>
      <c r="P275" s="154">
        <f>O275*H275</f>
        <v>0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AR275" s="156" t="s">
        <v>183</v>
      </c>
      <c r="AT275" s="156" t="s">
        <v>179</v>
      </c>
      <c r="AU275" s="156" t="s">
        <v>88</v>
      </c>
      <c r="AY275" s="17" t="s">
        <v>177</v>
      </c>
      <c r="BE275" s="157">
        <f>IF(N275="základná",J275,0)</f>
        <v>0</v>
      </c>
      <c r="BF275" s="157">
        <f>IF(N275="znížená",J275,0)</f>
        <v>0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7" t="s">
        <v>88</v>
      </c>
      <c r="BK275" s="157">
        <f>ROUND(I275*H275,2)</f>
        <v>0</v>
      </c>
      <c r="BL275" s="17" t="s">
        <v>183</v>
      </c>
      <c r="BM275" s="156" t="s">
        <v>371</v>
      </c>
    </row>
    <row r="276" spans="2:65" s="12" customFormat="1">
      <c r="B276" s="158"/>
      <c r="D276" s="159" t="s">
        <v>184</v>
      </c>
      <c r="E276" s="160" t="s">
        <v>1</v>
      </c>
      <c r="F276" s="161" t="s">
        <v>4438</v>
      </c>
      <c r="H276" s="162">
        <v>204.89</v>
      </c>
      <c r="I276" s="163"/>
      <c r="L276" s="158"/>
      <c r="M276" s="164"/>
      <c r="T276" s="165"/>
      <c r="AT276" s="160" t="s">
        <v>184</v>
      </c>
      <c r="AU276" s="160" t="s">
        <v>88</v>
      </c>
      <c r="AV276" s="12" t="s">
        <v>88</v>
      </c>
      <c r="AW276" s="12" t="s">
        <v>31</v>
      </c>
      <c r="AX276" s="12" t="s">
        <v>75</v>
      </c>
      <c r="AY276" s="160" t="s">
        <v>177</v>
      </c>
    </row>
    <row r="277" spans="2:65" s="13" customFormat="1">
      <c r="B277" s="166"/>
      <c r="D277" s="159" t="s">
        <v>184</v>
      </c>
      <c r="E277" s="167" t="s">
        <v>1</v>
      </c>
      <c r="F277" s="168" t="s">
        <v>186</v>
      </c>
      <c r="H277" s="169">
        <v>204.89</v>
      </c>
      <c r="I277" s="170"/>
      <c r="L277" s="166"/>
      <c r="M277" s="171"/>
      <c r="T277" s="172"/>
      <c r="AT277" s="167" t="s">
        <v>184</v>
      </c>
      <c r="AU277" s="167" t="s">
        <v>88</v>
      </c>
      <c r="AV277" s="13" t="s">
        <v>183</v>
      </c>
      <c r="AW277" s="13" t="s">
        <v>31</v>
      </c>
      <c r="AX277" s="13" t="s">
        <v>82</v>
      </c>
      <c r="AY277" s="167" t="s">
        <v>177</v>
      </c>
    </row>
    <row r="278" spans="2:65" s="1" customFormat="1" ht="24.15" customHeight="1">
      <c r="B278" s="143"/>
      <c r="C278" s="144" t="s">
        <v>296</v>
      </c>
      <c r="D278" s="144" t="s">
        <v>179</v>
      </c>
      <c r="E278" s="145" t="s">
        <v>4439</v>
      </c>
      <c r="F278" s="146" t="s">
        <v>4440</v>
      </c>
      <c r="G278" s="147" t="s">
        <v>205</v>
      </c>
      <c r="H278" s="148">
        <v>33.68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41</v>
      </c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AR278" s="156" t="s">
        <v>183</v>
      </c>
      <c r="AT278" s="156" t="s">
        <v>179</v>
      </c>
      <c r="AU278" s="156" t="s">
        <v>88</v>
      </c>
      <c r="AY278" s="17" t="s">
        <v>177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88</v>
      </c>
      <c r="BK278" s="157">
        <f>ROUND(I278*H278,2)</f>
        <v>0</v>
      </c>
      <c r="BL278" s="17" t="s">
        <v>183</v>
      </c>
      <c r="BM278" s="156" t="s">
        <v>384</v>
      </c>
    </row>
    <row r="279" spans="2:65" s="12" customFormat="1">
      <c r="B279" s="158"/>
      <c r="D279" s="159" t="s">
        <v>184</v>
      </c>
      <c r="E279" s="160" t="s">
        <v>1</v>
      </c>
      <c r="F279" s="161" t="s">
        <v>4441</v>
      </c>
      <c r="H279" s="162">
        <v>33.68</v>
      </c>
      <c r="I279" s="163"/>
      <c r="L279" s="158"/>
      <c r="M279" s="164"/>
      <c r="T279" s="165"/>
      <c r="AT279" s="160" t="s">
        <v>184</v>
      </c>
      <c r="AU279" s="160" t="s">
        <v>88</v>
      </c>
      <c r="AV279" s="12" t="s">
        <v>88</v>
      </c>
      <c r="AW279" s="12" t="s">
        <v>31</v>
      </c>
      <c r="AX279" s="12" t="s">
        <v>75</v>
      </c>
      <c r="AY279" s="160" t="s">
        <v>177</v>
      </c>
    </row>
    <row r="280" spans="2:65" s="13" customFormat="1">
      <c r="B280" s="166"/>
      <c r="D280" s="159" t="s">
        <v>184</v>
      </c>
      <c r="E280" s="167" t="s">
        <v>1</v>
      </c>
      <c r="F280" s="168" t="s">
        <v>186</v>
      </c>
      <c r="H280" s="169">
        <v>33.68</v>
      </c>
      <c r="I280" s="170"/>
      <c r="L280" s="166"/>
      <c r="M280" s="171"/>
      <c r="T280" s="172"/>
      <c r="AT280" s="167" t="s">
        <v>184</v>
      </c>
      <c r="AU280" s="167" t="s">
        <v>88</v>
      </c>
      <c r="AV280" s="13" t="s">
        <v>183</v>
      </c>
      <c r="AW280" s="13" t="s">
        <v>31</v>
      </c>
      <c r="AX280" s="13" t="s">
        <v>82</v>
      </c>
      <c r="AY280" s="167" t="s">
        <v>177</v>
      </c>
    </row>
    <row r="281" spans="2:65" s="1" customFormat="1" ht="24.15" customHeight="1">
      <c r="B281" s="143"/>
      <c r="C281" s="144" t="s">
        <v>368</v>
      </c>
      <c r="D281" s="144" t="s">
        <v>179</v>
      </c>
      <c r="E281" s="145" t="s">
        <v>4442</v>
      </c>
      <c r="F281" s="146" t="s">
        <v>4443</v>
      </c>
      <c r="G281" s="147" t="s">
        <v>205</v>
      </c>
      <c r="H281" s="148">
        <v>164.23</v>
      </c>
      <c r="I281" s="149"/>
      <c r="J281" s="150">
        <f>ROUND(I281*H281,2)</f>
        <v>0</v>
      </c>
      <c r="K281" s="151"/>
      <c r="L281" s="32"/>
      <c r="M281" s="152" t="s">
        <v>1</v>
      </c>
      <c r="N281" s="153" t="s">
        <v>41</v>
      </c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AR281" s="156" t="s">
        <v>183</v>
      </c>
      <c r="AT281" s="156" t="s">
        <v>179</v>
      </c>
      <c r="AU281" s="156" t="s">
        <v>88</v>
      </c>
      <c r="AY281" s="17" t="s">
        <v>177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88</v>
      </c>
      <c r="BK281" s="157">
        <f>ROUND(I281*H281,2)</f>
        <v>0</v>
      </c>
      <c r="BL281" s="17" t="s">
        <v>183</v>
      </c>
      <c r="BM281" s="156" t="s">
        <v>389</v>
      </c>
    </row>
    <row r="282" spans="2:65" s="12" customFormat="1">
      <c r="B282" s="158"/>
      <c r="D282" s="159" t="s">
        <v>184</v>
      </c>
      <c r="E282" s="160" t="s">
        <v>1</v>
      </c>
      <c r="F282" s="161" t="s">
        <v>4444</v>
      </c>
      <c r="H282" s="162">
        <v>164.23</v>
      </c>
      <c r="I282" s="163"/>
      <c r="L282" s="158"/>
      <c r="M282" s="164"/>
      <c r="T282" s="165"/>
      <c r="AT282" s="160" t="s">
        <v>184</v>
      </c>
      <c r="AU282" s="160" t="s">
        <v>88</v>
      </c>
      <c r="AV282" s="12" t="s">
        <v>88</v>
      </c>
      <c r="AW282" s="12" t="s">
        <v>31</v>
      </c>
      <c r="AX282" s="12" t="s">
        <v>75</v>
      </c>
      <c r="AY282" s="160" t="s">
        <v>177</v>
      </c>
    </row>
    <row r="283" spans="2:65" s="13" customFormat="1">
      <c r="B283" s="166"/>
      <c r="D283" s="159" t="s">
        <v>184</v>
      </c>
      <c r="E283" s="167" t="s">
        <v>1</v>
      </c>
      <c r="F283" s="168" t="s">
        <v>186</v>
      </c>
      <c r="H283" s="169">
        <v>164.23</v>
      </c>
      <c r="I283" s="170"/>
      <c r="L283" s="166"/>
      <c r="M283" s="171"/>
      <c r="T283" s="172"/>
      <c r="AT283" s="167" t="s">
        <v>184</v>
      </c>
      <c r="AU283" s="167" t="s">
        <v>88</v>
      </c>
      <c r="AV283" s="13" t="s">
        <v>183</v>
      </c>
      <c r="AW283" s="13" t="s">
        <v>31</v>
      </c>
      <c r="AX283" s="13" t="s">
        <v>82</v>
      </c>
      <c r="AY283" s="167" t="s">
        <v>177</v>
      </c>
    </row>
    <row r="284" spans="2:65" s="1" customFormat="1" ht="33" customHeight="1">
      <c r="B284" s="143"/>
      <c r="C284" s="144" t="s">
        <v>301</v>
      </c>
      <c r="D284" s="144" t="s">
        <v>179</v>
      </c>
      <c r="E284" s="145" t="s">
        <v>4445</v>
      </c>
      <c r="F284" s="146" t="s">
        <v>4446</v>
      </c>
      <c r="G284" s="147" t="s">
        <v>205</v>
      </c>
      <c r="H284" s="148">
        <v>204.89</v>
      </c>
      <c r="I284" s="149"/>
      <c r="J284" s="150">
        <f>ROUND(I284*H284,2)</f>
        <v>0</v>
      </c>
      <c r="K284" s="151"/>
      <c r="L284" s="32"/>
      <c r="M284" s="152" t="s">
        <v>1</v>
      </c>
      <c r="N284" s="153" t="s">
        <v>41</v>
      </c>
      <c r="P284" s="154">
        <f>O284*H284</f>
        <v>0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AR284" s="156" t="s">
        <v>183</v>
      </c>
      <c r="AT284" s="156" t="s">
        <v>179</v>
      </c>
      <c r="AU284" s="156" t="s">
        <v>88</v>
      </c>
      <c r="AY284" s="17" t="s">
        <v>177</v>
      </c>
      <c r="BE284" s="157">
        <f>IF(N284="základná",J284,0)</f>
        <v>0</v>
      </c>
      <c r="BF284" s="157">
        <f>IF(N284="znížená",J284,0)</f>
        <v>0</v>
      </c>
      <c r="BG284" s="157">
        <f>IF(N284="zákl. prenesená",J284,0)</f>
        <v>0</v>
      </c>
      <c r="BH284" s="157">
        <f>IF(N284="zníž. prenesená",J284,0)</f>
        <v>0</v>
      </c>
      <c r="BI284" s="157">
        <f>IF(N284="nulová",J284,0)</f>
        <v>0</v>
      </c>
      <c r="BJ284" s="17" t="s">
        <v>88</v>
      </c>
      <c r="BK284" s="157">
        <f>ROUND(I284*H284,2)</f>
        <v>0</v>
      </c>
      <c r="BL284" s="17" t="s">
        <v>183</v>
      </c>
      <c r="BM284" s="156" t="s">
        <v>393</v>
      </c>
    </row>
    <row r="285" spans="2:65" s="12" customFormat="1">
      <c r="B285" s="158"/>
      <c r="D285" s="159" t="s">
        <v>184</v>
      </c>
      <c r="E285" s="160" t="s">
        <v>1</v>
      </c>
      <c r="F285" s="161" t="s">
        <v>4438</v>
      </c>
      <c r="H285" s="162">
        <v>204.89</v>
      </c>
      <c r="I285" s="163"/>
      <c r="L285" s="158"/>
      <c r="M285" s="164"/>
      <c r="T285" s="165"/>
      <c r="AT285" s="160" t="s">
        <v>184</v>
      </c>
      <c r="AU285" s="160" t="s">
        <v>88</v>
      </c>
      <c r="AV285" s="12" t="s">
        <v>88</v>
      </c>
      <c r="AW285" s="12" t="s">
        <v>31</v>
      </c>
      <c r="AX285" s="12" t="s">
        <v>75</v>
      </c>
      <c r="AY285" s="160" t="s">
        <v>177</v>
      </c>
    </row>
    <row r="286" spans="2:65" s="13" customFormat="1">
      <c r="B286" s="166"/>
      <c r="D286" s="159" t="s">
        <v>184</v>
      </c>
      <c r="E286" s="167" t="s">
        <v>1</v>
      </c>
      <c r="F286" s="168" t="s">
        <v>186</v>
      </c>
      <c r="H286" s="169">
        <v>204.89</v>
      </c>
      <c r="I286" s="170"/>
      <c r="L286" s="166"/>
      <c r="M286" s="171"/>
      <c r="T286" s="172"/>
      <c r="AT286" s="167" t="s">
        <v>184</v>
      </c>
      <c r="AU286" s="167" t="s">
        <v>88</v>
      </c>
      <c r="AV286" s="13" t="s">
        <v>183</v>
      </c>
      <c r="AW286" s="13" t="s">
        <v>31</v>
      </c>
      <c r="AX286" s="13" t="s">
        <v>82</v>
      </c>
      <c r="AY286" s="167" t="s">
        <v>177</v>
      </c>
    </row>
    <row r="287" spans="2:65" s="1" customFormat="1" ht="21.75" customHeight="1">
      <c r="B287" s="143"/>
      <c r="C287" s="186" t="s">
        <v>386</v>
      </c>
      <c r="D287" s="186" t="s">
        <v>444</v>
      </c>
      <c r="E287" s="187" t="s">
        <v>4447</v>
      </c>
      <c r="F287" s="188" t="s">
        <v>4448</v>
      </c>
      <c r="G287" s="189" t="s">
        <v>205</v>
      </c>
      <c r="H287" s="190">
        <v>102.44499999999999</v>
      </c>
      <c r="I287" s="191"/>
      <c r="J287" s="192">
        <f>ROUND(I287*H287,2)</f>
        <v>0</v>
      </c>
      <c r="K287" s="193"/>
      <c r="L287" s="194"/>
      <c r="M287" s="195" t="s">
        <v>1</v>
      </c>
      <c r="N287" s="196" t="s">
        <v>41</v>
      </c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206</v>
      </c>
      <c r="AT287" s="156" t="s">
        <v>444</v>
      </c>
      <c r="AU287" s="156" t="s">
        <v>88</v>
      </c>
      <c r="AY287" s="17" t="s">
        <v>177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88</v>
      </c>
      <c r="BK287" s="157">
        <f>ROUND(I287*H287,2)</f>
        <v>0</v>
      </c>
      <c r="BL287" s="17" t="s">
        <v>183</v>
      </c>
      <c r="BM287" s="156" t="s">
        <v>405</v>
      </c>
    </row>
    <row r="288" spans="2:65" s="12" customFormat="1">
      <c r="B288" s="158"/>
      <c r="D288" s="159" t="s">
        <v>184</v>
      </c>
      <c r="E288" s="160" t="s">
        <v>1</v>
      </c>
      <c r="F288" s="161" t="s">
        <v>4449</v>
      </c>
      <c r="H288" s="162">
        <v>102.44499999999999</v>
      </c>
      <c r="I288" s="163"/>
      <c r="L288" s="158"/>
      <c r="M288" s="164"/>
      <c r="T288" s="165"/>
      <c r="AT288" s="160" t="s">
        <v>184</v>
      </c>
      <c r="AU288" s="160" t="s">
        <v>88</v>
      </c>
      <c r="AV288" s="12" t="s">
        <v>88</v>
      </c>
      <c r="AW288" s="12" t="s">
        <v>31</v>
      </c>
      <c r="AX288" s="12" t="s">
        <v>75</v>
      </c>
      <c r="AY288" s="160" t="s">
        <v>177</v>
      </c>
    </row>
    <row r="289" spans="2:65" s="13" customFormat="1">
      <c r="B289" s="166"/>
      <c r="D289" s="159" t="s">
        <v>184</v>
      </c>
      <c r="E289" s="167" t="s">
        <v>1</v>
      </c>
      <c r="F289" s="168" t="s">
        <v>186</v>
      </c>
      <c r="H289" s="169">
        <v>102.44499999999999</v>
      </c>
      <c r="I289" s="170"/>
      <c r="L289" s="166"/>
      <c r="M289" s="171"/>
      <c r="T289" s="172"/>
      <c r="AT289" s="167" t="s">
        <v>184</v>
      </c>
      <c r="AU289" s="167" t="s">
        <v>88</v>
      </c>
      <c r="AV289" s="13" t="s">
        <v>183</v>
      </c>
      <c r="AW289" s="13" t="s">
        <v>31</v>
      </c>
      <c r="AX289" s="13" t="s">
        <v>82</v>
      </c>
      <c r="AY289" s="167" t="s">
        <v>177</v>
      </c>
    </row>
    <row r="290" spans="2:65" s="11" customFormat="1" ht="22.95" customHeight="1">
      <c r="B290" s="131"/>
      <c r="D290" s="132" t="s">
        <v>74</v>
      </c>
      <c r="E290" s="141" t="s">
        <v>222</v>
      </c>
      <c r="F290" s="141" t="s">
        <v>367</v>
      </c>
      <c r="I290" s="134"/>
      <c r="J290" s="142">
        <f>BK290</f>
        <v>0</v>
      </c>
      <c r="L290" s="131"/>
      <c r="M290" s="136"/>
      <c r="P290" s="137">
        <f>SUM(P291:P308)</f>
        <v>0</v>
      </c>
      <c r="R290" s="137">
        <f>SUM(R291:R308)</f>
        <v>0</v>
      </c>
      <c r="T290" s="138">
        <f>SUM(T291:T308)</f>
        <v>0</v>
      </c>
      <c r="AR290" s="132" t="s">
        <v>82</v>
      </c>
      <c r="AT290" s="139" t="s">
        <v>74</v>
      </c>
      <c r="AU290" s="139" t="s">
        <v>82</v>
      </c>
      <c r="AY290" s="132" t="s">
        <v>177</v>
      </c>
      <c r="BK290" s="140">
        <f>SUM(BK291:BK308)</f>
        <v>0</v>
      </c>
    </row>
    <row r="291" spans="2:65" s="1" customFormat="1" ht="24.15" customHeight="1">
      <c r="B291" s="143"/>
      <c r="C291" s="144" t="s">
        <v>305</v>
      </c>
      <c r="D291" s="144" t="s">
        <v>179</v>
      </c>
      <c r="E291" s="145" t="s">
        <v>4450</v>
      </c>
      <c r="F291" s="146" t="s">
        <v>4451</v>
      </c>
      <c r="G291" s="147" t="s">
        <v>182</v>
      </c>
      <c r="H291" s="148">
        <v>108.85</v>
      </c>
      <c r="I291" s="149"/>
      <c r="J291" s="150">
        <f>ROUND(I291*H291,2)</f>
        <v>0</v>
      </c>
      <c r="K291" s="151"/>
      <c r="L291" s="32"/>
      <c r="M291" s="152" t="s">
        <v>1</v>
      </c>
      <c r="N291" s="153" t="s">
        <v>41</v>
      </c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AR291" s="156" t="s">
        <v>183</v>
      </c>
      <c r="AT291" s="156" t="s">
        <v>179</v>
      </c>
      <c r="AU291" s="156" t="s">
        <v>88</v>
      </c>
      <c r="AY291" s="17" t="s">
        <v>177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88</v>
      </c>
      <c r="BK291" s="157">
        <f>ROUND(I291*H291,2)</f>
        <v>0</v>
      </c>
      <c r="BL291" s="17" t="s">
        <v>183</v>
      </c>
      <c r="BM291" s="156" t="s">
        <v>409</v>
      </c>
    </row>
    <row r="292" spans="2:65" s="12" customFormat="1">
      <c r="B292" s="158"/>
      <c r="D292" s="159" t="s">
        <v>184</v>
      </c>
      <c r="E292" s="160" t="s">
        <v>1</v>
      </c>
      <c r="F292" s="161" t="s">
        <v>4452</v>
      </c>
      <c r="H292" s="162">
        <v>73.95</v>
      </c>
      <c r="I292" s="163"/>
      <c r="L292" s="158"/>
      <c r="M292" s="164"/>
      <c r="T292" s="165"/>
      <c r="AT292" s="160" t="s">
        <v>184</v>
      </c>
      <c r="AU292" s="160" t="s">
        <v>88</v>
      </c>
      <c r="AV292" s="12" t="s">
        <v>88</v>
      </c>
      <c r="AW292" s="12" t="s">
        <v>31</v>
      </c>
      <c r="AX292" s="12" t="s">
        <v>75</v>
      </c>
      <c r="AY292" s="160" t="s">
        <v>177</v>
      </c>
    </row>
    <row r="293" spans="2:65" s="12" customFormat="1" ht="20.399999999999999">
      <c r="B293" s="158"/>
      <c r="D293" s="159" t="s">
        <v>184</v>
      </c>
      <c r="E293" s="160" t="s">
        <v>1</v>
      </c>
      <c r="F293" s="161" t="s">
        <v>4453</v>
      </c>
      <c r="H293" s="162">
        <v>34.5</v>
      </c>
      <c r="I293" s="163"/>
      <c r="L293" s="158"/>
      <c r="M293" s="164"/>
      <c r="T293" s="165"/>
      <c r="AT293" s="160" t="s">
        <v>184</v>
      </c>
      <c r="AU293" s="160" t="s">
        <v>88</v>
      </c>
      <c r="AV293" s="12" t="s">
        <v>88</v>
      </c>
      <c r="AW293" s="12" t="s">
        <v>31</v>
      </c>
      <c r="AX293" s="12" t="s">
        <v>75</v>
      </c>
      <c r="AY293" s="160" t="s">
        <v>177</v>
      </c>
    </row>
    <row r="294" spans="2:65" s="12" customFormat="1" ht="20.399999999999999">
      <c r="B294" s="158"/>
      <c r="D294" s="159" t="s">
        <v>184</v>
      </c>
      <c r="E294" s="160" t="s">
        <v>1</v>
      </c>
      <c r="F294" s="161" t="s">
        <v>4454</v>
      </c>
      <c r="H294" s="162">
        <v>0.4</v>
      </c>
      <c r="I294" s="163"/>
      <c r="L294" s="158"/>
      <c r="M294" s="164"/>
      <c r="T294" s="165"/>
      <c r="AT294" s="160" t="s">
        <v>184</v>
      </c>
      <c r="AU294" s="160" t="s">
        <v>88</v>
      </c>
      <c r="AV294" s="12" t="s">
        <v>88</v>
      </c>
      <c r="AW294" s="12" t="s">
        <v>31</v>
      </c>
      <c r="AX294" s="12" t="s">
        <v>75</v>
      </c>
      <c r="AY294" s="160" t="s">
        <v>177</v>
      </c>
    </row>
    <row r="295" spans="2:65" s="14" customFormat="1">
      <c r="B295" s="173"/>
      <c r="D295" s="159" t="s">
        <v>184</v>
      </c>
      <c r="E295" s="174" t="s">
        <v>1</v>
      </c>
      <c r="F295" s="175" t="s">
        <v>209</v>
      </c>
      <c r="H295" s="176">
        <v>108.85000000000001</v>
      </c>
      <c r="I295" s="177"/>
      <c r="L295" s="173"/>
      <c r="M295" s="178"/>
      <c r="T295" s="179"/>
      <c r="AT295" s="174" t="s">
        <v>184</v>
      </c>
      <c r="AU295" s="174" t="s">
        <v>88</v>
      </c>
      <c r="AV295" s="14" t="s">
        <v>191</v>
      </c>
      <c r="AW295" s="14" t="s">
        <v>31</v>
      </c>
      <c r="AX295" s="14" t="s">
        <v>75</v>
      </c>
      <c r="AY295" s="174" t="s">
        <v>177</v>
      </c>
    </row>
    <row r="296" spans="2:65" s="13" customFormat="1">
      <c r="B296" s="166"/>
      <c r="D296" s="159" t="s">
        <v>184</v>
      </c>
      <c r="E296" s="167" t="s">
        <v>1</v>
      </c>
      <c r="F296" s="168" t="s">
        <v>186</v>
      </c>
      <c r="H296" s="169">
        <v>108.85000000000001</v>
      </c>
      <c r="I296" s="170"/>
      <c r="L296" s="166"/>
      <c r="M296" s="171"/>
      <c r="T296" s="172"/>
      <c r="AT296" s="167" t="s">
        <v>184</v>
      </c>
      <c r="AU296" s="167" t="s">
        <v>88</v>
      </c>
      <c r="AV296" s="13" t="s">
        <v>183</v>
      </c>
      <c r="AW296" s="13" t="s">
        <v>31</v>
      </c>
      <c r="AX296" s="13" t="s">
        <v>82</v>
      </c>
      <c r="AY296" s="167" t="s">
        <v>177</v>
      </c>
    </row>
    <row r="297" spans="2:65" s="1" customFormat="1" ht="21.75" customHeight="1">
      <c r="B297" s="143"/>
      <c r="C297" s="144" t="s">
        <v>402</v>
      </c>
      <c r="D297" s="144" t="s">
        <v>179</v>
      </c>
      <c r="E297" s="145" t="s">
        <v>517</v>
      </c>
      <c r="F297" s="146" t="s">
        <v>518</v>
      </c>
      <c r="G297" s="147" t="s">
        <v>350</v>
      </c>
      <c r="H297" s="148">
        <v>82.9</v>
      </c>
      <c r="I297" s="149"/>
      <c r="J297" s="150">
        <f>ROUND(I297*H297,2)</f>
        <v>0</v>
      </c>
      <c r="K297" s="151"/>
      <c r="L297" s="32"/>
      <c r="M297" s="152" t="s">
        <v>1</v>
      </c>
      <c r="N297" s="153" t="s">
        <v>41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183</v>
      </c>
      <c r="AT297" s="156" t="s">
        <v>179</v>
      </c>
      <c r="AU297" s="156" t="s">
        <v>88</v>
      </c>
      <c r="AY297" s="17" t="s">
        <v>177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88</v>
      </c>
      <c r="BK297" s="157">
        <f>ROUND(I297*H297,2)</f>
        <v>0</v>
      </c>
      <c r="BL297" s="17" t="s">
        <v>183</v>
      </c>
      <c r="BM297" s="156" t="s">
        <v>414</v>
      </c>
    </row>
    <row r="298" spans="2:65" s="12" customFormat="1">
      <c r="B298" s="158"/>
      <c r="D298" s="159" t="s">
        <v>184</v>
      </c>
      <c r="E298" s="160" t="s">
        <v>1</v>
      </c>
      <c r="F298" s="161" t="s">
        <v>4455</v>
      </c>
      <c r="H298" s="162">
        <v>82.9</v>
      </c>
      <c r="I298" s="163"/>
      <c r="L298" s="158"/>
      <c r="M298" s="164"/>
      <c r="T298" s="165"/>
      <c r="AT298" s="160" t="s">
        <v>184</v>
      </c>
      <c r="AU298" s="160" t="s">
        <v>88</v>
      </c>
      <c r="AV298" s="12" t="s">
        <v>88</v>
      </c>
      <c r="AW298" s="12" t="s">
        <v>31</v>
      </c>
      <c r="AX298" s="12" t="s">
        <v>75</v>
      </c>
      <c r="AY298" s="160" t="s">
        <v>177</v>
      </c>
    </row>
    <row r="299" spans="2:65" s="13" customFormat="1">
      <c r="B299" s="166"/>
      <c r="D299" s="159" t="s">
        <v>184</v>
      </c>
      <c r="E299" s="167" t="s">
        <v>1</v>
      </c>
      <c r="F299" s="168" t="s">
        <v>186</v>
      </c>
      <c r="H299" s="169">
        <v>82.9</v>
      </c>
      <c r="I299" s="170"/>
      <c r="L299" s="166"/>
      <c r="M299" s="171"/>
      <c r="T299" s="172"/>
      <c r="AT299" s="167" t="s">
        <v>184</v>
      </c>
      <c r="AU299" s="167" t="s">
        <v>88</v>
      </c>
      <c r="AV299" s="13" t="s">
        <v>183</v>
      </c>
      <c r="AW299" s="13" t="s">
        <v>31</v>
      </c>
      <c r="AX299" s="13" t="s">
        <v>82</v>
      </c>
      <c r="AY299" s="167" t="s">
        <v>177</v>
      </c>
    </row>
    <row r="300" spans="2:65" s="1" customFormat="1" ht="24.15" customHeight="1">
      <c r="B300" s="143"/>
      <c r="C300" s="144" t="s">
        <v>311</v>
      </c>
      <c r="D300" s="144" t="s">
        <v>179</v>
      </c>
      <c r="E300" s="145" t="s">
        <v>524</v>
      </c>
      <c r="F300" s="146" t="s">
        <v>525</v>
      </c>
      <c r="G300" s="147" t="s">
        <v>350</v>
      </c>
      <c r="H300" s="148">
        <v>2072.5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41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183</v>
      </c>
      <c r="AT300" s="156" t="s">
        <v>179</v>
      </c>
      <c r="AU300" s="156" t="s">
        <v>88</v>
      </c>
      <c r="AY300" s="17" t="s">
        <v>177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88</v>
      </c>
      <c r="BK300" s="157">
        <f>ROUND(I300*H300,2)</f>
        <v>0</v>
      </c>
      <c r="BL300" s="17" t="s">
        <v>183</v>
      </c>
      <c r="BM300" s="156" t="s">
        <v>419</v>
      </c>
    </row>
    <row r="301" spans="2:65" s="12" customFormat="1">
      <c r="B301" s="158"/>
      <c r="D301" s="159" t="s">
        <v>184</v>
      </c>
      <c r="E301" s="160" t="s">
        <v>1</v>
      </c>
      <c r="F301" s="161" t="s">
        <v>4456</v>
      </c>
      <c r="H301" s="162">
        <v>2072.5</v>
      </c>
      <c r="I301" s="163"/>
      <c r="L301" s="158"/>
      <c r="M301" s="164"/>
      <c r="T301" s="165"/>
      <c r="AT301" s="160" t="s">
        <v>184</v>
      </c>
      <c r="AU301" s="160" t="s">
        <v>88</v>
      </c>
      <c r="AV301" s="12" t="s">
        <v>88</v>
      </c>
      <c r="AW301" s="12" t="s">
        <v>31</v>
      </c>
      <c r="AX301" s="12" t="s">
        <v>75</v>
      </c>
      <c r="AY301" s="160" t="s">
        <v>177</v>
      </c>
    </row>
    <row r="302" spans="2:65" s="13" customFormat="1">
      <c r="B302" s="166"/>
      <c r="D302" s="159" t="s">
        <v>184</v>
      </c>
      <c r="E302" s="167" t="s">
        <v>1</v>
      </c>
      <c r="F302" s="168" t="s">
        <v>186</v>
      </c>
      <c r="H302" s="169">
        <v>2072.5</v>
      </c>
      <c r="I302" s="170"/>
      <c r="L302" s="166"/>
      <c r="M302" s="171"/>
      <c r="T302" s="172"/>
      <c r="AT302" s="167" t="s">
        <v>184</v>
      </c>
      <c r="AU302" s="167" t="s">
        <v>88</v>
      </c>
      <c r="AV302" s="13" t="s">
        <v>183</v>
      </c>
      <c r="AW302" s="13" t="s">
        <v>31</v>
      </c>
      <c r="AX302" s="13" t="s">
        <v>82</v>
      </c>
      <c r="AY302" s="167" t="s">
        <v>177</v>
      </c>
    </row>
    <row r="303" spans="2:65" s="1" customFormat="1" ht="24.15" customHeight="1">
      <c r="B303" s="143"/>
      <c r="C303" s="144" t="s">
        <v>411</v>
      </c>
      <c r="D303" s="144" t="s">
        <v>179</v>
      </c>
      <c r="E303" s="145" t="s">
        <v>528</v>
      </c>
      <c r="F303" s="146" t="s">
        <v>529</v>
      </c>
      <c r="G303" s="147" t="s">
        <v>350</v>
      </c>
      <c r="H303" s="148">
        <v>259.60700000000003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41</v>
      </c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AR303" s="156" t="s">
        <v>183</v>
      </c>
      <c r="AT303" s="156" t="s">
        <v>179</v>
      </c>
      <c r="AU303" s="156" t="s">
        <v>88</v>
      </c>
      <c r="AY303" s="17" t="s">
        <v>177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88</v>
      </c>
      <c r="BK303" s="157">
        <f>ROUND(I303*H303,2)</f>
        <v>0</v>
      </c>
      <c r="BL303" s="17" t="s">
        <v>183</v>
      </c>
      <c r="BM303" s="156" t="s">
        <v>425</v>
      </c>
    </row>
    <row r="304" spans="2:65" s="1" customFormat="1" ht="24.15" customHeight="1">
      <c r="B304" s="143"/>
      <c r="C304" s="144" t="s">
        <v>314</v>
      </c>
      <c r="D304" s="144" t="s">
        <v>179</v>
      </c>
      <c r="E304" s="145" t="s">
        <v>532</v>
      </c>
      <c r="F304" s="146" t="s">
        <v>533</v>
      </c>
      <c r="G304" s="147" t="s">
        <v>350</v>
      </c>
      <c r="H304" s="148">
        <v>1557.6420000000001</v>
      </c>
      <c r="I304" s="149"/>
      <c r="J304" s="150">
        <f>ROUND(I304*H304,2)</f>
        <v>0</v>
      </c>
      <c r="K304" s="151"/>
      <c r="L304" s="32"/>
      <c r="M304" s="152" t="s">
        <v>1</v>
      </c>
      <c r="N304" s="153" t="s">
        <v>41</v>
      </c>
      <c r="P304" s="154">
        <f>O304*H304</f>
        <v>0</v>
      </c>
      <c r="Q304" s="154">
        <v>0</v>
      </c>
      <c r="R304" s="154">
        <f>Q304*H304</f>
        <v>0</v>
      </c>
      <c r="S304" s="154">
        <v>0</v>
      </c>
      <c r="T304" s="155">
        <f>S304*H304</f>
        <v>0</v>
      </c>
      <c r="AR304" s="156" t="s">
        <v>183</v>
      </c>
      <c r="AT304" s="156" t="s">
        <v>179</v>
      </c>
      <c r="AU304" s="156" t="s">
        <v>88</v>
      </c>
      <c r="AY304" s="17" t="s">
        <v>177</v>
      </c>
      <c r="BE304" s="157">
        <f>IF(N304="základná",J304,0)</f>
        <v>0</v>
      </c>
      <c r="BF304" s="157">
        <f>IF(N304="znížená",J304,0)</f>
        <v>0</v>
      </c>
      <c r="BG304" s="157">
        <f>IF(N304="zákl. prenesená",J304,0)</f>
        <v>0</v>
      </c>
      <c r="BH304" s="157">
        <f>IF(N304="zníž. prenesená",J304,0)</f>
        <v>0</v>
      </c>
      <c r="BI304" s="157">
        <f>IF(N304="nulová",J304,0)</f>
        <v>0</v>
      </c>
      <c r="BJ304" s="17" t="s">
        <v>88</v>
      </c>
      <c r="BK304" s="157">
        <f>ROUND(I304*H304,2)</f>
        <v>0</v>
      </c>
      <c r="BL304" s="17" t="s">
        <v>183</v>
      </c>
      <c r="BM304" s="156" t="s">
        <v>429</v>
      </c>
    </row>
    <row r="305" spans="2:65" s="12" customFormat="1">
      <c r="B305" s="158"/>
      <c r="D305" s="159" t="s">
        <v>184</v>
      </c>
      <c r="E305" s="160" t="s">
        <v>1</v>
      </c>
      <c r="F305" s="161" t="s">
        <v>4457</v>
      </c>
      <c r="H305" s="162">
        <v>1557.6420000000001</v>
      </c>
      <c r="I305" s="163"/>
      <c r="L305" s="158"/>
      <c r="M305" s="164"/>
      <c r="T305" s="165"/>
      <c r="AT305" s="160" t="s">
        <v>184</v>
      </c>
      <c r="AU305" s="160" t="s">
        <v>88</v>
      </c>
      <c r="AV305" s="12" t="s">
        <v>88</v>
      </c>
      <c r="AW305" s="12" t="s">
        <v>31</v>
      </c>
      <c r="AX305" s="12" t="s">
        <v>75</v>
      </c>
      <c r="AY305" s="160" t="s">
        <v>177</v>
      </c>
    </row>
    <row r="306" spans="2:65" s="13" customFormat="1">
      <c r="B306" s="166"/>
      <c r="D306" s="159" t="s">
        <v>184</v>
      </c>
      <c r="E306" s="167" t="s">
        <v>1</v>
      </c>
      <c r="F306" s="168" t="s">
        <v>186</v>
      </c>
      <c r="H306" s="169">
        <v>1557.6420000000001</v>
      </c>
      <c r="I306" s="170"/>
      <c r="L306" s="166"/>
      <c r="M306" s="171"/>
      <c r="T306" s="172"/>
      <c r="AT306" s="167" t="s">
        <v>184</v>
      </c>
      <c r="AU306" s="167" t="s">
        <v>88</v>
      </c>
      <c r="AV306" s="13" t="s">
        <v>183</v>
      </c>
      <c r="AW306" s="13" t="s">
        <v>31</v>
      </c>
      <c r="AX306" s="13" t="s">
        <v>82</v>
      </c>
      <c r="AY306" s="167" t="s">
        <v>177</v>
      </c>
    </row>
    <row r="307" spans="2:65" s="1" customFormat="1" ht="24.15" customHeight="1">
      <c r="B307" s="143"/>
      <c r="C307" s="144" t="s">
        <v>421</v>
      </c>
      <c r="D307" s="144" t="s">
        <v>179</v>
      </c>
      <c r="E307" s="145" t="s">
        <v>4458</v>
      </c>
      <c r="F307" s="146" t="s">
        <v>4459</v>
      </c>
      <c r="G307" s="147" t="s">
        <v>350</v>
      </c>
      <c r="H307" s="148">
        <v>315.214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41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183</v>
      </c>
      <c r="AT307" s="156" t="s">
        <v>179</v>
      </c>
      <c r="AU307" s="156" t="s">
        <v>88</v>
      </c>
      <c r="AY307" s="17" t="s">
        <v>177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88</v>
      </c>
      <c r="BK307" s="157">
        <f>ROUND(I307*H307,2)</f>
        <v>0</v>
      </c>
      <c r="BL307" s="17" t="s">
        <v>183</v>
      </c>
      <c r="BM307" s="156" t="s">
        <v>434</v>
      </c>
    </row>
    <row r="308" spans="2:65" s="1" customFormat="1" ht="24.15" customHeight="1">
      <c r="B308" s="143"/>
      <c r="C308" s="144" t="s">
        <v>318</v>
      </c>
      <c r="D308" s="144" t="s">
        <v>179</v>
      </c>
      <c r="E308" s="145" t="s">
        <v>537</v>
      </c>
      <c r="F308" s="146" t="s">
        <v>538</v>
      </c>
      <c r="G308" s="147" t="s">
        <v>350</v>
      </c>
      <c r="H308" s="148">
        <v>82.9</v>
      </c>
      <c r="I308" s="149"/>
      <c r="J308" s="150">
        <f>ROUND(I308*H308,2)</f>
        <v>0</v>
      </c>
      <c r="K308" s="151"/>
      <c r="L308" s="32"/>
      <c r="M308" s="152" t="s">
        <v>1</v>
      </c>
      <c r="N308" s="153" t="s">
        <v>41</v>
      </c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183</v>
      </c>
      <c r="AT308" s="156" t="s">
        <v>179</v>
      </c>
      <c r="AU308" s="156" t="s">
        <v>88</v>
      </c>
      <c r="AY308" s="17" t="s">
        <v>177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88</v>
      </c>
      <c r="BK308" s="157">
        <f>ROUND(I308*H308,2)</f>
        <v>0</v>
      </c>
      <c r="BL308" s="17" t="s">
        <v>183</v>
      </c>
      <c r="BM308" s="156" t="s">
        <v>438</v>
      </c>
    </row>
    <row r="309" spans="2:65" s="11" customFormat="1" ht="22.95" customHeight="1">
      <c r="B309" s="131"/>
      <c r="D309" s="132" t="s">
        <v>74</v>
      </c>
      <c r="E309" s="141" t="s">
        <v>541</v>
      </c>
      <c r="F309" s="141" t="s">
        <v>542</v>
      </c>
      <c r="I309" s="134"/>
      <c r="J309" s="142">
        <f>BK309</f>
        <v>0</v>
      </c>
      <c r="L309" s="131"/>
      <c r="M309" s="136"/>
      <c r="P309" s="137">
        <f>SUM(P310:P315)</f>
        <v>0</v>
      </c>
      <c r="R309" s="137">
        <f>SUM(R310:R315)</f>
        <v>0</v>
      </c>
      <c r="T309" s="138">
        <f>SUM(T310:T315)</f>
        <v>0</v>
      </c>
      <c r="AR309" s="132" t="s">
        <v>82</v>
      </c>
      <c r="AT309" s="139" t="s">
        <v>74</v>
      </c>
      <c r="AU309" s="139" t="s">
        <v>82</v>
      </c>
      <c r="AY309" s="132" t="s">
        <v>177</v>
      </c>
      <c r="BK309" s="140">
        <f>SUM(BK310:BK315)</f>
        <v>0</v>
      </c>
    </row>
    <row r="310" spans="2:65" s="1" customFormat="1" ht="37.950000000000003" customHeight="1">
      <c r="B310" s="143"/>
      <c r="C310" s="144" t="s">
        <v>431</v>
      </c>
      <c r="D310" s="144" t="s">
        <v>179</v>
      </c>
      <c r="E310" s="145" t="s">
        <v>548</v>
      </c>
      <c r="F310" s="146" t="s">
        <v>549</v>
      </c>
      <c r="G310" s="147" t="s">
        <v>350</v>
      </c>
      <c r="H310" s="148">
        <v>2.7959999999999998</v>
      </c>
      <c r="I310" s="149"/>
      <c r="J310" s="150">
        <f>ROUND(I310*H310,2)</f>
        <v>0</v>
      </c>
      <c r="K310" s="151"/>
      <c r="L310" s="32"/>
      <c r="M310" s="152" t="s">
        <v>1</v>
      </c>
      <c r="N310" s="153" t="s">
        <v>41</v>
      </c>
      <c r="P310" s="154">
        <f>O310*H310</f>
        <v>0</v>
      </c>
      <c r="Q310" s="154">
        <v>0</v>
      </c>
      <c r="R310" s="154">
        <f>Q310*H310</f>
        <v>0</v>
      </c>
      <c r="S310" s="154">
        <v>0</v>
      </c>
      <c r="T310" s="155">
        <f>S310*H310</f>
        <v>0</v>
      </c>
      <c r="AR310" s="156" t="s">
        <v>183</v>
      </c>
      <c r="AT310" s="156" t="s">
        <v>179</v>
      </c>
      <c r="AU310" s="156" t="s">
        <v>88</v>
      </c>
      <c r="AY310" s="17" t="s">
        <v>177</v>
      </c>
      <c r="BE310" s="157">
        <f>IF(N310="základná",J310,0)</f>
        <v>0</v>
      </c>
      <c r="BF310" s="157">
        <f>IF(N310="znížená",J310,0)</f>
        <v>0</v>
      </c>
      <c r="BG310" s="157">
        <f>IF(N310="zákl. prenesená",J310,0)</f>
        <v>0</v>
      </c>
      <c r="BH310" s="157">
        <f>IF(N310="zníž. prenesená",J310,0)</f>
        <v>0</v>
      </c>
      <c r="BI310" s="157">
        <f>IF(N310="nulová",J310,0)</f>
        <v>0</v>
      </c>
      <c r="BJ310" s="17" t="s">
        <v>88</v>
      </c>
      <c r="BK310" s="157">
        <f>ROUND(I310*H310,2)</f>
        <v>0</v>
      </c>
      <c r="BL310" s="17" t="s">
        <v>183</v>
      </c>
      <c r="BM310" s="156" t="s">
        <v>442</v>
      </c>
    </row>
    <row r="311" spans="2:65" s="12" customFormat="1">
      <c r="B311" s="158"/>
      <c r="D311" s="159" t="s">
        <v>184</v>
      </c>
      <c r="E311" s="160" t="s">
        <v>1</v>
      </c>
      <c r="F311" s="161" t="s">
        <v>4460</v>
      </c>
      <c r="H311" s="162">
        <v>2.7959999999999998</v>
      </c>
      <c r="I311" s="163"/>
      <c r="L311" s="158"/>
      <c r="M311" s="164"/>
      <c r="T311" s="165"/>
      <c r="AT311" s="160" t="s">
        <v>184</v>
      </c>
      <c r="AU311" s="160" t="s">
        <v>88</v>
      </c>
      <c r="AV311" s="12" t="s">
        <v>88</v>
      </c>
      <c r="AW311" s="12" t="s">
        <v>31</v>
      </c>
      <c r="AX311" s="12" t="s">
        <v>75</v>
      </c>
      <c r="AY311" s="160" t="s">
        <v>177</v>
      </c>
    </row>
    <row r="312" spans="2:65" s="13" customFormat="1">
      <c r="B312" s="166"/>
      <c r="D312" s="159" t="s">
        <v>184</v>
      </c>
      <c r="E312" s="167" t="s">
        <v>1</v>
      </c>
      <c r="F312" s="168" t="s">
        <v>186</v>
      </c>
      <c r="H312" s="169">
        <v>2.7959999999999998</v>
      </c>
      <c r="I312" s="170"/>
      <c r="L312" s="166"/>
      <c r="M312" s="171"/>
      <c r="T312" s="172"/>
      <c r="AT312" s="167" t="s">
        <v>184</v>
      </c>
      <c r="AU312" s="167" t="s">
        <v>88</v>
      </c>
      <c r="AV312" s="13" t="s">
        <v>183</v>
      </c>
      <c r="AW312" s="13" t="s">
        <v>31</v>
      </c>
      <c r="AX312" s="13" t="s">
        <v>82</v>
      </c>
      <c r="AY312" s="167" t="s">
        <v>177</v>
      </c>
    </row>
    <row r="313" spans="2:65" s="1" customFormat="1" ht="44.25" customHeight="1">
      <c r="B313" s="143"/>
      <c r="C313" s="144" t="s">
        <v>321</v>
      </c>
      <c r="D313" s="144" t="s">
        <v>179</v>
      </c>
      <c r="E313" s="145" t="s">
        <v>4461</v>
      </c>
      <c r="F313" s="146" t="s">
        <v>4462</v>
      </c>
      <c r="G313" s="147" t="s">
        <v>350</v>
      </c>
      <c r="H313" s="148">
        <v>391.64800000000002</v>
      </c>
      <c r="I313" s="149"/>
      <c r="J313" s="150">
        <f>ROUND(I313*H313,2)</f>
        <v>0</v>
      </c>
      <c r="K313" s="151"/>
      <c r="L313" s="32"/>
      <c r="M313" s="152" t="s">
        <v>1</v>
      </c>
      <c r="N313" s="153" t="s">
        <v>41</v>
      </c>
      <c r="P313" s="154">
        <f>O313*H313</f>
        <v>0</v>
      </c>
      <c r="Q313" s="154">
        <v>0</v>
      </c>
      <c r="R313" s="154">
        <f>Q313*H313</f>
        <v>0</v>
      </c>
      <c r="S313" s="154">
        <v>0</v>
      </c>
      <c r="T313" s="155">
        <f>S313*H313</f>
        <v>0</v>
      </c>
      <c r="AR313" s="156" t="s">
        <v>183</v>
      </c>
      <c r="AT313" s="156" t="s">
        <v>179</v>
      </c>
      <c r="AU313" s="156" t="s">
        <v>88</v>
      </c>
      <c r="AY313" s="17" t="s">
        <v>177</v>
      </c>
      <c r="BE313" s="157">
        <f>IF(N313="základná",J313,0)</f>
        <v>0</v>
      </c>
      <c r="BF313" s="157">
        <f>IF(N313="znížená",J313,0)</f>
        <v>0</v>
      </c>
      <c r="BG313" s="157">
        <f>IF(N313="zákl. prenesená",J313,0)</f>
        <v>0</v>
      </c>
      <c r="BH313" s="157">
        <f>IF(N313="zníž. prenesená",J313,0)</f>
        <v>0</v>
      </c>
      <c r="BI313" s="157">
        <f>IF(N313="nulová",J313,0)</f>
        <v>0</v>
      </c>
      <c r="BJ313" s="17" t="s">
        <v>88</v>
      </c>
      <c r="BK313" s="157">
        <f>ROUND(I313*H313,2)</f>
        <v>0</v>
      </c>
      <c r="BL313" s="17" t="s">
        <v>183</v>
      </c>
      <c r="BM313" s="156" t="s">
        <v>447</v>
      </c>
    </row>
    <row r="314" spans="2:65" s="12" customFormat="1">
      <c r="B314" s="158"/>
      <c r="D314" s="159" t="s">
        <v>184</v>
      </c>
      <c r="E314" s="160" t="s">
        <v>1</v>
      </c>
      <c r="F314" s="161" t="s">
        <v>4463</v>
      </c>
      <c r="H314" s="162">
        <v>391.64800000000002</v>
      </c>
      <c r="I314" s="163"/>
      <c r="L314" s="158"/>
      <c r="M314" s="164"/>
      <c r="T314" s="165"/>
      <c r="AT314" s="160" t="s">
        <v>184</v>
      </c>
      <c r="AU314" s="160" t="s">
        <v>88</v>
      </c>
      <c r="AV314" s="12" t="s">
        <v>88</v>
      </c>
      <c r="AW314" s="12" t="s">
        <v>31</v>
      </c>
      <c r="AX314" s="12" t="s">
        <v>75</v>
      </c>
      <c r="AY314" s="160" t="s">
        <v>177</v>
      </c>
    </row>
    <row r="315" spans="2:65" s="13" customFormat="1">
      <c r="B315" s="166"/>
      <c r="D315" s="159" t="s">
        <v>184</v>
      </c>
      <c r="E315" s="167" t="s">
        <v>1</v>
      </c>
      <c r="F315" s="168" t="s">
        <v>186</v>
      </c>
      <c r="H315" s="169">
        <v>391.64800000000002</v>
      </c>
      <c r="I315" s="170"/>
      <c r="L315" s="166"/>
      <c r="M315" s="171"/>
      <c r="T315" s="172"/>
      <c r="AT315" s="167" t="s">
        <v>184</v>
      </c>
      <c r="AU315" s="167" t="s">
        <v>88</v>
      </c>
      <c r="AV315" s="13" t="s">
        <v>183</v>
      </c>
      <c r="AW315" s="13" t="s">
        <v>31</v>
      </c>
      <c r="AX315" s="13" t="s">
        <v>82</v>
      </c>
      <c r="AY315" s="167" t="s">
        <v>177</v>
      </c>
    </row>
    <row r="316" spans="2:65" s="11" customFormat="1" ht="25.95" customHeight="1">
      <c r="B316" s="131"/>
      <c r="D316" s="132" t="s">
        <v>74</v>
      </c>
      <c r="E316" s="133" t="s">
        <v>567</v>
      </c>
      <c r="F316" s="133" t="s">
        <v>568</v>
      </c>
      <c r="I316" s="134"/>
      <c r="J316" s="135">
        <f>BK316</f>
        <v>0</v>
      </c>
      <c r="L316" s="131"/>
      <c r="M316" s="136"/>
      <c r="P316" s="137">
        <f>P317+P325</f>
        <v>0</v>
      </c>
      <c r="R316" s="137">
        <f>R317+R325</f>
        <v>0</v>
      </c>
      <c r="T316" s="138">
        <f>T317+T325</f>
        <v>0</v>
      </c>
      <c r="AR316" s="132" t="s">
        <v>88</v>
      </c>
      <c r="AT316" s="139" t="s">
        <v>74</v>
      </c>
      <c r="AU316" s="139" t="s">
        <v>75</v>
      </c>
      <c r="AY316" s="132" t="s">
        <v>177</v>
      </c>
      <c r="BK316" s="140">
        <f>BK317+BK325</f>
        <v>0</v>
      </c>
    </row>
    <row r="317" spans="2:65" s="11" customFormat="1" ht="22.95" customHeight="1">
      <c r="B317" s="131"/>
      <c r="D317" s="132" t="s">
        <v>74</v>
      </c>
      <c r="E317" s="141" t="s">
        <v>569</v>
      </c>
      <c r="F317" s="141" t="s">
        <v>570</v>
      </c>
      <c r="I317" s="134"/>
      <c r="J317" s="142">
        <f>BK317</f>
        <v>0</v>
      </c>
      <c r="L317" s="131"/>
      <c r="M317" s="136"/>
      <c r="P317" s="137">
        <f>SUM(P318:P324)</f>
        <v>0</v>
      </c>
      <c r="R317" s="137">
        <f>SUM(R318:R324)</f>
        <v>0</v>
      </c>
      <c r="T317" s="138">
        <f>SUM(T318:T324)</f>
        <v>0</v>
      </c>
      <c r="AR317" s="132" t="s">
        <v>88</v>
      </c>
      <c r="AT317" s="139" t="s">
        <v>74</v>
      </c>
      <c r="AU317" s="139" t="s">
        <v>82</v>
      </c>
      <c r="AY317" s="132" t="s">
        <v>177</v>
      </c>
      <c r="BK317" s="140">
        <f>SUM(BK318:BK324)</f>
        <v>0</v>
      </c>
    </row>
    <row r="318" spans="2:65" s="1" customFormat="1" ht="24.15" customHeight="1">
      <c r="B318" s="143"/>
      <c r="C318" s="144" t="s">
        <v>439</v>
      </c>
      <c r="D318" s="144" t="s">
        <v>179</v>
      </c>
      <c r="E318" s="145" t="s">
        <v>580</v>
      </c>
      <c r="F318" s="146" t="s">
        <v>581</v>
      </c>
      <c r="G318" s="147" t="s">
        <v>205</v>
      </c>
      <c r="H318" s="148">
        <v>160.91999999999999</v>
      </c>
      <c r="I318" s="149"/>
      <c r="J318" s="150">
        <f>ROUND(I318*H318,2)</f>
        <v>0</v>
      </c>
      <c r="K318" s="151"/>
      <c r="L318" s="32"/>
      <c r="M318" s="152" t="s">
        <v>1</v>
      </c>
      <c r="N318" s="153" t="s">
        <v>41</v>
      </c>
      <c r="P318" s="154">
        <f>O318*H318</f>
        <v>0</v>
      </c>
      <c r="Q318" s="154">
        <v>0</v>
      </c>
      <c r="R318" s="154">
        <f>Q318*H318</f>
        <v>0</v>
      </c>
      <c r="S318" s="154">
        <v>0</v>
      </c>
      <c r="T318" s="155">
        <f>S318*H318</f>
        <v>0</v>
      </c>
      <c r="AR318" s="156" t="s">
        <v>229</v>
      </c>
      <c r="AT318" s="156" t="s">
        <v>179</v>
      </c>
      <c r="AU318" s="156" t="s">
        <v>88</v>
      </c>
      <c r="AY318" s="17" t="s">
        <v>177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88</v>
      </c>
      <c r="BK318" s="157">
        <f>ROUND(I318*H318,2)</f>
        <v>0</v>
      </c>
      <c r="BL318" s="17" t="s">
        <v>229</v>
      </c>
      <c r="BM318" s="156" t="s">
        <v>452</v>
      </c>
    </row>
    <row r="319" spans="2:65" s="12" customFormat="1">
      <c r="B319" s="158"/>
      <c r="D319" s="159" t="s">
        <v>184</v>
      </c>
      <c r="E319" s="160" t="s">
        <v>1</v>
      </c>
      <c r="F319" s="161" t="s">
        <v>4464</v>
      </c>
      <c r="H319" s="162">
        <v>160.91999999999999</v>
      </c>
      <c r="I319" s="163"/>
      <c r="L319" s="158"/>
      <c r="M319" s="164"/>
      <c r="T319" s="165"/>
      <c r="AT319" s="160" t="s">
        <v>184</v>
      </c>
      <c r="AU319" s="160" t="s">
        <v>88</v>
      </c>
      <c r="AV319" s="12" t="s">
        <v>88</v>
      </c>
      <c r="AW319" s="12" t="s">
        <v>31</v>
      </c>
      <c r="AX319" s="12" t="s">
        <v>75</v>
      </c>
      <c r="AY319" s="160" t="s">
        <v>177</v>
      </c>
    </row>
    <row r="320" spans="2:65" s="13" customFormat="1">
      <c r="B320" s="166"/>
      <c r="D320" s="159" t="s">
        <v>184</v>
      </c>
      <c r="E320" s="167" t="s">
        <v>1</v>
      </c>
      <c r="F320" s="168" t="s">
        <v>186</v>
      </c>
      <c r="H320" s="169">
        <v>160.91999999999999</v>
      </c>
      <c r="I320" s="170"/>
      <c r="L320" s="166"/>
      <c r="M320" s="171"/>
      <c r="T320" s="172"/>
      <c r="AT320" s="167" t="s">
        <v>184</v>
      </c>
      <c r="AU320" s="167" t="s">
        <v>88</v>
      </c>
      <c r="AV320" s="13" t="s">
        <v>183</v>
      </c>
      <c r="AW320" s="13" t="s">
        <v>31</v>
      </c>
      <c r="AX320" s="13" t="s">
        <v>82</v>
      </c>
      <c r="AY320" s="167" t="s">
        <v>177</v>
      </c>
    </row>
    <row r="321" spans="2:65" s="1" customFormat="1" ht="16.5" customHeight="1">
      <c r="B321" s="143"/>
      <c r="C321" s="186" t="s">
        <v>325</v>
      </c>
      <c r="D321" s="186" t="s">
        <v>444</v>
      </c>
      <c r="E321" s="187" t="s">
        <v>584</v>
      </c>
      <c r="F321" s="188" t="s">
        <v>585</v>
      </c>
      <c r="G321" s="189" t="s">
        <v>205</v>
      </c>
      <c r="H321" s="190">
        <v>193.10400000000001</v>
      </c>
      <c r="I321" s="191"/>
      <c r="J321" s="192">
        <f>ROUND(I321*H321,2)</f>
        <v>0</v>
      </c>
      <c r="K321" s="193"/>
      <c r="L321" s="194"/>
      <c r="M321" s="195" t="s">
        <v>1</v>
      </c>
      <c r="N321" s="196" t="s">
        <v>41</v>
      </c>
      <c r="P321" s="154">
        <f>O321*H321</f>
        <v>0</v>
      </c>
      <c r="Q321" s="154">
        <v>0</v>
      </c>
      <c r="R321" s="154">
        <f>Q321*H321</f>
        <v>0</v>
      </c>
      <c r="S321" s="154">
        <v>0</v>
      </c>
      <c r="T321" s="155">
        <f>S321*H321</f>
        <v>0</v>
      </c>
      <c r="AR321" s="156" t="s">
        <v>264</v>
      </c>
      <c r="AT321" s="156" t="s">
        <v>444</v>
      </c>
      <c r="AU321" s="156" t="s">
        <v>88</v>
      </c>
      <c r="AY321" s="17" t="s">
        <v>177</v>
      </c>
      <c r="BE321" s="157">
        <f>IF(N321="základná",J321,0)</f>
        <v>0</v>
      </c>
      <c r="BF321" s="157">
        <f>IF(N321="znížená",J321,0)</f>
        <v>0</v>
      </c>
      <c r="BG321" s="157">
        <f>IF(N321="zákl. prenesená",J321,0)</f>
        <v>0</v>
      </c>
      <c r="BH321" s="157">
        <f>IF(N321="zníž. prenesená",J321,0)</f>
        <v>0</v>
      </c>
      <c r="BI321" s="157">
        <f>IF(N321="nulová",J321,0)</f>
        <v>0</v>
      </c>
      <c r="BJ321" s="17" t="s">
        <v>88</v>
      </c>
      <c r="BK321" s="157">
        <f>ROUND(I321*H321,2)</f>
        <v>0</v>
      </c>
      <c r="BL321" s="17" t="s">
        <v>229</v>
      </c>
      <c r="BM321" s="156" t="s">
        <v>455</v>
      </c>
    </row>
    <row r="322" spans="2:65" s="12" customFormat="1">
      <c r="B322" s="158"/>
      <c r="D322" s="159" t="s">
        <v>184</v>
      </c>
      <c r="E322" s="160" t="s">
        <v>1</v>
      </c>
      <c r="F322" s="161" t="s">
        <v>4465</v>
      </c>
      <c r="H322" s="162">
        <v>193.10400000000001</v>
      </c>
      <c r="I322" s="163"/>
      <c r="L322" s="158"/>
      <c r="M322" s="164"/>
      <c r="T322" s="165"/>
      <c r="AT322" s="160" t="s">
        <v>184</v>
      </c>
      <c r="AU322" s="160" t="s">
        <v>88</v>
      </c>
      <c r="AV322" s="12" t="s">
        <v>88</v>
      </c>
      <c r="AW322" s="12" t="s">
        <v>31</v>
      </c>
      <c r="AX322" s="12" t="s">
        <v>75</v>
      </c>
      <c r="AY322" s="160" t="s">
        <v>177</v>
      </c>
    </row>
    <row r="323" spans="2:65" s="13" customFormat="1">
      <c r="B323" s="166"/>
      <c r="D323" s="159" t="s">
        <v>184</v>
      </c>
      <c r="E323" s="167" t="s">
        <v>1</v>
      </c>
      <c r="F323" s="168" t="s">
        <v>186</v>
      </c>
      <c r="H323" s="169">
        <v>193.10400000000001</v>
      </c>
      <c r="I323" s="170"/>
      <c r="L323" s="166"/>
      <c r="M323" s="171"/>
      <c r="T323" s="172"/>
      <c r="AT323" s="167" t="s">
        <v>184</v>
      </c>
      <c r="AU323" s="167" t="s">
        <v>88</v>
      </c>
      <c r="AV323" s="13" t="s">
        <v>183</v>
      </c>
      <c r="AW323" s="13" t="s">
        <v>31</v>
      </c>
      <c r="AX323" s="13" t="s">
        <v>82</v>
      </c>
      <c r="AY323" s="167" t="s">
        <v>177</v>
      </c>
    </row>
    <row r="324" spans="2:65" s="1" customFormat="1" ht="24.15" customHeight="1">
      <c r="B324" s="143"/>
      <c r="C324" s="144" t="s">
        <v>449</v>
      </c>
      <c r="D324" s="144" t="s">
        <v>179</v>
      </c>
      <c r="E324" s="145" t="s">
        <v>616</v>
      </c>
      <c r="F324" s="146" t="s">
        <v>617</v>
      </c>
      <c r="G324" s="147" t="s">
        <v>618</v>
      </c>
      <c r="H324" s="149"/>
      <c r="I324" s="149"/>
      <c r="J324" s="150">
        <f>ROUND(I324*H324,2)</f>
        <v>0</v>
      </c>
      <c r="K324" s="151"/>
      <c r="L324" s="32"/>
      <c r="M324" s="152" t="s">
        <v>1</v>
      </c>
      <c r="N324" s="153" t="s">
        <v>41</v>
      </c>
      <c r="P324" s="154">
        <f>O324*H324</f>
        <v>0</v>
      </c>
      <c r="Q324" s="154">
        <v>0</v>
      </c>
      <c r="R324" s="154">
        <f>Q324*H324</f>
        <v>0</v>
      </c>
      <c r="S324" s="154">
        <v>0</v>
      </c>
      <c r="T324" s="155">
        <f>S324*H324</f>
        <v>0</v>
      </c>
      <c r="AR324" s="156" t="s">
        <v>229</v>
      </c>
      <c r="AT324" s="156" t="s">
        <v>179</v>
      </c>
      <c r="AU324" s="156" t="s">
        <v>88</v>
      </c>
      <c r="AY324" s="17" t="s">
        <v>177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88</v>
      </c>
      <c r="BK324" s="157">
        <f>ROUND(I324*H324,2)</f>
        <v>0</v>
      </c>
      <c r="BL324" s="17" t="s">
        <v>229</v>
      </c>
      <c r="BM324" s="156" t="s">
        <v>459</v>
      </c>
    </row>
    <row r="325" spans="2:65" s="11" customFormat="1" ht="22.95" customHeight="1">
      <c r="B325" s="131"/>
      <c r="D325" s="132" t="s">
        <v>74</v>
      </c>
      <c r="E325" s="141" t="s">
        <v>746</v>
      </c>
      <c r="F325" s="141" t="s">
        <v>747</v>
      </c>
      <c r="I325" s="134"/>
      <c r="J325" s="142">
        <f>BK325</f>
        <v>0</v>
      </c>
      <c r="L325" s="131"/>
      <c r="M325" s="136"/>
      <c r="P325" s="137">
        <f>SUM(P326:P358)</f>
        <v>0</v>
      </c>
      <c r="R325" s="137">
        <f>SUM(R326:R358)</f>
        <v>0</v>
      </c>
      <c r="T325" s="138">
        <f>SUM(T326:T358)</f>
        <v>0</v>
      </c>
      <c r="AR325" s="132" t="s">
        <v>88</v>
      </c>
      <c r="AT325" s="139" t="s">
        <v>74</v>
      </c>
      <c r="AU325" s="139" t="s">
        <v>82</v>
      </c>
      <c r="AY325" s="132" t="s">
        <v>177</v>
      </c>
      <c r="BK325" s="140">
        <f>SUM(BK326:BK358)</f>
        <v>0</v>
      </c>
    </row>
    <row r="326" spans="2:65" s="1" customFormat="1" ht="24.15" customHeight="1">
      <c r="B326" s="143"/>
      <c r="C326" s="144" t="s">
        <v>328</v>
      </c>
      <c r="D326" s="144" t="s">
        <v>179</v>
      </c>
      <c r="E326" s="145" t="s">
        <v>4466</v>
      </c>
      <c r="F326" s="146" t="s">
        <v>4467</v>
      </c>
      <c r="G326" s="147" t="s">
        <v>213</v>
      </c>
      <c r="H326" s="148">
        <v>69</v>
      </c>
      <c r="I326" s="149"/>
      <c r="J326" s="150">
        <f>ROUND(I326*H326,2)</f>
        <v>0</v>
      </c>
      <c r="K326" s="151"/>
      <c r="L326" s="32"/>
      <c r="M326" s="152" t="s">
        <v>1</v>
      </c>
      <c r="N326" s="153" t="s">
        <v>41</v>
      </c>
      <c r="P326" s="154">
        <f>O326*H326</f>
        <v>0</v>
      </c>
      <c r="Q326" s="154">
        <v>0</v>
      </c>
      <c r="R326" s="154">
        <f>Q326*H326</f>
        <v>0</v>
      </c>
      <c r="S326" s="154">
        <v>0</v>
      </c>
      <c r="T326" s="155">
        <f>S326*H326</f>
        <v>0</v>
      </c>
      <c r="AR326" s="156" t="s">
        <v>229</v>
      </c>
      <c r="AT326" s="156" t="s">
        <v>179</v>
      </c>
      <c r="AU326" s="156" t="s">
        <v>88</v>
      </c>
      <c r="AY326" s="17" t="s">
        <v>177</v>
      </c>
      <c r="BE326" s="157">
        <f>IF(N326="základná",J326,0)</f>
        <v>0</v>
      </c>
      <c r="BF326" s="157">
        <f>IF(N326="znížená",J326,0)</f>
        <v>0</v>
      </c>
      <c r="BG326" s="157">
        <f>IF(N326="zákl. prenesená",J326,0)</f>
        <v>0</v>
      </c>
      <c r="BH326" s="157">
        <f>IF(N326="zníž. prenesená",J326,0)</f>
        <v>0</v>
      </c>
      <c r="BI326" s="157">
        <f>IF(N326="nulová",J326,0)</f>
        <v>0</v>
      </c>
      <c r="BJ326" s="17" t="s">
        <v>88</v>
      </c>
      <c r="BK326" s="157">
        <f>ROUND(I326*H326,2)</f>
        <v>0</v>
      </c>
      <c r="BL326" s="17" t="s">
        <v>229</v>
      </c>
      <c r="BM326" s="156" t="s">
        <v>462</v>
      </c>
    </row>
    <row r="327" spans="2:65" s="12" customFormat="1">
      <c r="B327" s="158"/>
      <c r="D327" s="159" t="s">
        <v>184</v>
      </c>
      <c r="E327" s="160" t="s">
        <v>1</v>
      </c>
      <c r="F327" s="161" t="s">
        <v>4468</v>
      </c>
      <c r="H327" s="162">
        <v>69</v>
      </c>
      <c r="I327" s="163"/>
      <c r="L327" s="158"/>
      <c r="M327" s="164"/>
      <c r="T327" s="165"/>
      <c r="AT327" s="160" t="s">
        <v>184</v>
      </c>
      <c r="AU327" s="160" t="s">
        <v>88</v>
      </c>
      <c r="AV327" s="12" t="s">
        <v>88</v>
      </c>
      <c r="AW327" s="12" t="s">
        <v>31</v>
      </c>
      <c r="AX327" s="12" t="s">
        <v>75</v>
      </c>
      <c r="AY327" s="160" t="s">
        <v>177</v>
      </c>
    </row>
    <row r="328" spans="2:65" s="13" customFormat="1">
      <c r="B328" s="166"/>
      <c r="D328" s="159" t="s">
        <v>184</v>
      </c>
      <c r="E328" s="167" t="s">
        <v>1</v>
      </c>
      <c r="F328" s="168" t="s">
        <v>186</v>
      </c>
      <c r="H328" s="169">
        <v>69</v>
      </c>
      <c r="I328" s="170"/>
      <c r="L328" s="166"/>
      <c r="M328" s="171"/>
      <c r="T328" s="172"/>
      <c r="AT328" s="167" t="s">
        <v>184</v>
      </c>
      <c r="AU328" s="167" t="s">
        <v>88</v>
      </c>
      <c r="AV328" s="13" t="s">
        <v>183</v>
      </c>
      <c r="AW328" s="13" t="s">
        <v>31</v>
      </c>
      <c r="AX328" s="13" t="s">
        <v>82</v>
      </c>
      <c r="AY328" s="167" t="s">
        <v>177</v>
      </c>
    </row>
    <row r="329" spans="2:65" s="272" customFormat="1" ht="51.6" customHeight="1">
      <c r="B329" s="262"/>
      <c r="C329" s="210" t="s">
        <v>456</v>
      </c>
      <c r="D329" s="210" t="s">
        <v>444</v>
      </c>
      <c r="E329" s="263" t="s">
        <v>4469</v>
      </c>
      <c r="F329" s="264" t="s">
        <v>4566</v>
      </c>
      <c r="G329" s="265" t="s">
        <v>260</v>
      </c>
      <c r="H329" s="266">
        <v>24</v>
      </c>
      <c r="I329" s="266"/>
      <c r="J329" s="267">
        <f>ROUND(I329*H329,2)</f>
        <v>0</v>
      </c>
      <c r="K329" s="268"/>
      <c r="L329" s="269"/>
      <c r="M329" s="270" t="s">
        <v>1</v>
      </c>
      <c r="N329" s="271" t="s">
        <v>41</v>
      </c>
      <c r="P329" s="273">
        <f>O329*H329</f>
        <v>0</v>
      </c>
      <c r="Q329" s="273">
        <v>0</v>
      </c>
      <c r="R329" s="273">
        <f>Q329*H329</f>
        <v>0</v>
      </c>
      <c r="S329" s="273">
        <v>0</v>
      </c>
      <c r="T329" s="274">
        <f>S329*H329</f>
        <v>0</v>
      </c>
      <c r="AR329" s="275" t="s">
        <v>264</v>
      </c>
      <c r="AT329" s="275" t="s">
        <v>444</v>
      </c>
      <c r="AU329" s="275" t="s">
        <v>88</v>
      </c>
      <c r="AY329" s="276" t="s">
        <v>177</v>
      </c>
      <c r="BE329" s="277">
        <f>IF(N329="základná",J329,0)</f>
        <v>0</v>
      </c>
      <c r="BF329" s="277">
        <f>IF(N329="znížená",J329,0)</f>
        <v>0</v>
      </c>
      <c r="BG329" s="277">
        <f>IF(N329="zákl. prenesená",J329,0)</f>
        <v>0</v>
      </c>
      <c r="BH329" s="277">
        <f>IF(N329="zníž. prenesená",J329,0)</f>
        <v>0</v>
      </c>
      <c r="BI329" s="277">
        <f>IF(N329="nulová",J329,0)</f>
        <v>0</v>
      </c>
      <c r="BJ329" s="276" t="s">
        <v>88</v>
      </c>
      <c r="BK329" s="277">
        <f>ROUND(I329*H329,2)</f>
        <v>0</v>
      </c>
      <c r="BL329" s="276" t="s">
        <v>229</v>
      </c>
      <c r="BM329" s="275" t="s">
        <v>466</v>
      </c>
    </row>
    <row r="330" spans="2:65" s="12" customFormat="1">
      <c r="B330" s="158"/>
      <c r="D330" s="159" t="s">
        <v>184</v>
      </c>
      <c r="E330" s="160" t="s">
        <v>1</v>
      </c>
      <c r="F330" s="161" t="s">
        <v>248</v>
      </c>
      <c r="H330" s="162">
        <v>24</v>
      </c>
      <c r="I330" s="163"/>
      <c r="L330" s="158"/>
      <c r="M330" s="164"/>
      <c r="T330" s="165"/>
      <c r="AT330" s="160" t="s">
        <v>184</v>
      </c>
      <c r="AU330" s="160" t="s">
        <v>88</v>
      </c>
      <c r="AV330" s="12" t="s">
        <v>88</v>
      </c>
      <c r="AW330" s="12" t="s">
        <v>31</v>
      </c>
      <c r="AX330" s="12" t="s">
        <v>75</v>
      </c>
      <c r="AY330" s="160" t="s">
        <v>177</v>
      </c>
    </row>
    <row r="331" spans="2:65" s="13" customFormat="1">
      <c r="B331" s="166"/>
      <c r="D331" s="159" t="s">
        <v>184</v>
      </c>
      <c r="E331" s="167" t="s">
        <v>1</v>
      </c>
      <c r="F331" s="168" t="s">
        <v>186</v>
      </c>
      <c r="H331" s="169">
        <v>24</v>
      </c>
      <c r="I331" s="170"/>
      <c r="L331" s="166"/>
      <c r="M331" s="171"/>
      <c r="T331" s="172"/>
      <c r="AT331" s="167" t="s">
        <v>184</v>
      </c>
      <c r="AU331" s="167" t="s">
        <v>88</v>
      </c>
      <c r="AV331" s="13" t="s">
        <v>183</v>
      </c>
      <c r="AW331" s="13" t="s">
        <v>31</v>
      </c>
      <c r="AX331" s="13" t="s">
        <v>82</v>
      </c>
      <c r="AY331" s="167" t="s">
        <v>177</v>
      </c>
    </row>
    <row r="332" spans="2:65" s="1" customFormat="1" ht="16.5" customHeight="1">
      <c r="B332" s="143"/>
      <c r="C332" s="186" t="s">
        <v>333</v>
      </c>
      <c r="D332" s="186" t="s">
        <v>444</v>
      </c>
      <c r="E332" s="187" t="s">
        <v>4470</v>
      </c>
      <c r="F332" s="188" t="s">
        <v>4471</v>
      </c>
      <c r="G332" s="189" t="s">
        <v>260</v>
      </c>
      <c r="H332" s="190">
        <v>27</v>
      </c>
      <c r="I332" s="191"/>
      <c r="J332" s="192">
        <f>ROUND(I332*H332,2)</f>
        <v>0</v>
      </c>
      <c r="K332" s="193"/>
      <c r="L332" s="194"/>
      <c r="M332" s="195" t="s">
        <v>1</v>
      </c>
      <c r="N332" s="196" t="s">
        <v>41</v>
      </c>
      <c r="P332" s="154">
        <f>O332*H332</f>
        <v>0</v>
      </c>
      <c r="Q332" s="154">
        <v>0</v>
      </c>
      <c r="R332" s="154">
        <f>Q332*H332</f>
        <v>0</v>
      </c>
      <c r="S332" s="154">
        <v>0</v>
      </c>
      <c r="T332" s="155">
        <f>S332*H332</f>
        <v>0</v>
      </c>
      <c r="AR332" s="156" t="s">
        <v>264</v>
      </c>
      <c r="AT332" s="156" t="s">
        <v>444</v>
      </c>
      <c r="AU332" s="156" t="s">
        <v>88</v>
      </c>
      <c r="AY332" s="17" t="s">
        <v>177</v>
      </c>
      <c r="BE332" s="157">
        <f>IF(N332="základná",J332,0)</f>
        <v>0</v>
      </c>
      <c r="BF332" s="157">
        <f>IF(N332="znížená",J332,0)</f>
        <v>0</v>
      </c>
      <c r="BG332" s="157">
        <f>IF(N332="zákl. prenesená",J332,0)</f>
        <v>0</v>
      </c>
      <c r="BH332" s="157">
        <f>IF(N332="zníž. prenesená",J332,0)</f>
        <v>0</v>
      </c>
      <c r="BI332" s="157">
        <f>IF(N332="nulová",J332,0)</f>
        <v>0</v>
      </c>
      <c r="BJ332" s="17" t="s">
        <v>88</v>
      </c>
      <c r="BK332" s="157">
        <f>ROUND(I332*H332,2)</f>
        <v>0</v>
      </c>
      <c r="BL332" s="17" t="s">
        <v>229</v>
      </c>
      <c r="BM332" s="156" t="s">
        <v>471</v>
      </c>
    </row>
    <row r="333" spans="2:65" s="1" customFormat="1" ht="16.5" customHeight="1">
      <c r="B333" s="143"/>
      <c r="C333" s="186" t="s">
        <v>463</v>
      </c>
      <c r="D333" s="186" t="s">
        <v>444</v>
      </c>
      <c r="E333" s="187" t="s">
        <v>4472</v>
      </c>
      <c r="F333" s="188" t="s">
        <v>4473</v>
      </c>
      <c r="G333" s="189" t="s">
        <v>260</v>
      </c>
      <c r="H333" s="190">
        <v>27</v>
      </c>
      <c r="I333" s="191"/>
      <c r="J333" s="192">
        <f>ROUND(I333*H333,2)</f>
        <v>0</v>
      </c>
      <c r="K333" s="193"/>
      <c r="L333" s="194"/>
      <c r="M333" s="195" t="s">
        <v>1</v>
      </c>
      <c r="N333" s="196" t="s">
        <v>41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264</v>
      </c>
      <c r="AT333" s="156" t="s">
        <v>444</v>
      </c>
      <c r="AU333" s="156" t="s">
        <v>88</v>
      </c>
      <c r="AY333" s="17" t="s">
        <v>177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88</v>
      </c>
      <c r="BK333" s="157">
        <f>ROUND(I333*H333,2)</f>
        <v>0</v>
      </c>
      <c r="BL333" s="17" t="s">
        <v>229</v>
      </c>
      <c r="BM333" s="156" t="s">
        <v>475</v>
      </c>
    </row>
    <row r="334" spans="2:65" s="1" customFormat="1" ht="16.5" customHeight="1">
      <c r="B334" s="143"/>
      <c r="C334" s="186" t="s">
        <v>336</v>
      </c>
      <c r="D334" s="186" t="s">
        <v>444</v>
      </c>
      <c r="E334" s="187" t="s">
        <v>4474</v>
      </c>
      <c r="F334" s="188" t="s">
        <v>4475</v>
      </c>
      <c r="G334" s="189" t="s">
        <v>260</v>
      </c>
      <c r="H334" s="190">
        <v>54</v>
      </c>
      <c r="I334" s="191"/>
      <c r="J334" s="192">
        <f>ROUND(I334*H334,2)</f>
        <v>0</v>
      </c>
      <c r="K334" s="193"/>
      <c r="L334" s="194"/>
      <c r="M334" s="195" t="s">
        <v>1</v>
      </c>
      <c r="N334" s="196" t="s">
        <v>41</v>
      </c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264</v>
      </c>
      <c r="AT334" s="156" t="s">
        <v>444</v>
      </c>
      <c r="AU334" s="156" t="s">
        <v>88</v>
      </c>
      <c r="AY334" s="17" t="s">
        <v>177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17" t="s">
        <v>88</v>
      </c>
      <c r="BK334" s="157">
        <f>ROUND(I334*H334,2)</f>
        <v>0</v>
      </c>
      <c r="BL334" s="17" t="s">
        <v>229</v>
      </c>
      <c r="BM334" s="156" t="s">
        <v>479</v>
      </c>
    </row>
    <row r="335" spans="2:65" s="1" customFormat="1" ht="24.15" customHeight="1">
      <c r="B335" s="143"/>
      <c r="C335" s="144" t="s">
        <v>472</v>
      </c>
      <c r="D335" s="144" t="s">
        <v>179</v>
      </c>
      <c r="E335" s="145" t="s">
        <v>880</v>
      </c>
      <c r="F335" s="146" t="s">
        <v>881</v>
      </c>
      <c r="G335" s="147" t="s">
        <v>882</v>
      </c>
      <c r="H335" s="148">
        <v>594.66999999999996</v>
      </c>
      <c r="I335" s="149"/>
      <c r="J335" s="150">
        <f>ROUND(I335*H335,2)</f>
        <v>0</v>
      </c>
      <c r="K335" s="151"/>
      <c r="L335" s="32"/>
      <c r="M335" s="152" t="s">
        <v>1</v>
      </c>
      <c r="N335" s="153" t="s">
        <v>41</v>
      </c>
      <c r="P335" s="154">
        <f>O335*H335</f>
        <v>0</v>
      </c>
      <c r="Q335" s="154">
        <v>0</v>
      </c>
      <c r="R335" s="154">
        <f>Q335*H335</f>
        <v>0</v>
      </c>
      <c r="S335" s="154">
        <v>0</v>
      </c>
      <c r="T335" s="155">
        <f>S335*H335</f>
        <v>0</v>
      </c>
      <c r="AR335" s="156" t="s">
        <v>229</v>
      </c>
      <c r="AT335" s="156" t="s">
        <v>179</v>
      </c>
      <c r="AU335" s="156" t="s">
        <v>88</v>
      </c>
      <c r="AY335" s="17" t="s">
        <v>177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88</v>
      </c>
      <c r="BK335" s="157">
        <f>ROUND(I335*H335,2)</f>
        <v>0</v>
      </c>
      <c r="BL335" s="17" t="s">
        <v>229</v>
      </c>
      <c r="BM335" s="156" t="s">
        <v>486</v>
      </c>
    </row>
    <row r="336" spans="2:65" s="12" customFormat="1">
      <c r="B336" s="158"/>
      <c r="D336" s="159" t="s">
        <v>184</v>
      </c>
      <c r="E336" s="160" t="s">
        <v>1</v>
      </c>
      <c r="F336" s="161" t="s">
        <v>4476</v>
      </c>
      <c r="H336" s="162">
        <v>75.825000000000003</v>
      </c>
      <c r="I336" s="163"/>
      <c r="L336" s="158"/>
      <c r="M336" s="164"/>
      <c r="T336" s="165"/>
      <c r="AT336" s="160" t="s">
        <v>184</v>
      </c>
      <c r="AU336" s="160" t="s">
        <v>88</v>
      </c>
      <c r="AV336" s="12" t="s">
        <v>88</v>
      </c>
      <c r="AW336" s="12" t="s">
        <v>31</v>
      </c>
      <c r="AX336" s="12" t="s">
        <v>75</v>
      </c>
      <c r="AY336" s="160" t="s">
        <v>177</v>
      </c>
    </row>
    <row r="337" spans="2:65" s="12" customFormat="1">
      <c r="B337" s="158"/>
      <c r="D337" s="159" t="s">
        <v>184</v>
      </c>
      <c r="E337" s="160" t="s">
        <v>1</v>
      </c>
      <c r="F337" s="161" t="s">
        <v>4477</v>
      </c>
      <c r="H337" s="162">
        <v>44.414999999999999</v>
      </c>
      <c r="I337" s="163"/>
      <c r="L337" s="158"/>
      <c r="M337" s="164"/>
      <c r="T337" s="165"/>
      <c r="AT337" s="160" t="s">
        <v>184</v>
      </c>
      <c r="AU337" s="160" t="s">
        <v>88</v>
      </c>
      <c r="AV337" s="12" t="s">
        <v>88</v>
      </c>
      <c r="AW337" s="12" t="s">
        <v>31</v>
      </c>
      <c r="AX337" s="12" t="s">
        <v>75</v>
      </c>
      <c r="AY337" s="160" t="s">
        <v>177</v>
      </c>
    </row>
    <row r="338" spans="2:65" s="12" customFormat="1">
      <c r="B338" s="158"/>
      <c r="D338" s="159" t="s">
        <v>184</v>
      </c>
      <c r="E338" s="160" t="s">
        <v>1</v>
      </c>
      <c r="F338" s="161" t="s">
        <v>4478</v>
      </c>
      <c r="H338" s="162">
        <v>311.565</v>
      </c>
      <c r="I338" s="163"/>
      <c r="L338" s="158"/>
      <c r="M338" s="164"/>
      <c r="T338" s="165"/>
      <c r="AT338" s="160" t="s">
        <v>184</v>
      </c>
      <c r="AU338" s="160" t="s">
        <v>88</v>
      </c>
      <c r="AV338" s="12" t="s">
        <v>88</v>
      </c>
      <c r="AW338" s="12" t="s">
        <v>31</v>
      </c>
      <c r="AX338" s="12" t="s">
        <v>75</v>
      </c>
      <c r="AY338" s="160" t="s">
        <v>177</v>
      </c>
    </row>
    <row r="339" spans="2:65" s="12" customFormat="1">
      <c r="B339" s="158"/>
      <c r="D339" s="159" t="s">
        <v>184</v>
      </c>
      <c r="E339" s="160" t="s">
        <v>1</v>
      </c>
      <c r="F339" s="161" t="s">
        <v>4479</v>
      </c>
      <c r="H339" s="162">
        <v>162.86500000000001</v>
      </c>
      <c r="I339" s="163"/>
      <c r="L339" s="158"/>
      <c r="M339" s="164"/>
      <c r="T339" s="165"/>
      <c r="AT339" s="160" t="s">
        <v>184</v>
      </c>
      <c r="AU339" s="160" t="s">
        <v>88</v>
      </c>
      <c r="AV339" s="12" t="s">
        <v>88</v>
      </c>
      <c r="AW339" s="12" t="s">
        <v>31</v>
      </c>
      <c r="AX339" s="12" t="s">
        <v>75</v>
      </c>
      <c r="AY339" s="160" t="s">
        <v>177</v>
      </c>
    </row>
    <row r="340" spans="2:65" s="14" customFormat="1">
      <c r="B340" s="173"/>
      <c r="D340" s="159" t="s">
        <v>184</v>
      </c>
      <c r="E340" s="174" t="s">
        <v>1</v>
      </c>
      <c r="F340" s="175" t="s">
        <v>209</v>
      </c>
      <c r="H340" s="176">
        <v>594.67000000000007</v>
      </c>
      <c r="I340" s="177"/>
      <c r="L340" s="173"/>
      <c r="M340" s="178"/>
      <c r="T340" s="179"/>
      <c r="AT340" s="174" t="s">
        <v>184</v>
      </c>
      <c r="AU340" s="174" t="s">
        <v>88</v>
      </c>
      <c r="AV340" s="14" t="s">
        <v>191</v>
      </c>
      <c r="AW340" s="14" t="s">
        <v>31</v>
      </c>
      <c r="AX340" s="14" t="s">
        <v>75</v>
      </c>
      <c r="AY340" s="174" t="s">
        <v>177</v>
      </c>
    </row>
    <row r="341" spans="2:65" s="13" customFormat="1">
      <c r="B341" s="166"/>
      <c r="D341" s="159" t="s">
        <v>184</v>
      </c>
      <c r="E341" s="167" t="s">
        <v>1</v>
      </c>
      <c r="F341" s="168" t="s">
        <v>186</v>
      </c>
      <c r="H341" s="169">
        <v>594.67000000000007</v>
      </c>
      <c r="I341" s="170"/>
      <c r="L341" s="166"/>
      <c r="M341" s="171"/>
      <c r="T341" s="172"/>
      <c r="AT341" s="167" t="s">
        <v>184</v>
      </c>
      <c r="AU341" s="167" t="s">
        <v>88</v>
      </c>
      <c r="AV341" s="13" t="s">
        <v>183</v>
      </c>
      <c r="AW341" s="13" t="s">
        <v>31</v>
      </c>
      <c r="AX341" s="13" t="s">
        <v>82</v>
      </c>
      <c r="AY341" s="167" t="s">
        <v>177</v>
      </c>
    </row>
    <row r="342" spans="2:65" s="1" customFormat="1" ht="24.15" customHeight="1">
      <c r="B342" s="143"/>
      <c r="C342" s="186" t="s">
        <v>342</v>
      </c>
      <c r="D342" s="186" t="s">
        <v>444</v>
      </c>
      <c r="E342" s="187" t="s">
        <v>3086</v>
      </c>
      <c r="F342" s="188" t="s">
        <v>3087</v>
      </c>
      <c r="G342" s="189" t="s">
        <v>882</v>
      </c>
      <c r="H342" s="190">
        <v>569.16</v>
      </c>
      <c r="I342" s="191"/>
      <c r="J342" s="192">
        <f>ROUND(I342*H342,2)</f>
        <v>0</v>
      </c>
      <c r="K342" s="193"/>
      <c r="L342" s="194"/>
      <c r="M342" s="195" t="s">
        <v>1</v>
      </c>
      <c r="N342" s="196" t="s">
        <v>41</v>
      </c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56" t="s">
        <v>264</v>
      </c>
      <c r="AT342" s="156" t="s">
        <v>444</v>
      </c>
      <c r="AU342" s="156" t="s">
        <v>88</v>
      </c>
      <c r="AY342" s="17" t="s">
        <v>177</v>
      </c>
      <c r="BE342" s="157">
        <f>IF(N342="základná",J342,0)</f>
        <v>0</v>
      </c>
      <c r="BF342" s="157">
        <f>IF(N342="znížená",J342,0)</f>
        <v>0</v>
      </c>
      <c r="BG342" s="157">
        <f>IF(N342="zákl. prenesená",J342,0)</f>
        <v>0</v>
      </c>
      <c r="BH342" s="157">
        <f>IF(N342="zníž. prenesená",J342,0)</f>
        <v>0</v>
      </c>
      <c r="BI342" s="157">
        <f>IF(N342="nulová",J342,0)</f>
        <v>0</v>
      </c>
      <c r="BJ342" s="17" t="s">
        <v>88</v>
      </c>
      <c r="BK342" s="157">
        <f>ROUND(I342*H342,2)</f>
        <v>0</v>
      </c>
      <c r="BL342" s="17" t="s">
        <v>229</v>
      </c>
      <c r="BM342" s="156" t="s">
        <v>490</v>
      </c>
    </row>
    <row r="343" spans="2:65" s="1" customFormat="1" ht="37.950000000000003" customHeight="1">
      <c r="B343" s="143"/>
      <c r="C343" s="186" t="s">
        <v>483</v>
      </c>
      <c r="D343" s="186" t="s">
        <v>444</v>
      </c>
      <c r="E343" s="187" t="s">
        <v>3145</v>
      </c>
      <c r="F343" s="188" t="s">
        <v>3146</v>
      </c>
      <c r="G343" s="189" t="s">
        <v>882</v>
      </c>
      <c r="H343" s="190">
        <v>144.28800000000001</v>
      </c>
      <c r="I343" s="191"/>
      <c r="J343" s="192">
        <f>ROUND(I343*H343,2)</f>
        <v>0</v>
      </c>
      <c r="K343" s="193"/>
      <c r="L343" s="194"/>
      <c r="M343" s="195" t="s">
        <v>1</v>
      </c>
      <c r="N343" s="196" t="s">
        <v>41</v>
      </c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264</v>
      </c>
      <c r="AT343" s="156" t="s">
        <v>444</v>
      </c>
      <c r="AU343" s="156" t="s">
        <v>88</v>
      </c>
      <c r="AY343" s="17" t="s">
        <v>177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88</v>
      </c>
      <c r="BK343" s="157">
        <f>ROUND(I343*H343,2)</f>
        <v>0</v>
      </c>
      <c r="BL343" s="17" t="s">
        <v>229</v>
      </c>
      <c r="BM343" s="156" t="s">
        <v>496</v>
      </c>
    </row>
    <row r="344" spans="2:65" s="1" customFormat="1" ht="24.15" customHeight="1">
      <c r="B344" s="143"/>
      <c r="C344" s="144" t="s">
        <v>346</v>
      </c>
      <c r="D344" s="144" t="s">
        <v>179</v>
      </c>
      <c r="E344" s="145" t="s">
        <v>1534</v>
      </c>
      <c r="F344" s="146" t="s">
        <v>3084</v>
      </c>
      <c r="G344" s="147" t="s">
        <v>882</v>
      </c>
      <c r="H344" s="148">
        <v>417.10399999999998</v>
      </c>
      <c r="I344" s="149"/>
      <c r="J344" s="150">
        <f>ROUND(I344*H344,2)</f>
        <v>0</v>
      </c>
      <c r="K344" s="151"/>
      <c r="L344" s="32"/>
      <c r="M344" s="152" t="s">
        <v>1</v>
      </c>
      <c r="N344" s="153" t="s">
        <v>41</v>
      </c>
      <c r="P344" s="154">
        <f>O344*H344</f>
        <v>0</v>
      </c>
      <c r="Q344" s="154">
        <v>0</v>
      </c>
      <c r="R344" s="154">
        <f>Q344*H344</f>
        <v>0</v>
      </c>
      <c r="S344" s="154">
        <v>0</v>
      </c>
      <c r="T344" s="155">
        <f>S344*H344</f>
        <v>0</v>
      </c>
      <c r="AR344" s="156" t="s">
        <v>229</v>
      </c>
      <c r="AT344" s="156" t="s">
        <v>179</v>
      </c>
      <c r="AU344" s="156" t="s">
        <v>88</v>
      </c>
      <c r="AY344" s="17" t="s">
        <v>177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88</v>
      </c>
      <c r="BK344" s="157">
        <f>ROUND(I344*H344,2)</f>
        <v>0</v>
      </c>
      <c r="BL344" s="17" t="s">
        <v>229</v>
      </c>
      <c r="BM344" s="156" t="s">
        <v>500</v>
      </c>
    </row>
    <row r="345" spans="2:65" s="12" customFormat="1">
      <c r="B345" s="158"/>
      <c r="D345" s="159" t="s">
        <v>184</v>
      </c>
      <c r="E345" s="160" t="s">
        <v>1</v>
      </c>
      <c r="F345" s="161" t="s">
        <v>4480</v>
      </c>
      <c r="H345" s="162">
        <v>181.1</v>
      </c>
      <c r="I345" s="163"/>
      <c r="L345" s="158"/>
      <c r="M345" s="164"/>
      <c r="T345" s="165"/>
      <c r="AT345" s="160" t="s">
        <v>184</v>
      </c>
      <c r="AU345" s="160" t="s">
        <v>88</v>
      </c>
      <c r="AV345" s="12" t="s">
        <v>88</v>
      </c>
      <c r="AW345" s="12" t="s">
        <v>31</v>
      </c>
      <c r="AX345" s="12" t="s">
        <v>75</v>
      </c>
      <c r="AY345" s="160" t="s">
        <v>177</v>
      </c>
    </row>
    <row r="346" spans="2:65" s="15" customFormat="1">
      <c r="B346" s="180"/>
      <c r="D346" s="159" t="s">
        <v>184</v>
      </c>
      <c r="E346" s="181" t="s">
        <v>1</v>
      </c>
      <c r="F346" s="182" t="s">
        <v>3092</v>
      </c>
      <c r="H346" s="181" t="s">
        <v>1</v>
      </c>
      <c r="I346" s="183"/>
      <c r="L346" s="180"/>
      <c r="M346" s="184"/>
      <c r="T346" s="185"/>
      <c r="AT346" s="181" t="s">
        <v>184</v>
      </c>
      <c r="AU346" s="181" t="s">
        <v>88</v>
      </c>
      <c r="AV346" s="15" t="s">
        <v>82</v>
      </c>
      <c r="AW346" s="15" t="s">
        <v>31</v>
      </c>
      <c r="AX346" s="15" t="s">
        <v>75</v>
      </c>
      <c r="AY346" s="181" t="s">
        <v>177</v>
      </c>
    </row>
    <row r="347" spans="2:65" s="12" customFormat="1">
      <c r="B347" s="158"/>
      <c r="D347" s="159" t="s">
        <v>184</v>
      </c>
      <c r="E347" s="160" t="s">
        <v>1</v>
      </c>
      <c r="F347" s="161" t="s">
        <v>3093</v>
      </c>
      <c r="H347" s="162">
        <v>159.80000000000001</v>
      </c>
      <c r="I347" s="163"/>
      <c r="L347" s="158"/>
      <c r="M347" s="164"/>
      <c r="T347" s="165"/>
      <c r="AT347" s="160" t="s">
        <v>184</v>
      </c>
      <c r="AU347" s="160" t="s">
        <v>88</v>
      </c>
      <c r="AV347" s="12" t="s">
        <v>88</v>
      </c>
      <c r="AW347" s="12" t="s">
        <v>31</v>
      </c>
      <c r="AX347" s="12" t="s">
        <v>75</v>
      </c>
      <c r="AY347" s="160" t="s">
        <v>177</v>
      </c>
    </row>
    <row r="348" spans="2:65" s="12" customFormat="1">
      <c r="B348" s="158"/>
      <c r="D348" s="159" t="s">
        <v>184</v>
      </c>
      <c r="E348" s="160" t="s">
        <v>1</v>
      </c>
      <c r="F348" s="161" t="s">
        <v>3094</v>
      </c>
      <c r="H348" s="162">
        <v>76.203999999999994</v>
      </c>
      <c r="I348" s="163"/>
      <c r="L348" s="158"/>
      <c r="M348" s="164"/>
      <c r="T348" s="165"/>
      <c r="AT348" s="160" t="s">
        <v>184</v>
      </c>
      <c r="AU348" s="160" t="s">
        <v>88</v>
      </c>
      <c r="AV348" s="12" t="s">
        <v>88</v>
      </c>
      <c r="AW348" s="12" t="s">
        <v>31</v>
      </c>
      <c r="AX348" s="12" t="s">
        <v>75</v>
      </c>
      <c r="AY348" s="160" t="s">
        <v>177</v>
      </c>
    </row>
    <row r="349" spans="2:65" s="14" customFormat="1">
      <c r="B349" s="173"/>
      <c r="D349" s="159" t="s">
        <v>184</v>
      </c>
      <c r="E349" s="174" t="s">
        <v>1</v>
      </c>
      <c r="F349" s="175" t="s">
        <v>209</v>
      </c>
      <c r="H349" s="176">
        <v>417.10399999999998</v>
      </c>
      <c r="I349" s="177"/>
      <c r="L349" s="173"/>
      <c r="M349" s="178"/>
      <c r="T349" s="179"/>
      <c r="AT349" s="174" t="s">
        <v>184</v>
      </c>
      <c r="AU349" s="174" t="s">
        <v>88</v>
      </c>
      <c r="AV349" s="14" t="s">
        <v>191</v>
      </c>
      <c r="AW349" s="14" t="s">
        <v>31</v>
      </c>
      <c r="AX349" s="14" t="s">
        <v>75</v>
      </c>
      <c r="AY349" s="174" t="s">
        <v>177</v>
      </c>
    </row>
    <row r="350" spans="2:65" s="13" customFormat="1">
      <c r="B350" s="166"/>
      <c r="D350" s="159" t="s">
        <v>184</v>
      </c>
      <c r="E350" s="167" t="s">
        <v>1</v>
      </c>
      <c r="F350" s="168" t="s">
        <v>186</v>
      </c>
      <c r="H350" s="169">
        <v>417.10399999999998</v>
      </c>
      <c r="I350" s="170"/>
      <c r="L350" s="166"/>
      <c r="M350" s="171"/>
      <c r="T350" s="172"/>
      <c r="AT350" s="167" t="s">
        <v>184</v>
      </c>
      <c r="AU350" s="167" t="s">
        <v>88</v>
      </c>
      <c r="AV350" s="13" t="s">
        <v>183</v>
      </c>
      <c r="AW350" s="13" t="s">
        <v>31</v>
      </c>
      <c r="AX350" s="13" t="s">
        <v>82</v>
      </c>
      <c r="AY350" s="167" t="s">
        <v>177</v>
      </c>
    </row>
    <row r="351" spans="2:65" s="1" customFormat="1" ht="24.15" customHeight="1">
      <c r="B351" s="143"/>
      <c r="C351" s="186" t="s">
        <v>493</v>
      </c>
      <c r="D351" s="186" t="s">
        <v>444</v>
      </c>
      <c r="E351" s="187" t="s">
        <v>4481</v>
      </c>
      <c r="F351" s="188" t="s">
        <v>3087</v>
      </c>
      <c r="G351" s="189" t="s">
        <v>882</v>
      </c>
      <c r="H351" s="190">
        <v>417.10399999999998</v>
      </c>
      <c r="I351" s="191"/>
      <c r="J351" s="192">
        <f>ROUND(I351*H351,2)</f>
        <v>0</v>
      </c>
      <c r="K351" s="193"/>
      <c r="L351" s="194"/>
      <c r="M351" s="195" t="s">
        <v>1</v>
      </c>
      <c r="N351" s="196" t="s">
        <v>41</v>
      </c>
      <c r="P351" s="154">
        <f>O351*H351</f>
        <v>0</v>
      </c>
      <c r="Q351" s="154">
        <v>0</v>
      </c>
      <c r="R351" s="154">
        <f>Q351*H351</f>
        <v>0</v>
      </c>
      <c r="S351" s="154">
        <v>0</v>
      </c>
      <c r="T351" s="155">
        <f>S351*H351</f>
        <v>0</v>
      </c>
      <c r="AR351" s="156" t="s">
        <v>264</v>
      </c>
      <c r="AT351" s="156" t="s">
        <v>444</v>
      </c>
      <c r="AU351" s="156" t="s">
        <v>88</v>
      </c>
      <c r="AY351" s="17" t="s">
        <v>177</v>
      </c>
      <c r="BE351" s="157">
        <f>IF(N351="základná",J351,0)</f>
        <v>0</v>
      </c>
      <c r="BF351" s="157">
        <f>IF(N351="znížená",J351,0)</f>
        <v>0</v>
      </c>
      <c r="BG351" s="157">
        <f>IF(N351="zákl. prenesená",J351,0)</f>
        <v>0</v>
      </c>
      <c r="BH351" s="157">
        <f>IF(N351="zníž. prenesená",J351,0)</f>
        <v>0</v>
      </c>
      <c r="BI351" s="157">
        <f>IF(N351="nulová",J351,0)</f>
        <v>0</v>
      </c>
      <c r="BJ351" s="17" t="s">
        <v>88</v>
      </c>
      <c r="BK351" s="157">
        <f>ROUND(I351*H351,2)</f>
        <v>0</v>
      </c>
      <c r="BL351" s="17" t="s">
        <v>229</v>
      </c>
      <c r="BM351" s="156" t="s">
        <v>505</v>
      </c>
    </row>
    <row r="352" spans="2:65" s="12" customFormat="1">
      <c r="B352" s="158"/>
      <c r="D352" s="159" t="s">
        <v>184</v>
      </c>
      <c r="E352" s="160" t="s">
        <v>1</v>
      </c>
      <c r="F352" s="161" t="s">
        <v>3091</v>
      </c>
      <c r="H352" s="162">
        <v>181.1</v>
      </c>
      <c r="I352" s="163"/>
      <c r="L352" s="158"/>
      <c r="M352" s="164"/>
      <c r="T352" s="165"/>
      <c r="AT352" s="160" t="s">
        <v>184</v>
      </c>
      <c r="AU352" s="160" t="s">
        <v>88</v>
      </c>
      <c r="AV352" s="12" t="s">
        <v>88</v>
      </c>
      <c r="AW352" s="12" t="s">
        <v>31</v>
      </c>
      <c r="AX352" s="12" t="s">
        <v>75</v>
      </c>
      <c r="AY352" s="160" t="s">
        <v>177</v>
      </c>
    </row>
    <row r="353" spans="2:65" s="15" customFormat="1">
      <c r="B353" s="180"/>
      <c r="D353" s="159" t="s">
        <v>184</v>
      </c>
      <c r="E353" s="181" t="s">
        <v>1</v>
      </c>
      <c r="F353" s="182" t="s">
        <v>3092</v>
      </c>
      <c r="H353" s="181" t="s">
        <v>1</v>
      </c>
      <c r="I353" s="183"/>
      <c r="L353" s="180"/>
      <c r="M353" s="184"/>
      <c r="T353" s="185"/>
      <c r="AT353" s="181" t="s">
        <v>184</v>
      </c>
      <c r="AU353" s="181" t="s">
        <v>88</v>
      </c>
      <c r="AV353" s="15" t="s">
        <v>82</v>
      </c>
      <c r="AW353" s="15" t="s">
        <v>31</v>
      </c>
      <c r="AX353" s="15" t="s">
        <v>75</v>
      </c>
      <c r="AY353" s="181" t="s">
        <v>177</v>
      </c>
    </row>
    <row r="354" spans="2:65" s="12" customFormat="1">
      <c r="B354" s="158"/>
      <c r="D354" s="159" t="s">
        <v>184</v>
      </c>
      <c r="E354" s="160" t="s">
        <v>1</v>
      </c>
      <c r="F354" s="161" t="s">
        <v>3093</v>
      </c>
      <c r="H354" s="162">
        <v>159.80000000000001</v>
      </c>
      <c r="I354" s="163"/>
      <c r="L354" s="158"/>
      <c r="M354" s="164"/>
      <c r="T354" s="165"/>
      <c r="AT354" s="160" t="s">
        <v>184</v>
      </c>
      <c r="AU354" s="160" t="s">
        <v>88</v>
      </c>
      <c r="AV354" s="12" t="s">
        <v>88</v>
      </c>
      <c r="AW354" s="12" t="s">
        <v>31</v>
      </c>
      <c r="AX354" s="12" t="s">
        <v>75</v>
      </c>
      <c r="AY354" s="160" t="s">
        <v>177</v>
      </c>
    </row>
    <row r="355" spans="2:65" s="12" customFormat="1">
      <c r="B355" s="158"/>
      <c r="D355" s="159" t="s">
        <v>184</v>
      </c>
      <c r="E355" s="160" t="s">
        <v>1</v>
      </c>
      <c r="F355" s="161" t="s">
        <v>3094</v>
      </c>
      <c r="H355" s="162">
        <v>76.203999999999994</v>
      </c>
      <c r="I355" s="163"/>
      <c r="L355" s="158"/>
      <c r="M355" s="164"/>
      <c r="T355" s="165"/>
      <c r="AT355" s="160" t="s">
        <v>184</v>
      </c>
      <c r="AU355" s="160" t="s">
        <v>88</v>
      </c>
      <c r="AV355" s="12" t="s">
        <v>88</v>
      </c>
      <c r="AW355" s="12" t="s">
        <v>31</v>
      </c>
      <c r="AX355" s="12" t="s">
        <v>75</v>
      </c>
      <c r="AY355" s="160" t="s">
        <v>177</v>
      </c>
    </row>
    <row r="356" spans="2:65" s="14" customFormat="1">
      <c r="B356" s="173"/>
      <c r="D356" s="159" t="s">
        <v>184</v>
      </c>
      <c r="E356" s="174" t="s">
        <v>1</v>
      </c>
      <c r="F356" s="175" t="s">
        <v>209</v>
      </c>
      <c r="H356" s="176">
        <v>417.10399999999998</v>
      </c>
      <c r="I356" s="177"/>
      <c r="L356" s="173"/>
      <c r="M356" s="178"/>
      <c r="T356" s="179"/>
      <c r="AT356" s="174" t="s">
        <v>184</v>
      </c>
      <c r="AU356" s="174" t="s">
        <v>88</v>
      </c>
      <c r="AV356" s="14" t="s">
        <v>191</v>
      </c>
      <c r="AW356" s="14" t="s">
        <v>31</v>
      </c>
      <c r="AX356" s="14" t="s">
        <v>75</v>
      </c>
      <c r="AY356" s="174" t="s">
        <v>177</v>
      </c>
    </row>
    <row r="357" spans="2:65" s="13" customFormat="1">
      <c r="B357" s="166"/>
      <c r="D357" s="159" t="s">
        <v>184</v>
      </c>
      <c r="E357" s="167" t="s">
        <v>1</v>
      </c>
      <c r="F357" s="168" t="s">
        <v>186</v>
      </c>
      <c r="H357" s="169">
        <v>417.10399999999998</v>
      </c>
      <c r="I357" s="170"/>
      <c r="L357" s="166"/>
      <c r="M357" s="171"/>
      <c r="T357" s="172"/>
      <c r="AT357" s="167" t="s">
        <v>184</v>
      </c>
      <c r="AU357" s="167" t="s">
        <v>88</v>
      </c>
      <c r="AV357" s="13" t="s">
        <v>183</v>
      </c>
      <c r="AW357" s="13" t="s">
        <v>31</v>
      </c>
      <c r="AX357" s="13" t="s">
        <v>82</v>
      </c>
      <c r="AY357" s="167" t="s">
        <v>177</v>
      </c>
    </row>
    <row r="358" spans="2:65" s="1" customFormat="1" ht="24.15" customHeight="1">
      <c r="B358" s="143"/>
      <c r="C358" s="144" t="s">
        <v>351</v>
      </c>
      <c r="D358" s="144" t="s">
        <v>179</v>
      </c>
      <c r="E358" s="145" t="s">
        <v>4482</v>
      </c>
      <c r="F358" s="146" t="s">
        <v>4483</v>
      </c>
      <c r="G358" s="147" t="s">
        <v>618</v>
      </c>
      <c r="H358" s="149"/>
      <c r="I358" s="149"/>
      <c r="J358" s="150">
        <f>ROUND(I358*H358,2)</f>
        <v>0</v>
      </c>
      <c r="K358" s="151"/>
      <c r="L358" s="32"/>
      <c r="M358" s="197" t="s">
        <v>1</v>
      </c>
      <c r="N358" s="198" t="s">
        <v>41</v>
      </c>
      <c r="O358" s="199"/>
      <c r="P358" s="200">
        <f>O358*H358</f>
        <v>0</v>
      </c>
      <c r="Q358" s="200">
        <v>0</v>
      </c>
      <c r="R358" s="200">
        <f>Q358*H358</f>
        <v>0</v>
      </c>
      <c r="S358" s="200">
        <v>0</v>
      </c>
      <c r="T358" s="201">
        <f>S358*H358</f>
        <v>0</v>
      </c>
      <c r="AR358" s="156" t="s">
        <v>229</v>
      </c>
      <c r="AT358" s="156" t="s">
        <v>179</v>
      </c>
      <c r="AU358" s="156" t="s">
        <v>88</v>
      </c>
      <c r="AY358" s="17" t="s">
        <v>177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17" t="s">
        <v>88</v>
      </c>
      <c r="BK358" s="157">
        <f>ROUND(I358*H358,2)</f>
        <v>0</v>
      </c>
      <c r="BL358" s="17" t="s">
        <v>229</v>
      </c>
      <c r="BM358" s="156" t="s">
        <v>509</v>
      </c>
    </row>
    <row r="359" spans="2:65" s="1" customFormat="1" ht="6.9" customHeight="1">
      <c r="B359" s="47"/>
      <c r="C359" s="48"/>
      <c r="D359" s="48"/>
      <c r="E359" s="48"/>
      <c r="F359" s="48"/>
      <c r="G359" s="48"/>
      <c r="H359" s="48"/>
      <c r="I359" s="48"/>
      <c r="J359" s="48"/>
      <c r="K359" s="48"/>
      <c r="L359" s="32"/>
    </row>
  </sheetData>
  <autoFilter ref="C126:K358" xr:uid="{00000000-0009-0000-0000-000010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H13"/>
  <sheetViews>
    <sheetView showGridLines="0" tabSelected="1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4484</v>
      </c>
      <c r="H4" s="20"/>
    </row>
    <row r="5" spans="2:8" ht="12" customHeight="1">
      <c r="B5" s="20"/>
      <c r="C5" s="24" t="s">
        <v>12</v>
      </c>
      <c r="D5" s="251" t="s">
        <v>13</v>
      </c>
      <c r="E5" s="223"/>
      <c r="F5" s="223"/>
      <c r="H5" s="20"/>
    </row>
    <row r="6" spans="2:8" ht="36.9" customHeight="1">
      <c r="B6" s="20"/>
      <c r="C6" s="26" t="s">
        <v>15</v>
      </c>
      <c r="D6" s="248" t="s">
        <v>16</v>
      </c>
      <c r="E6" s="223"/>
      <c r="F6" s="223"/>
      <c r="H6" s="20"/>
    </row>
    <row r="7" spans="2:8" ht="16.5" customHeight="1">
      <c r="B7" s="20"/>
      <c r="C7" s="27" t="s">
        <v>21</v>
      </c>
      <c r="D7" s="55" t="str">
        <f>'Rekapitulácia stavby'!AN8</f>
        <v>8. 11. 2022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22"/>
      <c r="C9" s="123" t="s">
        <v>56</v>
      </c>
      <c r="D9" s="124" t="s">
        <v>57</v>
      </c>
      <c r="E9" s="124" t="s">
        <v>165</v>
      </c>
      <c r="F9" s="125" t="s">
        <v>4485</v>
      </c>
      <c r="H9" s="122"/>
    </row>
    <row r="10" spans="2:8" s="1" customFormat="1" ht="26.4" customHeight="1">
      <c r="B10" s="32"/>
      <c r="C10" s="205" t="s">
        <v>4486</v>
      </c>
      <c r="D10" s="205" t="s">
        <v>112</v>
      </c>
      <c r="H10" s="32"/>
    </row>
    <row r="11" spans="2:8" s="1" customFormat="1" ht="16.95" customHeight="1">
      <c r="B11" s="32"/>
      <c r="C11" s="206" t="s">
        <v>2280</v>
      </c>
      <c r="D11" s="207" t="s">
        <v>2281</v>
      </c>
      <c r="E11" s="208" t="s">
        <v>350</v>
      </c>
      <c r="F11" s="209">
        <v>722.04</v>
      </c>
      <c r="H11" s="32"/>
    </row>
    <row r="12" spans="2:8" s="1" customFormat="1" ht="7.35" customHeight="1">
      <c r="B12" s="47"/>
      <c r="C12" s="48"/>
      <c r="D12" s="48"/>
      <c r="E12" s="48"/>
      <c r="F12" s="48"/>
      <c r="G12" s="48"/>
      <c r="H12" s="32"/>
    </row>
    <row r="13" spans="2:8" s="1" customFormat="1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35"/>
  <sheetViews>
    <sheetView showGridLines="0" topLeftCell="A85" workbookViewId="0">
      <selection activeCell="W15" sqref="W15:X1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138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ROUND(J139,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ROUND((SUM(BE139:BE1334)),  2)</f>
        <v>0</v>
      </c>
      <c r="G35" s="100"/>
      <c r="H35" s="100"/>
      <c r="I35" s="101">
        <v>0.2</v>
      </c>
      <c r="J35" s="99">
        <f>ROUND(((SUM(BE139:BE1334))*I35),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ROUND((SUM(BF139:BF1334)),  2)</f>
        <v>0</v>
      </c>
      <c r="G36" s="100"/>
      <c r="H36" s="100"/>
      <c r="I36" s="101">
        <v>0.2</v>
      </c>
      <c r="J36" s="99">
        <f>ROUND(((SUM(BF139:BF1334))*I36),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ROUND((SUM(BG139:BG1334)),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ROUND((SUM(BH139:BH1334)),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ROUND((SUM(BI139:BI1334)),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01.S - SO.01 - románsky palác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J139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144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47" s="9" customFormat="1" ht="19.95" customHeight="1">
      <c r="B100" s="118"/>
      <c r="D100" s="119" t="s">
        <v>145</v>
      </c>
      <c r="E100" s="120"/>
      <c r="F100" s="120"/>
      <c r="G100" s="120"/>
      <c r="H100" s="120"/>
      <c r="I100" s="120"/>
      <c r="J100" s="121">
        <f>J141</f>
        <v>0</v>
      </c>
      <c r="L100" s="118"/>
    </row>
    <row r="101" spans="2:47" s="9" customFormat="1" ht="19.95" customHeight="1">
      <c r="B101" s="118"/>
      <c r="D101" s="119" t="s">
        <v>146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95" customHeight="1">
      <c r="B102" s="118"/>
      <c r="D102" s="119" t="s">
        <v>147</v>
      </c>
      <c r="E102" s="120"/>
      <c r="F102" s="120"/>
      <c r="G102" s="120"/>
      <c r="H102" s="120"/>
      <c r="I102" s="120"/>
      <c r="J102" s="121">
        <f>J193</f>
        <v>0</v>
      </c>
      <c r="L102" s="118"/>
    </row>
    <row r="103" spans="2:47" s="9" customFormat="1" ht="19.95" customHeight="1">
      <c r="B103" s="118"/>
      <c r="D103" s="119" t="s">
        <v>148</v>
      </c>
      <c r="E103" s="120"/>
      <c r="F103" s="120"/>
      <c r="G103" s="120"/>
      <c r="H103" s="120"/>
      <c r="I103" s="120"/>
      <c r="J103" s="121">
        <f>J231</f>
        <v>0</v>
      </c>
      <c r="L103" s="118"/>
    </row>
    <row r="104" spans="2:47" s="9" customFormat="1" ht="19.95" customHeight="1">
      <c r="B104" s="118"/>
      <c r="D104" s="119" t="s">
        <v>149</v>
      </c>
      <c r="E104" s="120"/>
      <c r="F104" s="120"/>
      <c r="G104" s="120"/>
      <c r="H104" s="120"/>
      <c r="I104" s="120"/>
      <c r="J104" s="121">
        <f>J263</f>
        <v>0</v>
      </c>
      <c r="L104" s="118"/>
    </row>
    <row r="105" spans="2:47" s="9" customFormat="1" ht="19.95" customHeight="1">
      <c r="B105" s="118"/>
      <c r="D105" s="119" t="s">
        <v>150</v>
      </c>
      <c r="E105" s="120"/>
      <c r="F105" s="120"/>
      <c r="G105" s="120"/>
      <c r="H105" s="120"/>
      <c r="I105" s="120"/>
      <c r="J105" s="121">
        <f>J273</f>
        <v>0</v>
      </c>
      <c r="L105" s="118"/>
    </row>
    <row r="106" spans="2:47" s="9" customFormat="1" ht="19.95" customHeight="1">
      <c r="B106" s="118"/>
      <c r="D106" s="119" t="s">
        <v>151</v>
      </c>
      <c r="E106" s="120"/>
      <c r="F106" s="120"/>
      <c r="G106" s="120"/>
      <c r="H106" s="120"/>
      <c r="I106" s="120"/>
      <c r="J106" s="121">
        <f>J399</f>
        <v>0</v>
      </c>
      <c r="L106" s="118"/>
    </row>
    <row r="107" spans="2:47" s="8" customFormat="1" ht="24.9" customHeight="1">
      <c r="B107" s="114"/>
      <c r="D107" s="115" t="s">
        <v>152</v>
      </c>
      <c r="E107" s="116"/>
      <c r="F107" s="116"/>
      <c r="G107" s="116"/>
      <c r="H107" s="116"/>
      <c r="I107" s="116"/>
      <c r="J107" s="117">
        <f>J416</f>
        <v>0</v>
      </c>
      <c r="L107" s="114"/>
    </row>
    <row r="108" spans="2:47" s="9" customFormat="1" ht="19.95" customHeight="1">
      <c r="B108" s="118"/>
      <c r="D108" s="119" t="s">
        <v>153</v>
      </c>
      <c r="E108" s="120"/>
      <c r="F108" s="120"/>
      <c r="G108" s="120"/>
      <c r="H108" s="120"/>
      <c r="I108" s="120"/>
      <c r="J108" s="121">
        <f>J417</f>
        <v>0</v>
      </c>
      <c r="L108" s="118"/>
    </row>
    <row r="109" spans="2:47" s="9" customFormat="1" ht="19.95" customHeight="1">
      <c r="B109" s="118"/>
      <c r="D109" s="119" t="s">
        <v>154</v>
      </c>
      <c r="E109" s="120"/>
      <c r="F109" s="120"/>
      <c r="G109" s="120"/>
      <c r="H109" s="120"/>
      <c r="I109" s="120"/>
      <c r="J109" s="121">
        <f>J449</f>
        <v>0</v>
      </c>
      <c r="L109" s="118"/>
    </row>
    <row r="110" spans="2:47" s="9" customFormat="1" ht="19.95" customHeight="1">
      <c r="B110" s="118"/>
      <c r="D110" s="119" t="s">
        <v>155</v>
      </c>
      <c r="E110" s="120"/>
      <c r="F110" s="120"/>
      <c r="G110" s="120"/>
      <c r="H110" s="120"/>
      <c r="I110" s="120"/>
      <c r="J110" s="121">
        <f>J453</f>
        <v>0</v>
      </c>
      <c r="L110" s="118"/>
    </row>
    <row r="111" spans="2:47" s="9" customFormat="1" ht="19.95" customHeight="1">
      <c r="B111" s="118"/>
      <c r="D111" s="119" t="s">
        <v>156</v>
      </c>
      <c r="E111" s="120"/>
      <c r="F111" s="120"/>
      <c r="G111" s="120"/>
      <c r="H111" s="120"/>
      <c r="I111" s="120"/>
      <c r="J111" s="121">
        <f>J463</f>
        <v>0</v>
      </c>
      <c r="L111" s="118"/>
    </row>
    <row r="112" spans="2:47" s="9" customFormat="1" ht="19.95" customHeight="1">
      <c r="B112" s="118"/>
      <c r="D112" s="119" t="s">
        <v>157</v>
      </c>
      <c r="E112" s="120"/>
      <c r="F112" s="120"/>
      <c r="G112" s="120"/>
      <c r="H112" s="120"/>
      <c r="I112" s="120"/>
      <c r="J112" s="121">
        <f>J503</f>
        <v>0</v>
      </c>
      <c r="L112" s="118"/>
    </row>
    <row r="113" spans="2:12" s="9" customFormat="1" ht="19.95" customHeight="1">
      <c r="B113" s="118"/>
      <c r="D113" s="119" t="s">
        <v>158</v>
      </c>
      <c r="E113" s="120"/>
      <c r="F113" s="120"/>
      <c r="G113" s="120"/>
      <c r="H113" s="120"/>
      <c r="I113" s="120"/>
      <c r="J113" s="121">
        <f>J509</f>
        <v>0</v>
      </c>
      <c r="L113" s="118"/>
    </row>
    <row r="114" spans="2:12" s="9" customFormat="1" ht="19.95" customHeight="1">
      <c r="B114" s="118"/>
      <c r="D114" s="119" t="s">
        <v>159</v>
      </c>
      <c r="E114" s="120"/>
      <c r="F114" s="120"/>
      <c r="G114" s="120"/>
      <c r="H114" s="120"/>
      <c r="I114" s="120"/>
      <c r="J114" s="121">
        <f>J518</f>
        <v>0</v>
      </c>
      <c r="L114" s="118"/>
    </row>
    <row r="115" spans="2:12" s="9" customFormat="1" ht="19.95" customHeight="1">
      <c r="B115" s="118"/>
      <c r="D115" s="119" t="s">
        <v>160</v>
      </c>
      <c r="E115" s="120"/>
      <c r="F115" s="120"/>
      <c r="G115" s="120"/>
      <c r="H115" s="120"/>
      <c r="I115" s="120"/>
      <c r="J115" s="121">
        <f>J633</f>
        <v>0</v>
      </c>
      <c r="L115" s="118"/>
    </row>
    <row r="116" spans="2:12" s="8" customFormat="1" ht="24.9" customHeight="1">
      <c r="B116" s="114"/>
      <c r="D116" s="115" t="s">
        <v>161</v>
      </c>
      <c r="E116" s="116"/>
      <c r="F116" s="116"/>
      <c r="G116" s="116"/>
      <c r="H116" s="116"/>
      <c r="I116" s="116"/>
      <c r="J116" s="117">
        <f>J645</f>
        <v>0</v>
      </c>
      <c r="L116" s="114"/>
    </row>
    <row r="117" spans="2:12" s="9" customFormat="1" ht="19.95" customHeight="1">
      <c r="B117" s="118"/>
      <c r="D117" s="119" t="s">
        <v>162</v>
      </c>
      <c r="E117" s="120"/>
      <c r="F117" s="120"/>
      <c r="G117" s="120"/>
      <c r="H117" s="120"/>
      <c r="I117" s="120"/>
      <c r="J117" s="121">
        <f>J646</f>
        <v>0</v>
      </c>
      <c r="L117" s="118"/>
    </row>
    <row r="118" spans="2:12" s="1" customFormat="1" ht="21.75" customHeight="1">
      <c r="B118" s="32"/>
      <c r="L118" s="32"/>
    </row>
    <row r="119" spans="2:12" s="1" customFormat="1" ht="6.9" customHeight="1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2"/>
    </row>
    <row r="123" spans="2:12" s="1" customFormat="1" ht="6.9" customHeight="1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2"/>
    </row>
    <row r="124" spans="2:12" s="1" customFormat="1" ht="24.9" customHeight="1">
      <c r="B124" s="32"/>
      <c r="C124" s="21" t="s">
        <v>163</v>
      </c>
      <c r="L124" s="32"/>
    </row>
    <row r="125" spans="2:12" s="1" customFormat="1" ht="6.9" customHeight="1">
      <c r="B125" s="32"/>
      <c r="L125" s="32"/>
    </row>
    <row r="126" spans="2:12" s="1" customFormat="1" ht="12" customHeight="1">
      <c r="B126" s="32"/>
      <c r="C126" s="27" t="s">
        <v>15</v>
      </c>
      <c r="L126" s="32"/>
    </row>
    <row r="127" spans="2:12" s="1" customFormat="1" ht="26.25" customHeight="1">
      <c r="B127" s="32"/>
      <c r="E127" s="259" t="str">
        <f>E7</f>
        <v>Rekonštrukcia Spišského hradu, Románsky palác a Západné paláce II.etapa</v>
      </c>
      <c r="F127" s="260"/>
      <c r="G127" s="260"/>
      <c r="H127" s="260"/>
      <c r="L127" s="32"/>
    </row>
    <row r="128" spans="2:12" ht="12" customHeight="1">
      <c r="B128" s="20"/>
      <c r="C128" s="27" t="s">
        <v>135</v>
      </c>
      <c r="L128" s="20"/>
    </row>
    <row r="129" spans="2:65" s="1" customFormat="1" ht="16.5" customHeight="1">
      <c r="B129" s="32"/>
      <c r="E129" s="259" t="s">
        <v>136</v>
      </c>
      <c r="F129" s="258"/>
      <c r="G129" s="258"/>
      <c r="H129" s="258"/>
      <c r="L129" s="32"/>
    </row>
    <row r="130" spans="2:65" s="1" customFormat="1" ht="12" customHeight="1">
      <c r="B130" s="32"/>
      <c r="C130" s="27" t="s">
        <v>137</v>
      </c>
      <c r="L130" s="32"/>
    </row>
    <row r="131" spans="2:65" s="1" customFormat="1" ht="16.5" customHeight="1">
      <c r="B131" s="32"/>
      <c r="E131" s="256" t="str">
        <f>E11</f>
        <v>SO 01.S - SO.01 - románsky palác</v>
      </c>
      <c r="F131" s="258"/>
      <c r="G131" s="258"/>
      <c r="H131" s="258"/>
      <c r="L131" s="32"/>
    </row>
    <row r="132" spans="2:65" s="1" customFormat="1" ht="6.9" customHeight="1">
      <c r="B132" s="32"/>
      <c r="L132" s="32"/>
    </row>
    <row r="133" spans="2:65" s="1" customFormat="1" ht="12" customHeight="1">
      <c r="B133" s="32"/>
      <c r="C133" s="27" t="s">
        <v>19</v>
      </c>
      <c r="F133" s="25" t="str">
        <f>F14</f>
        <v xml:space="preserve"> </v>
      </c>
      <c r="I133" s="27" t="s">
        <v>21</v>
      </c>
      <c r="J133" s="55" t="str">
        <f>IF(J14="","",J14)</f>
        <v>8. 11. 2022</v>
      </c>
      <c r="L133" s="32"/>
    </row>
    <row r="134" spans="2:65" s="1" customFormat="1" ht="6.9" customHeight="1">
      <c r="B134" s="32"/>
      <c r="L134" s="32"/>
    </row>
    <row r="135" spans="2:65" s="1" customFormat="1" ht="25.65" customHeight="1">
      <c r="B135" s="32"/>
      <c r="C135" s="27" t="s">
        <v>23</v>
      </c>
      <c r="F135" s="25" t="str">
        <f>E17</f>
        <v>Slovenské národné múzeum Bratislava</v>
      </c>
      <c r="I135" s="27" t="s">
        <v>29</v>
      </c>
      <c r="J135" s="30" t="str">
        <f>E23</f>
        <v>Štúdio J  J s.r.o. Levoča</v>
      </c>
      <c r="L135" s="32"/>
    </row>
    <row r="136" spans="2:65" s="1" customFormat="1" ht="25.65" customHeight="1">
      <c r="B136" s="32"/>
      <c r="C136" s="27" t="s">
        <v>27</v>
      </c>
      <c r="F136" s="25" t="str">
        <f>IF(E20="","",E20)</f>
        <v>Vyplň údaj</v>
      </c>
      <c r="I136" s="27" t="s">
        <v>32</v>
      </c>
      <c r="J136" s="30" t="str">
        <f>E26</f>
        <v>Anna Hricová, Ing. Janka Pokryvková</v>
      </c>
      <c r="L136" s="32"/>
    </row>
    <row r="137" spans="2:65" s="1" customFormat="1" ht="10.35" customHeight="1">
      <c r="B137" s="32"/>
      <c r="L137" s="32"/>
    </row>
    <row r="138" spans="2:65" s="10" customFormat="1" ht="29.25" customHeight="1">
      <c r="B138" s="122"/>
      <c r="C138" s="123" t="s">
        <v>164</v>
      </c>
      <c r="D138" s="124" t="s">
        <v>60</v>
      </c>
      <c r="E138" s="124" t="s">
        <v>56</v>
      </c>
      <c r="F138" s="124" t="s">
        <v>57</v>
      </c>
      <c r="G138" s="124" t="s">
        <v>165</v>
      </c>
      <c r="H138" s="124" t="s">
        <v>166</v>
      </c>
      <c r="I138" s="124" t="s">
        <v>167</v>
      </c>
      <c r="J138" s="125" t="s">
        <v>141</v>
      </c>
      <c r="K138" s="126" t="s">
        <v>168</v>
      </c>
      <c r="L138" s="122"/>
      <c r="M138" s="61" t="s">
        <v>1</v>
      </c>
      <c r="N138" s="62" t="s">
        <v>39</v>
      </c>
      <c r="O138" s="62" t="s">
        <v>169</v>
      </c>
      <c r="P138" s="62" t="s">
        <v>170</v>
      </c>
      <c r="Q138" s="62" t="s">
        <v>171</v>
      </c>
      <c r="R138" s="62" t="s">
        <v>172</v>
      </c>
      <c r="S138" s="62" t="s">
        <v>173</v>
      </c>
      <c r="T138" s="63" t="s">
        <v>174</v>
      </c>
    </row>
    <row r="139" spans="2:65" s="1" customFormat="1" ht="22.95" customHeight="1">
      <c r="B139" s="32"/>
      <c r="C139" s="66" t="s">
        <v>142</v>
      </c>
      <c r="J139" s="127">
        <f>BK139</f>
        <v>0</v>
      </c>
      <c r="L139" s="32"/>
      <c r="M139" s="64"/>
      <c r="N139" s="56"/>
      <c r="O139" s="56"/>
      <c r="P139" s="128">
        <f>P140+P416+P645</f>
        <v>0</v>
      </c>
      <c r="Q139" s="56"/>
      <c r="R139" s="128">
        <f>R140+R416+R645</f>
        <v>658.06336123999995</v>
      </c>
      <c r="S139" s="56"/>
      <c r="T139" s="129">
        <f>T140+T416+T645</f>
        <v>1186.6023909999999</v>
      </c>
      <c r="AT139" s="17" t="s">
        <v>74</v>
      </c>
      <c r="AU139" s="17" t="s">
        <v>143</v>
      </c>
      <c r="BK139" s="130">
        <f>BK140+BK416+BK645</f>
        <v>0</v>
      </c>
    </row>
    <row r="140" spans="2:65" s="11" customFormat="1" ht="25.95" customHeight="1">
      <c r="B140" s="131"/>
      <c r="D140" s="132" t="s">
        <v>74</v>
      </c>
      <c r="E140" s="133" t="s">
        <v>175</v>
      </c>
      <c r="F140" s="133" t="s">
        <v>176</v>
      </c>
      <c r="I140" s="134"/>
      <c r="J140" s="135">
        <f>BK140</f>
        <v>0</v>
      </c>
      <c r="L140" s="131"/>
      <c r="M140" s="136"/>
      <c r="P140" s="137">
        <f>P141+P152+P193+P231+P263+P273+P399</f>
        <v>0</v>
      </c>
      <c r="R140" s="137">
        <f>R141+R152+R193+R231+R263+R273+R399</f>
        <v>652.08998613999995</v>
      </c>
      <c r="T140" s="138">
        <f>T141+T152+T193+T231+T263+T273+T399</f>
        <v>1159.4762909999999</v>
      </c>
      <c r="AR140" s="132" t="s">
        <v>82</v>
      </c>
      <c r="AT140" s="139" t="s">
        <v>74</v>
      </c>
      <c r="AU140" s="139" t="s">
        <v>75</v>
      </c>
      <c r="AY140" s="132" t="s">
        <v>177</v>
      </c>
      <c r="BK140" s="140">
        <f>BK141+BK152+BK193+BK231+BK263+BK273+BK399</f>
        <v>0</v>
      </c>
    </row>
    <row r="141" spans="2:65" s="11" customFormat="1" ht="22.95" customHeight="1">
      <c r="B141" s="131"/>
      <c r="D141" s="132" t="s">
        <v>74</v>
      </c>
      <c r="E141" s="141" t="s">
        <v>82</v>
      </c>
      <c r="F141" s="141" t="s">
        <v>178</v>
      </c>
      <c r="I141" s="134"/>
      <c r="J141" s="142">
        <f>BK141</f>
        <v>0</v>
      </c>
      <c r="L141" s="131"/>
      <c r="M141" s="136"/>
      <c r="P141" s="137">
        <f>SUM(P142:P151)</f>
        <v>0</v>
      </c>
      <c r="R141" s="137">
        <f>SUM(R142:R151)</f>
        <v>0</v>
      </c>
      <c r="T141" s="138">
        <f>SUM(T142:T151)</f>
        <v>0</v>
      </c>
      <c r="AR141" s="132" t="s">
        <v>82</v>
      </c>
      <c r="AT141" s="139" t="s">
        <v>74</v>
      </c>
      <c r="AU141" s="139" t="s">
        <v>82</v>
      </c>
      <c r="AY141" s="132" t="s">
        <v>177</v>
      </c>
      <c r="BK141" s="140">
        <f>SUM(BK142:BK151)</f>
        <v>0</v>
      </c>
    </row>
    <row r="142" spans="2:65" s="1" customFormat="1" ht="33" customHeight="1">
      <c r="B142" s="143"/>
      <c r="C142" s="144" t="s">
        <v>82</v>
      </c>
      <c r="D142" s="144" t="s">
        <v>179</v>
      </c>
      <c r="E142" s="145" t="s">
        <v>180</v>
      </c>
      <c r="F142" s="146" t="s">
        <v>181</v>
      </c>
      <c r="G142" s="147" t="s">
        <v>182</v>
      </c>
      <c r="H142" s="148">
        <v>233.62799999999999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41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183</v>
      </c>
      <c r="AT142" s="156" t="s">
        <v>179</v>
      </c>
      <c r="AU142" s="156" t="s">
        <v>88</v>
      </c>
      <c r="AY142" s="17" t="s">
        <v>177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88</v>
      </c>
      <c r="BK142" s="157">
        <f>ROUND(I142*H142,2)</f>
        <v>0</v>
      </c>
      <c r="BL142" s="17" t="s">
        <v>183</v>
      </c>
      <c r="BM142" s="156" t="s">
        <v>88</v>
      </c>
    </row>
    <row r="143" spans="2:65" s="12" customFormat="1">
      <c r="B143" s="158"/>
      <c r="D143" s="159" t="s">
        <v>184</v>
      </c>
      <c r="E143" s="160" t="s">
        <v>1</v>
      </c>
      <c r="F143" s="161" t="s">
        <v>185</v>
      </c>
      <c r="H143" s="162">
        <v>233.62799999999999</v>
      </c>
      <c r="I143" s="163"/>
      <c r="L143" s="158"/>
      <c r="M143" s="164"/>
      <c r="T143" s="165"/>
      <c r="AT143" s="160" t="s">
        <v>184</v>
      </c>
      <c r="AU143" s="160" t="s">
        <v>88</v>
      </c>
      <c r="AV143" s="12" t="s">
        <v>88</v>
      </c>
      <c r="AW143" s="12" t="s">
        <v>31</v>
      </c>
      <c r="AX143" s="12" t="s">
        <v>75</v>
      </c>
      <c r="AY143" s="160" t="s">
        <v>177</v>
      </c>
    </row>
    <row r="144" spans="2:65" s="13" customFormat="1">
      <c r="B144" s="166"/>
      <c r="D144" s="159" t="s">
        <v>184</v>
      </c>
      <c r="E144" s="167" t="s">
        <v>1</v>
      </c>
      <c r="F144" s="168" t="s">
        <v>186</v>
      </c>
      <c r="H144" s="169">
        <v>233.62799999999999</v>
      </c>
      <c r="I144" s="170"/>
      <c r="L144" s="166"/>
      <c r="M144" s="171"/>
      <c r="T144" s="172"/>
      <c r="AT144" s="167" t="s">
        <v>184</v>
      </c>
      <c r="AU144" s="167" t="s">
        <v>88</v>
      </c>
      <c r="AV144" s="13" t="s">
        <v>183</v>
      </c>
      <c r="AW144" s="13" t="s">
        <v>31</v>
      </c>
      <c r="AX144" s="13" t="s">
        <v>82</v>
      </c>
      <c r="AY144" s="167" t="s">
        <v>177</v>
      </c>
    </row>
    <row r="145" spans="2:65" s="1" customFormat="1" ht="24.15" customHeight="1">
      <c r="B145" s="143"/>
      <c r="C145" s="144" t="s">
        <v>88</v>
      </c>
      <c r="D145" s="144" t="s">
        <v>179</v>
      </c>
      <c r="E145" s="145" t="s">
        <v>187</v>
      </c>
      <c r="F145" s="146" t="s">
        <v>188</v>
      </c>
      <c r="G145" s="147" t="s">
        <v>182</v>
      </c>
      <c r="H145" s="148">
        <v>233.62799999999999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41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183</v>
      </c>
      <c r="AT145" s="156" t="s">
        <v>179</v>
      </c>
      <c r="AU145" s="156" t="s">
        <v>88</v>
      </c>
      <c r="AY145" s="17" t="s">
        <v>177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88</v>
      </c>
      <c r="BK145" s="157">
        <f>ROUND(I145*H145,2)</f>
        <v>0</v>
      </c>
      <c r="BL145" s="17" t="s">
        <v>183</v>
      </c>
      <c r="BM145" s="156" t="s">
        <v>189</v>
      </c>
    </row>
    <row r="146" spans="2:65" s="12" customFormat="1" ht="20.399999999999999">
      <c r="B146" s="158"/>
      <c r="D146" s="159" t="s">
        <v>184</v>
      </c>
      <c r="E146" s="160" t="s">
        <v>1</v>
      </c>
      <c r="F146" s="161" t="s">
        <v>190</v>
      </c>
      <c r="H146" s="162">
        <v>233.62799999999999</v>
      </c>
      <c r="I146" s="163"/>
      <c r="L146" s="158"/>
      <c r="M146" s="164"/>
      <c r="T146" s="165"/>
      <c r="AT146" s="160" t="s">
        <v>184</v>
      </c>
      <c r="AU146" s="160" t="s">
        <v>88</v>
      </c>
      <c r="AV146" s="12" t="s">
        <v>88</v>
      </c>
      <c r="AW146" s="12" t="s">
        <v>31</v>
      </c>
      <c r="AX146" s="12" t="s">
        <v>82</v>
      </c>
      <c r="AY146" s="160" t="s">
        <v>177</v>
      </c>
    </row>
    <row r="147" spans="2:65" s="1" customFormat="1" ht="24.15" customHeight="1">
      <c r="B147" s="143"/>
      <c r="C147" s="144" t="s">
        <v>191</v>
      </c>
      <c r="D147" s="144" t="s">
        <v>179</v>
      </c>
      <c r="E147" s="145" t="s">
        <v>192</v>
      </c>
      <c r="F147" s="146" t="s">
        <v>193</v>
      </c>
      <c r="G147" s="147" t="s">
        <v>182</v>
      </c>
      <c r="H147" s="148">
        <v>233.62799999999999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41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183</v>
      </c>
      <c r="AT147" s="156" t="s">
        <v>179</v>
      </c>
      <c r="AU147" s="156" t="s">
        <v>88</v>
      </c>
      <c r="AY147" s="17" t="s">
        <v>177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88</v>
      </c>
      <c r="BK147" s="157">
        <f>ROUND(I147*H147,2)</f>
        <v>0</v>
      </c>
      <c r="BL147" s="17" t="s">
        <v>183</v>
      </c>
      <c r="BM147" s="156" t="s">
        <v>183</v>
      </c>
    </row>
    <row r="148" spans="2:65" s="1" customFormat="1" ht="37.950000000000003" customHeight="1">
      <c r="B148" s="143"/>
      <c r="C148" s="144" t="s">
        <v>183</v>
      </c>
      <c r="D148" s="144" t="s">
        <v>179</v>
      </c>
      <c r="E148" s="145" t="s">
        <v>194</v>
      </c>
      <c r="F148" s="146" t="s">
        <v>195</v>
      </c>
      <c r="G148" s="147" t="s">
        <v>182</v>
      </c>
      <c r="H148" s="148">
        <v>1168.1400000000001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41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183</v>
      </c>
      <c r="AT148" s="156" t="s">
        <v>179</v>
      </c>
      <c r="AU148" s="156" t="s">
        <v>88</v>
      </c>
      <c r="AY148" s="17" t="s">
        <v>177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183</v>
      </c>
      <c r="BM148" s="156" t="s">
        <v>196</v>
      </c>
    </row>
    <row r="149" spans="2:65" s="12" customFormat="1">
      <c r="B149" s="158"/>
      <c r="D149" s="159" t="s">
        <v>184</v>
      </c>
      <c r="E149" s="160" t="s">
        <v>1</v>
      </c>
      <c r="F149" s="161" t="s">
        <v>197</v>
      </c>
      <c r="H149" s="162">
        <v>1168.1400000000001</v>
      </c>
      <c r="I149" s="163"/>
      <c r="L149" s="158"/>
      <c r="M149" s="164"/>
      <c r="T149" s="165"/>
      <c r="AT149" s="160" t="s">
        <v>184</v>
      </c>
      <c r="AU149" s="160" t="s">
        <v>88</v>
      </c>
      <c r="AV149" s="12" t="s">
        <v>88</v>
      </c>
      <c r="AW149" s="12" t="s">
        <v>31</v>
      </c>
      <c r="AX149" s="12" t="s">
        <v>75</v>
      </c>
      <c r="AY149" s="160" t="s">
        <v>177</v>
      </c>
    </row>
    <row r="150" spans="2:65" s="13" customFormat="1">
      <c r="B150" s="166"/>
      <c r="D150" s="159" t="s">
        <v>184</v>
      </c>
      <c r="E150" s="167" t="s">
        <v>1</v>
      </c>
      <c r="F150" s="168" t="s">
        <v>186</v>
      </c>
      <c r="H150" s="169">
        <v>1168.1400000000001</v>
      </c>
      <c r="I150" s="170"/>
      <c r="L150" s="166"/>
      <c r="M150" s="171"/>
      <c r="T150" s="172"/>
      <c r="AT150" s="167" t="s">
        <v>184</v>
      </c>
      <c r="AU150" s="167" t="s">
        <v>88</v>
      </c>
      <c r="AV150" s="13" t="s">
        <v>183</v>
      </c>
      <c r="AW150" s="13" t="s">
        <v>31</v>
      </c>
      <c r="AX150" s="13" t="s">
        <v>82</v>
      </c>
      <c r="AY150" s="167" t="s">
        <v>177</v>
      </c>
    </row>
    <row r="151" spans="2:65" s="1" customFormat="1" ht="24.15" customHeight="1">
      <c r="B151" s="143"/>
      <c r="C151" s="144" t="s">
        <v>198</v>
      </c>
      <c r="D151" s="144" t="s">
        <v>179</v>
      </c>
      <c r="E151" s="145" t="s">
        <v>199</v>
      </c>
      <c r="F151" s="146" t="s">
        <v>200</v>
      </c>
      <c r="G151" s="147" t="s">
        <v>182</v>
      </c>
      <c r="H151" s="148">
        <v>233.62799999999999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41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183</v>
      </c>
      <c r="AT151" s="156" t="s">
        <v>179</v>
      </c>
      <c r="AU151" s="156" t="s">
        <v>88</v>
      </c>
      <c r="AY151" s="17" t="s">
        <v>177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88</v>
      </c>
      <c r="BK151" s="157">
        <f>ROUND(I151*H151,2)</f>
        <v>0</v>
      </c>
      <c r="BL151" s="17" t="s">
        <v>183</v>
      </c>
      <c r="BM151" s="156" t="s">
        <v>201</v>
      </c>
    </row>
    <row r="152" spans="2:65" s="11" customFormat="1" ht="22.95" customHeight="1">
      <c r="B152" s="131"/>
      <c r="D152" s="132" t="s">
        <v>74</v>
      </c>
      <c r="E152" s="141" t="s">
        <v>88</v>
      </c>
      <c r="F152" s="141" t="s">
        <v>202</v>
      </c>
      <c r="I152" s="134"/>
      <c r="J152" s="142">
        <f>BK152</f>
        <v>0</v>
      </c>
      <c r="L152" s="131"/>
      <c r="M152" s="136"/>
      <c r="P152" s="137">
        <f>SUM(P153:P192)</f>
        <v>0</v>
      </c>
      <c r="R152" s="137">
        <f>SUM(R153:R192)</f>
        <v>250.65844572</v>
      </c>
      <c r="T152" s="138">
        <f>SUM(T153:T192)</f>
        <v>0</v>
      </c>
      <c r="AR152" s="132" t="s">
        <v>82</v>
      </c>
      <c r="AT152" s="139" t="s">
        <v>74</v>
      </c>
      <c r="AU152" s="139" t="s">
        <v>82</v>
      </c>
      <c r="AY152" s="132" t="s">
        <v>177</v>
      </c>
      <c r="BK152" s="140">
        <f>SUM(BK153:BK192)</f>
        <v>0</v>
      </c>
    </row>
    <row r="153" spans="2:65" s="1" customFormat="1" ht="33" customHeight="1">
      <c r="B153" s="143"/>
      <c r="C153" s="144" t="s">
        <v>196</v>
      </c>
      <c r="D153" s="144" t="s">
        <v>179</v>
      </c>
      <c r="E153" s="145" t="s">
        <v>203</v>
      </c>
      <c r="F153" s="146" t="s">
        <v>204</v>
      </c>
      <c r="G153" s="147" t="s">
        <v>205</v>
      </c>
      <c r="H153" s="148">
        <v>24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41</v>
      </c>
      <c r="P153" s="154">
        <f>O153*H153</f>
        <v>0</v>
      </c>
      <c r="Q153" s="154">
        <v>6.003E-2</v>
      </c>
      <c r="R153" s="154">
        <f>Q153*H153</f>
        <v>1.44072</v>
      </c>
      <c r="S153" s="154">
        <v>0</v>
      </c>
      <c r="T153" s="155">
        <f>S153*H153</f>
        <v>0</v>
      </c>
      <c r="AR153" s="156" t="s">
        <v>183</v>
      </c>
      <c r="AT153" s="156" t="s">
        <v>179</v>
      </c>
      <c r="AU153" s="156" t="s">
        <v>88</v>
      </c>
      <c r="AY153" s="17" t="s">
        <v>177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88</v>
      </c>
      <c r="BK153" s="157">
        <f>ROUND(I153*H153,2)</f>
        <v>0</v>
      </c>
      <c r="BL153" s="17" t="s">
        <v>183</v>
      </c>
      <c r="BM153" s="156" t="s">
        <v>206</v>
      </c>
    </row>
    <row r="154" spans="2:65" s="12" customFormat="1">
      <c r="B154" s="158"/>
      <c r="D154" s="159" t="s">
        <v>184</v>
      </c>
      <c r="E154" s="160" t="s">
        <v>1</v>
      </c>
      <c r="F154" s="161" t="s">
        <v>207</v>
      </c>
      <c r="H154" s="162">
        <v>4</v>
      </c>
      <c r="I154" s="163"/>
      <c r="L154" s="158"/>
      <c r="M154" s="164"/>
      <c r="T154" s="165"/>
      <c r="AT154" s="160" t="s">
        <v>184</v>
      </c>
      <c r="AU154" s="160" t="s">
        <v>88</v>
      </c>
      <c r="AV154" s="12" t="s">
        <v>88</v>
      </c>
      <c r="AW154" s="12" t="s">
        <v>31</v>
      </c>
      <c r="AX154" s="12" t="s">
        <v>75</v>
      </c>
      <c r="AY154" s="160" t="s">
        <v>177</v>
      </c>
    </row>
    <row r="155" spans="2:65" s="12" customFormat="1">
      <c r="B155" s="158"/>
      <c r="D155" s="159" t="s">
        <v>184</v>
      </c>
      <c r="E155" s="160" t="s">
        <v>1</v>
      </c>
      <c r="F155" s="161" t="s">
        <v>208</v>
      </c>
      <c r="H155" s="162">
        <v>20</v>
      </c>
      <c r="I155" s="163"/>
      <c r="L155" s="158"/>
      <c r="M155" s="164"/>
      <c r="T155" s="165"/>
      <c r="AT155" s="160" t="s">
        <v>184</v>
      </c>
      <c r="AU155" s="160" t="s">
        <v>88</v>
      </c>
      <c r="AV155" s="12" t="s">
        <v>88</v>
      </c>
      <c r="AW155" s="12" t="s">
        <v>31</v>
      </c>
      <c r="AX155" s="12" t="s">
        <v>75</v>
      </c>
      <c r="AY155" s="160" t="s">
        <v>177</v>
      </c>
    </row>
    <row r="156" spans="2:65" s="14" customFormat="1">
      <c r="B156" s="173"/>
      <c r="D156" s="159" t="s">
        <v>184</v>
      </c>
      <c r="E156" s="174" t="s">
        <v>1</v>
      </c>
      <c r="F156" s="175" t="s">
        <v>209</v>
      </c>
      <c r="H156" s="176">
        <v>24</v>
      </c>
      <c r="I156" s="177"/>
      <c r="L156" s="173"/>
      <c r="M156" s="178"/>
      <c r="T156" s="179"/>
      <c r="AT156" s="174" t="s">
        <v>184</v>
      </c>
      <c r="AU156" s="174" t="s">
        <v>88</v>
      </c>
      <c r="AV156" s="14" t="s">
        <v>191</v>
      </c>
      <c r="AW156" s="14" t="s">
        <v>31</v>
      </c>
      <c r="AX156" s="14" t="s">
        <v>75</v>
      </c>
      <c r="AY156" s="174" t="s">
        <v>177</v>
      </c>
    </row>
    <row r="157" spans="2:65" s="13" customFormat="1">
      <c r="B157" s="166"/>
      <c r="D157" s="159" t="s">
        <v>184</v>
      </c>
      <c r="E157" s="167" t="s">
        <v>1</v>
      </c>
      <c r="F157" s="168" t="s">
        <v>186</v>
      </c>
      <c r="H157" s="169">
        <v>24</v>
      </c>
      <c r="I157" s="170"/>
      <c r="L157" s="166"/>
      <c r="M157" s="171"/>
      <c r="T157" s="172"/>
      <c r="AT157" s="167" t="s">
        <v>184</v>
      </c>
      <c r="AU157" s="167" t="s">
        <v>88</v>
      </c>
      <c r="AV157" s="13" t="s">
        <v>183</v>
      </c>
      <c r="AW157" s="13" t="s">
        <v>31</v>
      </c>
      <c r="AX157" s="13" t="s">
        <v>82</v>
      </c>
      <c r="AY157" s="167" t="s">
        <v>177</v>
      </c>
    </row>
    <row r="158" spans="2:65" s="1" customFormat="1" ht="37.950000000000003" customHeight="1">
      <c r="B158" s="143"/>
      <c r="C158" s="144" t="s">
        <v>210</v>
      </c>
      <c r="D158" s="144" t="s">
        <v>179</v>
      </c>
      <c r="E158" s="145" t="s">
        <v>211</v>
      </c>
      <c r="F158" s="146" t="s">
        <v>212</v>
      </c>
      <c r="G158" s="147" t="s">
        <v>213</v>
      </c>
      <c r="H158" s="148">
        <v>19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41</v>
      </c>
      <c r="P158" s="154">
        <f>O158*H158</f>
        <v>0</v>
      </c>
      <c r="Q158" s="154">
        <v>2.0000000000000002E-5</v>
      </c>
      <c r="R158" s="154">
        <f>Q158*H158</f>
        <v>3.8000000000000002E-4</v>
      </c>
      <c r="S158" s="154">
        <v>0</v>
      </c>
      <c r="T158" s="155">
        <f>S158*H158</f>
        <v>0</v>
      </c>
      <c r="AR158" s="156" t="s">
        <v>183</v>
      </c>
      <c r="AT158" s="156" t="s">
        <v>179</v>
      </c>
      <c r="AU158" s="156" t="s">
        <v>88</v>
      </c>
      <c r="AY158" s="17" t="s">
        <v>177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88</v>
      </c>
      <c r="BK158" s="157">
        <f>ROUND(I158*H158,2)</f>
        <v>0</v>
      </c>
      <c r="BL158" s="17" t="s">
        <v>183</v>
      </c>
      <c r="BM158" s="156" t="s">
        <v>214</v>
      </c>
    </row>
    <row r="159" spans="2:65" s="12" customFormat="1" ht="20.399999999999999">
      <c r="B159" s="158"/>
      <c r="D159" s="159" t="s">
        <v>184</v>
      </c>
      <c r="E159" s="160" t="s">
        <v>1</v>
      </c>
      <c r="F159" s="161" t="s">
        <v>215</v>
      </c>
      <c r="H159" s="162">
        <v>12</v>
      </c>
      <c r="I159" s="163"/>
      <c r="L159" s="158"/>
      <c r="M159" s="164"/>
      <c r="T159" s="165"/>
      <c r="AT159" s="160" t="s">
        <v>184</v>
      </c>
      <c r="AU159" s="160" t="s">
        <v>88</v>
      </c>
      <c r="AV159" s="12" t="s">
        <v>88</v>
      </c>
      <c r="AW159" s="12" t="s">
        <v>31</v>
      </c>
      <c r="AX159" s="12" t="s">
        <v>75</v>
      </c>
      <c r="AY159" s="160" t="s">
        <v>177</v>
      </c>
    </row>
    <row r="160" spans="2:65" s="12" customFormat="1">
      <c r="B160" s="158"/>
      <c r="D160" s="159" t="s">
        <v>184</v>
      </c>
      <c r="E160" s="160" t="s">
        <v>1</v>
      </c>
      <c r="F160" s="161" t="s">
        <v>216</v>
      </c>
      <c r="H160" s="162">
        <v>1</v>
      </c>
      <c r="I160" s="163"/>
      <c r="L160" s="158"/>
      <c r="M160" s="164"/>
      <c r="T160" s="165"/>
      <c r="AT160" s="160" t="s">
        <v>184</v>
      </c>
      <c r="AU160" s="160" t="s">
        <v>88</v>
      </c>
      <c r="AV160" s="12" t="s">
        <v>88</v>
      </c>
      <c r="AW160" s="12" t="s">
        <v>31</v>
      </c>
      <c r="AX160" s="12" t="s">
        <v>75</v>
      </c>
      <c r="AY160" s="160" t="s">
        <v>177</v>
      </c>
    </row>
    <row r="161" spans="2:65" s="12" customFormat="1">
      <c r="B161" s="158"/>
      <c r="D161" s="159" t="s">
        <v>184</v>
      </c>
      <c r="E161" s="160" t="s">
        <v>1</v>
      </c>
      <c r="F161" s="161" t="s">
        <v>217</v>
      </c>
      <c r="H161" s="162">
        <v>6</v>
      </c>
      <c r="I161" s="163"/>
      <c r="L161" s="158"/>
      <c r="M161" s="164"/>
      <c r="T161" s="165"/>
      <c r="AT161" s="160" t="s">
        <v>184</v>
      </c>
      <c r="AU161" s="160" t="s">
        <v>88</v>
      </c>
      <c r="AV161" s="12" t="s">
        <v>88</v>
      </c>
      <c r="AW161" s="12" t="s">
        <v>31</v>
      </c>
      <c r="AX161" s="12" t="s">
        <v>75</v>
      </c>
      <c r="AY161" s="160" t="s">
        <v>177</v>
      </c>
    </row>
    <row r="162" spans="2:65" s="14" customFormat="1">
      <c r="B162" s="173"/>
      <c r="D162" s="159" t="s">
        <v>184</v>
      </c>
      <c r="E162" s="174" t="s">
        <v>1</v>
      </c>
      <c r="F162" s="175" t="s">
        <v>209</v>
      </c>
      <c r="H162" s="176">
        <v>19</v>
      </c>
      <c r="I162" s="177"/>
      <c r="L162" s="173"/>
      <c r="M162" s="178"/>
      <c r="T162" s="179"/>
      <c r="AT162" s="174" t="s">
        <v>184</v>
      </c>
      <c r="AU162" s="174" t="s">
        <v>88</v>
      </c>
      <c r="AV162" s="14" t="s">
        <v>191</v>
      </c>
      <c r="AW162" s="14" t="s">
        <v>31</v>
      </c>
      <c r="AX162" s="14" t="s">
        <v>75</v>
      </c>
      <c r="AY162" s="174" t="s">
        <v>177</v>
      </c>
    </row>
    <row r="163" spans="2:65" s="13" customFormat="1">
      <c r="B163" s="166"/>
      <c r="D163" s="159" t="s">
        <v>184</v>
      </c>
      <c r="E163" s="167" t="s">
        <v>1</v>
      </c>
      <c r="F163" s="168" t="s">
        <v>186</v>
      </c>
      <c r="H163" s="169">
        <v>19</v>
      </c>
      <c r="I163" s="170"/>
      <c r="L163" s="166"/>
      <c r="M163" s="171"/>
      <c r="T163" s="172"/>
      <c r="AT163" s="167" t="s">
        <v>184</v>
      </c>
      <c r="AU163" s="167" t="s">
        <v>88</v>
      </c>
      <c r="AV163" s="13" t="s">
        <v>183</v>
      </c>
      <c r="AW163" s="13" t="s">
        <v>31</v>
      </c>
      <c r="AX163" s="13" t="s">
        <v>82</v>
      </c>
      <c r="AY163" s="167" t="s">
        <v>177</v>
      </c>
    </row>
    <row r="164" spans="2:65" s="1" customFormat="1" ht="16.5" customHeight="1">
      <c r="B164" s="143"/>
      <c r="C164" s="144" t="s">
        <v>206</v>
      </c>
      <c r="D164" s="144" t="s">
        <v>179</v>
      </c>
      <c r="E164" s="145" t="s">
        <v>218</v>
      </c>
      <c r="F164" s="146" t="s">
        <v>219</v>
      </c>
      <c r="G164" s="147" t="s">
        <v>182</v>
      </c>
      <c r="H164" s="148">
        <v>0.83599999999999997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41</v>
      </c>
      <c r="P164" s="154">
        <f>O164*H164</f>
        <v>0</v>
      </c>
      <c r="Q164" s="154">
        <v>2.4157199999999999</v>
      </c>
      <c r="R164" s="154">
        <f>Q164*H164</f>
        <v>2.01954192</v>
      </c>
      <c r="S164" s="154">
        <v>0</v>
      </c>
      <c r="T164" s="155">
        <f>S164*H164</f>
        <v>0</v>
      </c>
      <c r="AR164" s="156" t="s">
        <v>183</v>
      </c>
      <c r="AT164" s="156" t="s">
        <v>179</v>
      </c>
      <c r="AU164" s="156" t="s">
        <v>88</v>
      </c>
      <c r="AY164" s="17" t="s">
        <v>177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88</v>
      </c>
      <c r="BK164" s="157">
        <f>ROUND(I164*H164,2)</f>
        <v>0</v>
      </c>
      <c r="BL164" s="17" t="s">
        <v>183</v>
      </c>
      <c r="BM164" s="156" t="s">
        <v>220</v>
      </c>
    </row>
    <row r="165" spans="2:65" s="12" customFormat="1">
      <c r="B165" s="158"/>
      <c r="D165" s="159" t="s">
        <v>184</v>
      </c>
      <c r="E165" s="160" t="s">
        <v>1</v>
      </c>
      <c r="F165" s="161" t="s">
        <v>221</v>
      </c>
      <c r="H165" s="162">
        <v>0.83599999999999997</v>
      </c>
      <c r="I165" s="163"/>
      <c r="L165" s="158"/>
      <c r="M165" s="164"/>
      <c r="T165" s="165"/>
      <c r="AT165" s="160" t="s">
        <v>184</v>
      </c>
      <c r="AU165" s="160" t="s">
        <v>88</v>
      </c>
      <c r="AV165" s="12" t="s">
        <v>88</v>
      </c>
      <c r="AW165" s="12" t="s">
        <v>31</v>
      </c>
      <c r="AX165" s="12" t="s">
        <v>75</v>
      </c>
      <c r="AY165" s="160" t="s">
        <v>177</v>
      </c>
    </row>
    <row r="166" spans="2:65" s="13" customFormat="1">
      <c r="B166" s="166"/>
      <c r="D166" s="159" t="s">
        <v>184</v>
      </c>
      <c r="E166" s="167" t="s">
        <v>1</v>
      </c>
      <c r="F166" s="168" t="s">
        <v>186</v>
      </c>
      <c r="H166" s="169">
        <v>0.83599999999999997</v>
      </c>
      <c r="I166" s="170"/>
      <c r="L166" s="166"/>
      <c r="M166" s="171"/>
      <c r="T166" s="172"/>
      <c r="AT166" s="167" t="s">
        <v>184</v>
      </c>
      <c r="AU166" s="167" t="s">
        <v>88</v>
      </c>
      <c r="AV166" s="13" t="s">
        <v>183</v>
      </c>
      <c r="AW166" s="13" t="s">
        <v>31</v>
      </c>
      <c r="AX166" s="13" t="s">
        <v>82</v>
      </c>
      <c r="AY166" s="167" t="s">
        <v>177</v>
      </c>
    </row>
    <row r="167" spans="2:65" s="1" customFormat="1" ht="24.15" customHeight="1">
      <c r="B167" s="143"/>
      <c r="C167" s="144" t="s">
        <v>222</v>
      </c>
      <c r="D167" s="144" t="s">
        <v>179</v>
      </c>
      <c r="E167" s="145" t="s">
        <v>223</v>
      </c>
      <c r="F167" s="146" t="s">
        <v>224</v>
      </c>
      <c r="G167" s="147" t="s">
        <v>182</v>
      </c>
      <c r="H167" s="148">
        <v>4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41</v>
      </c>
      <c r="P167" s="154">
        <f>O167*H167</f>
        <v>0</v>
      </c>
      <c r="Q167" s="154">
        <v>2.19407</v>
      </c>
      <c r="R167" s="154">
        <f>Q167*H167</f>
        <v>8.7762799999999999</v>
      </c>
      <c r="S167" s="154">
        <v>0</v>
      </c>
      <c r="T167" s="155">
        <f>S167*H167</f>
        <v>0</v>
      </c>
      <c r="AR167" s="156" t="s">
        <v>183</v>
      </c>
      <c r="AT167" s="156" t="s">
        <v>179</v>
      </c>
      <c r="AU167" s="156" t="s">
        <v>88</v>
      </c>
      <c r="AY167" s="17" t="s">
        <v>177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88</v>
      </c>
      <c r="BK167" s="157">
        <f>ROUND(I167*H167,2)</f>
        <v>0</v>
      </c>
      <c r="BL167" s="17" t="s">
        <v>183</v>
      </c>
      <c r="BM167" s="156" t="s">
        <v>225</v>
      </c>
    </row>
    <row r="168" spans="2:65" s="12" customFormat="1" ht="20.399999999999999">
      <c r="B168" s="158"/>
      <c r="D168" s="159" t="s">
        <v>184</v>
      </c>
      <c r="E168" s="160" t="s">
        <v>1</v>
      </c>
      <c r="F168" s="161" t="s">
        <v>226</v>
      </c>
      <c r="H168" s="162">
        <v>4</v>
      </c>
      <c r="I168" s="163"/>
      <c r="L168" s="158"/>
      <c r="M168" s="164"/>
      <c r="T168" s="165"/>
      <c r="AT168" s="160" t="s">
        <v>184</v>
      </c>
      <c r="AU168" s="160" t="s">
        <v>88</v>
      </c>
      <c r="AV168" s="12" t="s">
        <v>88</v>
      </c>
      <c r="AW168" s="12" t="s">
        <v>31</v>
      </c>
      <c r="AX168" s="12" t="s">
        <v>75</v>
      </c>
      <c r="AY168" s="160" t="s">
        <v>177</v>
      </c>
    </row>
    <row r="169" spans="2:65" s="13" customFormat="1">
      <c r="B169" s="166"/>
      <c r="D169" s="159" t="s">
        <v>184</v>
      </c>
      <c r="E169" s="167" t="s">
        <v>1</v>
      </c>
      <c r="F169" s="168" t="s">
        <v>186</v>
      </c>
      <c r="H169" s="169">
        <v>4</v>
      </c>
      <c r="I169" s="170"/>
      <c r="L169" s="166"/>
      <c r="M169" s="171"/>
      <c r="T169" s="172"/>
      <c r="AT169" s="167" t="s">
        <v>184</v>
      </c>
      <c r="AU169" s="167" t="s">
        <v>88</v>
      </c>
      <c r="AV169" s="13" t="s">
        <v>183</v>
      </c>
      <c r="AW169" s="13" t="s">
        <v>31</v>
      </c>
      <c r="AX169" s="13" t="s">
        <v>82</v>
      </c>
      <c r="AY169" s="167" t="s">
        <v>177</v>
      </c>
    </row>
    <row r="170" spans="2:65" s="1" customFormat="1" ht="24.15" customHeight="1">
      <c r="B170" s="143"/>
      <c r="C170" s="144" t="s">
        <v>214</v>
      </c>
      <c r="D170" s="144" t="s">
        <v>179</v>
      </c>
      <c r="E170" s="145" t="s">
        <v>227</v>
      </c>
      <c r="F170" s="146" t="s">
        <v>228</v>
      </c>
      <c r="G170" s="147" t="s">
        <v>205</v>
      </c>
      <c r="H170" s="148">
        <v>5.01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41</v>
      </c>
      <c r="P170" s="154">
        <f>O170*H170</f>
        <v>0</v>
      </c>
      <c r="Q170" s="154">
        <v>5.0000000000000001E-4</v>
      </c>
      <c r="R170" s="154">
        <f>Q170*H170</f>
        <v>2.5049999999999998E-3</v>
      </c>
      <c r="S170" s="154">
        <v>0</v>
      </c>
      <c r="T170" s="155">
        <f>S170*H170</f>
        <v>0</v>
      </c>
      <c r="AR170" s="156" t="s">
        <v>183</v>
      </c>
      <c r="AT170" s="156" t="s">
        <v>179</v>
      </c>
      <c r="AU170" s="156" t="s">
        <v>88</v>
      </c>
      <c r="AY170" s="17" t="s">
        <v>177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88</v>
      </c>
      <c r="BK170" s="157">
        <f>ROUND(I170*H170,2)</f>
        <v>0</v>
      </c>
      <c r="BL170" s="17" t="s">
        <v>183</v>
      </c>
      <c r="BM170" s="156" t="s">
        <v>229</v>
      </c>
    </row>
    <row r="171" spans="2:65" s="12" customFormat="1">
      <c r="B171" s="158"/>
      <c r="D171" s="159" t="s">
        <v>184</v>
      </c>
      <c r="E171" s="160" t="s">
        <v>1</v>
      </c>
      <c r="F171" s="161" t="s">
        <v>230</v>
      </c>
      <c r="H171" s="162">
        <v>5.01</v>
      </c>
      <c r="I171" s="163"/>
      <c r="L171" s="158"/>
      <c r="M171" s="164"/>
      <c r="T171" s="165"/>
      <c r="AT171" s="160" t="s">
        <v>184</v>
      </c>
      <c r="AU171" s="160" t="s">
        <v>88</v>
      </c>
      <c r="AV171" s="12" t="s">
        <v>88</v>
      </c>
      <c r="AW171" s="12" t="s">
        <v>31</v>
      </c>
      <c r="AX171" s="12" t="s">
        <v>75</v>
      </c>
      <c r="AY171" s="160" t="s">
        <v>177</v>
      </c>
    </row>
    <row r="172" spans="2:65" s="13" customFormat="1">
      <c r="B172" s="166"/>
      <c r="D172" s="159" t="s">
        <v>184</v>
      </c>
      <c r="E172" s="167" t="s">
        <v>1</v>
      </c>
      <c r="F172" s="168" t="s">
        <v>186</v>
      </c>
      <c r="H172" s="169">
        <v>5.01</v>
      </c>
      <c r="I172" s="170"/>
      <c r="L172" s="166"/>
      <c r="M172" s="171"/>
      <c r="T172" s="172"/>
      <c r="AT172" s="167" t="s">
        <v>184</v>
      </c>
      <c r="AU172" s="167" t="s">
        <v>88</v>
      </c>
      <c r="AV172" s="13" t="s">
        <v>183</v>
      </c>
      <c r="AW172" s="13" t="s">
        <v>31</v>
      </c>
      <c r="AX172" s="13" t="s">
        <v>82</v>
      </c>
      <c r="AY172" s="167" t="s">
        <v>177</v>
      </c>
    </row>
    <row r="173" spans="2:65" s="1" customFormat="1" ht="24.15" customHeight="1">
      <c r="B173" s="143"/>
      <c r="C173" s="144" t="s">
        <v>231</v>
      </c>
      <c r="D173" s="144" t="s">
        <v>179</v>
      </c>
      <c r="E173" s="145" t="s">
        <v>232</v>
      </c>
      <c r="F173" s="146" t="s">
        <v>233</v>
      </c>
      <c r="G173" s="147" t="s">
        <v>205</v>
      </c>
      <c r="H173" s="148">
        <v>5.01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41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183</v>
      </c>
      <c r="AT173" s="156" t="s">
        <v>179</v>
      </c>
      <c r="AU173" s="156" t="s">
        <v>88</v>
      </c>
      <c r="AY173" s="17" t="s">
        <v>177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88</v>
      </c>
      <c r="BK173" s="157">
        <f>ROUND(I173*H173,2)</f>
        <v>0</v>
      </c>
      <c r="BL173" s="17" t="s">
        <v>183</v>
      </c>
      <c r="BM173" s="156" t="s">
        <v>234</v>
      </c>
    </row>
    <row r="174" spans="2:65" s="1" customFormat="1" ht="24.15" customHeight="1">
      <c r="B174" s="143"/>
      <c r="C174" s="144" t="s">
        <v>220</v>
      </c>
      <c r="D174" s="144" t="s">
        <v>179</v>
      </c>
      <c r="E174" s="145" t="s">
        <v>235</v>
      </c>
      <c r="F174" s="146" t="s">
        <v>236</v>
      </c>
      <c r="G174" s="147" t="s">
        <v>182</v>
      </c>
      <c r="H174" s="148">
        <v>44.445999999999998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41</v>
      </c>
      <c r="P174" s="154">
        <f>O174*H174</f>
        <v>0</v>
      </c>
      <c r="Q174" s="154">
        <v>1.8</v>
      </c>
      <c r="R174" s="154">
        <f>Q174*H174</f>
        <v>80.002799999999993</v>
      </c>
      <c r="S174" s="154">
        <v>0</v>
      </c>
      <c r="T174" s="155">
        <f>S174*H174</f>
        <v>0</v>
      </c>
      <c r="AR174" s="156" t="s">
        <v>183</v>
      </c>
      <c r="AT174" s="156" t="s">
        <v>179</v>
      </c>
      <c r="AU174" s="156" t="s">
        <v>88</v>
      </c>
      <c r="AY174" s="17" t="s">
        <v>177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88</v>
      </c>
      <c r="BK174" s="157">
        <f>ROUND(I174*H174,2)</f>
        <v>0</v>
      </c>
      <c r="BL174" s="17" t="s">
        <v>183</v>
      </c>
      <c r="BM174" s="156" t="s">
        <v>7</v>
      </c>
    </row>
    <row r="175" spans="2:65" s="12" customFormat="1" ht="20.399999999999999">
      <c r="B175" s="158"/>
      <c r="D175" s="159" t="s">
        <v>184</v>
      </c>
      <c r="E175" s="160" t="s">
        <v>1</v>
      </c>
      <c r="F175" s="161" t="s">
        <v>237</v>
      </c>
      <c r="H175" s="162">
        <v>4.6920000000000002</v>
      </c>
      <c r="I175" s="163"/>
      <c r="L175" s="158"/>
      <c r="M175" s="164"/>
      <c r="T175" s="165"/>
      <c r="AT175" s="160" t="s">
        <v>184</v>
      </c>
      <c r="AU175" s="160" t="s">
        <v>88</v>
      </c>
      <c r="AV175" s="12" t="s">
        <v>88</v>
      </c>
      <c r="AW175" s="12" t="s">
        <v>31</v>
      </c>
      <c r="AX175" s="12" t="s">
        <v>75</v>
      </c>
      <c r="AY175" s="160" t="s">
        <v>177</v>
      </c>
    </row>
    <row r="176" spans="2:65" s="12" customFormat="1" ht="20.399999999999999">
      <c r="B176" s="158"/>
      <c r="D176" s="159" t="s">
        <v>184</v>
      </c>
      <c r="E176" s="160" t="s">
        <v>1</v>
      </c>
      <c r="F176" s="161" t="s">
        <v>238</v>
      </c>
      <c r="H176" s="162">
        <v>3.367</v>
      </c>
      <c r="I176" s="163"/>
      <c r="L176" s="158"/>
      <c r="M176" s="164"/>
      <c r="T176" s="165"/>
      <c r="AT176" s="160" t="s">
        <v>184</v>
      </c>
      <c r="AU176" s="160" t="s">
        <v>88</v>
      </c>
      <c r="AV176" s="12" t="s">
        <v>88</v>
      </c>
      <c r="AW176" s="12" t="s">
        <v>31</v>
      </c>
      <c r="AX176" s="12" t="s">
        <v>75</v>
      </c>
      <c r="AY176" s="160" t="s">
        <v>177</v>
      </c>
    </row>
    <row r="177" spans="2:65" s="14" customFormat="1">
      <c r="B177" s="173"/>
      <c r="D177" s="159" t="s">
        <v>184</v>
      </c>
      <c r="E177" s="174" t="s">
        <v>1</v>
      </c>
      <c r="F177" s="175" t="s">
        <v>209</v>
      </c>
      <c r="H177" s="176">
        <v>8.0589999999999993</v>
      </c>
      <c r="I177" s="177"/>
      <c r="L177" s="173"/>
      <c r="M177" s="178"/>
      <c r="T177" s="179"/>
      <c r="AT177" s="174" t="s">
        <v>184</v>
      </c>
      <c r="AU177" s="174" t="s">
        <v>88</v>
      </c>
      <c r="AV177" s="14" t="s">
        <v>191</v>
      </c>
      <c r="AW177" s="14" t="s">
        <v>31</v>
      </c>
      <c r="AX177" s="14" t="s">
        <v>75</v>
      </c>
      <c r="AY177" s="174" t="s">
        <v>177</v>
      </c>
    </row>
    <row r="178" spans="2:65" s="12" customFormat="1" ht="30.6">
      <c r="B178" s="158"/>
      <c r="D178" s="159" t="s">
        <v>184</v>
      </c>
      <c r="E178" s="160" t="s">
        <v>1</v>
      </c>
      <c r="F178" s="161" t="s">
        <v>239</v>
      </c>
      <c r="H178" s="162">
        <v>36.387</v>
      </c>
      <c r="I178" s="163"/>
      <c r="L178" s="158"/>
      <c r="M178" s="164"/>
      <c r="T178" s="165"/>
      <c r="AT178" s="160" t="s">
        <v>184</v>
      </c>
      <c r="AU178" s="160" t="s">
        <v>88</v>
      </c>
      <c r="AV178" s="12" t="s">
        <v>88</v>
      </c>
      <c r="AW178" s="12" t="s">
        <v>31</v>
      </c>
      <c r="AX178" s="12" t="s">
        <v>75</v>
      </c>
      <c r="AY178" s="160" t="s">
        <v>177</v>
      </c>
    </row>
    <row r="179" spans="2:65" s="14" customFormat="1">
      <c r="B179" s="173"/>
      <c r="D179" s="159" t="s">
        <v>184</v>
      </c>
      <c r="E179" s="174" t="s">
        <v>1</v>
      </c>
      <c r="F179" s="175" t="s">
        <v>209</v>
      </c>
      <c r="H179" s="176">
        <v>36.387</v>
      </c>
      <c r="I179" s="177"/>
      <c r="L179" s="173"/>
      <c r="M179" s="178"/>
      <c r="T179" s="179"/>
      <c r="AT179" s="174" t="s">
        <v>184</v>
      </c>
      <c r="AU179" s="174" t="s">
        <v>88</v>
      </c>
      <c r="AV179" s="14" t="s">
        <v>191</v>
      </c>
      <c r="AW179" s="14" t="s">
        <v>31</v>
      </c>
      <c r="AX179" s="14" t="s">
        <v>75</v>
      </c>
      <c r="AY179" s="174" t="s">
        <v>177</v>
      </c>
    </row>
    <row r="180" spans="2:65" s="13" customFormat="1">
      <c r="B180" s="166"/>
      <c r="D180" s="159" t="s">
        <v>184</v>
      </c>
      <c r="E180" s="167" t="s">
        <v>1</v>
      </c>
      <c r="F180" s="168" t="s">
        <v>186</v>
      </c>
      <c r="H180" s="169">
        <v>44.445999999999998</v>
      </c>
      <c r="I180" s="170"/>
      <c r="L180" s="166"/>
      <c r="M180" s="171"/>
      <c r="T180" s="172"/>
      <c r="AT180" s="167" t="s">
        <v>184</v>
      </c>
      <c r="AU180" s="167" t="s">
        <v>88</v>
      </c>
      <c r="AV180" s="13" t="s">
        <v>183</v>
      </c>
      <c r="AW180" s="13" t="s">
        <v>31</v>
      </c>
      <c r="AX180" s="13" t="s">
        <v>82</v>
      </c>
      <c r="AY180" s="167" t="s">
        <v>177</v>
      </c>
    </row>
    <row r="181" spans="2:65" s="1" customFormat="1" ht="24.15" customHeight="1">
      <c r="B181" s="143"/>
      <c r="C181" s="144" t="s">
        <v>240</v>
      </c>
      <c r="D181" s="144" t="s">
        <v>179</v>
      </c>
      <c r="E181" s="145" t="s">
        <v>241</v>
      </c>
      <c r="F181" s="146" t="s">
        <v>242</v>
      </c>
      <c r="G181" s="147" t="s">
        <v>182</v>
      </c>
      <c r="H181" s="148">
        <v>45.045999999999999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41</v>
      </c>
      <c r="P181" s="154">
        <f>O181*H181</f>
        <v>0</v>
      </c>
      <c r="Q181" s="154">
        <v>2.5593400000000002</v>
      </c>
      <c r="R181" s="154">
        <f>Q181*H181</f>
        <v>115.28802964</v>
      </c>
      <c r="S181" s="154">
        <v>0</v>
      </c>
      <c r="T181" s="155">
        <f>S181*H181</f>
        <v>0</v>
      </c>
      <c r="AR181" s="156" t="s">
        <v>183</v>
      </c>
      <c r="AT181" s="156" t="s">
        <v>179</v>
      </c>
      <c r="AU181" s="156" t="s">
        <v>88</v>
      </c>
      <c r="AY181" s="17" t="s">
        <v>177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88</v>
      </c>
      <c r="BK181" s="157">
        <f>ROUND(I181*H181,2)</f>
        <v>0</v>
      </c>
      <c r="BL181" s="17" t="s">
        <v>183</v>
      </c>
      <c r="BM181" s="156" t="s">
        <v>243</v>
      </c>
    </row>
    <row r="182" spans="2:65" s="12" customFormat="1">
      <c r="B182" s="158"/>
      <c r="D182" s="159" t="s">
        <v>184</v>
      </c>
      <c r="E182" s="160" t="s">
        <v>1</v>
      </c>
      <c r="F182" s="161" t="s">
        <v>244</v>
      </c>
      <c r="H182" s="162">
        <v>44.445999999999998</v>
      </c>
      <c r="I182" s="163"/>
      <c r="L182" s="158"/>
      <c r="M182" s="164"/>
      <c r="T182" s="165"/>
      <c r="AT182" s="160" t="s">
        <v>184</v>
      </c>
      <c r="AU182" s="160" t="s">
        <v>88</v>
      </c>
      <c r="AV182" s="12" t="s">
        <v>88</v>
      </c>
      <c r="AW182" s="12" t="s">
        <v>31</v>
      </c>
      <c r="AX182" s="12" t="s">
        <v>75</v>
      </c>
      <c r="AY182" s="160" t="s">
        <v>177</v>
      </c>
    </row>
    <row r="183" spans="2:65" s="12" customFormat="1">
      <c r="B183" s="158"/>
      <c r="D183" s="159" t="s">
        <v>184</v>
      </c>
      <c r="E183" s="160" t="s">
        <v>1</v>
      </c>
      <c r="F183" s="161" t="s">
        <v>245</v>
      </c>
      <c r="H183" s="162">
        <v>0.6</v>
      </c>
      <c r="I183" s="163"/>
      <c r="L183" s="158"/>
      <c r="M183" s="164"/>
      <c r="T183" s="165"/>
      <c r="AT183" s="160" t="s">
        <v>184</v>
      </c>
      <c r="AU183" s="160" t="s">
        <v>88</v>
      </c>
      <c r="AV183" s="12" t="s">
        <v>88</v>
      </c>
      <c r="AW183" s="12" t="s">
        <v>31</v>
      </c>
      <c r="AX183" s="12" t="s">
        <v>75</v>
      </c>
      <c r="AY183" s="160" t="s">
        <v>177</v>
      </c>
    </row>
    <row r="184" spans="2:65" s="14" customFormat="1">
      <c r="B184" s="173"/>
      <c r="D184" s="159" t="s">
        <v>184</v>
      </c>
      <c r="E184" s="174" t="s">
        <v>1</v>
      </c>
      <c r="F184" s="175" t="s">
        <v>209</v>
      </c>
      <c r="H184" s="176">
        <v>45.045999999999999</v>
      </c>
      <c r="I184" s="177"/>
      <c r="L184" s="173"/>
      <c r="M184" s="178"/>
      <c r="T184" s="179"/>
      <c r="AT184" s="174" t="s">
        <v>184</v>
      </c>
      <c r="AU184" s="174" t="s">
        <v>88</v>
      </c>
      <c r="AV184" s="14" t="s">
        <v>191</v>
      </c>
      <c r="AW184" s="14" t="s">
        <v>31</v>
      </c>
      <c r="AX184" s="14" t="s">
        <v>75</v>
      </c>
      <c r="AY184" s="174" t="s">
        <v>177</v>
      </c>
    </row>
    <row r="185" spans="2:65" s="13" customFormat="1">
      <c r="B185" s="166"/>
      <c r="D185" s="159" t="s">
        <v>184</v>
      </c>
      <c r="E185" s="167" t="s">
        <v>1</v>
      </c>
      <c r="F185" s="168" t="s">
        <v>186</v>
      </c>
      <c r="H185" s="169">
        <v>45.045999999999999</v>
      </c>
      <c r="I185" s="170"/>
      <c r="L185" s="166"/>
      <c r="M185" s="171"/>
      <c r="T185" s="172"/>
      <c r="AT185" s="167" t="s">
        <v>184</v>
      </c>
      <c r="AU185" s="167" t="s">
        <v>88</v>
      </c>
      <c r="AV185" s="13" t="s">
        <v>183</v>
      </c>
      <c r="AW185" s="13" t="s">
        <v>31</v>
      </c>
      <c r="AX185" s="13" t="s">
        <v>82</v>
      </c>
      <c r="AY185" s="167" t="s">
        <v>177</v>
      </c>
    </row>
    <row r="186" spans="2:65" s="1" customFormat="1" ht="33" customHeight="1">
      <c r="B186" s="143"/>
      <c r="C186" s="144" t="s">
        <v>225</v>
      </c>
      <c r="D186" s="144" t="s">
        <v>179</v>
      </c>
      <c r="E186" s="145" t="s">
        <v>246</v>
      </c>
      <c r="F186" s="146" t="s">
        <v>247</v>
      </c>
      <c r="G186" s="147" t="s">
        <v>182</v>
      </c>
      <c r="H186" s="148">
        <v>6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41</v>
      </c>
      <c r="P186" s="154">
        <f>O186*H186</f>
        <v>0</v>
      </c>
      <c r="Q186" s="154">
        <v>2.5593400000000002</v>
      </c>
      <c r="R186" s="154">
        <f>Q186*H186</f>
        <v>15.35604</v>
      </c>
      <c r="S186" s="154">
        <v>0</v>
      </c>
      <c r="T186" s="155">
        <f>S186*H186</f>
        <v>0</v>
      </c>
      <c r="AR186" s="156" t="s">
        <v>183</v>
      </c>
      <c r="AT186" s="156" t="s">
        <v>179</v>
      </c>
      <c r="AU186" s="156" t="s">
        <v>88</v>
      </c>
      <c r="AY186" s="17" t="s">
        <v>177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88</v>
      </c>
      <c r="BK186" s="157">
        <f>ROUND(I186*H186,2)</f>
        <v>0</v>
      </c>
      <c r="BL186" s="17" t="s">
        <v>183</v>
      </c>
      <c r="BM186" s="156" t="s">
        <v>248</v>
      </c>
    </row>
    <row r="187" spans="2:65" s="12" customFormat="1">
      <c r="B187" s="158"/>
      <c r="D187" s="159" t="s">
        <v>184</v>
      </c>
      <c r="E187" s="160" t="s">
        <v>1</v>
      </c>
      <c r="F187" s="161" t="s">
        <v>249</v>
      </c>
      <c r="H187" s="162">
        <v>6</v>
      </c>
      <c r="I187" s="163"/>
      <c r="L187" s="158"/>
      <c r="M187" s="164"/>
      <c r="T187" s="165"/>
      <c r="AT187" s="160" t="s">
        <v>184</v>
      </c>
      <c r="AU187" s="160" t="s">
        <v>88</v>
      </c>
      <c r="AV187" s="12" t="s">
        <v>88</v>
      </c>
      <c r="AW187" s="12" t="s">
        <v>31</v>
      </c>
      <c r="AX187" s="12" t="s">
        <v>75</v>
      </c>
      <c r="AY187" s="160" t="s">
        <v>177</v>
      </c>
    </row>
    <row r="188" spans="2:65" s="13" customFormat="1">
      <c r="B188" s="166"/>
      <c r="D188" s="159" t="s">
        <v>184</v>
      </c>
      <c r="E188" s="167" t="s">
        <v>1</v>
      </c>
      <c r="F188" s="168" t="s">
        <v>186</v>
      </c>
      <c r="H188" s="169">
        <v>6</v>
      </c>
      <c r="I188" s="170"/>
      <c r="L188" s="166"/>
      <c r="M188" s="171"/>
      <c r="T188" s="172"/>
      <c r="AT188" s="167" t="s">
        <v>184</v>
      </c>
      <c r="AU188" s="167" t="s">
        <v>88</v>
      </c>
      <c r="AV188" s="13" t="s">
        <v>183</v>
      </c>
      <c r="AW188" s="13" t="s">
        <v>31</v>
      </c>
      <c r="AX188" s="13" t="s">
        <v>82</v>
      </c>
      <c r="AY188" s="167" t="s">
        <v>177</v>
      </c>
    </row>
    <row r="189" spans="2:65" s="1" customFormat="1" ht="41.25" customHeight="1">
      <c r="B189" s="143"/>
      <c r="C189" s="144" t="s">
        <v>250</v>
      </c>
      <c r="D189" s="144" t="s">
        <v>179</v>
      </c>
      <c r="E189" s="145" t="s">
        <v>251</v>
      </c>
      <c r="F189" s="146" t="s">
        <v>4488</v>
      </c>
      <c r="G189" s="147" t="s">
        <v>205</v>
      </c>
      <c r="H189" s="148">
        <v>260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41</v>
      </c>
      <c r="P189" s="154">
        <f>O189*H189</f>
        <v>0</v>
      </c>
      <c r="Q189" s="154">
        <v>8.4500039999999998E-2</v>
      </c>
      <c r="R189" s="154">
        <f>Q189*H189</f>
        <v>21.9700104</v>
      </c>
      <c r="S189" s="154">
        <v>0</v>
      </c>
      <c r="T189" s="155">
        <f>S189*H189</f>
        <v>0</v>
      </c>
      <c r="AR189" s="156" t="s">
        <v>183</v>
      </c>
      <c r="AT189" s="156" t="s">
        <v>179</v>
      </c>
      <c r="AU189" s="156" t="s">
        <v>88</v>
      </c>
      <c r="AY189" s="17" t="s">
        <v>177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88</v>
      </c>
      <c r="BK189" s="157">
        <f>ROUND(I189*H189,2)</f>
        <v>0</v>
      </c>
      <c r="BL189" s="17" t="s">
        <v>183</v>
      </c>
      <c r="BM189" s="156" t="s">
        <v>252</v>
      </c>
    </row>
    <row r="190" spans="2:65" s="12" customFormat="1">
      <c r="B190" s="158"/>
      <c r="D190" s="159" t="s">
        <v>184</v>
      </c>
      <c r="E190" s="160" t="s">
        <v>1</v>
      </c>
      <c r="F190" s="161" t="s">
        <v>253</v>
      </c>
      <c r="H190" s="162">
        <v>260</v>
      </c>
      <c r="I190" s="163"/>
      <c r="L190" s="158"/>
      <c r="M190" s="164"/>
      <c r="T190" s="165"/>
      <c r="AT190" s="160" t="s">
        <v>184</v>
      </c>
      <c r="AU190" s="160" t="s">
        <v>88</v>
      </c>
      <c r="AV190" s="12" t="s">
        <v>88</v>
      </c>
      <c r="AW190" s="12" t="s">
        <v>31</v>
      </c>
      <c r="AX190" s="12" t="s">
        <v>75</v>
      </c>
      <c r="AY190" s="160" t="s">
        <v>177</v>
      </c>
    </row>
    <row r="191" spans="2:65" s="13" customFormat="1">
      <c r="B191" s="166"/>
      <c r="D191" s="159" t="s">
        <v>184</v>
      </c>
      <c r="E191" s="167" t="s">
        <v>1</v>
      </c>
      <c r="F191" s="168" t="s">
        <v>186</v>
      </c>
      <c r="H191" s="169">
        <v>260</v>
      </c>
      <c r="I191" s="170"/>
      <c r="L191" s="166"/>
      <c r="M191" s="171"/>
      <c r="T191" s="172"/>
      <c r="AT191" s="167" t="s">
        <v>184</v>
      </c>
      <c r="AU191" s="167" t="s">
        <v>88</v>
      </c>
      <c r="AV191" s="13" t="s">
        <v>183</v>
      </c>
      <c r="AW191" s="13" t="s">
        <v>31</v>
      </c>
      <c r="AX191" s="13" t="s">
        <v>82</v>
      </c>
      <c r="AY191" s="167" t="s">
        <v>177</v>
      </c>
    </row>
    <row r="192" spans="2:65" s="1" customFormat="1" ht="62.7" customHeight="1">
      <c r="B192" s="143"/>
      <c r="C192" s="144" t="s">
        <v>229</v>
      </c>
      <c r="D192" s="144" t="s">
        <v>179</v>
      </c>
      <c r="E192" s="145" t="s">
        <v>254</v>
      </c>
      <c r="F192" s="146" t="s">
        <v>4489</v>
      </c>
      <c r="G192" s="147" t="s">
        <v>205</v>
      </c>
      <c r="H192" s="148">
        <v>174.65799999999999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41</v>
      </c>
      <c r="P192" s="154">
        <f>O192*H192</f>
        <v>0</v>
      </c>
      <c r="Q192" s="154">
        <v>3.322E-2</v>
      </c>
      <c r="R192" s="154">
        <f>Q192*H192</f>
        <v>5.8021387599999992</v>
      </c>
      <c r="S192" s="154">
        <v>0</v>
      </c>
      <c r="T192" s="155">
        <f>S192*H192</f>
        <v>0</v>
      </c>
      <c r="AR192" s="156" t="s">
        <v>183</v>
      </c>
      <c r="AT192" s="156" t="s">
        <v>179</v>
      </c>
      <c r="AU192" s="156" t="s">
        <v>88</v>
      </c>
      <c r="AY192" s="17" t="s">
        <v>177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88</v>
      </c>
      <c r="BK192" s="157">
        <f>ROUND(I192*H192,2)</f>
        <v>0</v>
      </c>
      <c r="BL192" s="17" t="s">
        <v>183</v>
      </c>
      <c r="BM192" s="156" t="s">
        <v>255</v>
      </c>
    </row>
    <row r="193" spans="2:65" s="11" customFormat="1" ht="22.95" customHeight="1">
      <c r="B193" s="131"/>
      <c r="D193" s="132" t="s">
        <v>74</v>
      </c>
      <c r="E193" s="141" t="s">
        <v>191</v>
      </c>
      <c r="F193" s="141" t="s">
        <v>256</v>
      </c>
      <c r="I193" s="134"/>
      <c r="J193" s="142">
        <f>BK193</f>
        <v>0</v>
      </c>
      <c r="L193" s="131"/>
      <c r="M193" s="136"/>
      <c r="P193" s="137">
        <f>SUM(P194:P230)</f>
        <v>0</v>
      </c>
      <c r="R193" s="137">
        <f>SUM(R194:R230)</f>
        <v>47.664976499999987</v>
      </c>
      <c r="T193" s="138">
        <f>SUM(T194:T230)</f>
        <v>0</v>
      </c>
      <c r="AR193" s="132" t="s">
        <v>82</v>
      </c>
      <c r="AT193" s="139" t="s">
        <v>74</v>
      </c>
      <c r="AU193" s="139" t="s">
        <v>82</v>
      </c>
      <c r="AY193" s="132" t="s">
        <v>177</v>
      </c>
      <c r="BK193" s="140">
        <f>SUM(BK194:BK230)</f>
        <v>0</v>
      </c>
    </row>
    <row r="194" spans="2:65" s="1" customFormat="1" ht="33" customHeight="1">
      <c r="B194" s="143"/>
      <c r="C194" s="144" t="s">
        <v>257</v>
      </c>
      <c r="D194" s="144" t="s">
        <v>179</v>
      </c>
      <c r="E194" s="145" t="s">
        <v>258</v>
      </c>
      <c r="F194" s="146" t="s">
        <v>259</v>
      </c>
      <c r="G194" s="147" t="s">
        <v>260</v>
      </c>
      <c r="H194" s="148">
        <v>15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41</v>
      </c>
      <c r="P194" s="154">
        <f>O194*H194</f>
        <v>0</v>
      </c>
      <c r="Q194" s="154">
        <v>0.31501000000000001</v>
      </c>
      <c r="R194" s="154">
        <f>Q194*H194</f>
        <v>4.7251500000000002</v>
      </c>
      <c r="S194" s="154">
        <v>0</v>
      </c>
      <c r="T194" s="155">
        <f>S194*H194</f>
        <v>0</v>
      </c>
      <c r="AR194" s="156" t="s">
        <v>183</v>
      </c>
      <c r="AT194" s="156" t="s">
        <v>179</v>
      </c>
      <c r="AU194" s="156" t="s">
        <v>88</v>
      </c>
      <c r="AY194" s="17" t="s">
        <v>177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88</v>
      </c>
      <c r="BK194" s="157">
        <f>ROUND(I194*H194,2)</f>
        <v>0</v>
      </c>
      <c r="BL194" s="17" t="s">
        <v>183</v>
      </c>
      <c r="BM194" s="156" t="s">
        <v>261</v>
      </c>
    </row>
    <row r="195" spans="2:65" s="1" customFormat="1" ht="37.950000000000003" customHeight="1">
      <c r="B195" s="143"/>
      <c r="C195" s="144" t="s">
        <v>234</v>
      </c>
      <c r="D195" s="144" t="s">
        <v>179</v>
      </c>
      <c r="E195" s="145" t="s">
        <v>262</v>
      </c>
      <c r="F195" s="146" t="s">
        <v>263</v>
      </c>
      <c r="G195" s="147" t="s">
        <v>182</v>
      </c>
      <c r="H195" s="148">
        <v>13.305999999999999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41</v>
      </c>
      <c r="P195" s="154">
        <f>O195*H195</f>
        <v>0</v>
      </c>
      <c r="Q195" s="154">
        <v>2.4914999999999998</v>
      </c>
      <c r="R195" s="154">
        <f>Q195*H195</f>
        <v>33.151898999999993</v>
      </c>
      <c r="S195" s="154">
        <v>0</v>
      </c>
      <c r="T195" s="155">
        <f>S195*H195</f>
        <v>0</v>
      </c>
      <c r="AR195" s="156" t="s">
        <v>183</v>
      </c>
      <c r="AT195" s="156" t="s">
        <v>179</v>
      </c>
      <c r="AU195" s="156" t="s">
        <v>88</v>
      </c>
      <c r="AY195" s="17" t="s">
        <v>177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88</v>
      </c>
      <c r="BK195" s="157">
        <f>ROUND(I195*H195,2)</f>
        <v>0</v>
      </c>
      <c r="BL195" s="17" t="s">
        <v>183</v>
      </c>
      <c r="BM195" s="156" t="s">
        <v>264</v>
      </c>
    </row>
    <row r="196" spans="2:65" s="12" customFormat="1">
      <c r="B196" s="158"/>
      <c r="D196" s="159" t="s">
        <v>184</v>
      </c>
      <c r="E196" s="160" t="s">
        <v>1</v>
      </c>
      <c r="F196" s="161" t="s">
        <v>265</v>
      </c>
      <c r="H196" s="162">
        <v>2</v>
      </c>
      <c r="I196" s="163"/>
      <c r="L196" s="158"/>
      <c r="M196" s="164"/>
      <c r="T196" s="165"/>
      <c r="AT196" s="160" t="s">
        <v>184</v>
      </c>
      <c r="AU196" s="160" t="s">
        <v>88</v>
      </c>
      <c r="AV196" s="12" t="s">
        <v>88</v>
      </c>
      <c r="AW196" s="12" t="s">
        <v>31</v>
      </c>
      <c r="AX196" s="12" t="s">
        <v>75</v>
      </c>
      <c r="AY196" s="160" t="s">
        <v>177</v>
      </c>
    </row>
    <row r="197" spans="2:65" s="14" customFormat="1">
      <c r="B197" s="173"/>
      <c r="D197" s="159" t="s">
        <v>184</v>
      </c>
      <c r="E197" s="174" t="s">
        <v>1</v>
      </c>
      <c r="F197" s="175" t="s">
        <v>209</v>
      </c>
      <c r="H197" s="176">
        <v>2</v>
      </c>
      <c r="I197" s="177"/>
      <c r="L197" s="173"/>
      <c r="M197" s="178"/>
      <c r="T197" s="179"/>
      <c r="AT197" s="174" t="s">
        <v>184</v>
      </c>
      <c r="AU197" s="174" t="s">
        <v>88</v>
      </c>
      <c r="AV197" s="14" t="s">
        <v>191</v>
      </c>
      <c r="AW197" s="14" t="s">
        <v>31</v>
      </c>
      <c r="AX197" s="14" t="s">
        <v>75</v>
      </c>
      <c r="AY197" s="174" t="s">
        <v>177</v>
      </c>
    </row>
    <row r="198" spans="2:65" s="12" customFormat="1">
      <c r="B198" s="158"/>
      <c r="D198" s="159" t="s">
        <v>184</v>
      </c>
      <c r="E198" s="160" t="s">
        <v>1</v>
      </c>
      <c r="F198" s="161" t="s">
        <v>266</v>
      </c>
      <c r="H198" s="162">
        <v>0.38600000000000001</v>
      </c>
      <c r="I198" s="163"/>
      <c r="L198" s="158"/>
      <c r="M198" s="164"/>
      <c r="T198" s="165"/>
      <c r="AT198" s="160" t="s">
        <v>184</v>
      </c>
      <c r="AU198" s="160" t="s">
        <v>88</v>
      </c>
      <c r="AV198" s="12" t="s">
        <v>88</v>
      </c>
      <c r="AW198" s="12" t="s">
        <v>31</v>
      </c>
      <c r="AX198" s="12" t="s">
        <v>75</v>
      </c>
      <c r="AY198" s="160" t="s">
        <v>177</v>
      </c>
    </row>
    <row r="199" spans="2:65" s="12" customFormat="1" ht="20.399999999999999">
      <c r="B199" s="158"/>
      <c r="D199" s="159" t="s">
        <v>184</v>
      </c>
      <c r="E199" s="160" t="s">
        <v>1</v>
      </c>
      <c r="F199" s="161" t="s">
        <v>267</v>
      </c>
      <c r="H199" s="162">
        <v>0.28799999999999998</v>
      </c>
      <c r="I199" s="163"/>
      <c r="L199" s="158"/>
      <c r="M199" s="164"/>
      <c r="T199" s="165"/>
      <c r="AT199" s="160" t="s">
        <v>184</v>
      </c>
      <c r="AU199" s="160" t="s">
        <v>88</v>
      </c>
      <c r="AV199" s="12" t="s">
        <v>88</v>
      </c>
      <c r="AW199" s="12" t="s">
        <v>31</v>
      </c>
      <c r="AX199" s="12" t="s">
        <v>75</v>
      </c>
      <c r="AY199" s="160" t="s">
        <v>177</v>
      </c>
    </row>
    <row r="200" spans="2:65" s="15" customFormat="1">
      <c r="B200" s="180"/>
      <c r="D200" s="159" t="s">
        <v>184</v>
      </c>
      <c r="E200" s="181" t="s">
        <v>1</v>
      </c>
      <c r="F200" s="182" t="s">
        <v>268</v>
      </c>
      <c r="H200" s="181" t="s">
        <v>1</v>
      </c>
      <c r="I200" s="183"/>
      <c r="L200" s="180"/>
      <c r="M200" s="184"/>
      <c r="T200" s="185"/>
      <c r="AT200" s="181" t="s">
        <v>184</v>
      </c>
      <c r="AU200" s="181" t="s">
        <v>88</v>
      </c>
      <c r="AV200" s="15" t="s">
        <v>82</v>
      </c>
      <c r="AW200" s="15" t="s">
        <v>31</v>
      </c>
      <c r="AX200" s="15" t="s">
        <v>75</v>
      </c>
      <c r="AY200" s="181" t="s">
        <v>177</v>
      </c>
    </row>
    <row r="201" spans="2:65" s="12" customFormat="1" ht="20.399999999999999">
      <c r="B201" s="158"/>
      <c r="D201" s="159" t="s">
        <v>184</v>
      </c>
      <c r="E201" s="160" t="s">
        <v>1</v>
      </c>
      <c r="F201" s="161" t="s">
        <v>269</v>
      </c>
      <c r="H201" s="162">
        <v>2.5619999999999998</v>
      </c>
      <c r="I201" s="163"/>
      <c r="L201" s="158"/>
      <c r="M201" s="164"/>
      <c r="T201" s="165"/>
      <c r="AT201" s="160" t="s">
        <v>184</v>
      </c>
      <c r="AU201" s="160" t="s">
        <v>88</v>
      </c>
      <c r="AV201" s="12" t="s">
        <v>88</v>
      </c>
      <c r="AW201" s="12" t="s">
        <v>31</v>
      </c>
      <c r="AX201" s="12" t="s">
        <v>75</v>
      </c>
      <c r="AY201" s="160" t="s">
        <v>177</v>
      </c>
    </row>
    <row r="202" spans="2:65" s="15" customFormat="1">
      <c r="B202" s="180"/>
      <c r="D202" s="159" t="s">
        <v>184</v>
      </c>
      <c r="E202" s="181" t="s">
        <v>1</v>
      </c>
      <c r="F202" s="182" t="s">
        <v>270</v>
      </c>
      <c r="H202" s="181" t="s">
        <v>1</v>
      </c>
      <c r="I202" s="183"/>
      <c r="L202" s="180"/>
      <c r="M202" s="184"/>
      <c r="T202" s="185"/>
      <c r="AT202" s="181" t="s">
        <v>184</v>
      </c>
      <c r="AU202" s="181" t="s">
        <v>88</v>
      </c>
      <c r="AV202" s="15" t="s">
        <v>82</v>
      </c>
      <c r="AW202" s="15" t="s">
        <v>31</v>
      </c>
      <c r="AX202" s="15" t="s">
        <v>75</v>
      </c>
      <c r="AY202" s="181" t="s">
        <v>177</v>
      </c>
    </row>
    <row r="203" spans="2:65" s="12" customFormat="1" ht="20.399999999999999">
      <c r="B203" s="158"/>
      <c r="D203" s="159" t="s">
        <v>184</v>
      </c>
      <c r="E203" s="160" t="s">
        <v>1</v>
      </c>
      <c r="F203" s="161" t="s">
        <v>271</v>
      </c>
      <c r="H203" s="162">
        <v>3.45</v>
      </c>
      <c r="I203" s="163"/>
      <c r="L203" s="158"/>
      <c r="M203" s="164"/>
      <c r="T203" s="165"/>
      <c r="AT203" s="160" t="s">
        <v>184</v>
      </c>
      <c r="AU203" s="160" t="s">
        <v>88</v>
      </c>
      <c r="AV203" s="12" t="s">
        <v>88</v>
      </c>
      <c r="AW203" s="12" t="s">
        <v>31</v>
      </c>
      <c r="AX203" s="12" t="s">
        <v>75</v>
      </c>
      <c r="AY203" s="160" t="s">
        <v>177</v>
      </c>
    </row>
    <row r="204" spans="2:65" s="12" customFormat="1" ht="20.399999999999999">
      <c r="B204" s="158"/>
      <c r="D204" s="159" t="s">
        <v>184</v>
      </c>
      <c r="E204" s="160" t="s">
        <v>1</v>
      </c>
      <c r="F204" s="161" t="s">
        <v>272</v>
      </c>
      <c r="H204" s="162">
        <v>4.62</v>
      </c>
      <c r="I204" s="163"/>
      <c r="L204" s="158"/>
      <c r="M204" s="164"/>
      <c r="T204" s="165"/>
      <c r="AT204" s="160" t="s">
        <v>184</v>
      </c>
      <c r="AU204" s="160" t="s">
        <v>88</v>
      </c>
      <c r="AV204" s="12" t="s">
        <v>88</v>
      </c>
      <c r="AW204" s="12" t="s">
        <v>31</v>
      </c>
      <c r="AX204" s="12" t="s">
        <v>75</v>
      </c>
      <c r="AY204" s="160" t="s">
        <v>177</v>
      </c>
    </row>
    <row r="205" spans="2:65" s="14" customFormat="1">
      <c r="B205" s="173"/>
      <c r="D205" s="159" t="s">
        <v>184</v>
      </c>
      <c r="E205" s="174" t="s">
        <v>1</v>
      </c>
      <c r="F205" s="175" t="s">
        <v>209</v>
      </c>
      <c r="H205" s="176">
        <v>11.305999999999999</v>
      </c>
      <c r="I205" s="177"/>
      <c r="L205" s="173"/>
      <c r="M205" s="178"/>
      <c r="T205" s="179"/>
      <c r="AT205" s="174" t="s">
        <v>184</v>
      </c>
      <c r="AU205" s="174" t="s">
        <v>88</v>
      </c>
      <c r="AV205" s="14" t="s">
        <v>191</v>
      </c>
      <c r="AW205" s="14" t="s">
        <v>31</v>
      </c>
      <c r="AX205" s="14" t="s">
        <v>75</v>
      </c>
      <c r="AY205" s="174" t="s">
        <v>177</v>
      </c>
    </row>
    <row r="206" spans="2:65" s="13" customFormat="1">
      <c r="B206" s="166"/>
      <c r="D206" s="159" t="s">
        <v>184</v>
      </c>
      <c r="E206" s="167" t="s">
        <v>1</v>
      </c>
      <c r="F206" s="168" t="s">
        <v>186</v>
      </c>
      <c r="H206" s="169">
        <v>13.305999999999999</v>
      </c>
      <c r="I206" s="170"/>
      <c r="L206" s="166"/>
      <c r="M206" s="171"/>
      <c r="T206" s="172"/>
      <c r="AT206" s="167" t="s">
        <v>184</v>
      </c>
      <c r="AU206" s="167" t="s">
        <v>88</v>
      </c>
      <c r="AV206" s="13" t="s">
        <v>183</v>
      </c>
      <c r="AW206" s="13" t="s">
        <v>31</v>
      </c>
      <c r="AX206" s="13" t="s">
        <v>82</v>
      </c>
      <c r="AY206" s="167" t="s">
        <v>177</v>
      </c>
    </row>
    <row r="207" spans="2:65" s="1" customFormat="1" ht="49.2" customHeight="1">
      <c r="B207" s="143"/>
      <c r="C207" s="144" t="s">
        <v>273</v>
      </c>
      <c r="D207" s="144" t="s">
        <v>179</v>
      </c>
      <c r="E207" s="145" t="s">
        <v>274</v>
      </c>
      <c r="F207" s="146" t="s">
        <v>275</v>
      </c>
      <c r="G207" s="147" t="s">
        <v>182</v>
      </c>
      <c r="H207" s="148">
        <v>32.738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41</v>
      </c>
      <c r="P207" s="154">
        <f>O207*H207</f>
        <v>0</v>
      </c>
      <c r="Q207" s="154">
        <v>0.28499999999999998</v>
      </c>
      <c r="R207" s="154">
        <f>Q207*H207</f>
        <v>9.3303299999999982</v>
      </c>
      <c r="S207" s="154">
        <v>0</v>
      </c>
      <c r="T207" s="155">
        <f>S207*H207</f>
        <v>0</v>
      </c>
      <c r="AR207" s="156" t="s">
        <v>183</v>
      </c>
      <c r="AT207" s="156" t="s">
        <v>179</v>
      </c>
      <c r="AU207" s="156" t="s">
        <v>88</v>
      </c>
      <c r="AY207" s="17" t="s">
        <v>177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88</v>
      </c>
      <c r="BK207" s="157">
        <f>ROUND(I207*H207,2)</f>
        <v>0</v>
      </c>
      <c r="BL207" s="17" t="s">
        <v>183</v>
      </c>
      <c r="BM207" s="156" t="s">
        <v>276</v>
      </c>
    </row>
    <row r="208" spans="2:65" s="15" customFormat="1">
      <c r="B208" s="180"/>
      <c r="D208" s="159" t="s">
        <v>184</v>
      </c>
      <c r="E208" s="181" t="s">
        <v>1</v>
      </c>
      <c r="F208" s="182" t="s">
        <v>277</v>
      </c>
      <c r="H208" s="181" t="s">
        <v>1</v>
      </c>
      <c r="I208" s="183"/>
      <c r="L208" s="180"/>
      <c r="M208" s="184"/>
      <c r="T208" s="185"/>
      <c r="AT208" s="181" t="s">
        <v>184</v>
      </c>
      <c r="AU208" s="181" t="s">
        <v>88</v>
      </c>
      <c r="AV208" s="15" t="s">
        <v>82</v>
      </c>
      <c r="AW208" s="15" t="s">
        <v>31</v>
      </c>
      <c r="AX208" s="15" t="s">
        <v>75</v>
      </c>
      <c r="AY208" s="181" t="s">
        <v>177</v>
      </c>
    </row>
    <row r="209" spans="2:51" s="12" customFormat="1">
      <c r="B209" s="158"/>
      <c r="D209" s="159" t="s">
        <v>184</v>
      </c>
      <c r="E209" s="160" t="s">
        <v>1</v>
      </c>
      <c r="F209" s="161" t="s">
        <v>278</v>
      </c>
      <c r="H209" s="162">
        <v>1.762</v>
      </c>
      <c r="I209" s="163"/>
      <c r="L209" s="158"/>
      <c r="M209" s="164"/>
      <c r="T209" s="165"/>
      <c r="AT209" s="160" t="s">
        <v>184</v>
      </c>
      <c r="AU209" s="160" t="s">
        <v>88</v>
      </c>
      <c r="AV209" s="12" t="s">
        <v>88</v>
      </c>
      <c r="AW209" s="12" t="s">
        <v>31</v>
      </c>
      <c r="AX209" s="12" t="s">
        <v>75</v>
      </c>
      <c r="AY209" s="160" t="s">
        <v>177</v>
      </c>
    </row>
    <row r="210" spans="2:51" s="12" customFormat="1">
      <c r="B210" s="158"/>
      <c r="D210" s="159" t="s">
        <v>184</v>
      </c>
      <c r="E210" s="160" t="s">
        <v>1</v>
      </c>
      <c r="F210" s="161" t="s">
        <v>279</v>
      </c>
      <c r="H210" s="162">
        <v>1.9610000000000001</v>
      </c>
      <c r="I210" s="163"/>
      <c r="L210" s="158"/>
      <c r="M210" s="164"/>
      <c r="T210" s="165"/>
      <c r="AT210" s="160" t="s">
        <v>184</v>
      </c>
      <c r="AU210" s="160" t="s">
        <v>88</v>
      </c>
      <c r="AV210" s="12" t="s">
        <v>88</v>
      </c>
      <c r="AW210" s="12" t="s">
        <v>31</v>
      </c>
      <c r="AX210" s="12" t="s">
        <v>75</v>
      </c>
      <c r="AY210" s="160" t="s">
        <v>177</v>
      </c>
    </row>
    <row r="211" spans="2:51" s="12" customFormat="1">
      <c r="B211" s="158"/>
      <c r="D211" s="159" t="s">
        <v>184</v>
      </c>
      <c r="E211" s="160" t="s">
        <v>1</v>
      </c>
      <c r="F211" s="161" t="s">
        <v>280</v>
      </c>
      <c r="H211" s="162">
        <v>1.9550000000000001</v>
      </c>
      <c r="I211" s="163"/>
      <c r="L211" s="158"/>
      <c r="M211" s="164"/>
      <c r="T211" s="165"/>
      <c r="AT211" s="160" t="s">
        <v>184</v>
      </c>
      <c r="AU211" s="160" t="s">
        <v>88</v>
      </c>
      <c r="AV211" s="12" t="s">
        <v>88</v>
      </c>
      <c r="AW211" s="12" t="s">
        <v>31</v>
      </c>
      <c r="AX211" s="12" t="s">
        <v>75</v>
      </c>
      <c r="AY211" s="160" t="s">
        <v>177</v>
      </c>
    </row>
    <row r="212" spans="2:51" s="12" customFormat="1">
      <c r="B212" s="158"/>
      <c r="D212" s="159" t="s">
        <v>184</v>
      </c>
      <c r="E212" s="160" t="s">
        <v>1</v>
      </c>
      <c r="F212" s="161" t="s">
        <v>281</v>
      </c>
      <c r="H212" s="162">
        <v>1.8360000000000001</v>
      </c>
      <c r="I212" s="163"/>
      <c r="L212" s="158"/>
      <c r="M212" s="164"/>
      <c r="T212" s="165"/>
      <c r="AT212" s="160" t="s">
        <v>184</v>
      </c>
      <c r="AU212" s="160" t="s">
        <v>88</v>
      </c>
      <c r="AV212" s="12" t="s">
        <v>88</v>
      </c>
      <c r="AW212" s="12" t="s">
        <v>31</v>
      </c>
      <c r="AX212" s="12" t="s">
        <v>75</v>
      </c>
      <c r="AY212" s="160" t="s">
        <v>177</v>
      </c>
    </row>
    <row r="213" spans="2:51" s="12" customFormat="1">
      <c r="B213" s="158"/>
      <c r="D213" s="159" t="s">
        <v>184</v>
      </c>
      <c r="E213" s="160" t="s">
        <v>1</v>
      </c>
      <c r="F213" s="161" t="s">
        <v>282</v>
      </c>
      <c r="H213" s="162">
        <v>4.2590000000000003</v>
      </c>
      <c r="I213" s="163"/>
      <c r="L213" s="158"/>
      <c r="M213" s="164"/>
      <c r="T213" s="165"/>
      <c r="AT213" s="160" t="s">
        <v>184</v>
      </c>
      <c r="AU213" s="160" t="s">
        <v>88</v>
      </c>
      <c r="AV213" s="12" t="s">
        <v>88</v>
      </c>
      <c r="AW213" s="12" t="s">
        <v>31</v>
      </c>
      <c r="AX213" s="12" t="s">
        <v>75</v>
      </c>
      <c r="AY213" s="160" t="s">
        <v>177</v>
      </c>
    </row>
    <row r="214" spans="2:51" s="12" customFormat="1">
      <c r="B214" s="158"/>
      <c r="D214" s="159" t="s">
        <v>184</v>
      </c>
      <c r="E214" s="160" t="s">
        <v>1</v>
      </c>
      <c r="F214" s="161" t="s">
        <v>283</v>
      </c>
      <c r="H214" s="162">
        <v>1.903</v>
      </c>
      <c r="I214" s="163"/>
      <c r="L214" s="158"/>
      <c r="M214" s="164"/>
      <c r="T214" s="165"/>
      <c r="AT214" s="160" t="s">
        <v>184</v>
      </c>
      <c r="AU214" s="160" t="s">
        <v>88</v>
      </c>
      <c r="AV214" s="12" t="s">
        <v>88</v>
      </c>
      <c r="AW214" s="12" t="s">
        <v>31</v>
      </c>
      <c r="AX214" s="12" t="s">
        <v>75</v>
      </c>
      <c r="AY214" s="160" t="s">
        <v>177</v>
      </c>
    </row>
    <row r="215" spans="2:51" s="14" customFormat="1">
      <c r="B215" s="173"/>
      <c r="D215" s="159" t="s">
        <v>184</v>
      </c>
      <c r="E215" s="174" t="s">
        <v>1</v>
      </c>
      <c r="F215" s="175" t="s">
        <v>209</v>
      </c>
      <c r="H215" s="176">
        <v>13.676</v>
      </c>
      <c r="I215" s="177"/>
      <c r="L215" s="173"/>
      <c r="M215" s="178"/>
      <c r="T215" s="179"/>
      <c r="AT215" s="174" t="s">
        <v>184</v>
      </c>
      <c r="AU215" s="174" t="s">
        <v>88</v>
      </c>
      <c r="AV215" s="14" t="s">
        <v>191</v>
      </c>
      <c r="AW215" s="14" t="s">
        <v>31</v>
      </c>
      <c r="AX215" s="14" t="s">
        <v>75</v>
      </c>
      <c r="AY215" s="174" t="s">
        <v>177</v>
      </c>
    </row>
    <row r="216" spans="2:51" s="15" customFormat="1">
      <c r="B216" s="180"/>
      <c r="D216" s="159" t="s">
        <v>184</v>
      </c>
      <c r="E216" s="181" t="s">
        <v>1</v>
      </c>
      <c r="F216" s="182" t="s">
        <v>284</v>
      </c>
      <c r="H216" s="181" t="s">
        <v>1</v>
      </c>
      <c r="I216" s="183"/>
      <c r="L216" s="180"/>
      <c r="M216" s="184"/>
      <c r="T216" s="185"/>
      <c r="AT216" s="181" t="s">
        <v>184</v>
      </c>
      <c r="AU216" s="181" t="s">
        <v>88</v>
      </c>
      <c r="AV216" s="15" t="s">
        <v>82</v>
      </c>
      <c r="AW216" s="15" t="s">
        <v>31</v>
      </c>
      <c r="AX216" s="15" t="s">
        <v>75</v>
      </c>
      <c r="AY216" s="181" t="s">
        <v>177</v>
      </c>
    </row>
    <row r="217" spans="2:51" s="12" customFormat="1">
      <c r="B217" s="158"/>
      <c r="D217" s="159" t="s">
        <v>184</v>
      </c>
      <c r="E217" s="160" t="s">
        <v>1</v>
      </c>
      <c r="F217" s="161" t="s">
        <v>285</v>
      </c>
      <c r="H217" s="162">
        <v>1.7190000000000001</v>
      </c>
      <c r="I217" s="163"/>
      <c r="L217" s="158"/>
      <c r="M217" s="164"/>
      <c r="T217" s="165"/>
      <c r="AT217" s="160" t="s">
        <v>184</v>
      </c>
      <c r="AU217" s="160" t="s">
        <v>88</v>
      </c>
      <c r="AV217" s="12" t="s">
        <v>88</v>
      </c>
      <c r="AW217" s="12" t="s">
        <v>31</v>
      </c>
      <c r="AX217" s="12" t="s">
        <v>75</v>
      </c>
      <c r="AY217" s="160" t="s">
        <v>177</v>
      </c>
    </row>
    <row r="218" spans="2:51" s="12" customFormat="1">
      <c r="B218" s="158"/>
      <c r="D218" s="159" t="s">
        <v>184</v>
      </c>
      <c r="E218" s="160" t="s">
        <v>1</v>
      </c>
      <c r="F218" s="161" t="s">
        <v>286</v>
      </c>
      <c r="H218" s="162">
        <v>1.8759999999999999</v>
      </c>
      <c r="I218" s="163"/>
      <c r="L218" s="158"/>
      <c r="M218" s="164"/>
      <c r="T218" s="165"/>
      <c r="AT218" s="160" t="s">
        <v>184</v>
      </c>
      <c r="AU218" s="160" t="s">
        <v>88</v>
      </c>
      <c r="AV218" s="12" t="s">
        <v>88</v>
      </c>
      <c r="AW218" s="12" t="s">
        <v>31</v>
      </c>
      <c r="AX218" s="12" t="s">
        <v>75</v>
      </c>
      <c r="AY218" s="160" t="s">
        <v>177</v>
      </c>
    </row>
    <row r="219" spans="2:51" s="12" customFormat="1">
      <c r="B219" s="158"/>
      <c r="D219" s="159" t="s">
        <v>184</v>
      </c>
      <c r="E219" s="160" t="s">
        <v>1</v>
      </c>
      <c r="F219" s="161" t="s">
        <v>287</v>
      </c>
      <c r="H219" s="162">
        <v>1.9379999999999999</v>
      </c>
      <c r="I219" s="163"/>
      <c r="L219" s="158"/>
      <c r="M219" s="164"/>
      <c r="T219" s="165"/>
      <c r="AT219" s="160" t="s">
        <v>184</v>
      </c>
      <c r="AU219" s="160" t="s">
        <v>88</v>
      </c>
      <c r="AV219" s="12" t="s">
        <v>88</v>
      </c>
      <c r="AW219" s="12" t="s">
        <v>31</v>
      </c>
      <c r="AX219" s="12" t="s">
        <v>75</v>
      </c>
      <c r="AY219" s="160" t="s">
        <v>177</v>
      </c>
    </row>
    <row r="220" spans="2:51" s="12" customFormat="1">
      <c r="B220" s="158"/>
      <c r="D220" s="159" t="s">
        <v>184</v>
      </c>
      <c r="E220" s="160" t="s">
        <v>1</v>
      </c>
      <c r="F220" s="161" t="s">
        <v>288</v>
      </c>
      <c r="H220" s="162">
        <v>1.863</v>
      </c>
      <c r="I220" s="163"/>
      <c r="L220" s="158"/>
      <c r="M220" s="164"/>
      <c r="T220" s="165"/>
      <c r="AT220" s="160" t="s">
        <v>184</v>
      </c>
      <c r="AU220" s="160" t="s">
        <v>88</v>
      </c>
      <c r="AV220" s="12" t="s">
        <v>88</v>
      </c>
      <c r="AW220" s="12" t="s">
        <v>31</v>
      </c>
      <c r="AX220" s="12" t="s">
        <v>75</v>
      </c>
      <c r="AY220" s="160" t="s">
        <v>177</v>
      </c>
    </row>
    <row r="221" spans="2:51" s="12" customFormat="1">
      <c r="B221" s="158"/>
      <c r="D221" s="159" t="s">
        <v>184</v>
      </c>
      <c r="E221" s="160" t="s">
        <v>1</v>
      </c>
      <c r="F221" s="161" t="s">
        <v>289</v>
      </c>
      <c r="H221" s="162">
        <v>1.877</v>
      </c>
      <c r="I221" s="163"/>
      <c r="L221" s="158"/>
      <c r="M221" s="164"/>
      <c r="T221" s="165"/>
      <c r="AT221" s="160" t="s">
        <v>184</v>
      </c>
      <c r="AU221" s="160" t="s">
        <v>88</v>
      </c>
      <c r="AV221" s="12" t="s">
        <v>88</v>
      </c>
      <c r="AW221" s="12" t="s">
        <v>31</v>
      </c>
      <c r="AX221" s="12" t="s">
        <v>75</v>
      </c>
      <c r="AY221" s="160" t="s">
        <v>177</v>
      </c>
    </row>
    <row r="222" spans="2:51" s="12" customFormat="1">
      <c r="B222" s="158"/>
      <c r="D222" s="159" t="s">
        <v>184</v>
      </c>
      <c r="E222" s="160" t="s">
        <v>1</v>
      </c>
      <c r="F222" s="161" t="s">
        <v>290</v>
      </c>
      <c r="H222" s="162">
        <v>0.57399999999999995</v>
      </c>
      <c r="I222" s="163"/>
      <c r="L222" s="158"/>
      <c r="M222" s="164"/>
      <c r="T222" s="165"/>
      <c r="AT222" s="160" t="s">
        <v>184</v>
      </c>
      <c r="AU222" s="160" t="s">
        <v>88</v>
      </c>
      <c r="AV222" s="12" t="s">
        <v>88</v>
      </c>
      <c r="AW222" s="12" t="s">
        <v>31</v>
      </c>
      <c r="AX222" s="12" t="s">
        <v>75</v>
      </c>
      <c r="AY222" s="160" t="s">
        <v>177</v>
      </c>
    </row>
    <row r="223" spans="2:51" s="12" customFormat="1">
      <c r="B223" s="158"/>
      <c r="D223" s="159" t="s">
        <v>184</v>
      </c>
      <c r="E223" s="160" t="s">
        <v>1</v>
      </c>
      <c r="F223" s="161" t="s">
        <v>291</v>
      </c>
      <c r="H223" s="162">
        <v>1.925</v>
      </c>
      <c r="I223" s="163"/>
      <c r="L223" s="158"/>
      <c r="M223" s="164"/>
      <c r="T223" s="165"/>
      <c r="AT223" s="160" t="s">
        <v>184</v>
      </c>
      <c r="AU223" s="160" t="s">
        <v>88</v>
      </c>
      <c r="AV223" s="12" t="s">
        <v>88</v>
      </c>
      <c r="AW223" s="12" t="s">
        <v>31</v>
      </c>
      <c r="AX223" s="12" t="s">
        <v>75</v>
      </c>
      <c r="AY223" s="160" t="s">
        <v>177</v>
      </c>
    </row>
    <row r="224" spans="2:51" s="12" customFormat="1">
      <c r="B224" s="158"/>
      <c r="D224" s="159" t="s">
        <v>184</v>
      </c>
      <c r="E224" s="160" t="s">
        <v>1</v>
      </c>
      <c r="F224" s="161" t="s">
        <v>292</v>
      </c>
      <c r="H224" s="162">
        <v>1.29</v>
      </c>
      <c r="I224" s="163"/>
      <c r="L224" s="158"/>
      <c r="M224" s="164"/>
      <c r="T224" s="165"/>
      <c r="AT224" s="160" t="s">
        <v>184</v>
      </c>
      <c r="AU224" s="160" t="s">
        <v>88</v>
      </c>
      <c r="AV224" s="12" t="s">
        <v>88</v>
      </c>
      <c r="AW224" s="12" t="s">
        <v>31</v>
      </c>
      <c r="AX224" s="12" t="s">
        <v>75</v>
      </c>
      <c r="AY224" s="160" t="s">
        <v>177</v>
      </c>
    </row>
    <row r="225" spans="2:65" s="14" customFormat="1">
      <c r="B225" s="173"/>
      <c r="D225" s="159" t="s">
        <v>184</v>
      </c>
      <c r="E225" s="174" t="s">
        <v>1</v>
      </c>
      <c r="F225" s="175" t="s">
        <v>209</v>
      </c>
      <c r="H225" s="176">
        <v>13.061999999999999</v>
      </c>
      <c r="I225" s="177"/>
      <c r="L225" s="173"/>
      <c r="M225" s="178"/>
      <c r="T225" s="179"/>
      <c r="AT225" s="174" t="s">
        <v>184</v>
      </c>
      <c r="AU225" s="174" t="s">
        <v>88</v>
      </c>
      <c r="AV225" s="14" t="s">
        <v>191</v>
      </c>
      <c r="AW225" s="14" t="s">
        <v>31</v>
      </c>
      <c r="AX225" s="14" t="s">
        <v>75</v>
      </c>
      <c r="AY225" s="174" t="s">
        <v>177</v>
      </c>
    </row>
    <row r="226" spans="2:65" s="12" customFormat="1" ht="20.399999999999999">
      <c r="B226" s="158"/>
      <c r="D226" s="159" t="s">
        <v>184</v>
      </c>
      <c r="E226" s="160" t="s">
        <v>1</v>
      </c>
      <c r="F226" s="161" t="s">
        <v>293</v>
      </c>
      <c r="H226" s="162">
        <v>6</v>
      </c>
      <c r="I226" s="163"/>
      <c r="L226" s="158"/>
      <c r="M226" s="164"/>
      <c r="T226" s="165"/>
      <c r="AT226" s="160" t="s">
        <v>184</v>
      </c>
      <c r="AU226" s="160" t="s">
        <v>88</v>
      </c>
      <c r="AV226" s="12" t="s">
        <v>88</v>
      </c>
      <c r="AW226" s="12" t="s">
        <v>31</v>
      </c>
      <c r="AX226" s="12" t="s">
        <v>75</v>
      </c>
      <c r="AY226" s="160" t="s">
        <v>177</v>
      </c>
    </row>
    <row r="227" spans="2:65" s="13" customFormat="1">
      <c r="B227" s="166"/>
      <c r="D227" s="159" t="s">
        <v>184</v>
      </c>
      <c r="E227" s="167" t="s">
        <v>1</v>
      </c>
      <c r="F227" s="168" t="s">
        <v>186</v>
      </c>
      <c r="H227" s="169">
        <v>32.738</v>
      </c>
      <c r="I227" s="170"/>
      <c r="L227" s="166"/>
      <c r="M227" s="171"/>
      <c r="T227" s="172"/>
      <c r="AT227" s="167" t="s">
        <v>184</v>
      </c>
      <c r="AU227" s="167" t="s">
        <v>88</v>
      </c>
      <c r="AV227" s="13" t="s">
        <v>183</v>
      </c>
      <c r="AW227" s="13" t="s">
        <v>31</v>
      </c>
      <c r="AX227" s="13" t="s">
        <v>82</v>
      </c>
      <c r="AY227" s="167" t="s">
        <v>177</v>
      </c>
    </row>
    <row r="228" spans="2:65" s="1" customFormat="1" ht="24.15" customHeight="1">
      <c r="B228" s="143"/>
      <c r="C228" s="144" t="s">
        <v>7</v>
      </c>
      <c r="D228" s="144" t="s">
        <v>179</v>
      </c>
      <c r="E228" s="145" t="s">
        <v>294</v>
      </c>
      <c r="F228" s="146" t="s">
        <v>295</v>
      </c>
      <c r="G228" s="147" t="s">
        <v>205</v>
      </c>
      <c r="H228" s="148">
        <v>4.25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41</v>
      </c>
      <c r="P228" s="154">
        <f>O228*H228</f>
        <v>0</v>
      </c>
      <c r="Q228" s="154">
        <v>0.10767</v>
      </c>
      <c r="R228" s="154">
        <f>Q228*H228</f>
        <v>0.45759749999999999</v>
      </c>
      <c r="S228" s="154">
        <v>0</v>
      </c>
      <c r="T228" s="155">
        <f>S228*H228</f>
        <v>0</v>
      </c>
      <c r="AR228" s="156" t="s">
        <v>183</v>
      </c>
      <c r="AT228" s="156" t="s">
        <v>179</v>
      </c>
      <c r="AU228" s="156" t="s">
        <v>88</v>
      </c>
      <c r="AY228" s="17" t="s">
        <v>177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88</v>
      </c>
      <c r="BK228" s="157">
        <f>ROUND(I228*H228,2)</f>
        <v>0</v>
      </c>
      <c r="BL228" s="17" t="s">
        <v>183</v>
      </c>
      <c r="BM228" s="156" t="s">
        <v>296</v>
      </c>
    </row>
    <row r="229" spans="2:65" s="12" customFormat="1">
      <c r="B229" s="158"/>
      <c r="D229" s="159" t="s">
        <v>184</v>
      </c>
      <c r="E229" s="160" t="s">
        <v>1</v>
      </c>
      <c r="F229" s="161" t="s">
        <v>297</v>
      </c>
      <c r="H229" s="162">
        <v>4.25</v>
      </c>
      <c r="I229" s="163"/>
      <c r="L229" s="158"/>
      <c r="M229" s="164"/>
      <c r="T229" s="165"/>
      <c r="AT229" s="160" t="s">
        <v>184</v>
      </c>
      <c r="AU229" s="160" t="s">
        <v>88</v>
      </c>
      <c r="AV229" s="12" t="s">
        <v>88</v>
      </c>
      <c r="AW229" s="12" t="s">
        <v>31</v>
      </c>
      <c r="AX229" s="12" t="s">
        <v>75</v>
      </c>
      <c r="AY229" s="160" t="s">
        <v>177</v>
      </c>
    </row>
    <row r="230" spans="2:65" s="13" customFormat="1">
      <c r="B230" s="166"/>
      <c r="D230" s="159" t="s">
        <v>184</v>
      </c>
      <c r="E230" s="167" t="s">
        <v>1</v>
      </c>
      <c r="F230" s="168" t="s">
        <v>186</v>
      </c>
      <c r="H230" s="169">
        <v>4.25</v>
      </c>
      <c r="I230" s="170"/>
      <c r="L230" s="166"/>
      <c r="M230" s="171"/>
      <c r="T230" s="172"/>
      <c r="AT230" s="167" t="s">
        <v>184</v>
      </c>
      <c r="AU230" s="167" t="s">
        <v>88</v>
      </c>
      <c r="AV230" s="13" t="s">
        <v>183</v>
      </c>
      <c r="AW230" s="13" t="s">
        <v>31</v>
      </c>
      <c r="AX230" s="13" t="s">
        <v>82</v>
      </c>
      <c r="AY230" s="167" t="s">
        <v>177</v>
      </c>
    </row>
    <row r="231" spans="2:65" s="11" customFormat="1" ht="22.95" customHeight="1">
      <c r="B231" s="131"/>
      <c r="D231" s="132" t="s">
        <v>74</v>
      </c>
      <c r="E231" s="141" t="s">
        <v>183</v>
      </c>
      <c r="F231" s="141" t="s">
        <v>298</v>
      </c>
      <c r="I231" s="134"/>
      <c r="J231" s="142">
        <f>BK231</f>
        <v>0</v>
      </c>
      <c r="L231" s="131"/>
      <c r="M231" s="136"/>
      <c r="P231" s="137">
        <f>SUM(P232:P262)</f>
        <v>0</v>
      </c>
      <c r="R231" s="137">
        <f>SUM(R232:R262)</f>
        <v>100.04311872</v>
      </c>
      <c r="T231" s="138">
        <f>SUM(T232:T262)</f>
        <v>0</v>
      </c>
      <c r="AR231" s="132" t="s">
        <v>82</v>
      </c>
      <c r="AT231" s="139" t="s">
        <v>74</v>
      </c>
      <c r="AU231" s="139" t="s">
        <v>82</v>
      </c>
      <c r="AY231" s="132" t="s">
        <v>177</v>
      </c>
      <c r="BK231" s="140">
        <f>SUM(BK232:BK262)</f>
        <v>0</v>
      </c>
    </row>
    <row r="232" spans="2:65" s="1" customFormat="1" ht="34.200000000000003">
      <c r="B232" s="143"/>
      <c r="C232" s="144" t="s">
        <v>299</v>
      </c>
      <c r="D232" s="144" t="s">
        <v>179</v>
      </c>
      <c r="E232" s="145" t="s">
        <v>300</v>
      </c>
      <c r="F232" s="146" t="s">
        <v>4487</v>
      </c>
      <c r="G232" s="147" t="s">
        <v>205</v>
      </c>
      <c r="H232" s="148">
        <v>86.667000000000002</v>
      </c>
      <c r="I232" s="149"/>
      <c r="J232" s="150">
        <f>ROUND(I232*H232,2)</f>
        <v>0</v>
      </c>
      <c r="K232" s="151"/>
      <c r="L232" s="32"/>
      <c r="M232" s="152" t="s">
        <v>1</v>
      </c>
      <c r="N232" s="153" t="s">
        <v>41</v>
      </c>
      <c r="P232" s="154">
        <f>O232*H232</f>
        <v>0</v>
      </c>
      <c r="Q232" s="154">
        <v>0.57599999999999996</v>
      </c>
      <c r="R232" s="154">
        <f>Q232*H232</f>
        <v>49.920192</v>
      </c>
      <c r="S232" s="154">
        <v>0</v>
      </c>
      <c r="T232" s="155">
        <f>S232*H232</f>
        <v>0</v>
      </c>
      <c r="AR232" s="156" t="s">
        <v>183</v>
      </c>
      <c r="AT232" s="156" t="s">
        <v>179</v>
      </c>
      <c r="AU232" s="156" t="s">
        <v>88</v>
      </c>
      <c r="AY232" s="17" t="s">
        <v>177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88</v>
      </c>
      <c r="BK232" s="157">
        <f>ROUND(I232*H232,2)</f>
        <v>0</v>
      </c>
      <c r="BL232" s="17" t="s">
        <v>183</v>
      </c>
      <c r="BM232" s="156" t="s">
        <v>301</v>
      </c>
    </row>
    <row r="233" spans="2:65" s="12" customFormat="1">
      <c r="B233" s="158"/>
      <c r="D233" s="159" t="s">
        <v>184</v>
      </c>
      <c r="E233" s="160" t="s">
        <v>1</v>
      </c>
      <c r="F233" s="161" t="s">
        <v>302</v>
      </c>
      <c r="H233" s="162">
        <v>86.667000000000002</v>
      </c>
      <c r="I233" s="163"/>
      <c r="L233" s="158"/>
      <c r="M233" s="164"/>
      <c r="T233" s="165"/>
      <c r="AT233" s="160" t="s">
        <v>184</v>
      </c>
      <c r="AU233" s="160" t="s">
        <v>88</v>
      </c>
      <c r="AV233" s="12" t="s">
        <v>88</v>
      </c>
      <c r="AW233" s="12" t="s">
        <v>31</v>
      </c>
      <c r="AX233" s="12" t="s">
        <v>75</v>
      </c>
      <c r="AY233" s="160" t="s">
        <v>177</v>
      </c>
    </row>
    <row r="234" spans="2:65" s="15" customFormat="1" ht="20.399999999999999">
      <c r="B234" s="180"/>
      <c r="D234" s="159" t="s">
        <v>184</v>
      </c>
      <c r="E234" s="181" t="s">
        <v>1</v>
      </c>
      <c r="F234" s="182" t="s">
        <v>4490</v>
      </c>
      <c r="H234" s="181" t="s">
        <v>1</v>
      </c>
      <c r="I234" s="183"/>
      <c r="L234" s="180"/>
      <c r="M234" s="184"/>
      <c r="T234" s="185"/>
      <c r="AT234" s="181" t="s">
        <v>184</v>
      </c>
      <c r="AU234" s="181" t="s">
        <v>88</v>
      </c>
      <c r="AV234" s="15" t="s">
        <v>82</v>
      </c>
      <c r="AW234" s="15" t="s">
        <v>31</v>
      </c>
      <c r="AX234" s="15" t="s">
        <v>75</v>
      </c>
      <c r="AY234" s="181" t="s">
        <v>177</v>
      </c>
    </row>
    <row r="235" spans="2:65" s="13" customFormat="1">
      <c r="B235" s="166"/>
      <c r="D235" s="159" t="s">
        <v>184</v>
      </c>
      <c r="E235" s="167" t="s">
        <v>1</v>
      </c>
      <c r="F235" s="168" t="s">
        <v>186</v>
      </c>
      <c r="H235" s="169">
        <v>86.667000000000002</v>
      </c>
      <c r="I235" s="170"/>
      <c r="L235" s="166"/>
      <c r="M235" s="171"/>
      <c r="T235" s="172"/>
      <c r="AT235" s="167" t="s">
        <v>184</v>
      </c>
      <c r="AU235" s="167" t="s">
        <v>88</v>
      </c>
      <c r="AV235" s="13" t="s">
        <v>183</v>
      </c>
      <c r="AW235" s="13" t="s">
        <v>31</v>
      </c>
      <c r="AX235" s="13" t="s">
        <v>82</v>
      </c>
      <c r="AY235" s="167" t="s">
        <v>177</v>
      </c>
    </row>
    <row r="236" spans="2:65" s="1" customFormat="1" ht="33" customHeight="1">
      <c r="B236" s="143"/>
      <c r="C236" s="144" t="s">
        <v>243</v>
      </c>
      <c r="D236" s="144" t="s">
        <v>179</v>
      </c>
      <c r="E236" s="145" t="s">
        <v>303</v>
      </c>
      <c r="F236" s="146" t="s">
        <v>304</v>
      </c>
      <c r="G236" s="147" t="s">
        <v>205</v>
      </c>
      <c r="H236" s="148">
        <v>230.80799999999999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41</v>
      </c>
      <c r="P236" s="154">
        <f>O236*H236</f>
        <v>0</v>
      </c>
      <c r="Q236" s="154">
        <v>1.5180000000000001E-2</v>
      </c>
      <c r="R236" s="154">
        <f>Q236*H236</f>
        <v>3.5036654400000002</v>
      </c>
      <c r="S236" s="154">
        <v>0</v>
      </c>
      <c r="T236" s="155">
        <f>S236*H236</f>
        <v>0</v>
      </c>
      <c r="AR236" s="156" t="s">
        <v>183</v>
      </c>
      <c r="AT236" s="156" t="s">
        <v>179</v>
      </c>
      <c r="AU236" s="156" t="s">
        <v>88</v>
      </c>
      <c r="AY236" s="17" t="s">
        <v>177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88</v>
      </c>
      <c r="BK236" s="157">
        <f>ROUND(I236*H236,2)</f>
        <v>0</v>
      </c>
      <c r="BL236" s="17" t="s">
        <v>183</v>
      </c>
      <c r="BM236" s="156" t="s">
        <v>305</v>
      </c>
    </row>
    <row r="237" spans="2:65" s="15" customFormat="1">
      <c r="B237" s="180"/>
      <c r="D237" s="159" t="s">
        <v>184</v>
      </c>
      <c r="E237" s="181" t="s">
        <v>1</v>
      </c>
      <c r="F237" s="182" t="s">
        <v>306</v>
      </c>
      <c r="H237" s="181" t="s">
        <v>1</v>
      </c>
      <c r="I237" s="183"/>
      <c r="L237" s="180"/>
      <c r="M237" s="184"/>
      <c r="T237" s="185"/>
      <c r="AT237" s="181" t="s">
        <v>184</v>
      </c>
      <c r="AU237" s="181" t="s">
        <v>88</v>
      </c>
      <c r="AV237" s="15" t="s">
        <v>82</v>
      </c>
      <c r="AW237" s="15" t="s">
        <v>31</v>
      </c>
      <c r="AX237" s="15" t="s">
        <v>75</v>
      </c>
      <c r="AY237" s="181" t="s">
        <v>177</v>
      </c>
    </row>
    <row r="238" spans="2:65" s="12" customFormat="1" ht="20.399999999999999">
      <c r="B238" s="158"/>
      <c r="D238" s="159" t="s">
        <v>184</v>
      </c>
      <c r="E238" s="160" t="s">
        <v>1</v>
      </c>
      <c r="F238" s="161" t="s">
        <v>307</v>
      </c>
      <c r="H238" s="162">
        <v>230.80799999999999</v>
      </c>
      <c r="I238" s="163"/>
      <c r="L238" s="158"/>
      <c r="M238" s="164"/>
      <c r="T238" s="165"/>
      <c r="AT238" s="160" t="s">
        <v>184</v>
      </c>
      <c r="AU238" s="160" t="s">
        <v>88</v>
      </c>
      <c r="AV238" s="12" t="s">
        <v>88</v>
      </c>
      <c r="AW238" s="12" t="s">
        <v>31</v>
      </c>
      <c r="AX238" s="12" t="s">
        <v>75</v>
      </c>
      <c r="AY238" s="160" t="s">
        <v>177</v>
      </c>
    </row>
    <row r="239" spans="2:65" s="13" customFormat="1">
      <c r="B239" s="166"/>
      <c r="D239" s="159" t="s">
        <v>184</v>
      </c>
      <c r="E239" s="167" t="s">
        <v>1</v>
      </c>
      <c r="F239" s="168" t="s">
        <v>186</v>
      </c>
      <c r="H239" s="169">
        <v>230.80799999999999</v>
      </c>
      <c r="I239" s="170"/>
      <c r="L239" s="166"/>
      <c r="M239" s="171"/>
      <c r="T239" s="172"/>
      <c r="AT239" s="167" t="s">
        <v>184</v>
      </c>
      <c r="AU239" s="167" t="s">
        <v>88</v>
      </c>
      <c r="AV239" s="13" t="s">
        <v>183</v>
      </c>
      <c r="AW239" s="13" t="s">
        <v>31</v>
      </c>
      <c r="AX239" s="13" t="s">
        <v>82</v>
      </c>
      <c r="AY239" s="167" t="s">
        <v>177</v>
      </c>
    </row>
    <row r="240" spans="2:65" s="1" customFormat="1" ht="33" customHeight="1">
      <c r="B240" s="143"/>
      <c r="C240" s="144" t="s">
        <v>308</v>
      </c>
      <c r="D240" s="144" t="s">
        <v>179</v>
      </c>
      <c r="E240" s="145" t="s">
        <v>309</v>
      </c>
      <c r="F240" s="146" t="s">
        <v>310</v>
      </c>
      <c r="G240" s="147" t="s">
        <v>205</v>
      </c>
      <c r="H240" s="148">
        <v>230.80799999999999</v>
      </c>
      <c r="I240" s="149"/>
      <c r="J240" s="150">
        <f t="shared" ref="J240:J245" si="0">ROUND(I240*H240,2)</f>
        <v>0</v>
      </c>
      <c r="K240" s="151"/>
      <c r="L240" s="32"/>
      <c r="M240" s="152" t="s">
        <v>1</v>
      </c>
      <c r="N240" s="153" t="s">
        <v>41</v>
      </c>
      <c r="P240" s="154">
        <f t="shared" ref="P240:P245" si="1">O240*H240</f>
        <v>0</v>
      </c>
      <c r="Q240" s="154">
        <v>0</v>
      </c>
      <c r="R240" s="154">
        <f t="shared" ref="R240:R245" si="2">Q240*H240</f>
        <v>0</v>
      </c>
      <c r="S240" s="154">
        <v>0</v>
      </c>
      <c r="T240" s="155">
        <f t="shared" ref="T240:T245" si="3">S240*H240</f>
        <v>0</v>
      </c>
      <c r="AR240" s="156" t="s">
        <v>183</v>
      </c>
      <c r="AT240" s="156" t="s">
        <v>179</v>
      </c>
      <c r="AU240" s="156" t="s">
        <v>88</v>
      </c>
      <c r="AY240" s="17" t="s">
        <v>177</v>
      </c>
      <c r="BE240" s="157">
        <f t="shared" ref="BE240:BE245" si="4">IF(N240="základná",J240,0)</f>
        <v>0</v>
      </c>
      <c r="BF240" s="157">
        <f t="shared" ref="BF240:BF245" si="5">IF(N240="znížená",J240,0)</f>
        <v>0</v>
      </c>
      <c r="BG240" s="157">
        <f t="shared" ref="BG240:BG245" si="6">IF(N240="zákl. prenesená",J240,0)</f>
        <v>0</v>
      </c>
      <c r="BH240" s="157">
        <f t="shared" ref="BH240:BH245" si="7">IF(N240="zníž. prenesená",J240,0)</f>
        <v>0</v>
      </c>
      <c r="BI240" s="157">
        <f t="shared" ref="BI240:BI245" si="8">IF(N240="nulová",J240,0)</f>
        <v>0</v>
      </c>
      <c r="BJ240" s="17" t="s">
        <v>88</v>
      </c>
      <c r="BK240" s="157">
        <f t="shared" ref="BK240:BK245" si="9">ROUND(I240*H240,2)</f>
        <v>0</v>
      </c>
      <c r="BL240" s="17" t="s">
        <v>183</v>
      </c>
      <c r="BM240" s="156" t="s">
        <v>311</v>
      </c>
    </row>
    <row r="241" spans="2:65" s="1" customFormat="1" ht="24.15" customHeight="1">
      <c r="B241" s="143"/>
      <c r="C241" s="144" t="s">
        <v>248</v>
      </c>
      <c r="D241" s="144" t="s">
        <v>179</v>
      </c>
      <c r="E241" s="145" t="s">
        <v>312</v>
      </c>
      <c r="F241" s="146" t="s">
        <v>313</v>
      </c>
      <c r="G241" s="147" t="s">
        <v>205</v>
      </c>
      <c r="H241" s="148">
        <v>230.80799999999999</v>
      </c>
      <c r="I241" s="149"/>
      <c r="J241" s="150">
        <f t="shared" si="0"/>
        <v>0</v>
      </c>
      <c r="K241" s="151"/>
      <c r="L241" s="32"/>
      <c r="M241" s="152" t="s">
        <v>1</v>
      </c>
      <c r="N241" s="153" t="s">
        <v>41</v>
      </c>
      <c r="P241" s="154">
        <f t="shared" si="1"/>
        <v>0</v>
      </c>
      <c r="Q241" s="154">
        <v>5.45E-3</v>
      </c>
      <c r="R241" s="154">
        <f t="shared" si="2"/>
        <v>1.2579035999999999</v>
      </c>
      <c r="S241" s="154">
        <v>0</v>
      </c>
      <c r="T241" s="155">
        <f t="shared" si="3"/>
        <v>0</v>
      </c>
      <c r="AR241" s="156" t="s">
        <v>183</v>
      </c>
      <c r="AT241" s="156" t="s">
        <v>179</v>
      </c>
      <c r="AU241" s="156" t="s">
        <v>88</v>
      </c>
      <c r="AY241" s="17" t="s">
        <v>177</v>
      </c>
      <c r="BE241" s="157">
        <f t="shared" si="4"/>
        <v>0</v>
      </c>
      <c r="BF241" s="157">
        <f t="shared" si="5"/>
        <v>0</v>
      </c>
      <c r="BG241" s="157">
        <f t="shared" si="6"/>
        <v>0</v>
      </c>
      <c r="BH241" s="157">
        <f t="shared" si="7"/>
        <v>0</v>
      </c>
      <c r="BI241" s="157">
        <f t="shared" si="8"/>
        <v>0</v>
      </c>
      <c r="BJ241" s="17" t="s">
        <v>88</v>
      </c>
      <c r="BK241" s="157">
        <f t="shared" si="9"/>
        <v>0</v>
      </c>
      <c r="BL241" s="17" t="s">
        <v>183</v>
      </c>
      <c r="BM241" s="156" t="s">
        <v>314</v>
      </c>
    </row>
    <row r="242" spans="2:65" s="1" customFormat="1" ht="24.15" customHeight="1">
      <c r="B242" s="143"/>
      <c r="C242" s="144" t="s">
        <v>315</v>
      </c>
      <c r="D242" s="144" t="s">
        <v>179</v>
      </c>
      <c r="E242" s="145" t="s">
        <v>316</v>
      </c>
      <c r="F242" s="146" t="s">
        <v>317</v>
      </c>
      <c r="G242" s="147" t="s">
        <v>205</v>
      </c>
      <c r="H242" s="148">
        <v>230.80799999999999</v>
      </c>
      <c r="I242" s="149"/>
      <c r="J242" s="150">
        <f t="shared" si="0"/>
        <v>0</v>
      </c>
      <c r="K242" s="151"/>
      <c r="L242" s="32"/>
      <c r="M242" s="152" t="s">
        <v>1</v>
      </c>
      <c r="N242" s="153" t="s">
        <v>41</v>
      </c>
      <c r="P242" s="154">
        <f t="shared" si="1"/>
        <v>0</v>
      </c>
      <c r="Q242" s="154">
        <v>0</v>
      </c>
      <c r="R242" s="154">
        <f t="shared" si="2"/>
        <v>0</v>
      </c>
      <c r="S242" s="154">
        <v>0</v>
      </c>
      <c r="T242" s="155">
        <f t="shared" si="3"/>
        <v>0</v>
      </c>
      <c r="AR242" s="156" t="s">
        <v>183</v>
      </c>
      <c r="AT242" s="156" t="s">
        <v>179</v>
      </c>
      <c r="AU242" s="156" t="s">
        <v>88</v>
      </c>
      <c r="AY242" s="17" t="s">
        <v>177</v>
      </c>
      <c r="BE242" s="157">
        <f t="shared" si="4"/>
        <v>0</v>
      </c>
      <c r="BF242" s="157">
        <f t="shared" si="5"/>
        <v>0</v>
      </c>
      <c r="BG242" s="157">
        <f t="shared" si="6"/>
        <v>0</v>
      </c>
      <c r="BH242" s="157">
        <f t="shared" si="7"/>
        <v>0</v>
      </c>
      <c r="BI242" s="157">
        <f t="shared" si="8"/>
        <v>0</v>
      </c>
      <c r="BJ242" s="17" t="s">
        <v>88</v>
      </c>
      <c r="BK242" s="157">
        <f t="shared" si="9"/>
        <v>0</v>
      </c>
      <c r="BL242" s="17" t="s">
        <v>183</v>
      </c>
      <c r="BM242" s="156" t="s">
        <v>318</v>
      </c>
    </row>
    <row r="243" spans="2:65" s="1" customFormat="1" ht="24.15" customHeight="1">
      <c r="B243" s="143"/>
      <c r="C243" s="144" t="s">
        <v>252</v>
      </c>
      <c r="D243" s="144" t="s">
        <v>179</v>
      </c>
      <c r="E243" s="145" t="s">
        <v>319</v>
      </c>
      <c r="F243" s="146" t="s">
        <v>320</v>
      </c>
      <c r="G243" s="147" t="s">
        <v>205</v>
      </c>
      <c r="H243" s="148">
        <v>12</v>
      </c>
      <c r="I243" s="149"/>
      <c r="J243" s="150">
        <f t="shared" si="0"/>
        <v>0</v>
      </c>
      <c r="K243" s="151"/>
      <c r="L243" s="32"/>
      <c r="M243" s="152" t="s">
        <v>1</v>
      </c>
      <c r="N243" s="153" t="s">
        <v>41</v>
      </c>
      <c r="P243" s="154">
        <f t="shared" si="1"/>
        <v>0</v>
      </c>
      <c r="Q243" s="154">
        <v>1.15E-2</v>
      </c>
      <c r="R243" s="154">
        <f t="shared" si="2"/>
        <v>0.13800000000000001</v>
      </c>
      <c r="S243" s="154">
        <v>0</v>
      </c>
      <c r="T243" s="155">
        <f t="shared" si="3"/>
        <v>0</v>
      </c>
      <c r="AR243" s="156" t="s">
        <v>183</v>
      </c>
      <c r="AT243" s="156" t="s">
        <v>179</v>
      </c>
      <c r="AU243" s="156" t="s">
        <v>88</v>
      </c>
      <c r="AY243" s="17" t="s">
        <v>177</v>
      </c>
      <c r="BE243" s="157">
        <f t="shared" si="4"/>
        <v>0</v>
      </c>
      <c r="BF243" s="157">
        <f t="shared" si="5"/>
        <v>0</v>
      </c>
      <c r="BG243" s="157">
        <f t="shared" si="6"/>
        <v>0</v>
      </c>
      <c r="BH243" s="157">
        <f t="shared" si="7"/>
        <v>0</v>
      </c>
      <c r="BI243" s="157">
        <f t="shared" si="8"/>
        <v>0</v>
      </c>
      <c r="BJ243" s="17" t="s">
        <v>88</v>
      </c>
      <c r="BK243" s="157">
        <f t="shared" si="9"/>
        <v>0</v>
      </c>
      <c r="BL243" s="17" t="s">
        <v>183</v>
      </c>
      <c r="BM243" s="156" t="s">
        <v>321</v>
      </c>
    </row>
    <row r="244" spans="2:65" s="1" customFormat="1" ht="24.15" customHeight="1">
      <c r="B244" s="143"/>
      <c r="C244" s="144" t="s">
        <v>322</v>
      </c>
      <c r="D244" s="144" t="s">
        <v>179</v>
      </c>
      <c r="E244" s="145" t="s">
        <v>323</v>
      </c>
      <c r="F244" s="146" t="s">
        <v>324</v>
      </c>
      <c r="G244" s="147" t="s">
        <v>205</v>
      </c>
      <c r="H244" s="148">
        <v>12</v>
      </c>
      <c r="I244" s="149"/>
      <c r="J244" s="150">
        <f t="shared" si="0"/>
        <v>0</v>
      </c>
      <c r="K244" s="151"/>
      <c r="L244" s="32"/>
      <c r="M244" s="152" t="s">
        <v>1</v>
      </c>
      <c r="N244" s="153" t="s">
        <v>41</v>
      </c>
      <c r="P244" s="154">
        <f t="shared" si="1"/>
        <v>0</v>
      </c>
      <c r="Q244" s="154">
        <v>0</v>
      </c>
      <c r="R244" s="154">
        <f t="shared" si="2"/>
        <v>0</v>
      </c>
      <c r="S244" s="154">
        <v>0</v>
      </c>
      <c r="T244" s="155">
        <f t="shared" si="3"/>
        <v>0</v>
      </c>
      <c r="AR244" s="156" t="s">
        <v>183</v>
      </c>
      <c r="AT244" s="156" t="s">
        <v>179</v>
      </c>
      <c r="AU244" s="156" t="s">
        <v>88</v>
      </c>
      <c r="AY244" s="17" t="s">
        <v>177</v>
      </c>
      <c r="BE244" s="157">
        <f t="shared" si="4"/>
        <v>0</v>
      </c>
      <c r="BF244" s="157">
        <f t="shared" si="5"/>
        <v>0</v>
      </c>
      <c r="BG244" s="157">
        <f t="shared" si="6"/>
        <v>0</v>
      </c>
      <c r="BH244" s="157">
        <f t="shared" si="7"/>
        <v>0</v>
      </c>
      <c r="BI244" s="157">
        <f t="shared" si="8"/>
        <v>0</v>
      </c>
      <c r="BJ244" s="17" t="s">
        <v>88</v>
      </c>
      <c r="BK244" s="157">
        <f t="shared" si="9"/>
        <v>0</v>
      </c>
      <c r="BL244" s="17" t="s">
        <v>183</v>
      </c>
      <c r="BM244" s="156" t="s">
        <v>325</v>
      </c>
    </row>
    <row r="245" spans="2:65" s="1" customFormat="1" ht="24.15" customHeight="1">
      <c r="B245" s="143"/>
      <c r="C245" s="144" t="s">
        <v>255</v>
      </c>
      <c r="D245" s="144" t="s">
        <v>179</v>
      </c>
      <c r="E245" s="145" t="s">
        <v>326</v>
      </c>
      <c r="F245" s="146" t="s">
        <v>327</v>
      </c>
      <c r="G245" s="147" t="s">
        <v>205</v>
      </c>
      <c r="H245" s="148">
        <v>12</v>
      </c>
      <c r="I245" s="149"/>
      <c r="J245" s="150">
        <f t="shared" si="0"/>
        <v>0</v>
      </c>
      <c r="K245" s="151"/>
      <c r="L245" s="32"/>
      <c r="M245" s="152" t="s">
        <v>1</v>
      </c>
      <c r="N245" s="153" t="s">
        <v>41</v>
      </c>
      <c r="P245" s="154">
        <f t="shared" si="1"/>
        <v>0</v>
      </c>
      <c r="Q245" s="154">
        <v>1.66E-3</v>
      </c>
      <c r="R245" s="154">
        <f t="shared" si="2"/>
        <v>1.992E-2</v>
      </c>
      <c r="S245" s="154">
        <v>0</v>
      </c>
      <c r="T245" s="155">
        <f t="shared" si="3"/>
        <v>0</v>
      </c>
      <c r="AR245" s="156" t="s">
        <v>183</v>
      </c>
      <c r="AT245" s="156" t="s">
        <v>179</v>
      </c>
      <c r="AU245" s="156" t="s">
        <v>88</v>
      </c>
      <c r="AY245" s="17" t="s">
        <v>177</v>
      </c>
      <c r="BE245" s="157">
        <f t="shared" si="4"/>
        <v>0</v>
      </c>
      <c r="BF245" s="157">
        <f t="shared" si="5"/>
        <v>0</v>
      </c>
      <c r="BG245" s="157">
        <f t="shared" si="6"/>
        <v>0</v>
      </c>
      <c r="BH245" s="157">
        <f t="shared" si="7"/>
        <v>0</v>
      </c>
      <c r="BI245" s="157">
        <f t="shared" si="8"/>
        <v>0</v>
      </c>
      <c r="BJ245" s="17" t="s">
        <v>88</v>
      </c>
      <c r="BK245" s="157">
        <f t="shared" si="9"/>
        <v>0</v>
      </c>
      <c r="BL245" s="17" t="s">
        <v>183</v>
      </c>
      <c r="BM245" s="156" t="s">
        <v>328</v>
      </c>
    </row>
    <row r="246" spans="2:65" s="12" customFormat="1">
      <c r="B246" s="158"/>
      <c r="D246" s="159" t="s">
        <v>184</v>
      </c>
      <c r="E246" s="160" t="s">
        <v>1</v>
      </c>
      <c r="F246" s="161" t="s">
        <v>329</v>
      </c>
      <c r="H246" s="162">
        <v>12</v>
      </c>
      <c r="I246" s="163"/>
      <c r="L246" s="158"/>
      <c r="M246" s="164"/>
      <c r="T246" s="165"/>
      <c r="AT246" s="160" t="s">
        <v>184</v>
      </c>
      <c r="AU246" s="160" t="s">
        <v>88</v>
      </c>
      <c r="AV246" s="12" t="s">
        <v>88</v>
      </c>
      <c r="AW246" s="12" t="s">
        <v>31</v>
      </c>
      <c r="AX246" s="12" t="s">
        <v>75</v>
      </c>
      <c r="AY246" s="160" t="s">
        <v>177</v>
      </c>
    </row>
    <row r="247" spans="2:65" s="13" customFormat="1">
      <c r="B247" s="166"/>
      <c r="D247" s="159" t="s">
        <v>184</v>
      </c>
      <c r="E247" s="167" t="s">
        <v>1</v>
      </c>
      <c r="F247" s="168" t="s">
        <v>186</v>
      </c>
      <c r="H247" s="169">
        <v>12</v>
      </c>
      <c r="I247" s="170"/>
      <c r="L247" s="166"/>
      <c r="M247" s="171"/>
      <c r="T247" s="172"/>
      <c r="AT247" s="167" t="s">
        <v>184</v>
      </c>
      <c r="AU247" s="167" t="s">
        <v>88</v>
      </c>
      <c r="AV247" s="13" t="s">
        <v>183</v>
      </c>
      <c r="AW247" s="13" t="s">
        <v>31</v>
      </c>
      <c r="AX247" s="13" t="s">
        <v>82</v>
      </c>
      <c r="AY247" s="167" t="s">
        <v>177</v>
      </c>
    </row>
    <row r="248" spans="2:65" s="1" customFormat="1" ht="24.15" customHeight="1">
      <c r="B248" s="143"/>
      <c r="C248" s="144" t="s">
        <v>330</v>
      </c>
      <c r="D248" s="144" t="s">
        <v>179</v>
      </c>
      <c r="E248" s="145" t="s">
        <v>331</v>
      </c>
      <c r="F248" s="146" t="s">
        <v>332</v>
      </c>
      <c r="G248" s="147" t="s">
        <v>205</v>
      </c>
      <c r="H248" s="148">
        <v>12</v>
      </c>
      <c r="I248" s="149"/>
      <c r="J248" s="150">
        <f>ROUND(I248*H248,2)</f>
        <v>0</v>
      </c>
      <c r="K248" s="151"/>
      <c r="L248" s="32"/>
      <c r="M248" s="152" t="s">
        <v>1</v>
      </c>
      <c r="N248" s="153" t="s">
        <v>41</v>
      </c>
      <c r="P248" s="154">
        <f>O248*H248</f>
        <v>0</v>
      </c>
      <c r="Q248" s="154">
        <v>0</v>
      </c>
      <c r="R248" s="154">
        <f>Q248*H248</f>
        <v>0</v>
      </c>
      <c r="S248" s="154">
        <v>0</v>
      </c>
      <c r="T248" s="155">
        <f>S248*H248</f>
        <v>0</v>
      </c>
      <c r="AR248" s="156" t="s">
        <v>183</v>
      </c>
      <c r="AT248" s="156" t="s">
        <v>179</v>
      </c>
      <c r="AU248" s="156" t="s">
        <v>88</v>
      </c>
      <c r="AY248" s="17" t="s">
        <v>177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88</v>
      </c>
      <c r="BK248" s="157">
        <f>ROUND(I248*H248,2)</f>
        <v>0</v>
      </c>
      <c r="BL248" s="17" t="s">
        <v>183</v>
      </c>
      <c r="BM248" s="156" t="s">
        <v>333</v>
      </c>
    </row>
    <row r="249" spans="2:65" s="1" customFormat="1" ht="21.75" customHeight="1">
      <c r="B249" s="143"/>
      <c r="C249" s="144" t="s">
        <v>261</v>
      </c>
      <c r="D249" s="144" t="s">
        <v>179</v>
      </c>
      <c r="E249" s="145" t="s">
        <v>334</v>
      </c>
      <c r="F249" s="146" t="s">
        <v>335</v>
      </c>
      <c r="G249" s="147" t="s">
        <v>182</v>
      </c>
      <c r="H249" s="148">
        <v>17.893999999999998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41</v>
      </c>
      <c r="P249" s="154">
        <f>O249*H249</f>
        <v>0</v>
      </c>
      <c r="Q249" s="154">
        <v>2.4018600000000001</v>
      </c>
      <c r="R249" s="154">
        <f>Q249*H249</f>
        <v>42.978882839999997</v>
      </c>
      <c r="S249" s="154">
        <v>0</v>
      </c>
      <c r="T249" s="155">
        <f>S249*H249</f>
        <v>0</v>
      </c>
      <c r="AR249" s="156" t="s">
        <v>183</v>
      </c>
      <c r="AT249" s="156" t="s">
        <v>179</v>
      </c>
      <c r="AU249" s="156" t="s">
        <v>88</v>
      </c>
      <c r="AY249" s="17" t="s">
        <v>177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88</v>
      </c>
      <c r="BK249" s="157">
        <f>ROUND(I249*H249,2)</f>
        <v>0</v>
      </c>
      <c r="BL249" s="17" t="s">
        <v>183</v>
      </c>
      <c r="BM249" s="156" t="s">
        <v>336</v>
      </c>
    </row>
    <row r="250" spans="2:65" s="15" customFormat="1">
      <c r="B250" s="180"/>
      <c r="D250" s="159" t="s">
        <v>184</v>
      </c>
      <c r="E250" s="181" t="s">
        <v>1</v>
      </c>
      <c r="F250" s="182" t="s">
        <v>337</v>
      </c>
      <c r="H250" s="181" t="s">
        <v>1</v>
      </c>
      <c r="I250" s="183"/>
      <c r="L250" s="180"/>
      <c r="M250" s="184"/>
      <c r="T250" s="185"/>
      <c r="AT250" s="181" t="s">
        <v>184</v>
      </c>
      <c r="AU250" s="181" t="s">
        <v>88</v>
      </c>
      <c r="AV250" s="15" t="s">
        <v>82</v>
      </c>
      <c r="AW250" s="15" t="s">
        <v>31</v>
      </c>
      <c r="AX250" s="15" t="s">
        <v>75</v>
      </c>
      <c r="AY250" s="181" t="s">
        <v>177</v>
      </c>
    </row>
    <row r="251" spans="2:65" s="12" customFormat="1" ht="30.6">
      <c r="B251" s="158"/>
      <c r="D251" s="159" t="s">
        <v>184</v>
      </c>
      <c r="E251" s="160" t="s">
        <v>1</v>
      </c>
      <c r="F251" s="161" t="s">
        <v>338</v>
      </c>
      <c r="H251" s="162">
        <v>17.893999999999998</v>
      </c>
      <c r="I251" s="163"/>
      <c r="L251" s="158"/>
      <c r="M251" s="164"/>
      <c r="T251" s="165"/>
      <c r="AT251" s="160" t="s">
        <v>184</v>
      </c>
      <c r="AU251" s="160" t="s">
        <v>88</v>
      </c>
      <c r="AV251" s="12" t="s">
        <v>88</v>
      </c>
      <c r="AW251" s="12" t="s">
        <v>31</v>
      </c>
      <c r="AX251" s="12" t="s">
        <v>75</v>
      </c>
      <c r="AY251" s="160" t="s">
        <v>177</v>
      </c>
    </row>
    <row r="252" spans="2:65" s="14" customFormat="1">
      <c r="B252" s="173"/>
      <c r="D252" s="159" t="s">
        <v>184</v>
      </c>
      <c r="E252" s="174" t="s">
        <v>1</v>
      </c>
      <c r="F252" s="175" t="s">
        <v>209</v>
      </c>
      <c r="H252" s="176">
        <v>17.893999999999998</v>
      </c>
      <c r="I252" s="177"/>
      <c r="L252" s="173"/>
      <c r="M252" s="178"/>
      <c r="T252" s="179"/>
      <c r="AT252" s="174" t="s">
        <v>184</v>
      </c>
      <c r="AU252" s="174" t="s">
        <v>88</v>
      </c>
      <c r="AV252" s="14" t="s">
        <v>191</v>
      </c>
      <c r="AW252" s="14" t="s">
        <v>31</v>
      </c>
      <c r="AX252" s="14" t="s">
        <v>75</v>
      </c>
      <c r="AY252" s="174" t="s">
        <v>177</v>
      </c>
    </row>
    <row r="253" spans="2:65" s="13" customFormat="1">
      <c r="B253" s="166"/>
      <c r="D253" s="159" t="s">
        <v>184</v>
      </c>
      <c r="E253" s="167" t="s">
        <v>1</v>
      </c>
      <c r="F253" s="168" t="s">
        <v>186</v>
      </c>
      <c r="H253" s="169">
        <v>17.893999999999998</v>
      </c>
      <c r="I253" s="170"/>
      <c r="L253" s="166"/>
      <c r="M253" s="171"/>
      <c r="T253" s="172"/>
      <c r="AT253" s="167" t="s">
        <v>184</v>
      </c>
      <c r="AU253" s="167" t="s">
        <v>88</v>
      </c>
      <c r="AV253" s="13" t="s">
        <v>183</v>
      </c>
      <c r="AW253" s="13" t="s">
        <v>31</v>
      </c>
      <c r="AX253" s="13" t="s">
        <v>82</v>
      </c>
      <c r="AY253" s="167" t="s">
        <v>177</v>
      </c>
    </row>
    <row r="254" spans="2:65" s="1" customFormat="1" ht="24.15" customHeight="1">
      <c r="B254" s="143"/>
      <c r="C254" s="144" t="s">
        <v>339</v>
      </c>
      <c r="D254" s="144" t="s">
        <v>179</v>
      </c>
      <c r="E254" s="145" t="s">
        <v>340</v>
      </c>
      <c r="F254" s="146" t="s">
        <v>341</v>
      </c>
      <c r="G254" s="147" t="s">
        <v>205</v>
      </c>
      <c r="H254" s="148">
        <v>59.646000000000001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41</v>
      </c>
      <c r="P254" s="154">
        <f>O254*H254</f>
        <v>0</v>
      </c>
      <c r="Q254" s="154">
        <v>3.14E-3</v>
      </c>
      <c r="R254" s="154">
        <f>Q254*H254</f>
        <v>0.18728844</v>
      </c>
      <c r="S254" s="154">
        <v>0</v>
      </c>
      <c r="T254" s="155">
        <f>S254*H254</f>
        <v>0</v>
      </c>
      <c r="AR254" s="156" t="s">
        <v>183</v>
      </c>
      <c r="AT254" s="156" t="s">
        <v>179</v>
      </c>
      <c r="AU254" s="156" t="s">
        <v>88</v>
      </c>
      <c r="AY254" s="17" t="s">
        <v>177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88</v>
      </c>
      <c r="BK254" s="157">
        <f>ROUND(I254*H254,2)</f>
        <v>0</v>
      </c>
      <c r="BL254" s="17" t="s">
        <v>183</v>
      </c>
      <c r="BM254" s="156" t="s">
        <v>342</v>
      </c>
    </row>
    <row r="255" spans="2:65" s="15" customFormat="1">
      <c r="B255" s="180"/>
      <c r="D255" s="159" t="s">
        <v>184</v>
      </c>
      <c r="E255" s="181" t="s">
        <v>1</v>
      </c>
      <c r="F255" s="182" t="s">
        <v>337</v>
      </c>
      <c r="H255" s="181" t="s">
        <v>1</v>
      </c>
      <c r="I255" s="183"/>
      <c r="L255" s="180"/>
      <c r="M255" s="184"/>
      <c r="T255" s="185"/>
      <c r="AT255" s="181" t="s">
        <v>184</v>
      </c>
      <c r="AU255" s="181" t="s">
        <v>88</v>
      </c>
      <c r="AV255" s="15" t="s">
        <v>82</v>
      </c>
      <c r="AW255" s="15" t="s">
        <v>31</v>
      </c>
      <c r="AX255" s="15" t="s">
        <v>75</v>
      </c>
      <c r="AY255" s="181" t="s">
        <v>177</v>
      </c>
    </row>
    <row r="256" spans="2:65" s="12" customFormat="1" ht="20.399999999999999">
      <c r="B256" s="158"/>
      <c r="D256" s="159" t="s">
        <v>184</v>
      </c>
      <c r="E256" s="160" t="s">
        <v>1</v>
      </c>
      <c r="F256" s="161" t="s">
        <v>343</v>
      </c>
      <c r="H256" s="162">
        <v>59.646000000000001</v>
      </c>
      <c r="I256" s="163"/>
      <c r="L256" s="158"/>
      <c r="M256" s="164"/>
      <c r="T256" s="165"/>
      <c r="AT256" s="160" t="s">
        <v>184</v>
      </c>
      <c r="AU256" s="160" t="s">
        <v>88</v>
      </c>
      <c r="AV256" s="12" t="s">
        <v>88</v>
      </c>
      <c r="AW256" s="12" t="s">
        <v>31</v>
      </c>
      <c r="AX256" s="12" t="s">
        <v>75</v>
      </c>
      <c r="AY256" s="160" t="s">
        <v>177</v>
      </c>
    </row>
    <row r="257" spans="2:65" s="14" customFormat="1">
      <c r="B257" s="173"/>
      <c r="D257" s="159" t="s">
        <v>184</v>
      </c>
      <c r="E257" s="174" t="s">
        <v>1</v>
      </c>
      <c r="F257" s="175" t="s">
        <v>209</v>
      </c>
      <c r="H257" s="176">
        <v>59.646000000000001</v>
      </c>
      <c r="I257" s="177"/>
      <c r="L257" s="173"/>
      <c r="M257" s="178"/>
      <c r="T257" s="179"/>
      <c r="AT257" s="174" t="s">
        <v>184</v>
      </c>
      <c r="AU257" s="174" t="s">
        <v>88</v>
      </c>
      <c r="AV257" s="14" t="s">
        <v>191</v>
      </c>
      <c r="AW257" s="14" t="s">
        <v>31</v>
      </c>
      <c r="AX257" s="14" t="s">
        <v>75</v>
      </c>
      <c r="AY257" s="174" t="s">
        <v>177</v>
      </c>
    </row>
    <row r="258" spans="2:65" s="13" customFormat="1">
      <c r="B258" s="166"/>
      <c r="D258" s="159" t="s">
        <v>184</v>
      </c>
      <c r="E258" s="167" t="s">
        <v>1</v>
      </c>
      <c r="F258" s="168" t="s">
        <v>186</v>
      </c>
      <c r="H258" s="169">
        <v>59.646000000000001</v>
      </c>
      <c r="I258" s="170"/>
      <c r="L258" s="166"/>
      <c r="M258" s="171"/>
      <c r="T258" s="172"/>
      <c r="AT258" s="167" t="s">
        <v>184</v>
      </c>
      <c r="AU258" s="167" t="s">
        <v>88</v>
      </c>
      <c r="AV258" s="13" t="s">
        <v>183</v>
      </c>
      <c r="AW258" s="13" t="s">
        <v>31</v>
      </c>
      <c r="AX258" s="13" t="s">
        <v>82</v>
      </c>
      <c r="AY258" s="167" t="s">
        <v>177</v>
      </c>
    </row>
    <row r="259" spans="2:65" s="1" customFormat="1" ht="24.15" customHeight="1">
      <c r="B259" s="143"/>
      <c r="C259" s="144" t="s">
        <v>264</v>
      </c>
      <c r="D259" s="144" t="s">
        <v>179</v>
      </c>
      <c r="E259" s="145" t="s">
        <v>344</v>
      </c>
      <c r="F259" s="146" t="s">
        <v>345</v>
      </c>
      <c r="G259" s="147" t="s">
        <v>205</v>
      </c>
      <c r="H259" s="148">
        <v>59.646000000000001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41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183</v>
      </c>
      <c r="AT259" s="156" t="s">
        <v>179</v>
      </c>
      <c r="AU259" s="156" t="s">
        <v>88</v>
      </c>
      <c r="AY259" s="17" t="s">
        <v>177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88</v>
      </c>
      <c r="BK259" s="157">
        <f>ROUND(I259*H259,2)</f>
        <v>0</v>
      </c>
      <c r="BL259" s="17" t="s">
        <v>183</v>
      </c>
      <c r="BM259" s="156" t="s">
        <v>346</v>
      </c>
    </row>
    <row r="260" spans="2:65" s="1" customFormat="1" ht="24.15" customHeight="1">
      <c r="B260" s="143"/>
      <c r="C260" s="144" t="s">
        <v>347</v>
      </c>
      <c r="D260" s="144" t="s">
        <v>179</v>
      </c>
      <c r="E260" s="145" t="s">
        <v>348</v>
      </c>
      <c r="F260" s="146" t="s">
        <v>349</v>
      </c>
      <c r="G260" s="147" t="s">
        <v>350</v>
      </c>
      <c r="H260" s="148">
        <v>2.004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41</v>
      </c>
      <c r="P260" s="154">
        <f>O260*H260</f>
        <v>0</v>
      </c>
      <c r="Q260" s="154">
        <v>1.0165999999999999</v>
      </c>
      <c r="R260" s="154">
        <f>Q260*H260</f>
        <v>2.0372664</v>
      </c>
      <c r="S260" s="154">
        <v>0</v>
      </c>
      <c r="T260" s="155">
        <f>S260*H260</f>
        <v>0</v>
      </c>
      <c r="AR260" s="156" t="s">
        <v>183</v>
      </c>
      <c r="AT260" s="156" t="s">
        <v>179</v>
      </c>
      <c r="AU260" s="156" t="s">
        <v>88</v>
      </c>
      <c r="AY260" s="17" t="s">
        <v>177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88</v>
      </c>
      <c r="BK260" s="157">
        <f>ROUND(I260*H260,2)</f>
        <v>0</v>
      </c>
      <c r="BL260" s="17" t="s">
        <v>183</v>
      </c>
      <c r="BM260" s="156" t="s">
        <v>351</v>
      </c>
    </row>
    <row r="261" spans="2:65" s="12" customFormat="1">
      <c r="B261" s="158"/>
      <c r="D261" s="159" t="s">
        <v>184</v>
      </c>
      <c r="E261" s="160" t="s">
        <v>1</v>
      </c>
      <c r="F261" s="161" t="s">
        <v>352</v>
      </c>
      <c r="H261" s="162">
        <v>2.004</v>
      </c>
      <c r="I261" s="163"/>
      <c r="L261" s="158"/>
      <c r="M261" s="164"/>
      <c r="T261" s="165"/>
      <c r="AT261" s="160" t="s">
        <v>184</v>
      </c>
      <c r="AU261" s="160" t="s">
        <v>88</v>
      </c>
      <c r="AV261" s="12" t="s">
        <v>88</v>
      </c>
      <c r="AW261" s="12" t="s">
        <v>31</v>
      </c>
      <c r="AX261" s="12" t="s">
        <v>75</v>
      </c>
      <c r="AY261" s="160" t="s">
        <v>177</v>
      </c>
    </row>
    <row r="262" spans="2:65" s="13" customFormat="1">
      <c r="B262" s="166"/>
      <c r="D262" s="159" t="s">
        <v>184</v>
      </c>
      <c r="E262" s="167" t="s">
        <v>1</v>
      </c>
      <c r="F262" s="168" t="s">
        <v>186</v>
      </c>
      <c r="H262" s="169">
        <v>2.004</v>
      </c>
      <c r="I262" s="170"/>
      <c r="L262" s="166"/>
      <c r="M262" s="171"/>
      <c r="T262" s="172"/>
      <c r="AT262" s="167" t="s">
        <v>184</v>
      </c>
      <c r="AU262" s="167" t="s">
        <v>88</v>
      </c>
      <c r="AV262" s="13" t="s">
        <v>183</v>
      </c>
      <c r="AW262" s="13" t="s">
        <v>31</v>
      </c>
      <c r="AX262" s="13" t="s">
        <v>82</v>
      </c>
      <c r="AY262" s="167" t="s">
        <v>177</v>
      </c>
    </row>
    <row r="263" spans="2:65" s="11" customFormat="1" ht="22.95" customHeight="1">
      <c r="B263" s="131"/>
      <c r="D263" s="132" t="s">
        <v>74</v>
      </c>
      <c r="E263" s="141" t="s">
        <v>196</v>
      </c>
      <c r="F263" s="141" t="s">
        <v>353</v>
      </c>
      <c r="I263" s="134"/>
      <c r="J263" s="142">
        <f>BK263</f>
        <v>0</v>
      </c>
      <c r="L263" s="131"/>
      <c r="M263" s="136"/>
      <c r="P263" s="137">
        <f>SUM(P264:P272)</f>
        <v>0</v>
      </c>
      <c r="R263" s="137">
        <f>SUM(R264:R272)</f>
        <v>216.67173099999997</v>
      </c>
      <c r="T263" s="138">
        <f>SUM(T264:T272)</f>
        <v>0</v>
      </c>
      <c r="AR263" s="132" t="s">
        <v>82</v>
      </c>
      <c r="AT263" s="139" t="s">
        <v>74</v>
      </c>
      <c r="AU263" s="139" t="s">
        <v>82</v>
      </c>
      <c r="AY263" s="132" t="s">
        <v>177</v>
      </c>
      <c r="BK263" s="140">
        <f>SUM(BK264:BK272)</f>
        <v>0</v>
      </c>
    </row>
    <row r="264" spans="2:65" s="1" customFormat="1" ht="21.75" customHeight="1">
      <c r="B264" s="143"/>
      <c r="C264" s="144" t="s">
        <v>276</v>
      </c>
      <c r="D264" s="144" t="s">
        <v>179</v>
      </c>
      <c r="E264" s="145" t="s">
        <v>354</v>
      </c>
      <c r="F264" s="146" t="s">
        <v>355</v>
      </c>
      <c r="G264" s="147" t="s">
        <v>182</v>
      </c>
      <c r="H264" s="148">
        <v>23.363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41</v>
      </c>
      <c r="P264" s="154">
        <f>O264*H264</f>
        <v>0</v>
      </c>
      <c r="Q264" s="154">
        <v>1.837</v>
      </c>
      <c r="R264" s="154">
        <f>Q264*H264</f>
        <v>42.917831</v>
      </c>
      <c r="S264" s="154">
        <v>0</v>
      </c>
      <c r="T264" s="155">
        <f>S264*H264</f>
        <v>0</v>
      </c>
      <c r="AR264" s="156" t="s">
        <v>183</v>
      </c>
      <c r="AT264" s="156" t="s">
        <v>179</v>
      </c>
      <c r="AU264" s="156" t="s">
        <v>88</v>
      </c>
      <c r="AY264" s="17" t="s">
        <v>177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88</v>
      </c>
      <c r="BK264" s="157">
        <f>ROUND(I264*H264,2)</f>
        <v>0</v>
      </c>
      <c r="BL264" s="17" t="s">
        <v>183</v>
      </c>
      <c r="BM264" s="156" t="s">
        <v>356</v>
      </c>
    </row>
    <row r="265" spans="2:65" s="12" customFormat="1">
      <c r="B265" s="158"/>
      <c r="D265" s="159" t="s">
        <v>184</v>
      </c>
      <c r="E265" s="160" t="s">
        <v>1</v>
      </c>
      <c r="F265" s="161" t="s">
        <v>357</v>
      </c>
      <c r="H265" s="162">
        <v>23.363</v>
      </c>
      <c r="I265" s="163"/>
      <c r="L265" s="158"/>
      <c r="M265" s="164"/>
      <c r="T265" s="165"/>
      <c r="AT265" s="160" t="s">
        <v>184</v>
      </c>
      <c r="AU265" s="160" t="s">
        <v>88</v>
      </c>
      <c r="AV265" s="12" t="s">
        <v>88</v>
      </c>
      <c r="AW265" s="12" t="s">
        <v>31</v>
      </c>
      <c r="AX265" s="12" t="s">
        <v>75</v>
      </c>
      <c r="AY265" s="160" t="s">
        <v>177</v>
      </c>
    </row>
    <row r="266" spans="2:65" s="13" customFormat="1">
      <c r="B266" s="166"/>
      <c r="D266" s="159" t="s">
        <v>184</v>
      </c>
      <c r="E266" s="167" t="s">
        <v>1</v>
      </c>
      <c r="F266" s="168" t="s">
        <v>186</v>
      </c>
      <c r="H266" s="169">
        <v>23.363</v>
      </c>
      <c r="I266" s="170"/>
      <c r="L266" s="166"/>
      <c r="M266" s="171"/>
      <c r="T266" s="172"/>
      <c r="AT266" s="167" t="s">
        <v>184</v>
      </c>
      <c r="AU266" s="167" t="s">
        <v>88</v>
      </c>
      <c r="AV266" s="13" t="s">
        <v>183</v>
      </c>
      <c r="AW266" s="13" t="s">
        <v>31</v>
      </c>
      <c r="AX266" s="13" t="s">
        <v>82</v>
      </c>
      <c r="AY266" s="167" t="s">
        <v>177</v>
      </c>
    </row>
    <row r="267" spans="2:65" s="1" customFormat="1" ht="21.75" customHeight="1">
      <c r="B267" s="143"/>
      <c r="C267" s="144" t="s">
        <v>358</v>
      </c>
      <c r="D267" s="144" t="s">
        <v>179</v>
      </c>
      <c r="E267" s="145" t="s">
        <v>359</v>
      </c>
      <c r="F267" s="146" t="s">
        <v>360</v>
      </c>
      <c r="G267" s="147" t="s">
        <v>182</v>
      </c>
      <c r="H267" s="148">
        <v>270</v>
      </c>
      <c r="I267" s="149"/>
      <c r="J267" s="150">
        <f>ROUND(I267*H267,2)</f>
        <v>0</v>
      </c>
      <c r="K267" s="151"/>
      <c r="L267" s="32"/>
      <c r="M267" s="152" t="s">
        <v>1</v>
      </c>
      <c r="N267" s="153" t="s">
        <v>41</v>
      </c>
      <c r="P267" s="154">
        <f>O267*H267</f>
        <v>0</v>
      </c>
      <c r="Q267" s="154">
        <v>0.42</v>
      </c>
      <c r="R267" s="154">
        <f>Q267*H267</f>
        <v>113.39999999999999</v>
      </c>
      <c r="S267" s="154">
        <v>0</v>
      </c>
      <c r="T267" s="155">
        <f>S267*H267</f>
        <v>0</v>
      </c>
      <c r="AR267" s="156" t="s">
        <v>183</v>
      </c>
      <c r="AT267" s="156" t="s">
        <v>179</v>
      </c>
      <c r="AU267" s="156" t="s">
        <v>88</v>
      </c>
      <c r="AY267" s="17" t="s">
        <v>177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88</v>
      </c>
      <c r="BK267" s="157">
        <f>ROUND(I267*H267,2)</f>
        <v>0</v>
      </c>
      <c r="BL267" s="17" t="s">
        <v>183</v>
      </c>
      <c r="BM267" s="156" t="s">
        <v>361</v>
      </c>
    </row>
    <row r="268" spans="2:65" s="12" customFormat="1">
      <c r="B268" s="158"/>
      <c r="D268" s="159" t="s">
        <v>184</v>
      </c>
      <c r="E268" s="160" t="s">
        <v>1</v>
      </c>
      <c r="F268" s="161" t="s">
        <v>362</v>
      </c>
      <c r="H268" s="162">
        <v>270</v>
      </c>
      <c r="I268" s="163"/>
      <c r="L268" s="158"/>
      <c r="M268" s="164"/>
      <c r="T268" s="165"/>
      <c r="AT268" s="160" t="s">
        <v>184</v>
      </c>
      <c r="AU268" s="160" t="s">
        <v>88</v>
      </c>
      <c r="AV268" s="12" t="s">
        <v>88</v>
      </c>
      <c r="AW268" s="12" t="s">
        <v>31</v>
      </c>
      <c r="AX268" s="12" t="s">
        <v>75</v>
      </c>
      <c r="AY268" s="160" t="s">
        <v>177</v>
      </c>
    </row>
    <row r="269" spans="2:65" s="13" customFormat="1">
      <c r="B269" s="166"/>
      <c r="D269" s="159" t="s">
        <v>184</v>
      </c>
      <c r="E269" s="167" t="s">
        <v>1</v>
      </c>
      <c r="F269" s="168" t="s">
        <v>186</v>
      </c>
      <c r="H269" s="169">
        <v>270</v>
      </c>
      <c r="I269" s="170"/>
      <c r="L269" s="166"/>
      <c r="M269" s="171"/>
      <c r="T269" s="172"/>
      <c r="AT269" s="167" t="s">
        <v>184</v>
      </c>
      <c r="AU269" s="167" t="s">
        <v>88</v>
      </c>
      <c r="AV269" s="13" t="s">
        <v>183</v>
      </c>
      <c r="AW269" s="13" t="s">
        <v>31</v>
      </c>
      <c r="AX269" s="13" t="s">
        <v>82</v>
      </c>
      <c r="AY269" s="167" t="s">
        <v>177</v>
      </c>
    </row>
    <row r="270" spans="2:65" s="1" customFormat="1" ht="37.950000000000003" customHeight="1">
      <c r="B270" s="143"/>
      <c r="C270" s="144" t="s">
        <v>296</v>
      </c>
      <c r="D270" s="144" t="s">
        <v>179</v>
      </c>
      <c r="E270" s="145" t="s">
        <v>363</v>
      </c>
      <c r="F270" s="146" t="s">
        <v>364</v>
      </c>
      <c r="G270" s="147" t="s">
        <v>205</v>
      </c>
      <c r="H270" s="148">
        <v>194.69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41</v>
      </c>
      <c r="P270" s="154">
        <f>O270*H270</f>
        <v>0</v>
      </c>
      <c r="Q270" s="154">
        <v>0.31</v>
      </c>
      <c r="R270" s="154">
        <f>Q270*H270</f>
        <v>60.353899999999996</v>
      </c>
      <c r="S270" s="154">
        <v>0</v>
      </c>
      <c r="T270" s="155">
        <f>S270*H270</f>
        <v>0</v>
      </c>
      <c r="AR270" s="156" t="s">
        <v>183</v>
      </c>
      <c r="AT270" s="156" t="s">
        <v>179</v>
      </c>
      <c r="AU270" s="156" t="s">
        <v>88</v>
      </c>
      <c r="AY270" s="17" t="s">
        <v>177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88</v>
      </c>
      <c r="BK270" s="157">
        <f>ROUND(I270*H270,2)</f>
        <v>0</v>
      </c>
      <c r="BL270" s="17" t="s">
        <v>183</v>
      </c>
      <c r="BM270" s="156" t="s">
        <v>365</v>
      </c>
    </row>
    <row r="271" spans="2:65" s="12" customFormat="1">
      <c r="B271" s="158"/>
      <c r="D271" s="159" t="s">
        <v>184</v>
      </c>
      <c r="E271" s="160" t="s">
        <v>1</v>
      </c>
      <c r="F271" s="161" t="s">
        <v>366</v>
      </c>
      <c r="H271" s="162">
        <v>194.69</v>
      </c>
      <c r="I271" s="163"/>
      <c r="L271" s="158"/>
      <c r="M271" s="164"/>
      <c r="T271" s="165"/>
      <c r="AT271" s="160" t="s">
        <v>184</v>
      </c>
      <c r="AU271" s="160" t="s">
        <v>88</v>
      </c>
      <c r="AV271" s="12" t="s">
        <v>88</v>
      </c>
      <c r="AW271" s="12" t="s">
        <v>31</v>
      </c>
      <c r="AX271" s="12" t="s">
        <v>75</v>
      </c>
      <c r="AY271" s="160" t="s">
        <v>177</v>
      </c>
    </row>
    <row r="272" spans="2:65" s="13" customFormat="1">
      <c r="B272" s="166"/>
      <c r="D272" s="159" t="s">
        <v>184</v>
      </c>
      <c r="E272" s="167" t="s">
        <v>1</v>
      </c>
      <c r="F272" s="168" t="s">
        <v>186</v>
      </c>
      <c r="H272" s="169">
        <v>194.69</v>
      </c>
      <c r="I272" s="170"/>
      <c r="L272" s="166"/>
      <c r="M272" s="171"/>
      <c r="T272" s="172"/>
      <c r="AT272" s="167" t="s">
        <v>184</v>
      </c>
      <c r="AU272" s="167" t="s">
        <v>88</v>
      </c>
      <c r="AV272" s="13" t="s">
        <v>183</v>
      </c>
      <c r="AW272" s="13" t="s">
        <v>31</v>
      </c>
      <c r="AX272" s="13" t="s">
        <v>82</v>
      </c>
      <c r="AY272" s="167" t="s">
        <v>177</v>
      </c>
    </row>
    <row r="273" spans="2:65" s="11" customFormat="1" ht="22.95" customHeight="1">
      <c r="B273" s="131"/>
      <c r="D273" s="132" t="s">
        <v>74</v>
      </c>
      <c r="E273" s="141" t="s">
        <v>222</v>
      </c>
      <c r="F273" s="141" t="s">
        <v>367</v>
      </c>
      <c r="I273" s="134"/>
      <c r="J273" s="142">
        <f>BK273</f>
        <v>0</v>
      </c>
      <c r="L273" s="131"/>
      <c r="M273" s="136"/>
      <c r="P273" s="137">
        <f>SUM(P274:P398)</f>
        <v>0</v>
      </c>
      <c r="R273" s="137">
        <f>SUM(R274:R398)</f>
        <v>37.051714199999992</v>
      </c>
      <c r="T273" s="138">
        <f>SUM(T274:T398)</f>
        <v>1159.4762909999999</v>
      </c>
      <c r="AR273" s="132" t="s">
        <v>82</v>
      </c>
      <c r="AT273" s="139" t="s">
        <v>74</v>
      </c>
      <c r="AU273" s="139" t="s">
        <v>82</v>
      </c>
      <c r="AY273" s="132" t="s">
        <v>177</v>
      </c>
      <c r="BK273" s="140">
        <f>SUM(BK274:BK398)</f>
        <v>0</v>
      </c>
    </row>
    <row r="274" spans="2:65" s="1" customFormat="1" ht="33" customHeight="1">
      <c r="B274" s="143"/>
      <c r="C274" s="144" t="s">
        <v>368</v>
      </c>
      <c r="D274" s="144" t="s">
        <v>179</v>
      </c>
      <c r="E274" s="145" t="s">
        <v>369</v>
      </c>
      <c r="F274" s="146" t="s">
        <v>370</v>
      </c>
      <c r="G274" s="147" t="s">
        <v>205</v>
      </c>
      <c r="H274" s="148">
        <v>475.69799999999998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41</v>
      </c>
      <c r="P274" s="154">
        <f>O274*H274</f>
        <v>0</v>
      </c>
      <c r="Q274" s="154">
        <v>0</v>
      </c>
      <c r="R274" s="154">
        <f>Q274*H274</f>
        <v>0</v>
      </c>
      <c r="S274" s="154">
        <v>0</v>
      </c>
      <c r="T274" s="155">
        <f>S274*H274</f>
        <v>0</v>
      </c>
      <c r="AR274" s="156" t="s">
        <v>183</v>
      </c>
      <c r="AT274" s="156" t="s">
        <v>179</v>
      </c>
      <c r="AU274" s="156" t="s">
        <v>88</v>
      </c>
      <c r="AY274" s="17" t="s">
        <v>177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88</v>
      </c>
      <c r="BK274" s="157">
        <f>ROUND(I274*H274,2)</f>
        <v>0</v>
      </c>
      <c r="BL274" s="17" t="s">
        <v>183</v>
      </c>
      <c r="BM274" s="156" t="s">
        <v>371</v>
      </c>
    </row>
    <row r="275" spans="2:65" s="15" customFormat="1">
      <c r="B275" s="180"/>
      <c r="D275" s="159" t="s">
        <v>184</v>
      </c>
      <c r="E275" s="181" t="s">
        <v>1</v>
      </c>
      <c r="F275" s="182" t="s">
        <v>372</v>
      </c>
      <c r="H275" s="181" t="s">
        <v>1</v>
      </c>
      <c r="I275" s="183"/>
      <c r="L275" s="180"/>
      <c r="M275" s="184"/>
      <c r="T275" s="185"/>
      <c r="AT275" s="181" t="s">
        <v>184</v>
      </c>
      <c r="AU275" s="181" t="s">
        <v>88</v>
      </c>
      <c r="AV275" s="15" t="s">
        <v>82</v>
      </c>
      <c r="AW275" s="15" t="s">
        <v>31</v>
      </c>
      <c r="AX275" s="15" t="s">
        <v>75</v>
      </c>
      <c r="AY275" s="181" t="s">
        <v>177</v>
      </c>
    </row>
    <row r="276" spans="2:65" s="12" customFormat="1">
      <c r="B276" s="158"/>
      <c r="D276" s="159" t="s">
        <v>184</v>
      </c>
      <c r="E276" s="160" t="s">
        <v>1</v>
      </c>
      <c r="F276" s="161" t="s">
        <v>373</v>
      </c>
      <c r="H276" s="162">
        <v>97.635999999999996</v>
      </c>
      <c r="I276" s="163"/>
      <c r="L276" s="158"/>
      <c r="M276" s="164"/>
      <c r="T276" s="165"/>
      <c r="AT276" s="160" t="s">
        <v>184</v>
      </c>
      <c r="AU276" s="160" t="s">
        <v>88</v>
      </c>
      <c r="AV276" s="12" t="s">
        <v>88</v>
      </c>
      <c r="AW276" s="12" t="s">
        <v>31</v>
      </c>
      <c r="AX276" s="12" t="s">
        <v>75</v>
      </c>
      <c r="AY276" s="160" t="s">
        <v>177</v>
      </c>
    </row>
    <row r="277" spans="2:65" s="12" customFormat="1">
      <c r="B277" s="158"/>
      <c r="D277" s="159" t="s">
        <v>184</v>
      </c>
      <c r="E277" s="160" t="s">
        <v>1</v>
      </c>
      <c r="F277" s="161" t="s">
        <v>374</v>
      </c>
      <c r="H277" s="162">
        <v>26.012</v>
      </c>
      <c r="I277" s="163"/>
      <c r="L277" s="158"/>
      <c r="M277" s="164"/>
      <c r="T277" s="165"/>
      <c r="AT277" s="160" t="s">
        <v>184</v>
      </c>
      <c r="AU277" s="160" t="s">
        <v>88</v>
      </c>
      <c r="AV277" s="12" t="s">
        <v>88</v>
      </c>
      <c r="AW277" s="12" t="s">
        <v>31</v>
      </c>
      <c r="AX277" s="12" t="s">
        <v>75</v>
      </c>
      <c r="AY277" s="160" t="s">
        <v>177</v>
      </c>
    </row>
    <row r="278" spans="2:65" s="12" customFormat="1">
      <c r="B278" s="158"/>
      <c r="D278" s="159" t="s">
        <v>184</v>
      </c>
      <c r="E278" s="160" t="s">
        <v>1</v>
      </c>
      <c r="F278" s="161" t="s">
        <v>375</v>
      </c>
      <c r="H278" s="162">
        <v>28.956</v>
      </c>
      <c r="I278" s="163"/>
      <c r="L278" s="158"/>
      <c r="M278" s="164"/>
      <c r="T278" s="165"/>
      <c r="AT278" s="160" t="s">
        <v>184</v>
      </c>
      <c r="AU278" s="160" t="s">
        <v>88</v>
      </c>
      <c r="AV278" s="12" t="s">
        <v>88</v>
      </c>
      <c r="AW278" s="12" t="s">
        <v>31</v>
      </c>
      <c r="AX278" s="12" t="s">
        <v>75</v>
      </c>
      <c r="AY278" s="160" t="s">
        <v>177</v>
      </c>
    </row>
    <row r="279" spans="2:65" s="12" customFormat="1">
      <c r="B279" s="158"/>
      <c r="D279" s="159" t="s">
        <v>184</v>
      </c>
      <c r="E279" s="160" t="s">
        <v>1</v>
      </c>
      <c r="F279" s="161" t="s">
        <v>376</v>
      </c>
      <c r="H279" s="162">
        <v>53.781999999999996</v>
      </c>
      <c r="I279" s="163"/>
      <c r="L279" s="158"/>
      <c r="M279" s="164"/>
      <c r="T279" s="165"/>
      <c r="AT279" s="160" t="s">
        <v>184</v>
      </c>
      <c r="AU279" s="160" t="s">
        <v>88</v>
      </c>
      <c r="AV279" s="12" t="s">
        <v>88</v>
      </c>
      <c r="AW279" s="12" t="s">
        <v>31</v>
      </c>
      <c r="AX279" s="12" t="s">
        <v>75</v>
      </c>
      <c r="AY279" s="160" t="s">
        <v>177</v>
      </c>
    </row>
    <row r="280" spans="2:65" s="12" customFormat="1">
      <c r="B280" s="158"/>
      <c r="D280" s="159" t="s">
        <v>184</v>
      </c>
      <c r="E280" s="160" t="s">
        <v>1</v>
      </c>
      <c r="F280" s="161" t="s">
        <v>377</v>
      </c>
      <c r="H280" s="162">
        <v>90.099000000000004</v>
      </c>
      <c r="I280" s="163"/>
      <c r="L280" s="158"/>
      <c r="M280" s="164"/>
      <c r="T280" s="165"/>
      <c r="AT280" s="160" t="s">
        <v>184</v>
      </c>
      <c r="AU280" s="160" t="s">
        <v>88</v>
      </c>
      <c r="AV280" s="12" t="s">
        <v>88</v>
      </c>
      <c r="AW280" s="12" t="s">
        <v>31</v>
      </c>
      <c r="AX280" s="12" t="s">
        <v>75</v>
      </c>
      <c r="AY280" s="160" t="s">
        <v>177</v>
      </c>
    </row>
    <row r="281" spans="2:65" s="12" customFormat="1">
      <c r="B281" s="158"/>
      <c r="D281" s="159" t="s">
        <v>184</v>
      </c>
      <c r="E281" s="160" t="s">
        <v>1</v>
      </c>
      <c r="F281" s="161" t="s">
        <v>378</v>
      </c>
      <c r="H281" s="162">
        <v>24.920999999999999</v>
      </c>
      <c r="I281" s="163"/>
      <c r="L281" s="158"/>
      <c r="M281" s="164"/>
      <c r="T281" s="165"/>
      <c r="AT281" s="160" t="s">
        <v>184</v>
      </c>
      <c r="AU281" s="160" t="s">
        <v>88</v>
      </c>
      <c r="AV281" s="12" t="s">
        <v>88</v>
      </c>
      <c r="AW281" s="12" t="s">
        <v>31</v>
      </c>
      <c r="AX281" s="12" t="s">
        <v>75</v>
      </c>
      <c r="AY281" s="160" t="s">
        <v>177</v>
      </c>
    </row>
    <row r="282" spans="2:65" s="12" customFormat="1">
      <c r="B282" s="158"/>
      <c r="D282" s="159" t="s">
        <v>184</v>
      </c>
      <c r="E282" s="160" t="s">
        <v>1</v>
      </c>
      <c r="F282" s="161" t="s">
        <v>379</v>
      </c>
      <c r="H282" s="162">
        <v>22.631</v>
      </c>
      <c r="I282" s="163"/>
      <c r="L282" s="158"/>
      <c r="M282" s="164"/>
      <c r="T282" s="165"/>
      <c r="AT282" s="160" t="s">
        <v>184</v>
      </c>
      <c r="AU282" s="160" t="s">
        <v>88</v>
      </c>
      <c r="AV282" s="12" t="s">
        <v>88</v>
      </c>
      <c r="AW282" s="12" t="s">
        <v>31</v>
      </c>
      <c r="AX282" s="12" t="s">
        <v>75</v>
      </c>
      <c r="AY282" s="160" t="s">
        <v>177</v>
      </c>
    </row>
    <row r="283" spans="2:65" s="12" customFormat="1">
      <c r="B283" s="158"/>
      <c r="D283" s="159" t="s">
        <v>184</v>
      </c>
      <c r="E283" s="160" t="s">
        <v>1</v>
      </c>
      <c r="F283" s="161" t="s">
        <v>380</v>
      </c>
      <c r="H283" s="162">
        <v>46.585000000000001</v>
      </c>
      <c r="I283" s="163"/>
      <c r="L283" s="158"/>
      <c r="M283" s="164"/>
      <c r="T283" s="165"/>
      <c r="AT283" s="160" t="s">
        <v>184</v>
      </c>
      <c r="AU283" s="160" t="s">
        <v>88</v>
      </c>
      <c r="AV283" s="12" t="s">
        <v>88</v>
      </c>
      <c r="AW283" s="12" t="s">
        <v>31</v>
      </c>
      <c r="AX283" s="12" t="s">
        <v>75</v>
      </c>
      <c r="AY283" s="160" t="s">
        <v>177</v>
      </c>
    </row>
    <row r="284" spans="2:65" s="12" customFormat="1">
      <c r="B284" s="158"/>
      <c r="D284" s="159" t="s">
        <v>184</v>
      </c>
      <c r="E284" s="160" t="s">
        <v>1</v>
      </c>
      <c r="F284" s="161" t="s">
        <v>381</v>
      </c>
      <c r="H284" s="162">
        <v>85.075999999999993</v>
      </c>
      <c r="I284" s="163"/>
      <c r="L284" s="158"/>
      <c r="M284" s="164"/>
      <c r="T284" s="165"/>
      <c r="AT284" s="160" t="s">
        <v>184</v>
      </c>
      <c r="AU284" s="160" t="s">
        <v>88</v>
      </c>
      <c r="AV284" s="12" t="s">
        <v>88</v>
      </c>
      <c r="AW284" s="12" t="s">
        <v>31</v>
      </c>
      <c r="AX284" s="12" t="s">
        <v>75</v>
      </c>
      <c r="AY284" s="160" t="s">
        <v>177</v>
      </c>
    </row>
    <row r="285" spans="2:65" s="14" customFormat="1">
      <c r="B285" s="173"/>
      <c r="D285" s="159" t="s">
        <v>184</v>
      </c>
      <c r="E285" s="174" t="s">
        <v>1</v>
      </c>
      <c r="F285" s="175" t="s">
        <v>209</v>
      </c>
      <c r="H285" s="176">
        <v>475.69799999999998</v>
      </c>
      <c r="I285" s="177"/>
      <c r="L285" s="173"/>
      <c r="M285" s="178"/>
      <c r="T285" s="179"/>
      <c r="AT285" s="174" t="s">
        <v>184</v>
      </c>
      <c r="AU285" s="174" t="s">
        <v>88</v>
      </c>
      <c r="AV285" s="14" t="s">
        <v>191</v>
      </c>
      <c r="AW285" s="14" t="s">
        <v>31</v>
      </c>
      <c r="AX285" s="14" t="s">
        <v>75</v>
      </c>
      <c r="AY285" s="174" t="s">
        <v>177</v>
      </c>
    </row>
    <row r="286" spans="2:65" s="13" customFormat="1">
      <c r="B286" s="166"/>
      <c r="D286" s="159" t="s">
        <v>184</v>
      </c>
      <c r="E286" s="167" t="s">
        <v>1</v>
      </c>
      <c r="F286" s="168" t="s">
        <v>186</v>
      </c>
      <c r="H286" s="169">
        <v>475.69799999999998</v>
      </c>
      <c r="I286" s="170"/>
      <c r="L286" s="166"/>
      <c r="M286" s="171"/>
      <c r="T286" s="172"/>
      <c r="AT286" s="167" t="s">
        <v>184</v>
      </c>
      <c r="AU286" s="167" t="s">
        <v>88</v>
      </c>
      <c r="AV286" s="13" t="s">
        <v>183</v>
      </c>
      <c r="AW286" s="13" t="s">
        <v>31</v>
      </c>
      <c r="AX286" s="13" t="s">
        <v>82</v>
      </c>
      <c r="AY286" s="167" t="s">
        <v>177</v>
      </c>
    </row>
    <row r="287" spans="2:65" s="1" customFormat="1" ht="24.15" customHeight="1">
      <c r="B287" s="143"/>
      <c r="C287" s="144" t="s">
        <v>301</v>
      </c>
      <c r="D287" s="144" t="s">
        <v>179</v>
      </c>
      <c r="E287" s="145" t="s">
        <v>382</v>
      </c>
      <c r="F287" s="146" t="s">
        <v>383</v>
      </c>
      <c r="G287" s="147" t="s">
        <v>205</v>
      </c>
      <c r="H287" s="148">
        <v>8566.2000000000007</v>
      </c>
      <c r="I287" s="149"/>
      <c r="J287" s="150">
        <f>ROUND(I287*H287,2)</f>
        <v>0</v>
      </c>
      <c r="K287" s="151"/>
      <c r="L287" s="32"/>
      <c r="M287" s="152" t="s">
        <v>1</v>
      </c>
      <c r="N287" s="153" t="s">
        <v>41</v>
      </c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183</v>
      </c>
      <c r="AT287" s="156" t="s">
        <v>179</v>
      </c>
      <c r="AU287" s="156" t="s">
        <v>88</v>
      </c>
      <c r="AY287" s="17" t="s">
        <v>177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88</v>
      </c>
      <c r="BK287" s="157">
        <f>ROUND(I287*H287,2)</f>
        <v>0</v>
      </c>
      <c r="BL287" s="17" t="s">
        <v>183</v>
      </c>
      <c r="BM287" s="156" t="s">
        <v>384</v>
      </c>
    </row>
    <row r="288" spans="2:65" s="12" customFormat="1">
      <c r="B288" s="158"/>
      <c r="D288" s="159" t="s">
        <v>184</v>
      </c>
      <c r="E288" s="160" t="s">
        <v>1</v>
      </c>
      <c r="F288" s="161" t="s">
        <v>385</v>
      </c>
      <c r="H288" s="162">
        <v>8566.2000000000007</v>
      </c>
      <c r="I288" s="163"/>
      <c r="L288" s="158"/>
      <c r="M288" s="164"/>
      <c r="T288" s="165"/>
      <c r="AT288" s="160" t="s">
        <v>184</v>
      </c>
      <c r="AU288" s="160" t="s">
        <v>88</v>
      </c>
      <c r="AV288" s="12" t="s">
        <v>88</v>
      </c>
      <c r="AW288" s="12" t="s">
        <v>31</v>
      </c>
      <c r="AX288" s="12" t="s">
        <v>75</v>
      </c>
      <c r="AY288" s="160" t="s">
        <v>177</v>
      </c>
    </row>
    <row r="289" spans="2:65" s="14" customFormat="1">
      <c r="B289" s="173"/>
      <c r="D289" s="159" t="s">
        <v>184</v>
      </c>
      <c r="E289" s="174" t="s">
        <v>1</v>
      </c>
      <c r="F289" s="175" t="s">
        <v>209</v>
      </c>
      <c r="H289" s="176">
        <v>8566.2000000000007</v>
      </c>
      <c r="I289" s="177"/>
      <c r="L289" s="173"/>
      <c r="M289" s="178"/>
      <c r="T289" s="179"/>
      <c r="AT289" s="174" t="s">
        <v>184</v>
      </c>
      <c r="AU289" s="174" t="s">
        <v>88</v>
      </c>
      <c r="AV289" s="14" t="s">
        <v>191</v>
      </c>
      <c r="AW289" s="14" t="s">
        <v>31</v>
      </c>
      <c r="AX289" s="14" t="s">
        <v>75</v>
      </c>
      <c r="AY289" s="174" t="s">
        <v>177</v>
      </c>
    </row>
    <row r="290" spans="2:65" s="13" customFormat="1">
      <c r="B290" s="166"/>
      <c r="D290" s="159" t="s">
        <v>184</v>
      </c>
      <c r="E290" s="167" t="s">
        <v>1</v>
      </c>
      <c r="F290" s="168" t="s">
        <v>186</v>
      </c>
      <c r="H290" s="169">
        <v>8566.2000000000007</v>
      </c>
      <c r="I290" s="170"/>
      <c r="L290" s="166"/>
      <c r="M290" s="171"/>
      <c r="T290" s="172"/>
      <c r="AT290" s="167" t="s">
        <v>184</v>
      </c>
      <c r="AU290" s="167" t="s">
        <v>88</v>
      </c>
      <c r="AV290" s="13" t="s">
        <v>183</v>
      </c>
      <c r="AW290" s="13" t="s">
        <v>31</v>
      </c>
      <c r="AX290" s="13" t="s">
        <v>82</v>
      </c>
      <c r="AY290" s="167" t="s">
        <v>177</v>
      </c>
    </row>
    <row r="291" spans="2:65" s="1" customFormat="1" ht="33" customHeight="1">
      <c r="B291" s="143"/>
      <c r="C291" s="144" t="s">
        <v>386</v>
      </c>
      <c r="D291" s="144" t="s">
        <v>179</v>
      </c>
      <c r="E291" s="145" t="s">
        <v>387</v>
      </c>
      <c r="F291" s="146" t="s">
        <v>388</v>
      </c>
      <c r="G291" s="147" t="s">
        <v>205</v>
      </c>
      <c r="H291" s="148">
        <v>475.69799999999998</v>
      </c>
      <c r="I291" s="149"/>
      <c r="J291" s="150">
        <f>ROUND(I291*H291,2)</f>
        <v>0</v>
      </c>
      <c r="K291" s="151"/>
      <c r="L291" s="32"/>
      <c r="M291" s="152" t="s">
        <v>1</v>
      </c>
      <c r="N291" s="153" t="s">
        <v>41</v>
      </c>
      <c r="P291" s="154">
        <f>O291*H291</f>
        <v>0</v>
      </c>
      <c r="Q291" s="154">
        <v>3.7900000000000003E-2</v>
      </c>
      <c r="R291" s="154">
        <f>Q291*H291</f>
        <v>18.028954200000001</v>
      </c>
      <c r="S291" s="154">
        <v>0</v>
      </c>
      <c r="T291" s="155">
        <f>S291*H291</f>
        <v>0</v>
      </c>
      <c r="AR291" s="156" t="s">
        <v>183</v>
      </c>
      <c r="AT291" s="156" t="s">
        <v>179</v>
      </c>
      <c r="AU291" s="156" t="s">
        <v>88</v>
      </c>
      <c r="AY291" s="17" t="s">
        <v>177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88</v>
      </c>
      <c r="BK291" s="157">
        <f>ROUND(I291*H291,2)</f>
        <v>0</v>
      </c>
      <c r="BL291" s="17" t="s">
        <v>183</v>
      </c>
      <c r="BM291" s="156" t="s">
        <v>389</v>
      </c>
    </row>
    <row r="292" spans="2:65" s="12" customFormat="1">
      <c r="B292" s="158"/>
      <c r="D292" s="159" t="s">
        <v>184</v>
      </c>
      <c r="E292" s="160" t="s">
        <v>1</v>
      </c>
      <c r="F292" s="161" t="s">
        <v>390</v>
      </c>
      <c r="H292" s="162">
        <v>475.69799999999998</v>
      </c>
      <c r="I292" s="163"/>
      <c r="L292" s="158"/>
      <c r="M292" s="164"/>
      <c r="T292" s="165"/>
      <c r="AT292" s="160" t="s">
        <v>184</v>
      </c>
      <c r="AU292" s="160" t="s">
        <v>88</v>
      </c>
      <c r="AV292" s="12" t="s">
        <v>88</v>
      </c>
      <c r="AW292" s="12" t="s">
        <v>31</v>
      </c>
      <c r="AX292" s="12" t="s">
        <v>75</v>
      </c>
      <c r="AY292" s="160" t="s">
        <v>177</v>
      </c>
    </row>
    <row r="293" spans="2:65" s="13" customFormat="1">
      <c r="B293" s="166"/>
      <c r="D293" s="159" t="s">
        <v>184</v>
      </c>
      <c r="E293" s="167" t="s">
        <v>1</v>
      </c>
      <c r="F293" s="168" t="s">
        <v>186</v>
      </c>
      <c r="H293" s="169">
        <v>475.69799999999998</v>
      </c>
      <c r="I293" s="170"/>
      <c r="L293" s="166"/>
      <c r="M293" s="171"/>
      <c r="T293" s="172"/>
      <c r="AT293" s="167" t="s">
        <v>184</v>
      </c>
      <c r="AU293" s="167" t="s">
        <v>88</v>
      </c>
      <c r="AV293" s="13" t="s">
        <v>183</v>
      </c>
      <c r="AW293" s="13" t="s">
        <v>31</v>
      </c>
      <c r="AX293" s="13" t="s">
        <v>82</v>
      </c>
      <c r="AY293" s="167" t="s">
        <v>177</v>
      </c>
    </row>
    <row r="294" spans="2:65" s="1" customFormat="1" ht="62.7" customHeight="1">
      <c r="B294" s="143"/>
      <c r="C294" s="144" t="s">
        <v>305</v>
      </c>
      <c r="D294" s="144" t="s">
        <v>179</v>
      </c>
      <c r="E294" s="145" t="s">
        <v>391</v>
      </c>
      <c r="F294" s="146" t="s">
        <v>392</v>
      </c>
      <c r="G294" s="147" t="s">
        <v>205</v>
      </c>
      <c r="H294" s="148">
        <v>1764.1189999999999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41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183</v>
      </c>
      <c r="AT294" s="156" t="s">
        <v>179</v>
      </c>
      <c r="AU294" s="156" t="s">
        <v>88</v>
      </c>
      <c r="AY294" s="17" t="s">
        <v>177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88</v>
      </c>
      <c r="BK294" s="157">
        <f>ROUND(I294*H294,2)</f>
        <v>0</v>
      </c>
      <c r="BL294" s="17" t="s">
        <v>183</v>
      </c>
      <c r="BM294" s="156" t="s">
        <v>393</v>
      </c>
    </row>
    <row r="295" spans="2:65" s="15" customFormat="1" ht="20.399999999999999">
      <c r="B295" s="180"/>
      <c r="D295" s="159" t="s">
        <v>184</v>
      </c>
      <c r="E295" s="181" t="s">
        <v>1</v>
      </c>
      <c r="F295" s="182" t="s">
        <v>394</v>
      </c>
      <c r="H295" s="181" t="s">
        <v>1</v>
      </c>
      <c r="I295" s="183"/>
      <c r="L295" s="180"/>
      <c r="M295" s="184"/>
      <c r="T295" s="185"/>
      <c r="AT295" s="181" t="s">
        <v>184</v>
      </c>
      <c r="AU295" s="181" t="s">
        <v>88</v>
      </c>
      <c r="AV295" s="15" t="s">
        <v>82</v>
      </c>
      <c r="AW295" s="15" t="s">
        <v>31</v>
      </c>
      <c r="AX295" s="15" t="s">
        <v>75</v>
      </c>
      <c r="AY295" s="181" t="s">
        <v>177</v>
      </c>
    </row>
    <row r="296" spans="2:65" s="15" customFormat="1" ht="30.6">
      <c r="B296" s="180"/>
      <c r="D296" s="159" t="s">
        <v>184</v>
      </c>
      <c r="E296" s="181" t="s">
        <v>1</v>
      </c>
      <c r="F296" s="182" t="s">
        <v>395</v>
      </c>
      <c r="H296" s="181" t="s">
        <v>1</v>
      </c>
      <c r="I296" s="183"/>
      <c r="L296" s="180"/>
      <c r="M296" s="184"/>
      <c r="T296" s="185"/>
      <c r="AT296" s="181" t="s">
        <v>184</v>
      </c>
      <c r="AU296" s="181" t="s">
        <v>88</v>
      </c>
      <c r="AV296" s="15" t="s">
        <v>82</v>
      </c>
      <c r="AW296" s="15" t="s">
        <v>31</v>
      </c>
      <c r="AX296" s="15" t="s">
        <v>75</v>
      </c>
      <c r="AY296" s="181" t="s">
        <v>177</v>
      </c>
    </row>
    <row r="297" spans="2:65" s="15" customFormat="1" ht="30.6">
      <c r="B297" s="180"/>
      <c r="D297" s="159" t="s">
        <v>184</v>
      </c>
      <c r="E297" s="181" t="s">
        <v>1</v>
      </c>
      <c r="F297" s="182" t="s">
        <v>396</v>
      </c>
      <c r="H297" s="181" t="s">
        <v>1</v>
      </c>
      <c r="I297" s="183"/>
      <c r="L297" s="180"/>
      <c r="M297" s="184"/>
      <c r="T297" s="185"/>
      <c r="AT297" s="181" t="s">
        <v>184</v>
      </c>
      <c r="AU297" s="181" t="s">
        <v>88</v>
      </c>
      <c r="AV297" s="15" t="s">
        <v>82</v>
      </c>
      <c r="AW297" s="15" t="s">
        <v>31</v>
      </c>
      <c r="AX297" s="15" t="s">
        <v>75</v>
      </c>
      <c r="AY297" s="181" t="s">
        <v>177</v>
      </c>
    </row>
    <row r="298" spans="2:65" s="15" customFormat="1">
      <c r="B298" s="180"/>
      <c r="D298" s="159" t="s">
        <v>184</v>
      </c>
      <c r="E298" s="181" t="s">
        <v>1</v>
      </c>
      <c r="F298" s="182" t="s">
        <v>397</v>
      </c>
      <c r="H298" s="181" t="s">
        <v>1</v>
      </c>
      <c r="I298" s="183"/>
      <c r="L298" s="180"/>
      <c r="M298" s="184"/>
      <c r="T298" s="185"/>
      <c r="AT298" s="181" t="s">
        <v>184</v>
      </c>
      <c r="AU298" s="181" t="s">
        <v>88</v>
      </c>
      <c r="AV298" s="15" t="s">
        <v>82</v>
      </c>
      <c r="AW298" s="15" t="s">
        <v>31</v>
      </c>
      <c r="AX298" s="15" t="s">
        <v>75</v>
      </c>
      <c r="AY298" s="181" t="s">
        <v>177</v>
      </c>
    </row>
    <row r="299" spans="2:65" s="15" customFormat="1">
      <c r="B299" s="180"/>
      <c r="D299" s="159" t="s">
        <v>184</v>
      </c>
      <c r="E299" s="181" t="s">
        <v>1</v>
      </c>
      <c r="F299" s="182" t="s">
        <v>398</v>
      </c>
      <c r="H299" s="181" t="s">
        <v>1</v>
      </c>
      <c r="I299" s="183"/>
      <c r="L299" s="180"/>
      <c r="M299" s="184"/>
      <c r="T299" s="185"/>
      <c r="AT299" s="181" t="s">
        <v>184</v>
      </c>
      <c r="AU299" s="181" t="s">
        <v>88</v>
      </c>
      <c r="AV299" s="15" t="s">
        <v>82</v>
      </c>
      <c r="AW299" s="15" t="s">
        <v>31</v>
      </c>
      <c r="AX299" s="15" t="s">
        <v>75</v>
      </c>
      <c r="AY299" s="181" t="s">
        <v>177</v>
      </c>
    </row>
    <row r="300" spans="2:65" s="12" customFormat="1" ht="20.399999999999999">
      <c r="B300" s="158"/>
      <c r="D300" s="159" t="s">
        <v>184</v>
      </c>
      <c r="E300" s="160" t="s">
        <v>1</v>
      </c>
      <c r="F300" s="161" t="s">
        <v>399</v>
      </c>
      <c r="H300" s="162">
        <v>725.54200000000003</v>
      </c>
      <c r="I300" s="163"/>
      <c r="L300" s="158"/>
      <c r="M300" s="164"/>
      <c r="T300" s="165"/>
      <c r="AT300" s="160" t="s">
        <v>184</v>
      </c>
      <c r="AU300" s="160" t="s">
        <v>88</v>
      </c>
      <c r="AV300" s="12" t="s">
        <v>88</v>
      </c>
      <c r="AW300" s="12" t="s">
        <v>31</v>
      </c>
      <c r="AX300" s="12" t="s">
        <v>75</v>
      </c>
      <c r="AY300" s="160" t="s">
        <v>177</v>
      </c>
    </row>
    <row r="301" spans="2:65" s="15" customFormat="1">
      <c r="B301" s="180"/>
      <c r="D301" s="159" t="s">
        <v>184</v>
      </c>
      <c r="E301" s="181" t="s">
        <v>1</v>
      </c>
      <c r="F301" s="182" t="s">
        <v>400</v>
      </c>
      <c r="H301" s="181" t="s">
        <v>1</v>
      </c>
      <c r="I301" s="183"/>
      <c r="L301" s="180"/>
      <c r="M301" s="184"/>
      <c r="T301" s="185"/>
      <c r="AT301" s="181" t="s">
        <v>184</v>
      </c>
      <c r="AU301" s="181" t="s">
        <v>88</v>
      </c>
      <c r="AV301" s="15" t="s">
        <v>82</v>
      </c>
      <c r="AW301" s="15" t="s">
        <v>31</v>
      </c>
      <c r="AX301" s="15" t="s">
        <v>75</v>
      </c>
      <c r="AY301" s="181" t="s">
        <v>177</v>
      </c>
    </row>
    <row r="302" spans="2:65" s="12" customFormat="1" ht="20.399999999999999">
      <c r="B302" s="158"/>
      <c r="D302" s="159" t="s">
        <v>184</v>
      </c>
      <c r="E302" s="160" t="s">
        <v>1</v>
      </c>
      <c r="F302" s="161" t="s">
        <v>401</v>
      </c>
      <c r="H302" s="162">
        <v>1038.577</v>
      </c>
      <c r="I302" s="163"/>
      <c r="L302" s="158"/>
      <c r="M302" s="164"/>
      <c r="T302" s="165"/>
      <c r="AT302" s="160" t="s">
        <v>184</v>
      </c>
      <c r="AU302" s="160" t="s">
        <v>88</v>
      </c>
      <c r="AV302" s="12" t="s">
        <v>88</v>
      </c>
      <c r="AW302" s="12" t="s">
        <v>31</v>
      </c>
      <c r="AX302" s="12" t="s">
        <v>75</v>
      </c>
      <c r="AY302" s="160" t="s">
        <v>177</v>
      </c>
    </row>
    <row r="303" spans="2:65" s="14" customFormat="1">
      <c r="B303" s="173"/>
      <c r="D303" s="159" t="s">
        <v>184</v>
      </c>
      <c r="E303" s="174" t="s">
        <v>1</v>
      </c>
      <c r="F303" s="175" t="s">
        <v>209</v>
      </c>
      <c r="H303" s="176">
        <v>1764.1189999999999</v>
      </c>
      <c r="I303" s="177"/>
      <c r="L303" s="173"/>
      <c r="M303" s="178"/>
      <c r="T303" s="179"/>
      <c r="AT303" s="174" t="s">
        <v>184</v>
      </c>
      <c r="AU303" s="174" t="s">
        <v>88</v>
      </c>
      <c r="AV303" s="14" t="s">
        <v>191</v>
      </c>
      <c r="AW303" s="14" t="s">
        <v>31</v>
      </c>
      <c r="AX303" s="14" t="s">
        <v>75</v>
      </c>
      <c r="AY303" s="174" t="s">
        <v>177</v>
      </c>
    </row>
    <row r="304" spans="2:65" s="13" customFormat="1">
      <c r="B304" s="166"/>
      <c r="D304" s="159" t="s">
        <v>184</v>
      </c>
      <c r="E304" s="167" t="s">
        <v>1</v>
      </c>
      <c r="F304" s="168" t="s">
        <v>186</v>
      </c>
      <c r="H304" s="169">
        <v>1764.1189999999999</v>
      </c>
      <c r="I304" s="170"/>
      <c r="L304" s="166"/>
      <c r="M304" s="171"/>
      <c r="T304" s="172"/>
      <c r="AT304" s="167" t="s">
        <v>184</v>
      </c>
      <c r="AU304" s="167" t="s">
        <v>88</v>
      </c>
      <c r="AV304" s="13" t="s">
        <v>183</v>
      </c>
      <c r="AW304" s="13" t="s">
        <v>31</v>
      </c>
      <c r="AX304" s="13" t="s">
        <v>82</v>
      </c>
      <c r="AY304" s="167" t="s">
        <v>177</v>
      </c>
    </row>
    <row r="305" spans="2:65" s="1" customFormat="1" ht="21.75" customHeight="1">
      <c r="B305" s="143"/>
      <c r="C305" s="144" t="s">
        <v>402</v>
      </c>
      <c r="D305" s="144" t="s">
        <v>179</v>
      </c>
      <c r="E305" s="145" t="s">
        <v>403</v>
      </c>
      <c r="F305" s="146" t="s">
        <v>404</v>
      </c>
      <c r="G305" s="147" t="s">
        <v>205</v>
      </c>
      <c r="H305" s="148">
        <v>260</v>
      </c>
      <c r="I305" s="149"/>
      <c r="J305" s="150">
        <f>ROUND(I305*H305,2)</f>
        <v>0</v>
      </c>
      <c r="K305" s="151"/>
      <c r="L305" s="32"/>
      <c r="M305" s="152" t="s">
        <v>1</v>
      </c>
      <c r="N305" s="153" t="s">
        <v>41</v>
      </c>
      <c r="P305" s="154">
        <f>O305*H305</f>
        <v>0</v>
      </c>
      <c r="Q305" s="154">
        <v>0</v>
      </c>
      <c r="R305" s="154">
        <f>Q305*H305</f>
        <v>0</v>
      </c>
      <c r="S305" s="154">
        <v>0</v>
      </c>
      <c r="T305" s="155">
        <f>S305*H305</f>
        <v>0</v>
      </c>
      <c r="AR305" s="156" t="s">
        <v>183</v>
      </c>
      <c r="AT305" s="156" t="s">
        <v>179</v>
      </c>
      <c r="AU305" s="156" t="s">
        <v>88</v>
      </c>
      <c r="AY305" s="17" t="s">
        <v>177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88</v>
      </c>
      <c r="BK305" s="157">
        <f>ROUND(I305*H305,2)</f>
        <v>0</v>
      </c>
      <c r="BL305" s="17" t="s">
        <v>183</v>
      </c>
      <c r="BM305" s="156" t="s">
        <v>405</v>
      </c>
    </row>
    <row r="306" spans="2:65" s="12" customFormat="1">
      <c r="B306" s="158"/>
      <c r="D306" s="159" t="s">
        <v>184</v>
      </c>
      <c r="E306" s="160" t="s">
        <v>1</v>
      </c>
      <c r="F306" s="161" t="s">
        <v>406</v>
      </c>
      <c r="H306" s="162">
        <v>260</v>
      </c>
      <c r="I306" s="163"/>
      <c r="L306" s="158"/>
      <c r="M306" s="164"/>
      <c r="T306" s="165"/>
      <c r="AT306" s="160" t="s">
        <v>184</v>
      </c>
      <c r="AU306" s="160" t="s">
        <v>88</v>
      </c>
      <c r="AV306" s="12" t="s">
        <v>88</v>
      </c>
      <c r="AW306" s="12" t="s">
        <v>31</v>
      </c>
      <c r="AX306" s="12" t="s">
        <v>75</v>
      </c>
      <c r="AY306" s="160" t="s">
        <v>177</v>
      </c>
    </row>
    <row r="307" spans="2:65" s="13" customFormat="1">
      <c r="B307" s="166"/>
      <c r="D307" s="159" t="s">
        <v>184</v>
      </c>
      <c r="E307" s="167" t="s">
        <v>1</v>
      </c>
      <c r="F307" s="168" t="s">
        <v>186</v>
      </c>
      <c r="H307" s="169">
        <v>260</v>
      </c>
      <c r="I307" s="170"/>
      <c r="L307" s="166"/>
      <c r="M307" s="171"/>
      <c r="T307" s="172"/>
      <c r="AT307" s="167" t="s">
        <v>184</v>
      </c>
      <c r="AU307" s="167" t="s">
        <v>88</v>
      </c>
      <c r="AV307" s="13" t="s">
        <v>183</v>
      </c>
      <c r="AW307" s="13" t="s">
        <v>31</v>
      </c>
      <c r="AX307" s="13" t="s">
        <v>82</v>
      </c>
      <c r="AY307" s="167" t="s">
        <v>177</v>
      </c>
    </row>
    <row r="308" spans="2:65" s="1" customFormat="1" ht="37.950000000000003" customHeight="1">
      <c r="B308" s="143"/>
      <c r="C308" s="144" t="s">
        <v>311</v>
      </c>
      <c r="D308" s="144" t="s">
        <v>179</v>
      </c>
      <c r="E308" s="145" t="s">
        <v>407</v>
      </c>
      <c r="F308" s="146" t="s">
        <v>408</v>
      </c>
      <c r="G308" s="147" t="s">
        <v>205</v>
      </c>
      <c r="H308" s="148">
        <v>4680</v>
      </c>
      <c r="I308" s="149"/>
      <c r="J308" s="150">
        <f>ROUND(I308*H308,2)</f>
        <v>0</v>
      </c>
      <c r="K308" s="151"/>
      <c r="L308" s="32"/>
      <c r="M308" s="152" t="s">
        <v>1</v>
      </c>
      <c r="N308" s="153" t="s">
        <v>41</v>
      </c>
      <c r="P308" s="154">
        <f>O308*H308</f>
        <v>0</v>
      </c>
      <c r="Q308" s="154">
        <v>4.2999999999999999E-4</v>
      </c>
      <c r="R308" s="154">
        <f>Q308*H308</f>
        <v>2.0124</v>
      </c>
      <c r="S308" s="154">
        <v>0</v>
      </c>
      <c r="T308" s="155">
        <f>S308*H308</f>
        <v>0</v>
      </c>
      <c r="AR308" s="156" t="s">
        <v>183</v>
      </c>
      <c r="AT308" s="156" t="s">
        <v>179</v>
      </c>
      <c r="AU308" s="156" t="s">
        <v>88</v>
      </c>
      <c r="AY308" s="17" t="s">
        <v>177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88</v>
      </c>
      <c r="BK308" s="157">
        <f>ROUND(I308*H308,2)</f>
        <v>0</v>
      </c>
      <c r="BL308" s="17" t="s">
        <v>183</v>
      </c>
      <c r="BM308" s="156" t="s">
        <v>409</v>
      </c>
    </row>
    <row r="309" spans="2:65" s="12" customFormat="1">
      <c r="B309" s="158"/>
      <c r="D309" s="159" t="s">
        <v>184</v>
      </c>
      <c r="E309" s="160" t="s">
        <v>1</v>
      </c>
      <c r="F309" s="161" t="s">
        <v>410</v>
      </c>
      <c r="H309" s="162">
        <v>4680</v>
      </c>
      <c r="I309" s="163"/>
      <c r="L309" s="158"/>
      <c r="M309" s="164"/>
      <c r="T309" s="165"/>
      <c r="AT309" s="160" t="s">
        <v>184</v>
      </c>
      <c r="AU309" s="160" t="s">
        <v>88</v>
      </c>
      <c r="AV309" s="12" t="s">
        <v>88</v>
      </c>
      <c r="AW309" s="12" t="s">
        <v>31</v>
      </c>
      <c r="AX309" s="12" t="s">
        <v>75</v>
      </c>
      <c r="AY309" s="160" t="s">
        <v>177</v>
      </c>
    </row>
    <row r="310" spans="2:65" s="13" customFormat="1">
      <c r="B310" s="166"/>
      <c r="D310" s="159" t="s">
        <v>184</v>
      </c>
      <c r="E310" s="167" t="s">
        <v>1</v>
      </c>
      <c r="F310" s="168" t="s">
        <v>186</v>
      </c>
      <c r="H310" s="169">
        <v>4680</v>
      </c>
      <c r="I310" s="170"/>
      <c r="L310" s="166"/>
      <c r="M310" s="171"/>
      <c r="T310" s="172"/>
      <c r="AT310" s="167" t="s">
        <v>184</v>
      </c>
      <c r="AU310" s="167" t="s">
        <v>88</v>
      </c>
      <c r="AV310" s="13" t="s">
        <v>183</v>
      </c>
      <c r="AW310" s="13" t="s">
        <v>31</v>
      </c>
      <c r="AX310" s="13" t="s">
        <v>82</v>
      </c>
      <c r="AY310" s="167" t="s">
        <v>177</v>
      </c>
    </row>
    <row r="311" spans="2:65" s="1" customFormat="1" ht="16.5" customHeight="1">
      <c r="B311" s="143"/>
      <c r="C311" s="144" t="s">
        <v>411</v>
      </c>
      <c r="D311" s="144" t="s">
        <v>179</v>
      </c>
      <c r="E311" s="145" t="s">
        <v>412</v>
      </c>
      <c r="F311" s="146" t="s">
        <v>413</v>
      </c>
      <c r="G311" s="147" t="s">
        <v>205</v>
      </c>
      <c r="H311" s="148">
        <v>1038.577</v>
      </c>
      <c r="I311" s="149"/>
      <c r="J311" s="150">
        <f>ROUND(I311*H311,2)</f>
        <v>0</v>
      </c>
      <c r="K311" s="151"/>
      <c r="L311" s="32"/>
      <c r="M311" s="152" t="s">
        <v>1</v>
      </c>
      <c r="N311" s="153" t="s">
        <v>41</v>
      </c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AR311" s="156" t="s">
        <v>183</v>
      </c>
      <c r="AT311" s="156" t="s">
        <v>179</v>
      </c>
      <c r="AU311" s="156" t="s">
        <v>88</v>
      </c>
      <c r="AY311" s="17" t="s">
        <v>177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88</v>
      </c>
      <c r="BK311" s="157">
        <f>ROUND(I311*H311,2)</f>
        <v>0</v>
      </c>
      <c r="BL311" s="17" t="s">
        <v>183</v>
      </c>
      <c r="BM311" s="156" t="s">
        <v>414</v>
      </c>
    </row>
    <row r="312" spans="2:65" s="15" customFormat="1" ht="30.6">
      <c r="B312" s="180"/>
      <c r="D312" s="159" t="s">
        <v>184</v>
      </c>
      <c r="E312" s="181" t="s">
        <v>1</v>
      </c>
      <c r="F312" s="182" t="s">
        <v>415</v>
      </c>
      <c r="H312" s="181" t="s">
        <v>1</v>
      </c>
      <c r="I312" s="183"/>
      <c r="L312" s="180"/>
      <c r="M312" s="184"/>
      <c r="T312" s="185"/>
      <c r="AT312" s="181" t="s">
        <v>184</v>
      </c>
      <c r="AU312" s="181" t="s">
        <v>88</v>
      </c>
      <c r="AV312" s="15" t="s">
        <v>82</v>
      </c>
      <c r="AW312" s="15" t="s">
        <v>31</v>
      </c>
      <c r="AX312" s="15" t="s">
        <v>75</v>
      </c>
      <c r="AY312" s="181" t="s">
        <v>177</v>
      </c>
    </row>
    <row r="313" spans="2:65" s="15" customFormat="1" ht="20.399999999999999">
      <c r="B313" s="180"/>
      <c r="D313" s="159" t="s">
        <v>184</v>
      </c>
      <c r="E313" s="181" t="s">
        <v>1</v>
      </c>
      <c r="F313" s="182" t="s">
        <v>416</v>
      </c>
      <c r="H313" s="181" t="s">
        <v>1</v>
      </c>
      <c r="I313" s="183"/>
      <c r="L313" s="180"/>
      <c r="M313" s="184"/>
      <c r="T313" s="185"/>
      <c r="AT313" s="181" t="s">
        <v>184</v>
      </c>
      <c r="AU313" s="181" t="s">
        <v>88</v>
      </c>
      <c r="AV313" s="15" t="s">
        <v>82</v>
      </c>
      <c r="AW313" s="15" t="s">
        <v>31</v>
      </c>
      <c r="AX313" s="15" t="s">
        <v>75</v>
      </c>
      <c r="AY313" s="181" t="s">
        <v>177</v>
      </c>
    </row>
    <row r="314" spans="2:65" s="15" customFormat="1">
      <c r="B314" s="180"/>
      <c r="D314" s="159" t="s">
        <v>184</v>
      </c>
      <c r="E314" s="181" t="s">
        <v>1</v>
      </c>
      <c r="F314" s="182" t="s">
        <v>397</v>
      </c>
      <c r="H314" s="181" t="s">
        <v>1</v>
      </c>
      <c r="I314" s="183"/>
      <c r="L314" s="180"/>
      <c r="M314" s="184"/>
      <c r="T314" s="185"/>
      <c r="AT314" s="181" t="s">
        <v>184</v>
      </c>
      <c r="AU314" s="181" t="s">
        <v>88</v>
      </c>
      <c r="AV314" s="15" t="s">
        <v>82</v>
      </c>
      <c r="AW314" s="15" t="s">
        <v>31</v>
      </c>
      <c r="AX314" s="15" t="s">
        <v>75</v>
      </c>
      <c r="AY314" s="181" t="s">
        <v>177</v>
      </c>
    </row>
    <row r="315" spans="2:65" s="15" customFormat="1">
      <c r="B315" s="180"/>
      <c r="D315" s="159" t="s">
        <v>184</v>
      </c>
      <c r="E315" s="181" t="s">
        <v>1</v>
      </c>
      <c r="F315" s="182" t="s">
        <v>400</v>
      </c>
      <c r="H315" s="181" t="s">
        <v>1</v>
      </c>
      <c r="I315" s="183"/>
      <c r="L315" s="180"/>
      <c r="M315" s="184"/>
      <c r="T315" s="185"/>
      <c r="AT315" s="181" t="s">
        <v>184</v>
      </c>
      <c r="AU315" s="181" t="s">
        <v>88</v>
      </c>
      <c r="AV315" s="15" t="s">
        <v>82</v>
      </c>
      <c r="AW315" s="15" t="s">
        <v>31</v>
      </c>
      <c r="AX315" s="15" t="s">
        <v>75</v>
      </c>
      <c r="AY315" s="181" t="s">
        <v>177</v>
      </c>
    </row>
    <row r="316" spans="2:65" s="12" customFormat="1" ht="20.399999999999999">
      <c r="B316" s="158"/>
      <c r="D316" s="159" t="s">
        <v>184</v>
      </c>
      <c r="E316" s="160" t="s">
        <v>1</v>
      </c>
      <c r="F316" s="161" t="s">
        <v>401</v>
      </c>
      <c r="H316" s="162">
        <v>1038.577</v>
      </c>
      <c r="I316" s="163"/>
      <c r="L316" s="158"/>
      <c r="M316" s="164"/>
      <c r="T316" s="165"/>
      <c r="AT316" s="160" t="s">
        <v>184</v>
      </c>
      <c r="AU316" s="160" t="s">
        <v>88</v>
      </c>
      <c r="AV316" s="12" t="s">
        <v>88</v>
      </c>
      <c r="AW316" s="12" t="s">
        <v>31</v>
      </c>
      <c r="AX316" s="12" t="s">
        <v>75</v>
      </c>
      <c r="AY316" s="160" t="s">
        <v>177</v>
      </c>
    </row>
    <row r="317" spans="2:65" s="14" customFormat="1">
      <c r="B317" s="173"/>
      <c r="D317" s="159" t="s">
        <v>184</v>
      </c>
      <c r="E317" s="174" t="s">
        <v>1</v>
      </c>
      <c r="F317" s="175" t="s">
        <v>209</v>
      </c>
      <c r="H317" s="176">
        <v>1038.577</v>
      </c>
      <c r="I317" s="177"/>
      <c r="L317" s="173"/>
      <c r="M317" s="178"/>
      <c r="T317" s="179"/>
      <c r="AT317" s="174" t="s">
        <v>184</v>
      </c>
      <c r="AU317" s="174" t="s">
        <v>88</v>
      </c>
      <c r="AV317" s="14" t="s">
        <v>191</v>
      </c>
      <c r="AW317" s="14" t="s">
        <v>31</v>
      </c>
      <c r="AX317" s="14" t="s">
        <v>75</v>
      </c>
      <c r="AY317" s="174" t="s">
        <v>177</v>
      </c>
    </row>
    <row r="318" spans="2:65" s="13" customFormat="1">
      <c r="B318" s="166"/>
      <c r="D318" s="159" t="s">
        <v>184</v>
      </c>
      <c r="E318" s="167" t="s">
        <v>1</v>
      </c>
      <c r="F318" s="168" t="s">
        <v>186</v>
      </c>
      <c r="H318" s="169">
        <v>1038.577</v>
      </c>
      <c r="I318" s="170"/>
      <c r="L318" s="166"/>
      <c r="M318" s="171"/>
      <c r="T318" s="172"/>
      <c r="AT318" s="167" t="s">
        <v>184</v>
      </c>
      <c r="AU318" s="167" t="s">
        <v>88</v>
      </c>
      <c r="AV318" s="13" t="s">
        <v>183</v>
      </c>
      <c r="AW318" s="13" t="s">
        <v>31</v>
      </c>
      <c r="AX318" s="13" t="s">
        <v>82</v>
      </c>
      <c r="AY318" s="167" t="s">
        <v>177</v>
      </c>
    </row>
    <row r="319" spans="2:65" s="1" customFormat="1" ht="76.349999999999994" customHeight="1">
      <c r="B319" s="143"/>
      <c r="C319" s="144" t="s">
        <v>314</v>
      </c>
      <c r="D319" s="144" t="s">
        <v>179</v>
      </c>
      <c r="E319" s="145" t="s">
        <v>417</v>
      </c>
      <c r="F319" s="146" t="s">
        <v>418</v>
      </c>
      <c r="G319" s="147" t="s">
        <v>205</v>
      </c>
      <c r="H319" s="148">
        <v>809.6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41</v>
      </c>
      <c r="P319" s="154">
        <f>O319*H319</f>
        <v>0</v>
      </c>
      <c r="Q319" s="154">
        <v>1.9199999999999998E-2</v>
      </c>
      <c r="R319" s="154">
        <f>Q319*H319</f>
        <v>15.544319999999999</v>
      </c>
      <c r="S319" s="154">
        <v>0</v>
      </c>
      <c r="T319" s="155">
        <f>S319*H319</f>
        <v>0</v>
      </c>
      <c r="AR319" s="156" t="s">
        <v>183</v>
      </c>
      <c r="AT319" s="156" t="s">
        <v>179</v>
      </c>
      <c r="AU319" s="156" t="s">
        <v>88</v>
      </c>
      <c r="AY319" s="17" t="s">
        <v>177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88</v>
      </c>
      <c r="BK319" s="157">
        <f>ROUND(I319*H319,2)</f>
        <v>0</v>
      </c>
      <c r="BL319" s="17" t="s">
        <v>183</v>
      </c>
      <c r="BM319" s="156" t="s">
        <v>419</v>
      </c>
    </row>
    <row r="320" spans="2:65" s="12" customFormat="1">
      <c r="B320" s="158"/>
      <c r="D320" s="159" t="s">
        <v>184</v>
      </c>
      <c r="E320" s="160" t="s">
        <v>1</v>
      </c>
      <c r="F320" s="161" t="s">
        <v>420</v>
      </c>
      <c r="H320" s="162">
        <v>809.6</v>
      </c>
      <c r="I320" s="163"/>
      <c r="L320" s="158"/>
      <c r="M320" s="164"/>
      <c r="T320" s="165"/>
      <c r="AT320" s="160" t="s">
        <v>184</v>
      </c>
      <c r="AU320" s="160" t="s">
        <v>88</v>
      </c>
      <c r="AV320" s="12" t="s">
        <v>88</v>
      </c>
      <c r="AW320" s="12" t="s">
        <v>31</v>
      </c>
      <c r="AX320" s="12" t="s">
        <v>75</v>
      </c>
      <c r="AY320" s="160" t="s">
        <v>177</v>
      </c>
    </row>
    <row r="321" spans="2:65" s="13" customFormat="1">
      <c r="B321" s="166"/>
      <c r="D321" s="159" t="s">
        <v>184</v>
      </c>
      <c r="E321" s="167" t="s">
        <v>1</v>
      </c>
      <c r="F321" s="168" t="s">
        <v>186</v>
      </c>
      <c r="H321" s="169">
        <v>809.6</v>
      </c>
      <c r="I321" s="170"/>
      <c r="L321" s="166"/>
      <c r="M321" s="171"/>
      <c r="T321" s="172"/>
      <c r="AT321" s="167" t="s">
        <v>184</v>
      </c>
      <c r="AU321" s="167" t="s">
        <v>88</v>
      </c>
      <c r="AV321" s="13" t="s">
        <v>183</v>
      </c>
      <c r="AW321" s="13" t="s">
        <v>31</v>
      </c>
      <c r="AX321" s="13" t="s">
        <v>82</v>
      </c>
      <c r="AY321" s="167" t="s">
        <v>177</v>
      </c>
    </row>
    <row r="322" spans="2:65" s="1" customFormat="1" ht="33" customHeight="1">
      <c r="B322" s="143"/>
      <c r="C322" s="144" t="s">
        <v>421</v>
      </c>
      <c r="D322" s="144" t="s">
        <v>179</v>
      </c>
      <c r="E322" s="145" t="s">
        <v>422</v>
      </c>
      <c r="F322" s="146" t="s">
        <v>423</v>
      </c>
      <c r="G322" s="147" t="s">
        <v>424</v>
      </c>
      <c r="H322" s="148">
        <v>540</v>
      </c>
      <c r="I322" s="149"/>
      <c r="J322" s="150">
        <f>ROUND(I322*H322,2)</f>
        <v>0</v>
      </c>
      <c r="K322" s="151"/>
      <c r="L322" s="32"/>
      <c r="M322" s="152" t="s">
        <v>1</v>
      </c>
      <c r="N322" s="153" t="s">
        <v>41</v>
      </c>
      <c r="P322" s="154">
        <f>O322*H322</f>
        <v>0</v>
      </c>
      <c r="Q322" s="154">
        <v>0</v>
      </c>
      <c r="R322" s="154">
        <f>Q322*H322</f>
        <v>0</v>
      </c>
      <c r="S322" s="154">
        <v>0</v>
      </c>
      <c r="T322" s="155">
        <f>S322*H322</f>
        <v>0</v>
      </c>
      <c r="AR322" s="156" t="s">
        <v>183</v>
      </c>
      <c r="AT322" s="156" t="s">
        <v>179</v>
      </c>
      <c r="AU322" s="156" t="s">
        <v>88</v>
      </c>
      <c r="AY322" s="17" t="s">
        <v>177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88</v>
      </c>
      <c r="BK322" s="157">
        <f>ROUND(I322*H322,2)</f>
        <v>0</v>
      </c>
      <c r="BL322" s="17" t="s">
        <v>183</v>
      </c>
      <c r="BM322" s="156" t="s">
        <v>425</v>
      </c>
    </row>
    <row r="323" spans="2:65" s="12" customFormat="1">
      <c r="B323" s="158"/>
      <c r="D323" s="159" t="s">
        <v>184</v>
      </c>
      <c r="E323" s="160" t="s">
        <v>1</v>
      </c>
      <c r="F323" s="161" t="s">
        <v>426</v>
      </c>
      <c r="H323" s="162">
        <v>540</v>
      </c>
      <c r="I323" s="163"/>
      <c r="L323" s="158"/>
      <c r="M323" s="164"/>
      <c r="T323" s="165"/>
      <c r="AT323" s="160" t="s">
        <v>184</v>
      </c>
      <c r="AU323" s="160" t="s">
        <v>88</v>
      </c>
      <c r="AV323" s="12" t="s">
        <v>88</v>
      </c>
      <c r="AW323" s="12" t="s">
        <v>31</v>
      </c>
      <c r="AX323" s="12" t="s">
        <v>75</v>
      </c>
      <c r="AY323" s="160" t="s">
        <v>177</v>
      </c>
    </row>
    <row r="324" spans="2:65" s="13" customFormat="1">
      <c r="B324" s="166"/>
      <c r="D324" s="159" t="s">
        <v>184</v>
      </c>
      <c r="E324" s="167" t="s">
        <v>1</v>
      </c>
      <c r="F324" s="168" t="s">
        <v>186</v>
      </c>
      <c r="H324" s="169">
        <v>540</v>
      </c>
      <c r="I324" s="170"/>
      <c r="L324" s="166"/>
      <c r="M324" s="171"/>
      <c r="T324" s="172"/>
      <c r="AT324" s="167" t="s">
        <v>184</v>
      </c>
      <c r="AU324" s="167" t="s">
        <v>88</v>
      </c>
      <c r="AV324" s="13" t="s">
        <v>183</v>
      </c>
      <c r="AW324" s="13" t="s">
        <v>31</v>
      </c>
      <c r="AX324" s="13" t="s">
        <v>82</v>
      </c>
      <c r="AY324" s="167" t="s">
        <v>177</v>
      </c>
    </row>
    <row r="325" spans="2:65" s="1" customFormat="1" ht="24.15" customHeight="1">
      <c r="B325" s="143"/>
      <c r="C325" s="144" t="s">
        <v>318</v>
      </c>
      <c r="D325" s="144" t="s">
        <v>179</v>
      </c>
      <c r="E325" s="145" t="s">
        <v>427</v>
      </c>
      <c r="F325" s="146" t="s">
        <v>428</v>
      </c>
      <c r="G325" s="147" t="s">
        <v>213</v>
      </c>
      <c r="H325" s="148">
        <v>600</v>
      </c>
      <c r="I325" s="149"/>
      <c r="J325" s="150">
        <f>ROUND(I325*H325,2)</f>
        <v>0</v>
      </c>
      <c r="K325" s="151"/>
      <c r="L325" s="32"/>
      <c r="M325" s="152" t="s">
        <v>1</v>
      </c>
      <c r="N325" s="153" t="s">
        <v>41</v>
      </c>
      <c r="P325" s="154">
        <f>O325*H325</f>
        <v>0</v>
      </c>
      <c r="Q325" s="154">
        <v>0</v>
      </c>
      <c r="R325" s="154">
        <f>Q325*H325</f>
        <v>0</v>
      </c>
      <c r="S325" s="154">
        <v>0</v>
      </c>
      <c r="T325" s="155">
        <f>S325*H325</f>
        <v>0</v>
      </c>
      <c r="AR325" s="156" t="s">
        <v>183</v>
      </c>
      <c r="AT325" s="156" t="s">
        <v>179</v>
      </c>
      <c r="AU325" s="156" t="s">
        <v>88</v>
      </c>
      <c r="AY325" s="17" t="s">
        <v>177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88</v>
      </c>
      <c r="BK325" s="157">
        <f>ROUND(I325*H325,2)</f>
        <v>0</v>
      </c>
      <c r="BL325" s="17" t="s">
        <v>183</v>
      </c>
      <c r="BM325" s="156" t="s">
        <v>429</v>
      </c>
    </row>
    <row r="326" spans="2:65" s="12" customFormat="1">
      <c r="B326" s="158"/>
      <c r="D326" s="159" t="s">
        <v>184</v>
      </c>
      <c r="E326" s="160" t="s">
        <v>1</v>
      </c>
      <c r="F326" s="161" t="s">
        <v>430</v>
      </c>
      <c r="H326" s="162">
        <v>600</v>
      </c>
      <c r="I326" s="163"/>
      <c r="L326" s="158"/>
      <c r="M326" s="164"/>
      <c r="T326" s="165"/>
      <c r="AT326" s="160" t="s">
        <v>184</v>
      </c>
      <c r="AU326" s="160" t="s">
        <v>88</v>
      </c>
      <c r="AV326" s="12" t="s">
        <v>88</v>
      </c>
      <c r="AW326" s="12" t="s">
        <v>31</v>
      </c>
      <c r="AX326" s="12" t="s">
        <v>75</v>
      </c>
      <c r="AY326" s="160" t="s">
        <v>177</v>
      </c>
    </row>
    <row r="327" spans="2:65" s="13" customFormat="1">
      <c r="B327" s="166"/>
      <c r="D327" s="159" t="s">
        <v>184</v>
      </c>
      <c r="E327" s="167" t="s">
        <v>1</v>
      </c>
      <c r="F327" s="168" t="s">
        <v>186</v>
      </c>
      <c r="H327" s="169">
        <v>600</v>
      </c>
      <c r="I327" s="170"/>
      <c r="L327" s="166"/>
      <c r="M327" s="171"/>
      <c r="T327" s="172"/>
      <c r="AT327" s="167" t="s">
        <v>184</v>
      </c>
      <c r="AU327" s="167" t="s">
        <v>88</v>
      </c>
      <c r="AV327" s="13" t="s">
        <v>183</v>
      </c>
      <c r="AW327" s="13" t="s">
        <v>31</v>
      </c>
      <c r="AX327" s="13" t="s">
        <v>82</v>
      </c>
      <c r="AY327" s="167" t="s">
        <v>177</v>
      </c>
    </row>
    <row r="328" spans="2:65" s="1" customFormat="1" ht="33" customHeight="1">
      <c r="B328" s="143"/>
      <c r="C328" s="144" t="s">
        <v>431</v>
      </c>
      <c r="D328" s="144" t="s">
        <v>179</v>
      </c>
      <c r="E328" s="145" t="s">
        <v>432</v>
      </c>
      <c r="F328" s="146" t="s">
        <v>433</v>
      </c>
      <c r="G328" s="147" t="s">
        <v>213</v>
      </c>
      <c r="H328" s="148">
        <v>10800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41</v>
      </c>
      <c r="P328" s="154">
        <f>O328*H328</f>
        <v>0</v>
      </c>
      <c r="Q328" s="154">
        <v>8.0000000000000007E-5</v>
      </c>
      <c r="R328" s="154">
        <f>Q328*H328</f>
        <v>0.8640000000000001</v>
      </c>
      <c r="S328" s="154">
        <v>0</v>
      </c>
      <c r="T328" s="155">
        <f>S328*H328</f>
        <v>0</v>
      </c>
      <c r="AR328" s="156" t="s">
        <v>183</v>
      </c>
      <c r="AT328" s="156" t="s">
        <v>179</v>
      </c>
      <c r="AU328" s="156" t="s">
        <v>88</v>
      </c>
      <c r="AY328" s="17" t="s">
        <v>177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88</v>
      </c>
      <c r="BK328" s="157">
        <f>ROUND(I328*H328,2)</f>
        <v>0</v>
      </c>
      <c r="BL328" s="17" t="s">
        <v>183</v>
      </c>
      <c r="BM328" s="156" t="s">
        <v>434</v>
      </c>
    </row>
    <row r="329" spans="2:65" s="12" customFormat="1">
      <c r="B329" s="158"/>
      <c r="D329" s="159" t="s">
        <v>184</v>
      </c>
      <c r="E329" s="160" t="s">
        <v>1</v>
      </c>
      <c r="F329" s="161" t="s">
        <v>435</v>
      </c>
      <c r="H329" s="162">
        <v>10800</v>
      </c>
      <c r="I329" s="163"/>
      <c r="L329" s="158"/>
      <c r="M329" s="164"/>
      <c r="T329" s="165"/>
      <c r="AT329" s="160" t="s">
        <v>184</v>
      </c>
      <c r="AU329" s="160" t="s">
        <v>88</v>
      </c>
      <c r="AV329" s="12" t="s">
        <v>88</v>
      </c>
      <c r="AW329" s="12" t="s">
        <v>31</v>
      </c>
      <c r="AX329" s="12" t="s">
        <v>75</v>
      </c>
      <c r="AY329" s="160" t="s">
        <v>177</v>
      </c>
    </row>
    <row r="330" spans="2:65" s="13" customFormat="1">
      <c r="B330" s="166"/>
      <c r="D330" s="159" t="s">
        <v>184</v>
      </c>
      <c r="E330" s="167" t="s">
        <v>1</v>
      </c>
      <c r="F330" s="168" t="s">
        <v>186</v>
      </c>
      <c r="H330" s="169">
        <v>10800</v>
      </c>
      <c r="I330" s="170"/>
      <c r="L330" s="166"/>
      <c r="M330" s="171"/>
      <c r="T330" s="172"/>
      <c r="AT330" s="167" t="s">
        <v>184</v>
      </c>
      <c r="AU330" s="167" t="s">
        <v>88</v>
      </c>
      <c r="AV330" s="13" t="s">
        <v>183</v>
      </c>
      <c r="AW330" s="13" t="s">
        <v>31</v>
      </c>
      <c r="AX330" s="13" t="s">
        <v>82</v>
      </c>
      <c r="AY330" s="167" t="s">
        <v>177</v>
      </c>
    </row>
    <row r="331" spans="2:65" s="1" customFormat="1" ht="24.15" customHeight="1">
      <c r="B331" s="143"/>
      <c r="C331" s="144" t="s">
        <v>321</v>
      </c>
      <c r="D331" s="144" t="s">
        <v>179</v>
      </c>
      <c r="E331" s="145" t="s">
        <v>436</v>
      </c>
      <c r="F331" s="146" t="s">
        <v>437</v>
      </c>
      <c r="G331" s="147" t="s">
        <v>213</v>
      </c>
      <c r="H331" s="148">
        <v>600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41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183</v>
      </c>
      <c r="AT331" s="156" t="s">
        <v>179</v>
      </c>
      <c r="AU331" s="156" t="s">
        <v>88</v>
      </c>
      <c r="AY331" s="17" t="s">
        <v>177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88</v>
      </c>
      <c r="BK331" s="157">
        <f>ROUND(I331*H331,2)</f>
        <v>0</v>
      </c>
      <c r="BL331" s="17" t="s">
        <v>183</v>
      </c>
      <c r="BM331" s="156" t="s">
        <v>438</v>
      </c>
    </row>
    <row r="332" spans="2:65" s="1" customFormat="1" ht="16.5" customHeight="1">
      <c r="B332" s="143"/>
      <c r="C332" s="144" t="s">
        <v>439</v>
      </c>
      <c r="D332" s="144" t="s">
        <v>179</v>
      </c>
      <c r="E332" s="145" t="s">
        <v>440</v>
      </c>
      <c r="F332" s="146" t="s">
        <v>441</v>
      </c>
      <c r="G332" s="147" t="s">
        <v>260</v>
      </c>
      <c r="H332" s="148">
        <v>1</v>
      </c>
      <c r="I332" s="149"/>
      <c r="J332" s="150">
        <f>ROUND(I332*H332,2)</f>
        <v>0</v>
      </c>
      <c r="K332" s="151"/>
      <c r="L332" s="32"/>
      <c r="M332" s="152" t="s">
        <v>1</v>
      </c>
      <c r="N332" s="153" t="s">
        <v>41</v>
      </c>
      <c r="P332" s="154">
        <f>O332*H332</f>
        <v>0</v>
      </c>
      <c r="Q332" s="154">
        <v>4.1999999999999997E-3</v>
      </c>
      <c r="R332" s="154">
        <f>Q332*H332</f>
        <v>4.1999999999999997E-3</v>
      </c>
      <c r="S332" s="154">
        <v>0</v>
      </c>
      <c r="T332" s="155">
        <f>S332*H332</f>
        <v>0</v>
      </c>
      <c r="AR332" s="156" t="s">
        <v>183</v>
      </c>
      <c r="AT332" s="156" t="s">
        <v>179</v>
      </c>
      <c r="AU332" s="156" t="s">
        <v>88</v>
      </c>
      <c r="AY332" s="17" t="s">
        <v>177</v>
      </c>
      <c r="BE332" s="157">
        <f>IF(N332="základná",J332,0)</f>
        <v>0</v>
      </c>
      <c r="BF332" s="157">
        <f>IF(N332="znížená",J332,0)</f>
        <v>0</v>
      </c>
      <c r="BG332" s="157">
        <f>IF(N332="zákl. prenesená",J332,0)</f>
        <v>0</v>
      </c>
      <c r="BH332" s="157">
        <f>IF(N332="zníž. prenesená",J332,0)</f>
        <v>0</v>
      </c>
      <c r="BI332" s="157">
        <f>IF(N332="nulová",J332,0)</f>
        <v>0</v>
      </c>
      <c r="BJ332" s="17" t="s">
        <v>88</v>
      </c>
      <c r="BK332" s="157">
        <f>ROUND(I332*H332,2)</f>
        <v>0</v>
      </c>
      <c r="BL332" s="17" t="s">
        <v>183</v>
      </c>
      <c r="BM332" s="156" t="s">
        <v>442</v>
      </c>
    </row>
    <row r="333" spans="2:65" s="12" customFormat="1">
      <c r="B333" s="158"/>
      <c r="D333" s="159" t="s">
        <v>184</v>
      </c>
      <c r="E333" s="160" t="s">
        <v>1</v>
      </c>
      <c r="F333" s="161" t="s">
        <v>443</v>
      </c>
      <c r="H333" s="162">
        <v>1</v>
      </c>
      <c r="I333" s="163"/>
      <c r="L333" s="158"/>
      <c r="M333" s="164"/>
      <c r="T333" s="165"/>
      <c r="AT333" s="160" t="s">
        <v>184</v>
      </c>
      <c r="AU333" s="160" t="s">
        <v>88</v>
      </c>
      <c r="AV333" s="12" t="s">
        <v>88</v>
      </c>
      <c r="AW333" s="12" t="s">
        <v>31</v>
      </c>
      <c r="AX333" s="12" t="s">
        <v>75</v>
      </c>
      <c r="AY333" s="160" t="s">
        <v>177</v>
      </c>
    </row>
    <row r="334" spans="2:65" s="13" customFormat="1">
      <c r="B334" s="166"/>
      <c r="D334" s="159" t="s">
        <v>184</v>
      </c>
      <c r="E334" s="167" t="s">
        <v>1</v>
      </c>
      <c r="F334" s="168" t="s">
        <v>186</v>
      </c>
      <c r="H334" s="169">
        <v>1</v>
      </c>
      <c r="I334" s="170"/>
      <c r="L334" s="166"/>
      <c r="M334" s="171"/>
      <c r="T334" s="172"/>
      <c r="AT334" s="167" t="s">
        <v>184</v>
      </c>
      <c r="AU334" s="167" t="s">
        <v>88</v>
      </c>
      <c r="AV334" s="13" t="s">
        <v>183</v>
      </c>
      <c r="AW334" s="13" t="s">
        <v>31</v>
      </c>
      <c r="AX334" s="13" t="s">
        <v>82</v>
      </c>
      <c r="AY334" s="167" t="s">
        <v>177</v>
      </c>
    </row>
    <row r="335" spans="2:65" s="1" customFormat="1" ht="24.15" customHeight="1">
      <c r="B335" s="143"/>
      <c r="C335" s="186" t="s">
        <v>325</v>
      </c>
      <c r="D335" s="186" t="s">
        <v>444</v>
      </c>
      <c r="E335" s="187" t="s">
        <v>445</v>
      </c>
      <c r="F335" s="188" t="s">
        <v>446</v>
      </c>
      <c r="G335" s="189" t="s">
        <v>260</v>
      </c>
      <c r="H335" s="190">
        <v>1</v>
      </c>
      <c r="I335" s="191"/>
      <c r="J335" s="192">
        <f>ROUND(I335*H335,2)</f>
        <v>0</v>
      </c>
      <c r="K335" s="193"/>
      <c r="L335" s="194"/>
      <c r="M335" s="195" t="s">
        <v>1</v>
      </c>
      <c r="N335" s="196" t="s">
        <v>41</v>
      </c>
      <c r="P335" s="154">
        <f>O335*H335</f>
        <v>0</v>
      </c>
      <c r="Q335" s="154">
        <v>0</v>
      </c>
      <c r="R335" s="154">
        <f>Q335*H335</f>
        <v>0</v>
      </c>
      <c r="S335" s="154">
        <v>0</v>
      </c>
      <c r="T335" s="155">
        <f>S335*H335</f>
        <v>0</v>
      </c>
      <c r="AR335" s="156" t="s">
        <v>206</v>
      </c>
      <c r="AT335" s="156" t="s">
        <v>444</v>
      </c>
      <c r="AU335" s="156" t="s">
        <v>88</v>
      </c>
      <c r="AY335" s="17" t="s">
        <v>177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88</v>
      </c>
      <c r="BK335" s="157">
        <f>ROUND(I335*H335,2)</f>
        <v>0</v>
      </c>
      <c r="BL335" s="17" t="s">
        <v>183</v>
      </c>
      <c r="BM335" s="156" t="s">
        <v>447</v>
      </c>
    </row>
    <row r="336" spans="2:65" s="12" customFormat="1">
      <c r="B336" s="158"/>
      <c r="D336" s="159" t="s">
        <v>184</v>
      </c>
      <c r="E336" s="160" t="s">
        <v>1</v>
      </c>
      <c r="F336" s="161" t="s">
        <v>448</v>
      </c>
      <c r="H336" s="162">
        <v>1</v>
      </c>
      <c r="I336" s="163"/>
      <c r="L336" s="158"/>
      <c r="M336" s="164"/>
      <c r="T336" s="165"/>
      <c r="AT336" s="160" t="s">
        <v>184</v>
      </c>
      <c r="AU336" s="160" t="s">
        <v>88</v>
      </c>
      <c r="AV336" s="12" t="s">
        <v>88</v>
      </c>
      <c r="AW336" s="12" t="s">
        <v>31</v>
      </c>
      <c r="AX336" s="12" t="s">
        <v>75</v>
      </c>
      <c r="AY336" s="160" t="s">
        <v>177</v>
      </c>
    </row>
    <row r="337" spans="2:65" s="13" customFormat="1">
      <c r="B337" s="166"/>
      <c r="D337" s="159" t="s">
        <v>184</v>
      </c>
      <c r="E337" s="167" t="s">
        <v>1</v>
      </c>
      <c r="F337" s="168" t="s">
        <v>186</v>
      </c>
      <c r="H337" s="169">
        <v>1</v>
      </c>
      <c r="I337" s="170"/>
      <c r="L337" s="166"/>
      <c r="M337" s="171"/>
      <c r="T337" s="172"/>
      <c r="AT337" s="167" t="s">
        <v>184</v>
      </c>
      <c r="AU337" s="167" t="s">
        <v>88</v>
      </c>
      <c r="AV337" s="13" t="s">
        <v>183</v>
      </c>
      <c r="AW337" s="13" t="s">
        <v>31</v>
      </c>
      <c r="AX337" s="13" t="s">
        <v>82</v>
      </c>
      <c r="AY337" s="167" t="s">
        <v>177</v>
      </c>
    </row>
    <row r="338" spans="2:65" s="1" customFormat="1" ht="24.15" customHeight="1">
      <c r="B338" s="143"/>
      <c r="C338" s="144" t="s">
        <v>449</v>
      </c>
      <c r="D338" s="144" t="s">
        <v>179</v>
      </c>
      <c r="E338" s="145" t="s">
        <v>450</v>
      </c>
      <c r="F338" s="146" t="s">
        <v>451</v>
      </c>
      <c r="G338" s="147" t="s">
        <v>260</v>
      </c>
      <c r="H338" s="148">
        <v>4</v>
      </c>
      <c r="I338" s="149"/>
      <c r="J338" s="150">
        <f>ROUND(I338*H338,2)</f>
        <v>0</v>
      </c>
      <c r="K338" s="151"/>
      <c r="L338" s="32"/>
      <c r="M338" s="152" t="s">
        <v>1</v>
      </c>
      <c r="N338" s="153" t="s">
        <v>41</v>
      </c>
      <c r="P338" s="154">
        <f>O338*H338</f>
        <v>0</v>
      </c>
      <c r="Q338" s="154">
        <v>0</v>
      </c>
      <c r="R338" s="154">
        <f>Q338*H338</f>
        <v>0</v>
      </c>
      <c r="S338" s="154">
        <v>0</v>
      </c>
      <c r="T338" s="155">
        <f>S338*H338</f>
        <v>0</v>
      </c>
      <c r="AR338" s="156" t="s">
        <v>183</v>
      </c>
      <c r="AT338" s="156" t="s">
        <v>179</v>
      </c>
      <c r="AU338" s="156" t="s">
        <v>88</v>
      </c>
      <c r="AY338" s="17" t="s">
        <v>177</v>
      </c>
      <c r="BE338" s="157">
        <f>IF(N338="základná",J338,0)</f>
        <v>0</v>
      </c>
      <c r="BF338" s="157">
        <f>IF(N338="znížená",J338,0)</f>
        <v>0</v>
      </c>
      <c r="BG338" s="157">
        <f>IF(N338="zákl. prenesená",J338,0)</f>
        <v>0</v>
      </c>
      <c r="BH338" s="157">
        <f>IF(N338="zníž. prenesená",J338,0)</f>
        <v>0</v>
      </c>
      <c r="BI338" s="157">
        <f>IF(N338="nulová",J338,0)</f>
        <v>0</v>
      </c>
      <c r="BJ338" s="17" t="s">
        <v>88</v>
      </c>
      <c r="BK338" s="157">
        <f>ROUND(I338*H338,2)</f>
        <v>0</v>
      </c>
      <c r="BL338" s="17" t="s">
        <v>183</v>
      </c>
      <c r="BM338" s="156" t="s">
        <v>452</v>
      </c>
    </row>
    <row r="339" spans="2:65" s="1" customFormat="1" ht="16.5" customHeight="1">
      <c r="B339" s="143"/>
      <c r="C339" s="144" t="s">
        <v>328</v>
      </c>
      <c r="D339" s="144" t="s">
        <v>179</v>
      </c>
      <c r="E339" s="145" t="s">
        <v>453</v>
      </c>
      <c r="F339" s="146" t="s">
        <v>454</v>
      </c>
      <c r="G339" s="147" t="s">
        <v>260</v>
      </c>
      <c r="H339" s="148">
        <v>6</v>
      </c>
      <c r="I339" s="149"/>
      <c r="J339" s="150">
        <f>ROUND(I339*H339,2)</f>
        <v>0</v>
      </c>
      <c r="K339" s="151"/>
      <c r="L339" s="32"/>
      <c r="M339" s="152" t="s">
        <v>1</v>
      </c>
      <c r="N339" s="153" t="s">
        <v>41</v>
      </c>
      <c r="P339" s="154">
        <f>O339*H339</f>
        <v>0</v>
      </c>
      <c r="Q339" s="154">
        <v>0</v>
      </c>
      <c r="R339" s="154">
        <f>Q339*H339</f>
        <v>0</v>
      </c>
      <c r="S339" s="154">
        <v>0</v>
      </c>
      <c r="T339" s="155">
        <f>S339*H339</f>
        <v>0</v>
      </c>
      <c r="AR339" s="156" t="s">
        <v>183</v>
      </c>
      <c r="AT339" s="156" t="s">
        <v>179</v>
      </c>
      <c r="AU339" s="156" t="s">
        <v>88</v>
      </c>
      <c r="AY339" s="17" t="s">
        <v>177</v>
      </c>
      <c r="BE339" s="157">
        <f>IF(N339="základná",J339,0)</f>
        <v>0</v>
      </c>
      <c r="BF339" s="157">
        <f>IF(N339="znížená",J339,0)</f>
        <v>0</v>
      </c>
      <c r="BG339" s="157">
        <f>IF(N339="zákl. prenesená",J339,0)</f>
        <v>0</v>
      </c>
      <c r="BH339" s="157">
        <f>IF(N339="zníž. prenesená",J339,0)</f>
        <v>0</v>
      </c>
      <c r="BI339" s="157">
        <f>IF(N339="nulová",J339,0)</f>
        <v>0</v>
      </c>
      <c r="BJ339" s="17" t="s">
        <v>88</v>
      </c>
      <c r="BK339" s="157">
        <f>ROUND(I339*H339,2)</f>
        <v>0</v>
      </c>
      <c r="BL339" s="17" t="s">
        <v>183</v>
      </c>
      <c r="BM339" s="156" t="s">
        <v>455</v>
      </c>
    </row>
    <row r="340" spans="2:65" s="1" customFormat="1" ht="24.15" customHeight="1">
      <c r="B340" s="143"/>
      <c r="C340" s="144" t="s">
        <v>456</v>
      </c>
      <c r="D340" s="144" t="s">
        <v>179</v>
      </c>
      <c r="E340" s="145" t="s">
        <v>457</v>
      </c>
      <c r="F340" s="146" t="s">
        <v>458</v>
      </c>
      <c r="G340" s="147" t="s">
        <v>260</v>
      </c>
      <c r="H340" s="148">
        <v>2</v>
      </c>
      <c r="I340" s="149"/>
      <c r="J340" s="150">
        <f>ROUND(I340*H340,2)</f>
        <v>0</v>
      </c>
      <c r="K340" s="151"/>
      <c r="L340" s="32"/>
      <c r="M340" s="152" t="s">
        <v>1</v>
      </c>
      <c r="N340" s="153" t="s">
        <v>41</v>
      </c>
      <c r="P340" s="154">
        <f>O340*H340</f>
        <v>0</v>
      </c>
      <c r="Q340" s="154">
        <v>0</v>
      </c>
      <c r="R340" s="154">
        <f>Q340*H340</f>
        <v>0</v>
      </c>
      <c r="S340" s="154">
        <v>0</v>
      </c>
      <c r="T340" s="155">
        <f>S340*H340</f>
        <v>0</v>
      </c>
      <c r="AR340" s="156" t="s">
        <v>183</v>
      </c>
      <c r="AT340" s="156" t="s">
        <v>179</v>
      </c>
      <c r="AU340" s="156" t="s">
        <v>88</v>
      </c>
      <c r="AY340" s="17" t="s">
        <v>177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88</v>
      </c>
      <c r="BK340" s="157">
        <f>ROUND(I340*H340,2)</f>
        <v>0</v>
      </c>
      <c r="BL340" s="17" t="s">
        <v>183</v>
      </c>
      <c r="BM340" s="156" t="s">
        <v>459</v>
      </c>
    </row>
    <row r="341" spans="2:65" s="1" customFormat="1" ht="21.75" customHeight="1">
      <c r="B341" s="143"/>
      <c r="C341" s="144" t="s">
        <v>333</v>
      </c>
      <c r="D341" s="144" t="s">
        <v>179</v>
      </c>
      <c r="E341" s="145" t="s">
        <v>460</v>
      </c>
      <c r="F341" s="146" t="s">
        <v>461</v>
      </c>
      <c r="G341" s="147" t="s">
        <v>213</v>
      </c>
      <c r="H341" s="148">
        <v>6</v>
      </c>
      <c r="I341" s="149"/>
      <c r="J341" s="150">
        <f>ROUND(I341*H341,2)</f>
        <v>0</v>
      </c>
      <c r="K341" s="151"/>
      <c r="L341" s="32"/>
      <c r="M341" s="152" t="s">
        <v>1</v>
      </c>
      <c r="N341" s="153" t="s">
        <v>41</v>
      </c>
      <c r="P341" s="154">
        <f>O341*H341</f>
        <v>0</v>
      </c>
      <c r="Q341" s="154">
        <v>0</v>
      </c>
      <c r="R341" s="154">
        <f>Q341*H341</f>
        <v>0</v>
      </c>
      <c r="S341" s="154">
        <v>0</v>
      </c>
      <c r="T341" s="155">
        <f>S341*H341</f>
        <v>0</v>
      </c>
      <c r="AR341" s="156" t="s">
        <v>183</v>
      </c>
      <c r="AT341" s="156" t="s">
        <v>179</v>
      </c>
      <c r="AU341" s="156" t="s">
        <v>88</v>
      </c>
      <c r="AY341" s="17" t="s">
        <v>177</v>
      </c>
      <c r="BE341" s="157">
        <f>IF(N341="základná",J341,0)</f>
        <v>0</v>
      </c>
      <c r="BF341" s="157">
        <f>IF(N341="znížená",J341,0)</f>
        <v>0</v>
      </c>
      <c r="BG341" s="157">
        <f>IF(N341="zákl. prenesená",J341,0)</f>
        <v>0</v>
      </c>
      <c r="BH341" s="157">
        <f>IF(N341="zníž. prenesená",J341,0)</f>
        <v>0</v>
      </c>
      <c r="BI341" s="157">
        <f>IF(N341="nulová",J341,0)</f>
        <v>0</v>
      </c>
      <c r="BJ341" s="17" t="s">
        <v>88</v>
      </c>
      <c r="BK341" s="157">
        <f>ROUND(I341*H341,2)</f>
        <v>0</v>
      </c>
      <c r="BL341" s="17" t="s">
        <v>183</v>
      </c>
      <c r="BM341" s="156" t="s">
        <v>462</v>
      </c>
    </row>
    <row r="342" spans="2:65" s="12" customFormat="1">
      <c r="B342" s="158"/>
      <c r="D342" s="159" t="s">
        <v>184</v>
      </c>
      <c r="E342" s="160" t="s">
        <v>1</v>
      </c>
      <c r="F342" s="161" t="s">
        <v>217</v>
      </c>
      <c r="H342" s="162">
        <v>6</v>
      </c>
      <c r="I342" s="163"/>
      <c r="L342" s="158"/>
      <c r="M342" s="164"/>
      <c r="T342" s="165"/>
      <c r="AT342" s="160" t="s">
        <v>184</v>
      </c>
      <c r="AU342" s="160" t="s">
        <v>88</v>
      </c>
      <c r="AV342" s="12" t="s">
        <v>88</v>
      </c>
      <c r="AW342" s="12" t="s">
        <v>31</v>
      </c>
      <c r="AX342" s="12" t="s">
        <v>75</v>
      </c>
      <c r="AY342" s="160" t="s">
        <v>177</v>
      </c>
    </row>
    <row r="343" spans="2:65" s="13" customFormat="1">
      <c r="B343" s="166"/>
      <c r="D343" s="159" t="s">
        <v>184</v>
      </c>
      <c r="E343" s="167" t="s">
        <v>1</v>
      </c>
      <c r="F343" s="168" t="s">
        <v>186</v>
      </c>
      <c r="H343" s="169">
        <v>6</v>
      </c>
      <c r="I343" s="170"/>
      <c r="L343" s="166"/>
      <c r="M343" s="171"/>
      <c r="T343" s="172"/>
      <c r="AT343" s="167" t="s">
        <v>184</v>
      </c>
      <c r="AU343" s="167" t="s">
        <v>88</v>
      </c>
      <c r="AV343" s="13" t="s">
        <v>183</v>
      </c>
      <c r="AW343" s="13" t="s">
        <v>31</v>
      </c>
      <c r="AX343" s="13" t="s">
        <v>82</v>
      </c>
      <c r="AY343" s="167" t="s">
        <v>177</v>
      </c>
    </row>
    <row r="344" spans="2:65" s="1" customFormat="1" ht="49.2" customHeight="1">
      <c r="B344" s="143"/>
      <c r="C344" s="144" t="s">
        <v>463</v>
      </c>
      <c r="D344" s="144" t="s">
        <v>179</v>
      </c>
      <c r="E344" s="145" t="s">
        <v>464</v>
      </c>
      <c r="F344" s="146" t="s">
        <v>465</v>
      </c>
      <c r="G344" s="147" t="s">
        <v>182</v>
      </c>
      <c r="H344" s="148">
        <v>141.90899999999999</v>
      </c>
      <c r="I344" s="149"/>
      <c r="J344" s="150">
        <f>ROUND(I344*H344,2)</f>
        <v>0</v>
      </c>
      <c r="K344" s="151"/>
      <c r="L344" s="32"/>
      <c r="M344" s="152" t="s">
        <v>1</v>
      </c>
      <c r="N344" s="153" t="s">
        <v>41</v>
      </c>
      <c r="P344" s="154">
        <f>O344*H344</f>
        <v>0</v>
      </c>
      <c r="Q344" s="154">
        <v>0</v>
      </c>
      <c r="R344" s="154">
        <f>Q344*H344</f>
        <v>0</v>
      </c>
      <c r="S344" s="154">
        <v>2.3849999999999998</v>
      </c>
      <c r="T344" s="155">
        <f>S344*H344</f>
        <v>338.45296499999995</v>
      </c>
      <c r="AR344" s="156" t="s">
        <v>183</v>
      </c>
      <c r="AT344" s="156" t="s">
        <v>179</v>
      </c>
      <c r="AU344" s="156" t="s">
        <v>88</v>
      </c>
      <c r="AY344" s="17" t="s">
        <v>177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88</v>
      </c>
      <c r="BK344" s="157">
        <f>ROUND(I344*H344,2)</f>
        <v>0</v>
      </c>
      <c r="BL344" s="17" t="s">
        <v>183</v>
      </c>
      <c r="BM344" s="156" t="s">
        <v>466</v>
      </c>
    </row>
    <row r="345" spans="2:65" s="15" customFormat="1" ht="20.399999999999999">
      <c r="B345" s="180"/>
      <c r="D345" s="159" t="s">
        <v>184</v>
      </c>
      <c r="E345" s="181" t="s">
        <v>1</v>
      </c>
      <c r="F345" s="182" t="s">
        <v>467</v>
      </c>
      <c r="H345" s="181" t="s">
        <v>1</v>
      </c>
      <c r="I345" s="183"/>
      <c r="L345" s="180"/>
      <c r="M345" s="184"/>
      <c r="T345" s="185"/>
      <c r="AT345" s="181" t="s">
        <v>184</v>
      </c>
      <c r="AU345" s="181" t="s">
        <v>88</v>
      </c>
      <c r="AV345" s="15" t="s">
        <v>82</v>
      </c>
      <c r="AW345" s="15" t="s">
        <v>31</v>
      </c>
      <c r="AX345" s="15" t="s">
        <v>75</v>
      </c>
      <c r="AY345" s="181" t="s">
        <v>177</v>
      </c>
    </row>
    <row r="346" spans="2:65" s="12" customFormat="1" ht="30.6">
      <c r="B346" s="158"/>
      <c r="D346" s="159" t="s">
        <v>184</v>
      </c>
      <c r="E346" s="160" t="s">
        <v>1</v>
      </c>
      <c r="F346" s="161" t="s">
        <v>468</v>
      </c>
      <c r="H346" s="162">
        <v>141.90899999999999</v>
      </c>
      <c r="I346" s="163"/>
      <c r="L346" s="158"/>
      <c r="M346" s="164"/>
      <c r="T346" s="165"/>
      <c r="AT346" s="160" t="s">
        <v>184</v>
      </c>
      <c r="AU346" s="160" t="s">
        <v>88</v>
      </c>
      <c r="AV346" s="12" t="s">
        <v>88</v>
      </c>
      <c r="AW346" s="12" t="s">
        <v>31</v>
      </c>
      <c r="AX346" s="12" t="s">
        <v>75</v>
      </c>
      <c r="AY346" s="160" t="s">
        <v>177</v>
      </c>
    </row>
    <row r="347" spans="2:65" s="14" customFormat="1">
      <c r="B347" s="173"/>
      <c r="D347" s="159" t="s">
        <v>184</v>
      </c>
      <c r="E347" s="174" t="s">
        <v>1</v>
      </c>
      <c r="F347" s="175" t="s">
        <v>209</v>
      </c>
      <c r="H347" s="176">
        <v>141.90899999999999</v>
      </c>
      <c r="I347" s="177"/>
      <c r="L347" s="173"/>
      <c r="M347" s="178"/>
      <c r="T347" s="179"/>
      <c r="AT347" s="174" t="s">
        <v>184</v>
      </c>
      <c r="AU347" s="174" t="s">
        <v>88</v>
      </c>
      <c r="AV347" s="14" t="s">
        <v>191</v>
      </c>
      <c r="AW347" s="14" t="s">
        <v>31</v>
      </c>
      <c r="AX347" s="14" t="s">
        <v>75</v>
      </c>
      <c r="AY347" s="174" t="s">
        <v>177</v>
      </c>
    </row>
    <row r="348" spans="2:65" s="13" customFormat="1">
      <c r="B348" s="166"/>
      <c r="D348" s="159" t="s">
        <v>184</v>
      </c>
      <c r="E348" s="167" t="s">
        <v>1</v>
      </c>
      <c r="F348" s="168" t="s">
        <v>186</v>
      </c>
      <c r="H348" s="169">
        <v>141.90899999999999</v>
      </c>
      <c r="I348" s="170"/>
      <c r="L348" s="166"/>
      <c r="M348" s="171"/>
      <c r="T348" s="172"/>
      <c r="AT348" s="167" t="s">
        <v>184</v>
      </c>
      <c r="AU348" s="167" t="s">
        <v>88</v>
      </c>
      <c r="AV348" s="13" t="s">
        <v>183</v>
      </c>
      <c r="AW348" s="13" t="s">
        <v>31</v>
      </c>
      <c r="AX348" s="13" t="s">
        <v>82</v>
      </c>
      <c r="AY348" s="167" t="s">
        <v>177</v>
      </c>
    </row>
    <row r="349" spans="2:65" s="1" customFormat="1" ht="37.950000000000003" customHeight="1">
      <c r="B349" s="143"/>
      <c r="C349" s="144" t="s">
        <v>336</v>
      </c>
      <c r="D349" s="144" t="s">
        <v>179</v>
      </c>
      <c r="E349" s="145" t="s">
        <v>469</v>
      </c>
      <c r="F349" s="146" t="s">
        <v>470</v>
      </c>
      <c r="G349" s="147" t="s">
        <v>205</v>
      </c>
      <c r="H349" s="148">
        <v>86.667000000000002</v>
      </c>
      <c r="I349" s="149"/>
      <c r="J349" s="150">
        <f>ROUND(I349*H349,2)</f>
        <v>0</v>
      </c>
      <c r="K349" s="151"/>
      <c r="L349" s="32"/>
      <c r="M349" s="152" t="s">
        <v>1</v>
      </c>
      <c r="N349" s="153" t="s">
        <v>41</v>
      </c>
      <c r="P349" s="154">
        <f>O349*H349</f>
        <v>0</v>
      </c>
      <c r="Q349" s="154">
        <v>0</v>
      </c>
      <c r="R349" s="154">
        <f>Q349*H349</f>
        <v>0</v>
      </c>
      <c r="S349" s="154">
        <v>0.69799999999999995</v>
      </c>
      <c r="T349" s="155">
        <f>S349*H349</f>
        <v>60.493565999999994</v>
      </c>
      <c r="AR349" s="156" t="s">
        <v>183</v>
      </c>
      <c r="AT349" s="156" t="s">
        <v>179</v>
      </c>
      <c r="AU349" s="156" t="s">
        <v>88</v>
      </c>
      <c r="AY349" s="17" t="s">
        <v>177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88</v>
      </c>
      <c r="BK349" s="157">
        <f>ROUND(I349*H349,2)</f>
        <v>0</v>
      </c>
      <c r="BL349" s="17" t="s">
        <v>183</v>
      </c>
      <c r="BM349" s="156" t="s">
        <v>471</v>
      </c>
    </row>
    <row r="350" spans="2:65" s="1" customFormat="1" ht="33" customHeight="1">
      <c r="B350" s="143"/>
      <c r="C350" s="144" t="s">
        <v>472</v>
      </c>
      <c r="D350" s="144" t="s">
        <v>179</v>
      </c>
      <c r="E350" s="145" t="s">
        <v>473</v>
      </c>
      <c r="F350" s="146" t="s">
        <v>474</v>
      </c>
      <c r="G350" s="147" t="s">
        <v>260</v>
      </c>
      <c r="H350" s="148">
        <v>15</v>
      </c>
      <c r="I350" s="149"/>
      <c r="J350" s="150">
        <f>ROUND(I350*H350,2)</f>
        <v>0</v>
      </c>
      <c r="K350" s="151"/>
      <c r="L350" s="32"/>
      <c r="M350" s="152" t="s">
        <v>1</v>
      </c>
      <c r="N350" s="153" t="s">
        <v>41</v>
      </c>
      <c r="P350" s="154">
        <f>O350*H350</f>
        <v>0</v>
      </c>
      <c r="Q350" s="154">
        <v>0</v>
      </c>
      <c r="R350" s="154">
        <f>Q350*H350</f>
        <v>0</v>
      </c>
      <c r="S350" s="154">
        <v>6.5000000000000002E-2</v>
      </c>
      <c r="T350" s="155">
        <f>S350*H350</f>
        <v>0.97500000000000009</v>
      </c>
      <c r="AR350" s="156" t="s">
        <v>183</v>
      </c>
      <c r="AT350" s="156" t="s">
        <v>179</v>
      </c>
      <c r="AU350" s="156" t="s">
        <v>88</v>
      </c>
      <c r="AY350" s="17" t="s">
        <v>177</v>
      </c>
      <c r="BE350" s="157">
        <f>IF(N350="základná",J350,0)</f>
        <v>0</v>
      </c>
      <c r="BF350" s="157">
        <f>IF(N350="znížená",J350,0)</f>
        <v>0</v>
      </c>
      <c r="BG350" s="157">
        <f>IF(N350="zákl. prenesená",J350,0)</f>
        <v>0</v>
      </c>
      <c r="BH350" s="157">
        <f>IF(N350="zníž. prenesená",J350,0)</f>
        <v>0</v>
      </c>
      <c r="BI350" s="157">
        <f>IF(N350="nulová",J350,0)</f>
        <v>0</v>
      </c>
      <c r="BJ350" s="17" t="s">
        <v>88</v>
      </c>
      <c r="BK350" s="157">
        <f>ROUND(I350*H350,2)</f>
        <v>0</v>
      </c>
      <c r="BL350" s="17" t="s">
        <v>183</v>
      </c>
      <c r="BM350" s="156" t="s">
        <v>475</v>
      </c>
    </row>
    <row r="351" spans="2:65" s="12" customFormat="1">
      <c r="B351" s="158"/>
      <c r="D351" s="159" t="s">
        <v>184</v>
      </c>
      <c r="E351" s="160" t="s">
        <v>1</v>
      </c>
      <c r="F351" s="161" t="s">
        <v>476</v>
      </c>
      <c r="H351" s="162">
        <v>15</v>
      </c>
      <c r="I351" s="163"/>
      <c r="L351" s="158"/>
      <c r="M351" s="164"/>
      <c r="T351" s="165"/>
      <c r="AT351" s="160" t="s">
        <v>184</v>
      </c>
      <c r="AU351" s="160" t="s">
        <v>88</v>
      </c>
      <c r="AV351" s="12" t="s">
        <v>88</v>
      </c>
      <c r="AW351" s="12" t="s">
        <v>31</v>
      </c>
      <c r="AX351" s="12" t="s">
        <v>75</v>
      </c>
      <c r="AY351" s="160" t="s">
        <v>177</v>
      </c>
    </row>
    <row r="352" spans="2:65" s="13" customFormat="1">
      <c r="B352" s="166"/>
      <c r="D352" s="159" t="s">
        <v>184</v>
      </c>
      <c r="E352" s="167" t="s">
        <v>1</v>
      </c>
      <c r="F352" s="168" t="s">
        <v>186</v>
      </c>
      <c r="H352" s="169">
        <v>15</v>
      </c>
      <c r="I352" s="170"/>
      <c r="L352" s="166"/>
      <c r="M352" s="171"/>
      <c r="T352" s="172"/>
      <c r="AT352" s="167" t="s">
        <v>184</v>
      </c>
      <c r="AU352" s="167" t="s">
        <v>88</v>
      </c>
      <c r="AV352" s="13" t="s">
        <v>183</v>
      </c>
      <c r="AW352" s="13" t="s">
        <v>31</v>
      </c>
      <c r="AX352" s="13" t="s">
        <v>82</v>
      </c>
      <c r="AY352" s="167" t="s">
        <v>177</v>
      </c>
    </row>
    <row r="353" spans="2:65" s="1" customFormat="1" ht="24.15" customHeight="1">
      <c r="B353" s="143"/>
      <c r="C353" s="144" t="s">
        <v>342</v>
      </c>
      <c r="D353" s="144" t="s">
        <v>179</v>
      </c>
      <c r="E353" s="145" t="s">
        <v>477</v>
      </c>
      <c r="F353" s="146" t="s">
        <v>478</v>
      </c>
      <c r="G353" s="147" t="s">
        <v>182</v>
      </c>
      <c r="H353" s="148">
        <v>392.56799999999998</v>
      </c>
      <c r="I353" s="149"/>
      <c r="J353" s="150">
        <f>ROUND(I353*H353,2)</f>
        <v>0</v>
      </c>
      <c r="K353" s="151"/>
      <c r="L353" s="32"/>
      <c r="M353" s="152" t="s">
        <v>1</v>
      </c>
      <c r="N353" s="153" t="s">
        <v>41</v>
      </c>
      <c r="P353" s="154">
        <f>O353*H353</f>
        <v>0</v>
      </c>
      <c r="Q353" s="154">
        <v>0</v>
      </c>
      <c r="R353" s="154">
        <f>Q353*H353</f>
        <v>0</v>
      </c>
      <c r="S353" s="154">
        <v>1.8939999999999999</v>
      </c>
      <c r="T353" s="155">
        <f>S353*H353</f>
        <v>743.52379199999996</v>
      </c>
      <c r="AR353" s="156" t="s">
        <v>183</v>
      </c>
      <c r="AT353" s="156" t="s">
        <v>179</v>
      </c>
      <c r="AU353" s="156" t="s">
        <v>88</v>
      </c>
      <c r="AY353" s="17" t="s">
        <v>177</v>
      </c>
      <c r="BE353" s="157">
        <f>IF(N353="základná",J353,0)</f>
        <v>0</v>
      </c>
      <c r="BF353" s="157">
        <f>IF(N353="znížená",J353,0)</f>
        <v>0</v>
      </c>
      <c r="BG353" s="157">
        <f>IF(N353="zákl. prenesená",J353,0)</f>
        <v>0</v>
      </c>
      <c r="BH353" s="157">
        <f>IF(N353="zníž. prenesená",J353,0)</f>
        <v>0</v>
      </c>
      <c r="BI353" s="157">
        <f>IF(N353="nulová",J353,0)</f>
        <v>0</v>
      </c>
      <c r="BJ353" s="17" t="s">
        <v>88</v>
      </c>
      <c r="BK353" s="157">
        <f>ROUND(I353*H353,2)</f>
        <v>0</v>
      </c>
      <c r="BL353" s="17" t="s">
        <v>183</v>
      </c>
      <c r="BM353" s="156" t="s">
        <v>479</v>
      </c>
    </row>
    <row r="354" spans="2:65" s="15" customFormat="1">
      <c r="B354" s="180"/>
      <c r="D354" s="159" t="s">
        <v>184</v>
      </c>
      <c r="E354" s="181" t="s">
        <v>1</v>
      </c>
      <c r="F354" s="182" t="s">
        <v>480</v>
      </c>
      <c r="H354" s="181" t="s">
        <v>1</v>
      </c>
      <c r="I354" s="183"/>
      <c r="L354" s="180"/>
      <c r="M354" s="184"/>
      <c r="T354" s="185"/>
      <c r="AT354" s="181" t="s">
        <v>184</v>
      </c>
      <c r="AU354" s="181" t="s">
        <v>88</v>
      </c>
      <c r="AV354" s="15" t="s">
        <v>82</v>
      </c>
      <c r="AW354" s="15" t="s">
        <v>31</v>
      </c>
      <c r="AX354" s="15" t="s">
        <v>75</v>
      </c>
      <c r="AY354" s="181" t="s">
        <v>177</v>
      </c>
    </row>
    <row r="355" spans="2:65" s="15" customFormat="1" ht="20.399999999999999">
      <c r="B355" s="180"/>
      <c r="D355" s="159" t="s">
        <v>184</v>
      </c>
      <c r="E355" s="181" t="s">
        <v>1</v>
      </c>
      <c r="F355" s="182" t="s">
        <v>481</v>
      </c>
      <c r="H355" s="181" t="s">
        <v>1</v>
      </c>
      <c r="I355" s="183"/>
      <c r="L355" s="180"/>
      <c r="M355" s="184"/>
      <c r="T355" s="185"/>
      <c r="AT355" s="181" t="s">
        <v>184</v>
      </c>
      <c r="AU355" s="181" t="s">
        <v>88</v>
      </c>
      <c r="AV355" s="15" t="s">
        <v>82</v>
      </c>
      <c r="AW355" s="15" t="s">
        <v>31</v>
      </c>
      <c r="AX355" s="15" t="s">
        <v>75</v>
      </c>
      <c r="AY355" s="181" t="s">
        <v>177</v>
      </c>
    </row>
    <row r="356" spans="2:65" s="12" customFormat="1">
      <c r="B356" s="158"/>
      <c r="D356" s="159" t="s">
        <v>184</v>
      </c>
      <c r="E356" s="160" t="s">
        <v>1</v>
      </c>
      <c r="F356" s="161" t="s">
        <v>482</v>
      </c>
      <c r="H356" s="162">
        <v>392.56799999999998</v>
      </c>
      <c r="I356" s="163"/>
      <c r="L356" s="158"/>
      <c r="M356" s="164"/>
      <c r="T356" s="165"/>
      <c r="AT356" s="160" t="s">
        <v>184</v>
      </c>
      <c r="AU356" s="160" t="s">
        <v>88</v>
      </c>
      <c r="AV356" s="12" t="s">
        <v>88</v>
      </c>
      <c r="AW356" s="12" t="s">
        <v>31</v>
      </c>
      <c r="AX356" s="12" t="s">
        <v>75</v>
      </c>
      <c r="AY356" s="160" t="s">
        <v>177</v>
      </c>
    </row>
    <row r="357" spans="2:65" s="13" customFormat="1">
      <c r="B357" s="166"/>
      <c r="D357" s="159" t="s">
        <v>184</v>
      </c>
      <c r="E357" s="167" t="s">
        <v>1</v>
      </c>
      <c r="F357" s="168" t="s">
        <v>186</v>
      </c>
      <c r="H357" s="169">
        <v>392.56799999999998</v>
      </c>
      <c r="I357" s="170"/>
      <c r="L357" s="166"/>
      <c r="M357" s="171"/>
      <c r="T357" s="172"/>
      <c r="AT357" s="167" t="s">
        <v>184</v>
      </c>
      <c r="AU357" s="167" t="s">
        <v>88</v>
      </c>
      <c r="AV357" s="13" t="s">
        <v>183</v>
      </c>
      <c r="AW357" s="13" t="s">
        <v>31</v>
      </c>
      <c r="AX357" s="13" t="s">
        <v>82</v>
      </c>
      <c r="AY357" s="167" t="s">
        <v>177</v>
      </c>
    </row>
    <row r="358" spans="2:65" s="1" customFormat="1" ht="21.75" customHeight="1">
      <c r="B358" s="143"/>
      <c r="C358" s="144" t="s">
        <v>483</v>
      </c>
      <c r="D358" s="144" t="s">
        <v>179</v>
      </c>
      <c r="E358" s="145" t="s">
        <v>484</v>
      </c>
      <c r="F358" s="146" t="s">
        <v>485</v>
      </c>
      <c r="G358" s="147" t="s">
        <v>205</v>
      </c>
      <c r="H358" s="148">
        <v>4.2610000000000001</v>
      </c>
      <c r="I358" s="149"/>
      <c r="J358" s="150">
        <f>ROUND(I358*H358,2)</f>
        <v>0</v>
      </c>
      <c r="K358" s="151"/>
      <c r="L358" s="32"/>
      <c r="M358" s="152" t="s">
        <v>1</v>
      </c>
      <c r="N358" s="153" t="s">
        <v>41</v>
      </c>
      <c r="P358" s="154">
        <f>O358*H358</f>
        <v>0</v>
      </c>
      <c r="Q358" s="154">
        <v>0</v>
      </c>
      <c r="R358" s="154">
        <f>Q358*H358</f>
        <v>0</v>
      </c>
      <c r="S358" s="154">
        <v>8.7999999999999995E-2</v>
      </c>
      <c r="T358" s="155">
        <f>S358*H358</f>
        <v>0.37496799999999997</v>
      </c>
      <c r="AR358" s="156" t="s">
        <v>183</v>
      </c>
      <c r="AT358" s="156" t="s">
        <v>179</v>
      </c>
      <c r="AU358" s="156" t="s">
        <v>88</v>
      </c>
      <c r="AY358" s="17" t="s">
        <v>177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17" t="s">
        <v>88</v>
      </c>
      <c r="BK358" s="157">
        <f>ROUND(I358*H358,2)</f>
        <v>0</v>
      </c>
      <c r="BL358" s="17" t="s">
        <v>183</v>
      </c>
      <c r="BM358" s="156" t="s">
        <v>486</v>
      </c>
    </row>
    <row r="359" spans="2:65" s="12" customFormat="1" ht="20.399999999999999">
      <c r="B359" s="158"/>
      <c r="D359" s="159" t="s">
        <v>184</v>
      </c>
      <c r="E359" s="160" t="s">
        <v>1</v>
      </c>
      <c r="F359" s="161" t="s">
        <v>487</v>
      </c>
      <c r="H359" s="162">
        <v>4.2610000000000001</v>
      </c>
      <c r="I359" s="163"/>
      <c r="L359" s="158"/>
      <c r="M359" s="164"/>
      <c r="T359" s="165"/>
      <c r="AT359" s="160" t="s">
        <v>184</v>
      </c>
      <c r="AU359" s="160" t="s">
        <v>88</v>
      </c>
      <c r="AV359" s="12" t="s">
        <v>88</v>
      </c>
      <c r="AW359" s="12" t="s">
        <v>31</v>
      </c>
      <c r="AX359" s="12" t="s">
        <v>75</v>
      </c>
      <c r="AY359" s="160" t="s">
        <v>177</v>
      </c>
    </row>
    <row r="360" spans="2:65" s="13" customFormat="1">
      <c r="B360" s="166"/>
      <c r="D360" s="159" t="s">
        <v>184</v>
      </c>
      <c r="E360" s="167" t="s">
        <v>1</v>
      </c>
      <c r="F360" s="168" t="s">
        <v>186</v>
      </c>
      <c r="H360" s="169">
        <v>4.2610000000000001</v>
      </c>
      <c r="I360" s="170"/>
      <c r="L360" s="166"/>
      <c r="M360" s="171"/>
      <c r="T360" s="172"/>
      <c r="AT360" s="167" t="s">
        <v>184</v>
      </c>
      <c r="AU360" s="167" t="s">
        <v>88</v>
      </c>
      <c r="AV360" s="13" t="s">
        <v>183</v>
      </c>
      <c r="AW360" s="13" t="s">
        <v>31</v>
      </c>
      <c r="AX360" s="13" t="s">
        <v>82</v>
      </c>
      <c r="AY360" s="167" t="s">
        <v>177</v>
      </c>
    </row>
    <row r="361" spans="2:65" s="1" customFormat="1" ht="33" customHeight="1">
      <c r="B361" s="143"/>
      <c r="C361" s="144" t="s">
        <v>346</v>
      </c>
      <c r="D361" s="144" t="s">
        <v>179</v>
      </c>
      <c r="E361" s="145" t="s">
        <v>488</v>
      </c>
      <c r="F361" s="146" t="s">
        <v>489</v>
      </c>
      <c r="G361" s="147" t="s">
        <v>182</v>
      </c>
      <c r="H361" s="148">
        <v>4.5</v>
      </c>
      <c r="I361" s="149"/>
      <c r="J361" s="150">
        <f>ROUND(I361*H361,2)</f>
        <v>0</v>
      </c>
      <c r="K361" s="151"/>
      <c r="L361" s="32"/>
      <c r="M361" s="152" t="s">
        <v>1</v>
      </c>
      <c r="N361" s="153" t="s">
        <v>41</v>
      </c>
      <c r="P361" s="154">
        <f>O361*H361</f>
        <v>0</v>
      </c>
      <c r="Q361" s="154">
        <v>0</v>
      </c>
      <c r="R361" s="154">
        <f>Q361*H361</f>
        <v>0</v>
      </c>
      <c r="S361" s="154">
        <v>2.5</v>
      </c>
      <c r="T361" s="155">
        <f>S361*H361</f>
        <v>11.25</v>
      </c>
      <c r="AR361" s="156" t="s">
        <v>183</v>
      </c>
      <c r="AT361" s="156" t="s">
        <v>179</v>
      </c>
      <c r="AU361" s="156" t="s">
        <v>88</v>
      </c>
      <c r="AY361" s="17" t="s">
        <v>177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88</v>
      </c>
      <c r="BK361" s="157">
        <f>ROUND(I361*H361,2)</f>
        <v>0</v>
      </c>
      <c r="BL361" s="17" t="s">
        <v>183</v>
      </c>
      <c r="BM361" s="156" t="s">
        <v>490</v>
      </c>
    </row>
    <row r="362" spans="2:65" s="12" customFormat="1">
      <c r="B362" s="158"/>
      <c r="D362" s="159" t="s">
        <v>184</v>
      </c>
      <c r="E362" s="160" t="s">
        <v>1</v>
      </c>
      <c r="F362" s="161" t="s">
        <v>491</v>
      </c>
      <c r="H362" s="162">
        <v>3.42</v>
      </c>
      <c r="I362" s="163"/>
      <c r="L362" s="158"/>
      <c r="M362" s="164"/>
      <c r="T362" s="165"/>
      <c r="AT362" s="160" t="s">
        <v>184</v>
      </c>
      <c r="AU362" s="160" t="s">
        <v>88</v>
      </c>
      <c r="AV362" s="12" t="s">
        <v>88</v>
      </c>
      <c r="AW362" s="12" t="s">
        <v>31</v>
      </c>
      <c r="AX362" s="12" t="s">
        <v>75</v>
      </c>
      <c r="AY362" s="160" t="s">
        <v>177</v>
      </c>
    </row>
    <row r="363" spans="2:65" s="12" customFormat="1">
      <c r="B363" s="158"/>
      <c r="D363" s="159" t="s">
        <v>184</v>
      </c>
      <c r="E363" s="160" t="s">
        <v>1</v>
      </c>
      <c r="F363" s="161" t="s">
        <v>492</v>
      </c>
      <c r="H363" s="162">
        <v>1.08</v>
      </c>
      <c r="I363" s="163"/>
      <c r="L363" s="158"/>
      <c r="M363" s="164"/>
      <c r="T363" s="165"/>
      <c r="AT363" s="160" t="s">
        <v>184</v>
      </c>
      <c r="AU363" s="160" t="s">
        <v>88</v>
      </c>
      <c r="AV363" s="12" t="s">
        <v>88</v>
      </c>
      <c r="AW363" s="12" t="s">
        <v>31</v>
      </c>
      <c r="AX363" s="12" t="s">
        <v>75</v>
      </c>
      <c r="AY363" s="160" t="s">
        <v>177</v>
      </c>
    </row>
    <row r="364" spans="2:65" s="14" customFormat="1">
      <c r="B364" s="173"/>
      <c r="D364" s="159" t="s">
        <v>184</v>
      </c>
      <c r="E364" s="174" t="s">
        <v>1</v>
      </c>
      <c r="F364" s="175" t="s">
        <v>209</v>
      </c>
      <c r="H364" s="176">
        <v>4.5</v>
      </c>
      <c r="I364" s="177"/>
      <c r="L364" s="173"/>
      <c r="M364" s="178"/>
      <c r="T364" s="179"/>
      <c r="AT364" s="174" t="s">
        <v>184</v>
      </c>
      <c r="AU364" s="174" t="s">
        <v>88</v>
      </c>
      <c r="AV364" s="14" t="s">
        <v>191</v>
      </c>
      <c r="AW364" s="14" t="s">
        <v>31</v>
      </c>
      <c r="AX364" s="14" t="s">
        <v>75</v>
      </c>
      <c r="AY364" s="174" t="s">
        <v>177</v>
      </c>
    </row>
    <row r="365" spans="2:65" s="13" customFormat="1">
      <c r="B365" s="166"/>
      <c r="D365" s="159" t="s">
        <v>184</v>
      </c>
      <c r="E365" s="167" t="s">
        <v>1</v>
      </c>
      <c r="F365" s="168" t="s">
        <v>186</v>
      </c>
      <c r="H365" s="169">
        <v>4.5</v>
      </c>
      <c r="I365" s="170"/>
      <c r="L365" s="166"/>
      <c r="M365" s="171"/>
      <c r="T365" s="172"/>
      <c r="AT365" s="167" t="s">
        <v>184</v>
      </c>
      <c r="AU365" s="167" t="s">
        <v>88</v>
      </c>
      <c r="AV365" s="13" t="s">
        <v>183</v>
      </c>
      <c r="AW365" s="13" t="s">
        <v>31</v>
      </c>
      <c r="AX365" s="13" t="s">
        <v>82</v>
      </c>
      <c r="AY365" s="167" t="s">
        <v>177</v>
      </c>
    </row>
    <row r="366" spans="2:65" s="1" customFormat="1" ht="24.15" customHeight="1">
      <c r="B366" s="143"/>
      <c r="C366" s="144" t="s">
        <v>493</v>
      </c>
      <c r="D366" s="144" t="s">
        <v>179</v>
      </c>
      <c r="E366" s="145" t="s">
        <v>494</v>
      </c>
      <c r="F366" s="146" t="s">
        <v>495</v>
      </c>
      <c r="G366" s="147" t="s">
        <v>260</v>
      </c>
      <c r="H366" s="148">
        <v>15</v>
      </c>
      <c r="I366" s="149"/>
      <c r="J366" s="150">
        <f>ROUND(I366*H366,2)</f>
        <v>0</v>
      </c>
      <c r="K366" s="151"/>
      <c r="L366" s="32"/>
      <c r="M366" s="152" t="s">
        <v>1</v>
      </c>
      <c r="N366" s="153" t="s">
        <v>41</v>
      </c>
      <c r="P366" s="154">
        <f>O366*H366</f>
        <v>0</v>
      </c>
      <c r="Q366" s="154">
        <v>0</v>
      </c>
      <c r="R366" s="154">
        <f>Q366*H366</f>
        <v>0</v>
      </c>
      <c r="S366" s="154">
        <v>0.154</v>
      </c>
      <c r="T366" s="155">
        <f>S366*H366</f>
        <v>2.31</v>
      </c>
      <c r="AR366" s="156" t="s">
        <v>183</v>
      </c>
      <c r="AT366" s="156" t="s">
        <v>179</v>
      </c>
      <c r="AU366" s="156" t="s">
        <v>88</v>
      </c>
      <c r="AY366" s="17" t="s">
        <v>177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88</v>
      </c>
      <c r="BK366" s="157">
        <f>ROUND(I366*H366,2)</f>
        <v>0</v>
      </c>
      <c r="BL366" s="17" t="s">
        <v>183</v>
      </c>
      <c r="BM366" s="156" t="s">
        <v>496</v>
      </c>
    </row>
    <row r="367" spans="2:65" s="12" customFormat="1">
      <c r="B367" s="158"/>
      <c r="D367" s="159" t="s">
        <v>184</v>
      </c>
      <c r="E367" s="160" t="s">
        <v>1</v>
      </c>
      <c r="F367" s="161" t="s">
        <v>497</v>
      </c>
      <c r="H367" s="162">
        <v>15</v>
      </c>
      <c r="I367" s="163"/>
      <c r="L367" s="158"/>
      <c r="M367" s="164"/>
      <c r="T367" s="165"/>
      <c r="AT367" s="160" t="s">
        <v>184</v>
      </c>
      <c r="AU367" s="160" t="s">
        <v>88</v>
      </c>
      <c r="AV367" s="12" t="s">
        <v>88</v>
      </c>
      <c r="AW367" s="12" t="s">
        <v>31</v>
      </c>
      <c r="AX367" s="12" t="s">
        <v>75</v>
      </c>
      <c r="AY367" s="160" t="s">
        <v>177</v>
      </c>
    </row>
    <row r="368" spans="2:65" s="14" customFormat="1">
      <c r="B368" s="173"/>
      <c r="D368" s="159" t="s">
        <v>184</v>
      </c>
      <c r="E368" s="174" t="s">
        <v>1</v>
      </c>
      <c r="F368" s="175" t="s">
        <v>209</v>
      </c>
      <c r="H368" s="176">
        <v>15</v>
      </c>
      <c r="I368" s="177"/>
      <c r="L368" s="173"/>
      <c r="M368" s="178"/>
      <c r="T368" s="179"/>
      <c r="AT368" s="174" t="s">
        <v>184</v>
      </c>
      <c r="AU368" s="174" t="s">
        <v>88</v>
      </c>
      <c r="AV368" s="14" t="s">
        <v>191</v>
      </c>
      <c r="AW368" s="14" t="s">
        <v>31</v>
      </c>
      <c r="AX368" s="14" t="s">
        <v>75</v>
      </c>
      <c r="AY368" s="174" t="s">
        <v>177</v>
      </c>
    </row>
    <row r="369" spans="2:65" s="13" customFormat="1">
      <c r="B369" s="166"/>
      <c r="D369" s="159" t="s">
        <v>184</v>
      </c>
      <c r="E369" s="167" t="s">
        <v>1</v>
      </c>
      <c r="F369" s="168" t="s">
        <v>186</v>
      </c>
      <c r="H369" s="169">
        <v>15</v>
      </c>
      <c r="I369" s="170"/>
      <c r="L369" s="166"/>
      <c r="M369" s="171"/>
      <c r="T369" s="172"/>
      <c r="AT369" s="167" t="s">
        <v>184</v>
      </c>
      <c r="AU369" s="167" t="s">
        <v>88</v>
      </c>
      <c r="AV369" s="13" t="s">
        <v>183</v>
      </c>
      <c r="AW369" s="13" t="s">
        <v>31</v>
      </c>
      <c r="AX369" s="13" t="s">
        <v>82</v>
      </c>
      <c r="AY369" s="167" t="s">
        <v>177</v>
      </c>
    </row>
    <row r="370" spans="2:65" s="1" customFormat="1" ht="37.950000000000003" customHeight="1">
      <c r="B370" s="143"/>
      <c r="C370" s="144" t="s">
        <v>351</v>
      </c>
      <c r="D370" s="144" t="s">
        <v>179</v>
      </c>
      <c r="E370" s="145" t="s">
        <v>498</v>
      </c>
      <c r="F370" s="146" t="s">
        <v>499</v>
      </c>
      <c r="G370" s="147" t="s">
        <v>213</v>
      </c>
      <c r="H370" s="148">
        <v>16</v>
      </c>
      <c r="I370" s="149"/>
      <c r="J370" s="150">
        <f>ROUND(I370*H370,2)</f>
        <v>0</v>
      </c>
      <c r="K370" s="151"/>
      <c r="L370" s="32"/>
      <c r="M370" s="152" t="s">
        <v>1</v>
      </c>
      <c r="N370" s="153" t="s">
        <v>41</v>
      </c>
      <c r="P370" s="154">
        <f>O370*H370</f>
        <v>0</v>
      </c>
      <c r="Q370" s="154">
        <v>0</v>
      </c>
      <c r="R370" s="154">
        <f>Q370*H370</f>
        <v>0</v>
      </c>
      <c r="S370" s="154">
        <v>0.13100000000000001</v>
      </c>
      <c r="T370" s="155">
        <f>S370*H370</f>
        <v>2.0960000000000001</v>
      </c>
      <c r="AR370" s="156" t="s">
        <v>183</v>
      </c>
      <c r="AT370" s="156" t="s">
        <v>179</v>
      </c>
      <c r="AU370" s="156" t="s">
        <v>88</v>
      </c>
      <c r="AY370" s="17" t="s">
        <v>177</v>
      </c>
      <c r="BE370" s="157">
        <f>IF(N370="základná",J370,0)</f>
        <v>0</v>
      </c>
      <c r="BF370" s="157">
        <f>IF(N370="znížená",J370,0)</f>
        <v>0</v>
      </c>
      <c r="BG370" s="157">
        <f>IF(N370="zákl. prenesená",J370,0)</f>
        <v>0</v>
      </c>
      <c r="BH370" s="157">
        <f>IF(N370="zníž. prenesená",J370,0)</f>
        <v>0</v>
      </c>
      <c r="BI370" s="157">
        <f>IF(N370="nulová",J370,0)</f>
        <v>0</v>
      </c>
      <c r="BJ370" s="17" t="s">
        <v>88</v>
      </c>
      <c r="BK370" s="157">
        <f>ROUND(I370*H370,2)</f>
        <v>0</v>
      </c>
      <c r="BL370" s="17" t="s">
        <v>183</v>
      </c>
      <c r="BM370" s="156" t="s">
        <v>500</v>
      </c>
    </row>
    <row r="371" spans="2:65" s="12" customFormat="1">
      <c r="B371" s="158"/>
      <c r="D371" s="159" t="s">
        <v>184</v>
      </c>
      <c r="E371" s="160" t="s">
        <v>1</v>
      </c>
      <c r="F371" s="161" t="s">
        <v>501</v>
      </c>
      <c r="H371" s="162">
        <v>16</v>
      </c>
      <c r="I371" s="163"/>
      <c r="L371" s="158"/>
      <c r="M371" s="164"/>
      <c r="T371" s="165"/>
      <c r="AT371" s="160" t="s">
        <v>184</v>
      </c>
      <c r="AU371" s="160" t="s">
        <v>88</v>
      </c>
      <c r="AV371" s="12" t="s">
        <v>88</v>
      </c>
      <c r="AW371" s="12" t="s">
        <v>31</v>
      </c>
      <c r="AX371" s="12" t="s">
        <v>75</v>
      </c>
      <c r="AY371" s="160" t="s">
        <v>177</v>
      </c>
    </row>
    <row r="372" spans="2:65" s="13" customFormat="1">
      <c r="B372" s="166"/>
      <c r="D372" s="159" t="s">
        <v>184</v>
      </c>
      <c r="E372" s="167" t="s">
        <v>1</v>
      </c>
      <c r="F372" s="168" t="s">
        <v>186</v>
      </c>
      <c r="H372" s="169">
        <v>16</v>
      </c>
      <c r="I372" s="170"/>
      <c r="L372" s="166"/>
      <c r="M372" s="171"/>
      <c r="T372" s="172"/>
      <c r="AT372" s="167" t="s">
        <v>184</v>
      </c>
      <c r="AU372" s="167" t="s">
        <v>88</v>
      </c>
      <c r="AV372" s="13" t="s">
        <v>183</v>
      </c>
      <c r="AW372" s="13" t="s">
        <v>31</v>
      </c>
      <c r="AX372" s="13" t="s">
        <v>82</v>
      </c>
      <c r="AY372" s="167" t="s">
        <v>177</v>
      </c>
    </row>
    <row r="373" spans="2:65" s="1" customFormat="1" ht="33" customHeight="1">
      <c r="B373" s="143"/>
      <c r="C373" s="144" t="s">
        <v>502</v>
      </c>
      <c r="D373" s="144" t="s">
        <v>179</v>
      </c>
      <c r="E373" s="145" t="s">
        <v>503</v>
      </c>
      <c r="F373" s="146" t="s">
        <v>504</v>
      </c>
      <c r="G373" s="147" t="s">
        <v>213</v>
      </c>
      <c r="H373" s="148">
        <v>12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41</v>
      </c>
      <c r="P373" s="154">
        <f>O373*H373</f>
        <v>0</v>
      </c>
      <c r="Q373" s="154">
        <v>4.9820000000000003E-2</v>
      </c>
      <c r="R373" s="154">
        <f>Q373*H373</f>
        <v>0.59784000000000004</v>
      </c>
      <c r="S373" s="154">
        <v>0</v>
      </c>
      <c r="T373" s="155">
        <f>S373*H373</f>
        <v>0</v>
      </c>
      <c r="AR373" s="156" t="s">
        <v>183</v>
      </c>
      <c r="AT373" s="156" t="s">
        <v>179</v>
      </c>
      <c r="AU373" s="156" t="s">
        <v>88</v>
      </c>
      <c r="AY373" s="17" t="s">
        <v>177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7" t="s">
        <v>88</v>
      </c>
      <c r="BK373" s="157">
        <f>ROUND(I373*H373,2)</f>
        <v>0</v>
      </c>
      <c r="BL373" s="17" t="s">
        <v>183</v>
      </c>
      <c r="BM373" s="156" t="s">
        <v>505</v>
      </c>
    </row>
    <row r="374" spans="2:65" s="12" customFormat="1">
      <c r="B374" s="158"/>
      <c r="D374" s="159" t="s">
        <v>184</v>
      </c>
      <c r="E374" s="160" t="s">
        <v>1</v>
      </c>
      <c r="F374" s="161" t="s">
        <v>506</v>
      </c>
      <c r="H374" s="162">
        <v>12</v>
      </c>
      <c r="I374" s="163"/>
      <c r="L374" s="158"/>
      <c r="M374" s="164"/>
      <c r="T374" s="165"/>
      <c r="AT374" s="160" t="s">
        <v>184</v>
      </c>
      <c r="AU374" s="160" t="s">
        <v>88</v>
      </c>
      <c r="AV374" s="12" t="s">
        <v>88</v>
      </c>
      <c r="AW374" s="12" t="s">
        <v>31</v>
      </c>
      <c r="AX374" s="12" t="s">
        <v>75</v>
      </c>
      <c r="AY374" s="160" t="s">
        <v>177</v>
      </c>
    </row>
    <row r="375" spans="2:65" s="13" customFormat="1">
      <c r="B375" s="166"/>
      <c r="D375" s="159" t="s">
        <v>184</v>
      </c>
      <c r="E375" s="167" t="s">
        <v>1</v>
      </c>
      <c r="F375" s="168" t="s">
        <v>186</v>
      </c>
      <c r="H375" s="169">
        <v>12</v>
      </c>
      <c r="I375" s="170"/>
      <c r="L375" s="166"/>
      <c r="M375" s="171"/>
      <c r="T375" s="172"/>
      <c r="AT375" s="167" t="s">
        <v>184</v>
      </c>
      <c r="AU375" s="167" t="s">
        <v>88</v>
      </c>
      <c r="AV375" s="13" t="s">
        <v>183</v>
      </c>
      <c r="AW375" s="13" t="s">
        <v>31</v>
      </c>
      <c r="AX375" s="13" t="s">
        <v>82</v>
      </c>
      <c r="AY375" s="167" t="s">
        <v>177</v>
      </c>
    </row>
    <row r="376" spans="2:65" s="1" customFormat="1" ht="16.5" customHeight="1">
      <c r="B376" s="143"/>
      <c r="C376" s="144" t="s">
        <v>356</v>
      </c>
      <c r="D376" s="144" t="s">
        <v>179</v>
      </c>
      <c r="E376" s="145" t="s">
        <v>507</v>
      </c>
      <c r="F376" s="146" t="s">
        <v>508</v>
      </c>
      <c r="G376" s="147" t="s">
        <v>213</v>
      </c>
      <c r="H376" s="148">
        <v>48</v>
      </c>
      <c r="I376" s="149"/>
      <c r="J376" s="150">
        <f>ROUND(I376*H376,2)</f>
        <v>0</v>
      </c>
      <c r="K376" s="151"/>
      <c r="L376" s="32"/>
      <c r="M376" s="152" t="s">
        <v>1</v>
      </c>
      <c r="N376" s="153" t="s">
        <v>41</v>
      </c>
      <c r="P376" s="154">
        <f>O376*H376</f>
        <v>0</v>
      </c>
      <c r="Q376" s="154">
        <v>0</v>
      </c>
      <c r="R376" s="154">
        <f>Q376*H376</f>
        <v>0</v>
      </c>
      <c r="S376" s="154">
        <v>0</v>
      </c>
      <c r="T376" s="155">
        <f>S376*H376</f>
        <v>0</v>
      </c>
      <c r="AR376" s="156" t="s">
        <v>183</v>
      </c>
      <c r="AT376" s="156" t="s">
        <v>179</v>
      </c>
      <c r="AU376" s="156" t="s">
        <v>88</v>
      </c>
      <c r="AY376" s="17" t="s">
        <v>177</v>
      </c>
      <c r="BE376" s="157">
        <f>IF(N376="základná",J376,0)</f>
        <v>0</v>
      </c>
      <c r="BF376" s="157">
        <f>IF(N376="znížená",J376,0)</f>
        <v>0</v>
      </c>
      <c r="BG376" s="157">
        <f>IF(N376="zákl. prenesená",J376,0)</f>
        <v>0</v>
      </c>
      <c r="BH376" s="157">
        <f>IF(N376="zníž. prenesená",J376,0)</f>
        <v>0</v>
      </c>
      <c r="BI376" s="157">
        <f>IF(N376="nulová",J376,0)</f>
        <v>0</v>
      </c>
      <c r="BJ376" s="17" t="s">
        <v>88</v>
      </c>
      <c r="BK376" s="157">
        <f>ROUND(I376*H376,2)</f>
        <v>0</v>
      </c>
      <c r="BL376" s="17" t="s">
        <v>183</v>
      </c>
      <c r="BM376" s="156" t="s">
        <v>509</v>
      </c>
    </row>
    <row r="377" spans="2:65" s="15" customFormat="1" ht="20.399999999999999">
      <c r="B377" s="180"/>
      <c r="D377" s="159" t="s">
        <v>184</v>
      </c>
      <c r="E377" s="181" t="s">
        <v>1</v>
      </c>
      <c r="F377" s="182" t="s">
        <v>510</v>
      </c>
      <c r="H377" s="181" t="s">
        <v>1</v>
      </c>
      <c r="I377" s="183"/>
      <c r="L377" s="180"/>
      <c r="M377" s="184"/>
      <c r="T377" s="185"/>
      <c r="AT377" s="181" t="s">
        <v>184</v>
      </c>
      <c r="AU377" s="181" t="s">
        <v>88</v>
      </c>
      <c r="AV377" s="15" t="s">
        <v>82</v>
      </c>
      <c r="AW377" s="15" t="s">
        <v>31</v>
      </c>
      <c r="AX377" s="15" t="s">
        <v>75</v>
      </c>
      <c r="AY377" s="181" t="s">
        <v>177</v>
      </c>
    </row>
    <row r="378" spans="2:65" s="15" customFormat="1">
      <c r="B378" s="180"/>
      <c r="D378" s="159" t="s">
        <v>184</v>
      </c>
      <c r="E378" s="181" t="s">
        <v>1</v>
      </c>
      <c r="F378" s="182" t="s">
        <v>511</v>
      </c>
      <c r="H378" s="181" t="s">
        <v>1</v>
      </c>
      <c r="I378" s="183"/>
      <c r="L378" s="180"/>
      <c r="M378" s="184"/>
      <c r="T378" s="185"/>
      <c r="AT378" s="181" t="s">
        <v>184</v>
      </c>
      <c r="AU378" s="181" t="s">
        <v>88</v>
      </c>
      <c r="AV378" s="15" t="s">
        <v>82</v>
      </c>
      <c r="AW378" s="15" t="s">
        <v>31</v>
      </c>
      <c r="AX378" s="15" t="s">
        <v>75</v>
      </c>
      <c r="AY378" s="181" t="s">
        <v>177</v>
      </c>
    </row>
    <row r="379" spans="2:65" s="12" customFormat="1">
      <c r="B379" s="158"/>
      <c r="D379" s="159" t="s">
        <v>184</v>
      </c>
      <c r="E379" s="160" t="s">
        <v>1</v>
      </c>
      <c r="F379" s="161" t="s">
        <v>512</v>
      </c>
      <c r="H379" s="162">
        <v>48</v>
      </c>
      <c r="I379" s="163"/>
      <c r="L379" s="158"/>
      <c r="M379" s="164"/>
      <c r="T379" s="165"/>
      <c r="AT379" s="160" t="s">
        <v>184</v>
      </c>
      <c r="AU379" s="160" t="s">
        <v>88</v>
      </c>
      <c r="AV379" s="12" t="s">
        <v>88</v>
      </c>
      <c r="AW379" s="12" t="s">
        <v>31</v>
      </c>
      <c r="AX379" s="12" t="s">
        <v>75</v>
      </c>
      <c r="AY379" s="160" t="s">
        <v>177</v>
      </c>
    </row>
    <row r="380" spans="2:65" s="13" customFormat="1">
      <c r="B380" s="166"/>
      <c r="D380" s="159" t="s">
        <v>184</v>
      </c>
      <c r="E380" s="167" t="s">
        <v>1</v>
      </c>
      <c r="F380" s="168" t="s">
        <v>186</v>
      </c>
      <c r="H380" s="169">
        <v>48</v>
      </c>
      <c r="I380" s="170"/>
      <c r="L380" s="166"/>
      <c r="M380" s="171"/>
      <c r="T380" s="172"/>
      <c r="AT380" s="167" t="s">
        <v>184</v>
      </c>
      <c r="AU380" s="167" t="s">
        <v>88</v>
      </c>
      <c r="AV380" s="13" t="s">
        <v>183</v>
      </c>
      <c r="AW380" s="13" t="s">
        <v>31</v>
      </c>
      <c r="AX380" s="13" t="s">
        <v>82</v>
      </c>
      <c r="AY380" s="167" t="s">
        <v>177</v>
      </c>
    </row>
    <row r="381" spans="2:65" s="1" customFormat="1" ht="24.15" customHeight="1">
      <c r="B381" s="143"/>
      <c r="C381" s="144" t="s">
        <v>513</v>
      </c>
      <c r="D381" s="144" t="s">
        <v>179</v>
      </c>
      <c r="E381" s="145" t="s">
        <v>514</v>
      </c>
      <c r="F381" s="146" t="s">
        <v>515</v>
      </c>
      <c r="G381" s="147" t="s">
        <v>350</v>
      </c>
      <c r="H381" s="148">
        <v>738.20100000000002</v>
      </c>
      <c r="I381" s="149"/>
      <c r="J381" s="150">
        <f>ROUND(I381*H381,2)</f>
        <v>0</v>
      </c>
      <c r="K381" s="151"/>
      <c r="L381" s="32"/>
      <c r="M381" s="152" t="s">
        <v>1</v>
      </c>
      <c r="N381" s="153" t="s">
        <v>41</v>
      </c>
      <c r="P381" s="154">
        <f>O381*H381</f>
        <v>0</v>
      </c>
      <c r="Q381" s="154">
        <v>0</v>
      </c>
      <c r="R381" s="154">
        <f>Q381*H381</f>
        <v>0</v>
      </c>
      <c r="S381" s="154">
        <v>0</v>
      </c>
      <c r="T381" s="155">
        <f>S381*H381</f>
        <v>0</v>
      </c>
      <c r="AR381" s="156" t="s">
        <v>183</v>
      </c>
      <c r="AT381" s="156" t="s">
        <v>179</v>
      </c>
      <c r="AU381" s="156" t="s">
        <v>88</v>
      </c>
      <c r="AY381" s="17" t="s">
        <v>177</v>
      </c>
      <c r="BE381" s="157">
        <f>IF(N381="základná",J381,0)</f>
        <v>0</v>
      </c>
      <c r="BF381" s="157">
        <f>IF(N381="znížená",J381,0)</f>
        <v>0</v>
      </c>
      <c r="BG381" s="157">
        <f>IF(N381="zákl. prenesená",J381,0)</f>
        <v>0</v>
      </c>
      <c r="BH381" s="157">
        <f>IF(N381="zníž. prenesená",J381,0)</f>
        <v>0</v>
      </c>
      <c r="BI381" s="157">
        <f>IF(N381="nulová",J381,0)</f>
        <v>0</v>
      </c>
      <c r="BJ381" s="17" t="s">
        <v>88</v>
      </c>
      <c r="BK381" s="157">
        <f>ROUND(I381*H381,2)</f>
        <v>0</v>
      </c>
      <c r="BL381" s="17" t="s">
        <v>183</v>
      </c>
      <c r="BM381" s="156" t="s">
        <v>516</v>
      </c>
    </row>
    <row r="382" spans="2:65" s="1" customFormat="1" ht="21.75" customHeight="1">
      <c r="B382" s="143"/>
      <c r="C382" s="144" t="s">
        <v>361</v>
      </c>
      <c r="D382" s="144" t="s">
        <v>179</v>
      </c>
      <c r="E382" s="145" t="s">
        <v>517</v>
      </c>
      <c r="F382" s="146" t="s">
        <v>518</v>
      </c>
      <c r="G382" s="147" t="s">
        <v>350</v>
      </c>
      <c r="H382" s="148">
        <v>76.584999999999994</v>
      </c>
      <c r="I382" s="149"/>
      <c r="J382" s="150">
        <f>ROUND(I382*H382,2)</f>
        <v>0</v>
      </c>
      <c r="K382" s="151"/>
      <c r="L382" s="32"/>
      <c r="M382" s="152" t="s">
        <v>1</v>
      </c>
      <c r="N382" s="153" t="s">
        <v>41</v>
      </c>
      <c r="P382" s="154">
        <f>O382*H382</f>
        <v>0</v>
      </c>
      <c r="Q382" s="154">
        <v>0</v>
      </c>
      <c r="R382" s="154">
        <f>Q382*H382</f>
        <v>0</v>
      </c>
      <c r="S382" s="154">
        <v>0</v>
      </c>
      <c r="T382" s="155">
        <f>S382*H382</f>
        <v>0</v>
      </c>
      <c r="AR382" s="156" t="s">
        <v>183</v>
      </c>
      <c r="AT382" s="156" t="s">
        <v>179</v>
      </c>
      <c r="AU382" s="156" t="s">
        <v>88</v>
      </c>
      <c r="AY382" s="17" t="s">
        <v>177</v>
      </c>
      <c r="BE382" s="157">
        <f>IF(N382="základná",J382,0)</f>
        <v>0</v>
      </c>
      <c r="BF382" s="157">
        <f>IF(N382="znížená",J382,0)</f>
        <v>0</v>
      </c>
      <c r="BG382" s="157">
        <f>IF(N382="zákl. prenesená",J382,0)</f>
        <v>0</v>
      </c>
      <c r="BH382" s="157">
        <f>IF(N382="zníž. prenesená",J382,0)</f>
        <v>0</v>
      </c>
      <c r="BI382" s="157">
        <f>IF(N382="nulová",J382,0)</f>
        <v>0</v>
      </c>
      <c r="BJ382" s="17" t="s">
        <v>88</v>
      </c>
      <c r="BK382" s="157">
        <f>ROUND(I382*H382,2)</f>
        <v>0</v>
      </c>
      <c r="BL382" s="17" t="s">
        <v>183</v>
      </c>
      <c r="BM382" s="156" t="s">
        <v>519</v>
      </c>
    </row>
    <row r="383" spans="2:65" s="12" customFormat="1">
      <c r="B383" s="158"/>
      <c r="D383" s="159" t="s">
        <v>184</v>
      </c>
      <c r="E383" s="160" t="s">
        <v>1</v>
      </c>
      <c r="F383" s="161" t="s">
        <v>520</v>
      </c>
      <c r="H383" s="162">
        <v>50.9</v>
      </c>
      <c r="I383" s="163"/>
      <c r="L383" s="158"/>
      <c r="M383" s="164"/>
      <c r="T383" s="165"/>
      <c r="AT383" s="160" t="s">
        <v>184</v>
      </c>
      <c r="AU383" s="160" t="s">
        <v>88</v>
      </c>
      <c r="AV383" s="12" t="s">
        <v>88</v>
      </c>
      <c r="AW383" s="12" t="s">
        <v>31</v>
      </c>
      <c r="AX383" s="12" t="s">
        <v>75</v>
      </c>
      <c r="AY383" s="160" t="s">
        <v>177</v>
      </c>
    </row>
    <row r="384" spans="2:65" s="12" customFormat="1">
      <c r="B384" s="158"/>
      <c r="D384" s="159" t="s">
        <v>184</v>
      </c>
      <c r="E384" s="160" t="s">
        <v>1</v>
      </c>
      <c r="F384" s="161" t="s">
        <v>521</v>
      </c>
      <c r="H384" s="162">
        <v>1.6839999999999999</v>
      </c>
      <c r="I384" s="163"/>
      <c r="L384" s="158"/>
      <c r="M384" s="164"/>
      <c r="T384" s="165"/>
      <c r="AT384" s="160" t="s">
        <v>184</v>
      </c>
      <c r="AU384" s="160" t="s">
        <v>88</v>
      </c>
      <c r="AV384" s="12" t="s">
        <v>88</v>
      </c>
      <c r="AW384" s="12" t="s">
        <v>31</v>
      </c>
      <c r="AX384" s="12" t="s">
        <v>75</v>
      </c>
      <c r="AY384" s="160" t="s">
        <v>177</v>
      </c>
    </row>
    <row r="385" spans="2:65" s="12" customFormat="1">
      <c r="B385" s="158"/>
      <c r="D385" s="159" t="s">
        <v>184</v>
      </c>
      <c r="E385" s="160" t="s">
        <v>1</v>
      </c>
      <c r="F385" s="161" t="s">
        <v>522</v>
      </c>
      <c r="H385" s="162">
        <v>24.001000000000001</v>
      </c>
      <c r="I385" s="163"/>
      <c r="L385" s="158"/>
      <c r="M385" s="164"/>
      <c r="T385" s="165"/>
      <c r="AT385" s="160" t="s">
        <v>184</v>
      </c>
      <c r="AU385" s="160" t="s">
        <v>88</v>
      </c>
      <c r="AV385" s="12" t="s">
        <v>88</v>
      </c>
      <c r="AW385" s="12" t="s">
        <v>31</v>
      </c>
      <c r="AX385" s="12" t="s">
        <v>75</v>
      </c>
      <c r="AY385" s="160" t="s">
        <v>177</v>
      </c>
    </row>
    <row r="386" spans="2:65" s="14" customFormat="1">
      <c r="B386" s="173"/>
      <c r="D386" s="159" t="s">
        <v>184</v>
      </c>
      <c r="E386" s="174" t="s">
        <v>1</v>
      </c>
      <c r="F386" s="175" t="s">
        <v>209</v>
      </c>
      <c r="H386" s="176">
        <v>76.584999999999994</v>
      </c>
      <c r="I386" s="177"/>
      <c r="L386" s="173"/>
      <c r="M386" s="178"/>
      <c r="T386" s="179"/>
      <c r="AT386" s="174" t="s">
        <v>184</v>
      </c>
      <c r="AU386" s="174" t="s">
        <v>88</v>
      </c>
      <c r="AV386" s="14" t="s">
        <v>191</v>
      </c>
      <c r="AW386" s="14" t="s">
        <v>31</v>
      </c>
      <c r="AX386" s="14" t="s">
        <v>75</v>
      </c>
      <c r="AY386" s="174" t="s">
        <v>177</v>
      </c>
    </row>
    <row r="387" spans="2:65" s="13" customFormat="1">
      <c r="B387" s="166"/>
      <c r="D387" s="159" t="s">
        <v>184</v>
      </c>
      <c r="E387" s="167" t="s">
        <v>1</v>
      </c>
      <c r="F387" s="168" t="s">
        <v>186</v>
      </c>
      <c r="H387" s="169">
        <v>76.584999999999994</v>
      </c>
      <c r="I387" s="170"/>
      <c r="L387" s="166"/>
      <c r="M387" s="171"/>
      <c r="T387" s="172"/>
      <c r="AT387" s="167" t="s">
        <v>184</v>
      </c>
      <c r="AU387" s="167" t="s">
        <v>88</v>
      </c>
      <c r="AV387" s="13" t="s">
        <v>183</v>
      </c>
      <c r="AW387" s="13" t="s">
        <v>31</v>
      </c>
      <c r="AX387" s="13" t="s">
        <v>82</v>
      </c>
      <c r="AY387" s="167" t="s">
        <v>177</v>
      </c>
    </row>
    <row r="388" spans="2:65" s="1" customFormat="1" ht="24.15" customHeight="1">
      <c r="B388" s="143"/>
      <c r="C388" s="144" t="s">
        <v>523</v>
      </c>
      <c r="D388" s="144" t="s">
        <v>179</v>
      </c>
      <c r="E388" s="145" t="s">
        <v>524</v>
      </c>
      <c r="F388" s="146" t="s">
        <v>525</v>
      </c>
      <c r="G388" s="147" t="s">
        <v>350</v>
      </c>
      <c r="H388" s="148">
        <v>1914.625</v>
      </c>
      <c r="I388" s="149"/>
      <c r="J388" s="150">
        <f>ROUND(I388*H388,2)</f>
        <v>0</v>
      </c>
      <c r="K388" s="151"/>
      <c r="L388" s="32"/>
      <c r="M388" s="152" t="s">
        <v>1</v>
      </c>
      <c r="N388" s="153" t="s">
        <v>41</v>
      </c>
      <c r="P388" s="154">
        <f>O388*H388</f>
        <v>0</v>
      </c>
      <c r="Q388" s="154">
        <v>0</v>
      </c>
      <c r="R388" s="154">
        <f>Q388*H388</f>
        <v>0</v>
      </c>
      <c r="S388" s="154">
        <v>0</v>
      </c>
      <c r="T388" s="155">
        <f>S388*H388</f>
        <v>0</v>
      </c>
      <c r="AR388" s="156" t="s">
        <v>183</v>
      </c>
      <c r="AT388" s="156" t="s">
        <v>179</v>
      </c>
      <c r="AU388" s="156" t="s">
        <v>88</v>
      </c>
      <c r="AY388" s="17" t="s">
        <v>177</v>
      </c>
      <c r="BE388" s="157">
        <f>IF(N388="základná",J388,0)</f>
        <v>0</v>
      </c>
      <c r="BF388" s="157">
        <f>IF(N388="znížená",J388,0)</f>
        <v>0</v>
      </c>
      <c r="BG388" s="157">
        <f>IF(N388="zákl. prenesená",J388,0)</f>
        <v>0</v>
      </c>
      <c r="BH388" s="157">
        <f>IF(N388="zníž. prenesená",J388,0)</f>
        <v>0</v>
      </c>
      <c r="BI388" s="157">
        <f>IF(N388="nulová",J388,0)</f>
        <v>0</v>
      </c>
      <c r="BJ388" s="17" t="s">
        <v>88</v>
      </c>
      <c r="BK388" s="157">
        <f>ROUND(I388*H388,2)</f>
        <v>0</v>
      </c>
      <c r="BL388" s="17" t="s">
        <v>183</v>
      </c>
      <c r="BM388" s="156" t="s">
        <v>526</v>
      </c>
    </row>
    <row r="389" spans="2:65" s="12" customFormat="1">
      <c r="B389" s="158"/>
      <c r="D389" s="159" t="s">
        <v>184</v>
      </c>
      <c r="E389" s="160" t="s">
        <v>1</v>
      </c>
      <c r="F389" s="161" t="s">
        <v>527</v>
      </c>
      <c r="H389" s="162">
        <v>1914.625</v>
      </c>
      <c r="I389" s="163"/>
      <c r="L389" s="158"/>
      <c r="M389" s="164"/>
      <c r="T389" s="165"/>
      <c r="AT389" s="160" t="s">
        <v>184</v>
      </c>
      <c r="AU389" s="160" t="s">
        <v>88</v>
      </c>
      <c r="AV389" s="12" t="s">
        <v>88</v>
      </c>
      <c r="AW389" s="12" t="s">
        <v>31</v>
      </c>
      <c r="AX389" s="12" t="s">
        <v>75</v>
      </c>
      <c r="AY389" s="160" t="s">
        <v>177</v>
      </c>
    </row>
    <row r="390" spans="2:65" s="13" customFormat="1">
      <c r="B390" s="166"/>
      <c r="D390" s="159" t="s">
        <v>184</v>
      </c>
      <c r="E390" s="167" t="s">
        <v>1</v>
      </c>
      <c r="F390" s="168" t="s">
        <v>186</v>
      </c>
      <c r="H390" s="169">
        <v>1914.625</v>
      </c>
      <c r="I390" s="170"/>
      <c r="L390" s="166"/>
      <c r="M390" s="171"/>
      <c r="T390" s="172"/>
      <c r="AT390" s="167" t="s">
        <v>184</v>
      </c>
      <c r="AU390" s="167" t="s">
        <v>88</v>
      </c>
      <c r="AV390" s="13" t="s">
        <v>183</v>
      </c>
      <c r="AW390" s="13" t="s">
        <v>31</v>
      </c>
      <c r="AX390" s="13" t="s">
        <v>82</v>
      </c>
      <c r="AY390" s="167" t="s">
        <v>177</v>
      </c>
    </row>
    <row r="391" spans="2:65" s="1" customFormat="1" ht="24.15" customHeight="1">
      <c r="B391" s="143"/>
      <c r="C391" s="144" t="s">
        <v>365</v>
      </c>
      <c r="D391" s="144" t="s">
        <v>179</v>
      </c>
      <c r="E391" s="145" t="s">
        <v>528</v>
      </c>
      <c r="F391" s="146" t="s">
        <v>529</v>
      </c>
      <c r="G391" s="147" t="s">
        <v>350</v>
      </c>
      <c r="H391" s="148">
        <v>738.20100000000002</v>
      </c>
      <c r="I391" s="149"/>
      <c r="J391" s="150">
        <f>ROUND(I391*H391,2)</f>
        <v>0</v>
      </c>
      <c r="K391" s="151"/>
      <c r="L391" s="32"/>
      <c r="M391" s="152" t="s">
        <v>1</v>
      </c>
      <c r="N391" s="153" t="s">
        <v>41</v>
      </c>
      <c r="P391" s="154">
        <f>O391*H391</f>
        <v>0</v>
      </c>
      <c r="Q391" s="154">
        <v>0</v>
      </c>
      <c r="R391" s="154">
        <f>Q391*H391</f>
        <v>0</v>
      </c>
      <c r="S391" s="154">
        <v>0</v>
      </c>
      <c r="T391" s="155">
        <f>S391*H391</f>
        <v>0</v>
      </c>
      <c r="AR391" s="156" t="s">
        <v>183</v>
      </c>
      <c r="AT391" s="156" t="s">
        <v>179</v>
      </c>
      <c r="AU391" s="156" t="s">
        <v>88</v>
      </c>
      <c r="AY391" s="17" t="s">
        <v>177</v>
      </c>
      <c r="BE391" s="157">
        <f>IF(N391="základná",J391,0)</f>
        <v>0</v>
      </c>
      <c r="BF391" s="157">
        <f>IF(N391="znížená",J391,0)</f>
        <v>0</v>
      </c>
      <c r="BG391" s="157">
        <f>IF(N391="zákl. prenesená",J391,0)</f>
        <v>0</v>
      </c>
      <c r="BH391" s="157">
        <f>IF(N391="zníž. prenesená",J391,0)</f>
        <v>0</v>
      </c>
      <c r="BI391" s="157">
        <f>IF(N391="nulová",J391,0)</f>
        <v>0</v>
      </c>
      <c r="BJ391" s="17" t="s">
        <v>88</v>
      </c>
      <c r="BK391" s="157">
        <f>ROUND(I391*H391,2)</f>
        <v>0</v>
      </c>
      <c r="BL391" s="17" t="s">
        <v>183</v>
      </c>
      <c r="BM391" s="156" t="s">
        <v>530</v>
      </c>
    </row>
    <row r="392" spans="2:65" s="1" customFormat="1" ht="24.15" customHeight="1">
      <c r="B392" s="143"/>
      <c r="C392" s="144" t="s">
        <v>531</v>
      </c>
      <c r="D392" s="144" t="s">
        <v>179</v>
      </c>
      <c r="E392" s="145" t="s">
        <v>532</v>
      </c>
      <c r="F392" s="146" t="s">
        <v>533</v>
      </c>
      <c r="G392" s="147" t="s">
        <v>350</v>
      </c>
      <c r="H392" s="148">
        <v>14764.02</v>
      </c>
      <c r="I392" s="149"/>
      <c r="J392" s="150">
        <f>ROUND(I392*H392,2)</f>
        <v>0</v>
      </c>
      <c r="K392" s="151"/>
      <c r="L392" s="32"/>
      <c r="M392" s="152" t="s">
        <v>1</v>
      </c>
      <c r="N392" s="153" t="s">
        <v>41</v>
      </c>
      <c r="P392" s="154">
        <f>O392*H392</f>
        <v>0</v>
      </c>
      <c r="Q392" s="154">
        <v>0</v>
      </c>
      <c r="R392" s="154">
        <f>Q392*H392</f>
        <v>0</v>
      </c>
      <c r="S392" s="154">
        <v>0</v>
      </c>
      <c r="T392" s="155">
        <f>S392*H392</f>
        <v>0</v>
      </c>
      <c r="AR392" s="156" t="s">
        <v>183</v>
      </c>
      <c r="AT392" s="156" t="s">
        <v>179</v>
      </c>
      <c r="AU392" s="156" t="s">
        <v>88</v>
      </c>
      <c r="AY392" s="17" t="s">
        <v>177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88</v>
      </c>
      <c r="BK392" s="157">
        <f>ROUND(I392*H392,2)</f>
        <v>0</v>
      </c>
      <c r="BL392" s="17" t="s">
        <v>183</v>
      </c>
      <c r="BM392" s="156" t="s">
        <v>534</v>
      </c>
    </row>
    <row r="393" spans="2:65" s="12" customFormat="1">
      <c r="B393" s="158"/>
      <c r="D393" s="159" t="s">
        <v>184</v>
      </c>
      <c r="E393" s="160" t="s">
        <v>1</v>
      </c>
      <c r="F393" s="161" t="s">
        <v>535</v>
      </c>
      <c r="H393" s="162">
        <v>738.20100000000002</v>
      </c>
      <c r="I393" s="163"/>
      <c r="L393" s="158"/>
      <c r="M393" s="164"/>
      <c r="T393" s="165"/>
      <c r="AT393" s="160" t="s">
        <v>184</v>
      </c>
      <c r="AU393" s="160" t="s">
        <v>88</v>
      </c>
      <c r="AV393" s="12" t="s">
        <v>88</v>
      </c>
      <c r="AW393" s="12" t="s">
        <v>31</v>
      </c>
      <c r="AX393" s="12" t="s">
        <v>75</v>
      </c>
      <c r="AY393" s="160" t="s">
        <v>177</v>
      </c>
    </row>
    <row r="394" spans="2:65" s="12" customFormat="1">
      <c r="B394" s="158"/>
      <c r="D394" s="159" t="s">
        <v>184</v>
      </c>
      <c r="E394" s="160" t="s">
        <v>1</v>
      </c>
      <c r="F394" s="161" t="s">
        <v>536</v>
      </c>
      <c r="H394" s="162">
        <v>14764.02</v>
      </c>
      <c r="I394" s="163"/>
      <c r="L394" s="158"/>
      <c r="M394" s="164"/>
      <c r="T394" s="165"/>
      <c r="AT394" s="160" t="s">
        <v>184</v>
      </c>
      <c r="AU394" s="160" t="s">
        <v>88</v>
      </c>
      <c r="AV394" s="12" t="s">
        <v>88</v>
      </c>
      <c r="AW394" s="12" t="s">
        <v>31</v>
      </c>
      <c r="AX394" s="12" t="s">
        <v>82</v>
      </c>
      <c r="AY394" s="160" t="s">
        <v>177</v>
      </c>
    </row>
    <row r="395" spans="2:65" s="13" customFormat="1">
      <c r="B395" s="166"/>
      <c r="D395" s="159" t="s">
        <v>184</v>
      </c>
      <c r="E395" s="167" t="s">
        <v>1</v>
      </c>
      <c r="F395" s="168" t="s">
        <v>186</v>
      </c>
      <c r="H395" s="169">
        <v>15502.221</v>
      </c>
      <c r="I395" s="170"/>
      <c r="L395" s="166"/>
      <c r="M395" s="171"/>
      <c r="T395" s="172"/>
      <c r="AT395" s="167" t="s">
        <v>184</v>
      </c>
      <c r="AU395" s="167" t="s">
        <v>88</v>
      </c>
      <c r="AV395" s="13" t="s">
        <v>183</v>
      </c>
      <c r="AW395" s="13" t="s">
        <v>31</v>
      </c>
      <c r="AX395" s="13" t="s">
        <v>75</v>
      </c>
      <c r="AY395" s="167" t="s">
        <v>177</v>
      </c>
    </row>
    <row r="396" spans="2:65" s="1" customFormat="1" ht="24.15" customHeight="1">
      <c r="B396" s="143"/>
      <c r="C396" s="144" t="s">
        <v>371</v>
      </c>
      <c r="D396" s="144" t="s">
        <v>179</v>
      </c>
      <c r="E396" s="145" t="s">
        <v>537</v>
      </c>
      <c r="F396" s="146" t="s">
        <v>538</v>
      </c>
      <c r="G396" s="147" t="s">
        <v>350</v>
      </c>
      <c r="H396" s="148">
        <v>76.584999999999994</v>
      </c>
      <c r="I396" s="149"/>
      <c r="J396" s="150">
        <f>ROUND(I396*H396,2)</f>
        <v>0</v>
      </c>
      <c r="K396" s="151"/>
      <c r="L396" s="32"/>
      <c r="M396" s="152" t="s">
        <v>1</v>
      </c>
      <c r="N396" s="153" t="s">
        <v>41</v>
      </c>
      <c r="P396" s="154">
        <f>O396*H396</f>
        <v>0</v>
      </c>
      <c r="Q396" s="154">
        <v>0</v>
      </c>
      <c r="R396" s="154">
        <f>Q396*H396</f>
        <v>0</v>
      </c>
      <c r="S396" s="154">
        <v>0</v>
      </c>
      <c r="T396" s="155">
        <f>S396*H396</f>
        <v>0</v>
      </c>
      <c r="AR396" s="156" t="s">
        <v>183</v>
      </c>
      <c r="AT396" s="156" t="s">
        <v>179</v>
      </c>
      <c r="AU396" s="156" t="s">
        <v>88</v>
      </c>
      <c r="AY396" s="17" t="s">
        <v>177</v>
      </c>
      <c r="BE396" s="157">
        <f>IF(N396="základná",J396,0)</f>
        <v>0</v>
      </c>
      <c r="BF396" s="157">
        <f>IF(N396="znížená",J396,0)</f>
        <v>0</v>
      </c>
      <c r="BG396" s="157">
        <f>IF(N396="zákl. prenesená",J396,0)</f>
        <v>0</v>
      </c>
      <c r="BH396" s="157">
        <f>IF(N396="zníž. prenesená",J396,0)</f>
        <v>0</v>
      </c>
      <c r="BI396" s="157">
        <f>IF(N396="nulová",J396,0)</f>
        <v>0</v>
      </c>
      <c r="BJ396" s="17" t="s">
        <v>88</v>
      </c>
      <c r="BK396" s="157">
        <f>ROUND(I396*H396,2)</f>
        <v>0</v>
      </c>
      <c r="BL396" s="17" t="s">
        <v>183</v>
      </c>
      <c r="BM396" s="156" t="s">
        <v>539</v>
      </c>
    </row>
    <row r="397" spans="2:65" s="12" customFormat="1">
      <c r="B397" s="158"/>
      <c r="D397" s="159" t="s">
        <v>184</v>
      </c>
      <c r="E397" s="160" t="s">
        <v>1</v>
      </c>
      <c r="F397" s="161" t="s">
        <v>540</v>
      </c>
      <c r="H397" s="162">
        <v>76.584999999999994</v>
      </c>
      <c r="I397" s="163"/>
      <c r="L397" s="158"/>
      <c r="M397" s="164"/>
      <c r="T397" s="165"/>
      <c r="AT397" s="160" t="s">
        <v>184</v>
      </c>
      <c r="AU397" s="160" t="s">
        <v>88</v>
      </c>
      <c r="AV397" s="12" t="s">
        <v>88</v>
      </c>
      <c r="AW397" s="12" t="s">
        <v>31</v>
      </c>
      <c r="AX397" s="12" t="s">
        <v>75</v>
      </c>
      <c r="AY397" s="160" t="s">
        <v>177</v>
      </c>
    </row>
    <row r="398" spans="2:65" s="13" customFormat="1">
      <c r="B398" s="166"/>
      <c r="D398" s="159" t="s">
        <v>184</v>
      </c>
      <c r="E398" s="167" t="s">
        <v>1</v>
      </c>
      <c r="F398" s="168" t="s">
        <v>186</v>
      </c>
      <c r="H398" s="169">
        <v>76.584999999999994</v>
      </c>
      <c r="I398" s="170"/>
      <c r="L398" s="166"/>
      <c r="M398" s="171"/>
      <c r="T398" s="172"/>
      <c r="AT398" s="167" t="s">
        <v>184</v>
      </c>
      <c r="AU398" s="167" t="s">
        <v>88</v>
      </c>
      <c r="AV398" s="13" t="s">
        <v>183</v>
      </c>
      <c r="AW398" s="13" t="s">
        <v>31</v>
      </c>
      <c r="AX398" s="13" t="s">
        <v>82</v>
      </c>
      <c r="AY398" s="167" t="s">
        <v>177</v>
      </c>
    </row>
    <row r="399" spans="2:65" s="11" customFormat="1" ht="22.95" customHeight="1">
      <c r="B399" s="131"/>
      <c r="D399" s="132" t="s">
        <v>74</v>
      </c>
      <c r="E399" s="141" t="s">
        <v>541</v>
      </c>
      <c r="F399" s="141" t="s">
        <v>542</v>
      </c>
      <c r="I399" s="134"/>
      <c r="J399" s="142">
        <f>BK399</f>
        <v>0</v>
      </c>
      <c r="L399" s="131"/>
      <c r="M399" s="136"/>
      <c r="P399" s="137">
        <f>SUM(P400:P415)</f>
        <v>0</v>
      </c>
      <c r="R399" s="137">
        <f>SUM(R400:R415)</f>
        <v>0</v>
      </c>
      <c r="T399" s="138">
        <f>SUM(T400:T415)</f>
        <v>0</v>
      </c>
      <c r="AR399" s="132" t="s">
        <v>82</v>
      </c>
      <c r="AT399" s="139" t="s">
        <v>74</v>
      </c>
      <c r="AU399" s="139" t="s">
        <v>82</v>
      </c>
      <c r="AY399" s="132" t="s">
        <v>177</v>
      </c>
      <c r="BK399" s="140">
        <f>SUM(BK400:BK415)</f>
        <v>0</v>
      </c>
    </row>
    <row r="400" spans="2:65" s="1" customFormat="1" ht="33" customHeight="1">
      <c r="B400" s="143"/>
      <c r="C400" s="144" t="s">
        <v>543</v>
      </c>
      <c r="D400" s="144" t="s">
        <v>179</v>
      </c>
      <c r="E400" s="145" t="s">
        <v>544</v>
      </c>
      <c r="F400" s="146" t="s">
        <v>545</v>
      </c>
      <c r="G400" s="147" t="s">
        <v>424</v>
      </c>
      <c r="H400" s="148">
        <v>540</v>
      </c>
      <c r="I400" s="149"/>
      <c r="J400" s="150">
        <f>ROUND(I400*H400,2)</f>
        <v>0</v>
      </c>
      <c r="K400" s="151"/>
      <c r="L400" s="32"/>
      <c r="M400" s="152" t="s">
        <v>1</v>
      </c>
      <c r="N400" s="153" t="s">
        <v>41</v>
      </c>
      <c r="P400" s="154">
        <f>O400*H400</f>
        <v>0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AR400" s="156" t="s">
        <v>183</v>
      </c>
      <c r="AT400" s="156" t="s">
        <v>179</v>
      </c>
      <c r="AU400" s="156" t="s">
        <v>88</v>
      </c>
      <c r="AY400" s="17" t="s">
        <v>177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88</v>
      </c>
      <c r="BK400" s="157">
        <f>ROUND(I400*H400,2)</f>
        <v>0</v>
      </c>
      <c r="BL400" s="17" t="s">
        <v>183</v>
      </c>
      <c r="BM400" s="156" t="s">
        <v>546</v>
      </c>
    </row>
    <row r="401" spans="2:65" s="12" customFormat="1">
      <c r="B401" s="158"/>
      <c r="D401" s="159" t="s">
        <v>184</v>
      </c>
      <c r="E401" s="160" t="s">
        <v>1</v>
      </c>
      <c r="F401" s="161" t="s">
        <v>547</v>
      </c>
      <c r="H401" s="162">
        <v>540</v>
      </c>
      <c r="I401" s="163"/>
      <c r="L401" s="158"/>
      <c r="M401" s="164"/>
      <c r="T401" s="165"/>
      <c r="AT401" s="160" t="s">
        <v>184</v>
      </c>
      <c r="AU401" s="160" t="s">
        <v>88</v>
      </c>
      <c r="AV401" s="12" t="s">
        <v>88</v>
      </c>
      <c r="AW401" s="12" t="s">
        <v>31</v>
      </c>
      <c r="AX401" s="12" t="s">
        <v>75</v>
      </c>
      <c r="AY401" s="160" t="s">
        <v>177</v>
      </c>
    </row>
    <row r="402" spans="2:65" s="13" customFormat="1">
      <c r="B402" s="166"/>
      <c r="D402" s="159" t="s">
        <v>184</v>
      </c>
      <c r="E402" s="167" t="s">
        <v>1</v>
      </c>
      <c r="F402" s="168" t="s">
        <v>186</v>
      </c>
      <c r="H402" s="169">
        <v>540</v>
      </c>
      <c r="I402" s="170"/>
      <c r="L402" s="166"/>
      <c r="M402" s="171"/>
      <c r="T402" s="172"/>
      <c r="AT402" s="167" t="s">
        <v>184</v>
      </c>
      <c r="AU402" s="167" t="s">
        <v>88</v>
      </c>
      <c r="AV402" s="13" t="s">
        <v>183</v>
      </c>
      <c r="AW402" s="13" t="s">
        <v>31</v>
      </c>
      <c r="AX402" s="13" t="s">
        <v>82</v>
      </c>
      <c r="AY402" s="167" t="s">
        <v>177</v>
      </c>
    </row>
    <row r="403" spans="2:65" s="1" customFormat="1" ht="37.950000000000003" customHeight="1">
      <c r="B403" s="143"/>
      <c r="C403" s="144" t="s">
        <v>384</v>
      </c>
      <c r="D403" s="144" t="s">
        <v>179</v>
      </c>
      <c r="E403" s="145" t="s">
        <v>548</v>
      </c>
      <c r="F403" s="146" t="s">
        <v>549</v>
      </c>
      <c r="G403" s="147" t="s">
        <v>350</v>
      </c>
      <c r="H403" s="148">
        <v>49.703000000000003</v>
      </c>
      <c r="I403" s="149"/>
      <c r="J403" s="150">
        <f>ROUND(I403*H403,2)</f>
        <v>0</v>
      </c>
      <c r="K403" s="151"/>
      <c r="L403" s="32"/>
      <c r="M403" s="152" t="s">
        <v>1</v>
      </c>
      <c r="N403" s="153" t="s">
        <v>41</v>
      </c>
      <c r="P403" s="154">
        <f>O403*H403</f>
        <v>0</v>
      </c>
      <c r="Q403" s="154">
        <v>0</v>
      </c>
      <c r="R403" s="154">
        <f>Q403*H403</f>
        <v>0</v>
      </c>
      <c r="S403" s="154">
        <v>0</v>
      </c>
      <c r="T403" s="155">
        <f>S403*H403</f>
        <v>0</v>
      </c>
      <c r="AR403" s="156" t="s">
        <v>183</v>
      </c>
      <c r="AT403" s="156" t="s">
        <v>179</v>
      </c>
      <c r="AU403" s="156" t="s">
        <v>88</v>
      </c>
      <c r="AY403" s="17" t="s">
        <v>177</v>
      </c>
      <c r="BE403" s="157">
        <f>IF(N403="základná",J403,0)</f>
        <v>0</v>
      </c>
      <c r="BF403" s="157">
        <f>IF(N403="znížená",J403,0)</f>
        <v>0</v>
      </c>
      <c r="BG403" s="157">
        <f>IF(N403="zákl. prenesená",J403,0)</f>
        <v>0</v>
      </c>
      <c r="BH403" s="157">
        <f>IF(N403="zníž. prenesená",J403,0)</f>
        <v>0</v>
      </c>
      <c r="BI403" s="157">
        <f>IF(N403="nulová",J403,0)</f>
        <v>0</v>
      </c>
      <c r="BJ403" s="17" t="s">
        <v>88</v>
      </c>
      <c r="BK403" s="157">
        <f>ROUND(I403*H403,2)</f>
        <v>0</v>
      </c>
      <c r="BL403" s="17" t="s">
        <v>183</v>
      </c>
      <c r="BM403" s="156" t="s">
        <v>550</v>
      </c>
    </row>
    <row r="404" spans="2:65" s="12" customFormat="1">
      <c r="B404" s="158"/>
      <c r="D404" s="159" t="s">
        <v>184</v>
      </c>
      <c r="E404" s="160" t="s">
        <v>1</v>
      </c>
      <c r="F404" s="161" t="s">
        <v>551</v>
      </c>
      <c r="H404" s="162">
        <v>49.703000000000003</v>
      </c>
      <c r="I404" s="163"/>
      <c r="L404" s="158"/>
      <c r="M404" s="164"/>
      <c r="T404" s="165"/>
      <c r="AT404" s="160" t="s">
        <v>184</v>
      </c>
      <c r="AU404" s="160" t="s">
        <v>88</v>
      </c>
      <c r="AV404" s="12" t="s">
        <v>88</v>
      </c>
      <c r="AW404" s="12" t="s">
        <v>31</v>
      </c>
      <c r="AX404" s="12" t="s">
        <v>75</v>
      </c>
      <c r="AY404" s="160" t="s">
        <v>177</v>
      </c>
    </row>
    <row r="405" spans="2:65" s="13" customFormat="1">
      <c r="B405" s="166"/>
      <c r="D405" s="159" t="s">
        <v>184</v>
      </c>
      <c r="E405" s="167" t="s">
        <v>1</v>
      </c>
      <c r="F405" s="168" t="s">
        <v>186</v>
      </c>
      <c r="H405" s="169">
        <v>49.703000000000003</v>
      </c>
      <c r="I405" s="170"/>
      <c r="L405" s="166"/>
      <c r="M405" s="171"/>
      <c r="T405" s="172"/>
      <c r="AT405" s="167" t="s">
        <v>184</v>
      </c>
      <c r="AU405" s="167" t="s">
        <v>88</v>
      </c>
      <c r="AV405" s="13" t="s">
        <v>183</v>
      </c>
      <c r="AW405" s="13" t="s">
        <v>31</v>
      </c>
      <c r="AX405" s="13" t="s">
        <v>82</v>
      </c>
      <c r="AY405" s="167" t="s">
        <v>177</v>
      </c>
    </row>
    <row r="406" spans="2:65" s="1" customFormat="1" ht="24.15" customHeight="1">
      <c r="B406" s="143"/>
      <c r="C406" s="144" t="s">
        <v>552</v>
      </c>
      <c r="D406" s="144" t="s">
        <v>179</v>
      </c>
      <c r="E406" s="145" t="s">
        <v>553</v>
      </c>
      <c r="F406" s="146" t="s">
        <v>554</v>
      </c>
      <c r="G406" s="147" t="s">
        <v>350</v>
      </c>
      <c r="H406" s="148">
        <v>860.82299999999998</v>
      </c>
      <c r="I406" s="149"/>
      <c r="J406" s="150">
        <f>ROUND(I406*H406,2)</f>
        <v>0</v>
      </c>
      <c r="K406" s="151"/>
      <c r="L406" s="32"/>
      <c r="M406" s="152" t="s">
        <v>1</v>
      </c>
      <c r="N406" s="153" t="s">
        <v>41</v>
      </c>
      <c r="P406" s="154">
        <f>O406*H406</f>
        <v>0</v>
      </c>
      <c r="Q406" s="154">
        <v>0</v>
      </c>
      <c r="R406" s="154">
        <f>Q406*H406</f>
        <v>0</v>
      </c>
      <c r="S406" s="154">
        <v>0</v>
      </c>
      <c r="T406" s="155">
        <f>S406*H406</f>
        <v>0</v>
      </c>
      <c r="AR406" s="156" t="s">
        <v>183</v>
      </c>
      <c r="AT406" s="156" t="s">
        <v>179</v>
      </c>
      <c r="AU406" s="156" t="s">
        <v>88</v>
      </c>
      <c r="AY406" s="17" t="s">
        <v>177</v>
      </c>
      <c r="BE406" s="157">
        <f>IF(N406="základná",J406,0)</f>
        <v>0</v>
      </c>
      <c r="BF406" s="157">
        <f>IF(N406="znížená",J406,0)</f>
        <v>0</v>
      </c>
      <c r="BG406" s="157">
        <f>IF(N406="zákl. prenesená",J406,0)</f>
        <v>0</v>
      </c>
      <c r="BH406" s="157">
        <f>IF(N406="zníž. prenesená",J406,0)</f>
        <v>0</v>
      </c>
      <c r="BI406" s="157">
        <f>IF(N406="nulová",J406,0)</f>
        <v>0</v>
      </c>
      <c r="BJ406" s="17" t="s">
        <v>88</v>
      </c>
      <c r="BK406" s="157">
        <f>ROUND(I406*H406,2)</f>
        <v>0</v>
      </c>
      <c r="BL406" s="17" t="s">
        <v>183</v>
      </c>
      <c r="BM406" s="156" t="s">
        <v>555</v>
      </c>
    </row>
    <row r="407" spans="2:65" s="1" customFormat="1" ht="16.5" customHeight="1">
      <c r="B407" s="143"/>
      <c r="C407" s="144" t="s">
        <v>389</v>
      </c>
      <c r="D407" s="144" t="s">
        <v>179</v>
      </c>
      <c r="E407" s="145" t="s">
        <v>556</v>
      </c>
      <c r="F407" s="146" t="s">
        <v>557</v>
      </c>
      <c r="G407" s="147" t="s">
        <v>350</v>
      </c>
      <c r="H407" s="148">
        <v>88.481999999999999</v>
      </c>
      <c r="I407" s="149"/>
      <c r="J407" s="150">
        <f>ROUND(I407*H407,2)</f>
        <v>0</v>
      </c>
      <c r="K407" s="151"/>
      <c r="L407" s="32"/>
      <c r="M407" s="152" t="s">
        <v>1</v>
      </c>
      <c r="N407" s="153" t="s">
        <v>41</v>
      </c>
      <c r="P407" s="154">
        <f>O407*H407</f>
        <v>0</v>
      </c>
      <c r="Q407" s="154">
        <v>0</v>
      </c>
      <c r="R407" s="154">
        <f>Q407*H407</f>
        <v>0</v>
      </c>
      <c r="S407" s="154">
        <v>0</v>
      </c>
      <c r="T407" s="155">
        <f>S407*H407</f>
        <v>0</v>
      </c>
      <c r="AR407" s="156" t="s">
        <v>183</v>
      </c>
      <c r="AT407" s="156" t="s">
        <v>179</v>
      </c>
      <c r="AU407" s="156" t="s">
        <v>88</v>
      </c>
      <c r="AY407" s="17" t="s">
        <v>177</v>
      </c>
      <c r="BE407" s="157">
        <f>IF(N407="základná",J407,0)</f>
        <v>0</v>
      </c>
      <c r="BF407" s="157">
        <f>IF(N407="znížená",J407,0)</f>
        <v>0</v>
      </c>
      <c r="BG407" s="157">
        <f>IF(N407="zákl. prenesená",J407,0)</f>
        <v>0</v>
      </c>
      <c r="BH407" s="157">
        <f>IF(N407="zníž. prenesená",J407,0)</f>
        <v>0</v>
      </c>
      <c r="BI407" s="157">
        <f>IF(N407="nulová",J407,0)</f>
        <v>0</v>
      </c>
      <c r="BJ407" s="17" t="s">
        <v>88</v>
      </c>
      <c r="BK407" s="157">
        <f>ROUND(I407*H407,2)</f>
        <v>0</v>
      </c>
      <c r="BL407" s="17" t="s">
        <v>183</v>
      </c>
      <c r="BM407" s="156" t="s">
        <v>558</v>
      </c>
    </row>
    <row r="408" spans="2:65" s="12" customFormat="1">
      <c r="B408" s="158"/>
      <c r="D408" s="159" t="s">
        <v>184</v>
      </c>
      <c r="E408" s="160" t="s">
        <v>1</v>
      </c>
      <c r="F408" s="161" t="s">
        <v>559</v>
      </c>
      <c r="H408" s="162">
        <v>39.89</v>
      </c>
      <c r="I408" s="163"/>
      <c r="L408" s="158"/>
      <c r="M408" s="164"/>
      <c r="T408" s="165"/>
      <c r="AT408" s="160" t="s">
        <v>184</v>
      </c>
      <c r="AU408" s="160" t="s">
        <v>88</v>
      </c>
      <c r="AV408" s="12" t="s">
        <v>88</v>
      </c>
      <c r="AW408" s="12" t="s">
        <v>31</v>
      </c>
      <c r="AX408" s="12" t="s">
        <v>75</v>
      </c>
      <c r="AY408" s="160" t="s">
        <v>177</v>
      </c>
    </row>
    <row r="409" spans="2:65" s="12" customFormat="1">
      <c r="B409" s="158"/>
      <c r="D409" s="159" t="s">
        <v>184</v>
      </c>
      <c r="E409" s="160" t="s">
        <v>1</v>
      </c>
      <c r="F409" s="161" t="s">
        <v>560</v>
      </c>
      <c r="H409" s="162">
        <v>7.2220000000000004</v>
      </c>
      <c r="I409" s="163"/>
      <c r="L409" s="158"/>
      <c r="M409" s="164"/>
      <c r="T409" s="165"/>
      <c r="AT409" s="160" t="s">
        <v>184</v>
      </c>
      <c r="AU409" s="160" t="s">
        <v>88</v>
      </c>
      <c r="AV409" s="12" t="s">
        <v>88</v>
      </c>
      <c r="AW409" s="12" t="s">
        <v>31</v>
      </c>
      <c r="AX409" s="12" t="s">
        <v>75</v>
      </c>
      <c r="AY409" s="160" t="s">
        <v>177</v>
      </c>
    </row>
    <row r="410" spans="2:65" s="12" customFormat="1">
      <c r="B410" s="158"/>
      <c r="D410" s="159" t="s">
        <v>184</v>
      </c>
      <c r="E410" s="160" t="s">
        <v>1</v>
      </c>
      <c r="F410" s="161" t="s">
        <v>561</v>
      </c>
      <c r="H410" s="162">
        <v>41.37</v>
      </c>
      <c r="I410" s="163"/>
      <c r="L410" s="158"/>
      <c r="M410" s="164"/>
      <c r="T410" s="165"/>
      <c r="AT410" s="160" t="s">
        <v>184</v>
      </c>
      <c r="AU410" s="160" t="s">
        <v>88</v>
      </c>
      <c r="AV410" s="12" t="s">
        <v>88</v>
      </c>
      <c r="AW410" s="12" t="s">
        <v>31</v>
      </c>
      <c r="AX410" s="12" t="s">
        <v>75</v>
      </c>
      <c r="AY410" s="160" t="s">
        <v>177</v>
      </c>
    </row>
    <row r="411" spans="2:65" s="14" customFormat="1">
      <c r="B411" s="173"/>
      <c r="D411" s="159" t="s">
        <v>184</v>
      </c>
      <c r="E411" s="174" t="s">
        <v>1</v>
      </c>
      <c r="F411" s="175" t="s">
        <v>209</v>
      </c>
      <c r="H411" s="176">
        <v>88.481999999999999</v>
      </c>
      <c r="I411" s="177"/>
      <c r="L411" s="173"/>
      <c r="M411" s="178"/>
      <c r="T411" s="179"/>
      <c r="AT411" s="174" t="s">
        <v>184</v>
      </c>
      <c r="AU411" s="174" t="s">
        <v>88</v>
      </c>
      <c r="AV411" s="14" t="s">
        <v>191</v>
      </c>
      <c r="AW411" s="14" t="s">
        <v>31</v>
      </c>
      <c r="AX411" s="14" t="s">
        <v>75</v>
      </c>
      <c r="AY411" s="174" t="s">
        <v>177</v>
      </c>
    </row>
    <row r="412" spans="2:65" s="13" customFormat="1">
      <c r="B412" s="166"/>
      <c r="D412" s="159" t="s">
        <v>184</v>
      </c>
      <c r="E412" s="167" t="s">
        <v>1</v>
      </c>
      <c r="F412" s="168" t="s">
        <v>186</v>
      </c>
      <c r="H412" s="169">
        <v>88.481999999999999</v>
      </c>
      <c r="I412" s="170"/>
      <c r="L412" s="166"/>
      <c r="M412" s="171"/>
      <c r="T412" s="172"/>
      <c r="AT412" s="167" t="s">
        <v>184</v>
      </c>
      <c r="AU412" s="167" t="s">
        <v>88</v>
      </c>
      <c r="AV412" s="13" t="s">
        <v>183</v>
      </c>
      <c r="AW412" s="13" t="s">
        <v>31</v>
      </c>
      <c r="AX412" s="13" t="s">
        <v>82</v>
      </c>
      <c r="AY412" s="167" t="s">
        <v>177</v>
      </c>
    </row>
    <row r="413" spans="2:65" s="1" customFormat="1" ht="37.950000000000003" customHeight="1">
      <c r="B413" s="143"/>
      <c r="C413" s="144" t="s">
        <v>562</v>
      </c>
      <c r="D413" s="144" t="s">
        <v>179</v>
      </c>
      <c r="E413" s="145" t="s">
        <v>563</v>
      </c>
      <c r="F413" s="146" t="s">
        <v>564</v>
      </c>
      <c r="G413" s="147" t="s">
        <v>350</v>
      </c>
      <c r="H413" s="148">
        <v>688.65800000000002</v>
      </c>
      <c r="I413" s="149"/>
      <c r="J413" s="150">
        <f>ROUND(I413*H413,2)</f>
        <v>0</v>
      </c>
      <c r="K413" s="151"/>
      <c r="L413" s="32"/>
      <c r="M413" s="152" t="s">
        <v>1</v>
      </c>
      <c r="N413" s="153" t="s">
        <v>41</v>
      </c>
      <c r="P413" s="154">
        <f>O413*H413</f>
        <v>0</v>
      </c>
      <c r="Q413" s="154">
        <v>0</v>
      </c>
      <c r="R413" s="154">
        <f>Q413*H413</f>
        <v>0</v>
      </c>
      <c r="S413" s="154">
        <v>0</v>
      </c>
      <c r="T413" s="155">
        <f>S413*H413</f>
        <v>0</v>
      </c>
      <c r="AR413" s="156" t="s">
        <v>183</v>
      </c>
      <c r="AT413" s="156" t="s">
        <v>179</v>
      </c>
      <c r="AU413" s="156" t="s">
        <v>88</v>
      </c>
      <c r="AY413" s="17" t="s">
        <v>177</v>
      </c>
      <c r="BE413" s="157">
        <f>IF(N413="základná",J413,0)</f>
        <v>0</v>
      </c>
      <c r="BF413" s="157">
        <f>IF(N413="znížená",J413,0)</f>
        <v>0</v>
      </c>
      <c r="BG413" s="157">
        <f>IF(N413="zákl. prenesená",J413,0)</f>
        <v>0</v>
      </c>
      <c r="BH413" s="157">
        <f>IF(N413="zníž. prenesená",J413,0)</f>
        <v>0</v>
      </c>
      <c r="BI413" s="157">
        <f>IF(N413="nulová",J413,0)</f>
        <v>0</v>
      </c>
      <c r="BJ413" s="17" t="s">
        <v>88</v>
      </c>
      <c r="BK413" s="157">
        <f>ROUND(I413*H413,2)</f>
        <v>0</v>
      </c>
      <c r="BL413" s="17" t="s">
        <v>183</v>
      </c>
      <c r="BM413" s="156" t="s">
        <v>565</v>
      </c>
    </row>
    <row r="414" spans="2:65" s="12" customFormat="1">
      <c r="B414" s="158"/>
      <c r="D414" s="159" t="s">
        <v>184</v>
      </c>
      <c r="E414" s="160" t="s">
        <v>1</v>
      </c>
      <c r="F414" s="161" t="s">
        <v>566</v>
      </c>
      <c r="H414" s="162">
        <v>688.65800000000002</v>
      </c>
      <c r="I414" s="163"/>
      <c r="L414" s="158"/>
      <c r="M414" s="164"/>
      <c r="T414" s="165"/>
      <c r="AT414" s="160" t="s">
        <v>184</v>
      </c>
      <c r="AU414" s="160" t="s">
        <v>88</v>
      </c>
      <c r="AV414" s="12" t="s">
        <v>88</v>
      </c>
      <c r="AW414" s="12" t="s">
        <v>31</v>
      </c>
      <c r="AX414" s="12" t="s">
        <v>75</v>
      </c>
      <c r="AY414" s="160" t="s">
        <v>177</v>
      </c>
    </row>
    <row r="415" spans="2:65" s="13" customFormat="1">
      <c r="B415" s="166"/>
      <c r="D415" s="159" t="s">
        <v>184</v>
      </c>
      <c r="E415" s="167" t="s">
        <v>1</v>
      </c>
      <c r="F415" s="168" t="s">
        <v>186</v>
      </c>
      <c r="H415" s="169">
        <v>688.65800000000002</v>
      </c>
      <c r="I415" s="170"/>
      <c r="L415" s="166"/>
      <c r="M415" s="171"/>
      <c r="T415" s="172"/>
      <c r="AT415" s="167" t="s">
        <v>184</v>
      </c>
      <c r="AU415" s="167" t="s">
        <v>88</v>
      </c>
      <c r="AV415" s="13" t="s">
        <v>183</v>
      </c>
      <c r="AW415" s="13" t="s">
        <v>31</v>
      </c>
      <c r="AX415" s="13" t="s">
        <v>82</v>
      </c>
      <c r="AY415" s="167" t="s">
        <v>177</v>
      </c>
    </row>
    <row r="416" spans="2:65" s="11" customFormat="1" ht="25.95" customHeight="1">
      <c r="B416" s="131"/>
      <c r="D416" s="132" t="s">
        <v>74</v>
      </c>
      <c r="E416" s="133" t="s">
        <v>567</v>
      </c>
      <c r="F416" s="133" t="s">
        <v>568</v>
      </c>
      <c r="I416" s="134"/>
      <c r="J416" s="135">
        <f>BK416</f>
        <v>0</v>
      </c>
      <c r="L416" s="131"/>
      <c r="M416" s="136"/>
      <c r="P416" s="137">
        <f>P417+P449+P453+P463+P503+P509+P518+P633</f>
        <v>0</v>
      </c>
      <c r="R416" s="137">
        <f>R417+R449+R453+R463+R503+R509+R518+R633</f>
        <v>5.9733751000000002</v>
      </c>
      <c r="T416" s="138">
        <f>T417+T449+T453+T463+T503+T509+T518+T633</f>
        <v>27.126100000000001</v>
      </c>
      <c r="AR416" s="132" t="s">
        <v>88</v>
      </c>
      <c r="AT416" s="139" t="s">
        <v>74</v>
      </c>
      <c r="AU416" s="139" t="s">
        <v>75</v>
      </c>
      <c r="AY416" s="132" t="s">
        <v>177</v>
      </c>
      <c r="BK416" s="140">
        <f>BK417+BK449+BK453+BK463+BK503+BK509+BK518+BK633</f>
        <v>0</v>
      </c>
    </row>
    <row r="417" spans="2:65" s="11" customFormat="1" ht="22.95" customHeight="1">
      <c r="B417" s="131"/>
      <c r="D417" s="132" t="s">
        <v>74</v>
      </c>
      <c r="E417" s="141" t="s">
        <v>569</v>
      </c>
      <c r="F417" s="141" t="s">
        <v>570</v>
      </c>
      <c r="I417" s="134"/>
      <c r="J417" s="142">
        <f>BK417</f>
        <v>0</v>
      </c>
      <c r="L417" s="131"/>
      <c r="M417" s="136"/>
      <c r="P417" s="137">
        <f>SUM(P418:P448)</f>
        <v>0</v>
      </c>
      <c r="R417" s="137">
        <f>SUM(R418:R448)</f>
        <v>1.2957966000000001</v>
      </c>
      <c r="T417" s="138">
        <f>SUM(T418:T448)</f>
        <v>0</v>
      </c>
      <c r="AR417" s="132" t="s">
        <v>88</v>
      </c>
      <c r="AT417" s="139" t="s">
        <v>74</v>
      </c>
      <c r="AU417" s="139" t="s">
        <v>82</v>
      </c>
      <c r="AY417" s="132" t="s">
        <v>177</v>
      </c>
      <c r="BK417" s="140">
        <f>SUM(BK418:BK448)</f>
        <v>0</v>
      </c>
    </row>
    <row r="418" spans="2:65" s="1" customFormat="1" ht="24.15" customHeight="1">
      <c r="B418" s="143"/>
      <c r="C418" s="144" t="s">
        <v>393</v>
      </c>
      <c r="D418" s="144" t="s">
        <v>179</v>
      </c>
      <c r="E418" s="145" t="s">
        <v>571</v>
      </c>
      <c r="F418" s="146" t="s">
        <v>572</v>
      </c>
      <c r="G418" s="147" t="s">
        <v>205</v>
      </c>
      <c r="H418" s="148">
        <v>514.69000000000005</v>
      </c>
      <c r="I418" s="149"/>
      <c r="J418" s="150">
        <f>ROUND(I418*H418,2)</f>
        <v>0</v>
      </c>
      <c r="K418" s="151"/>
      <c r="L418" s="32"/>
      <c r="M418" s="152" t="s">
        <v>1</v>
      </c>
      <c r="N418" s="153" t="s">
        <v>41</v>
      </c>
      <c r="P418" s="154">
        <f>O418*H418</f>
        <v>0</v>
      </c>
      <c r="Q418" s="154">
        <v>0</v>
      </c>
      <c r="R418" s="154">
        <f>Q418*H418</f>
        <v>0</v>
      </c>
      <c r="S418" s="154">
        <v>0</v>
      </c>
      <c r="T418" s="155">
        <f>S418*H418</f>
        <v>0</v>
      </c>
      <c r="AR418" s="156" t="s">
        <v>229</v>
      </c>
      <c r="AT418" s="156" t="s">
        <v>179</v>
      </c>
      <c r="AU418" s="156" t="s">
        <v>88</v>
      </c>
      <c r="AY418" s="17" t="s">
        <v>177</v>
      </c>
      <c r="BE418" s="157">
        <f>IF(N418="základná",J418,0)</f>
        <v>0</v>
      </c>
      <c r="BF418" s="157">
        <f>IF(N418="znížená",J418,0)</f>
        <v>0</v>
      </c>
      <c r="BG418" s="157">
        <f>IF(N418="zákl. prenesená",J418,0)</f>
        <v>0</v>
      </c>
      <c r="BH418" s="157">
        <f>IF(N418="zníž. prenesená",J418,0)</f>
        <v>0</v>
      </c>
      <c r="BI418" s="157">
        <f>IF(N418="nulová",J418,0)</f>
        <v>0</v>
      </c>
      <c r="BJ418" s="17" t="s">
        <v>88</v>
      </c>
      <c r="BK418" s="157">
        <f>ROUND(I418*H418,2)</f>
        <v>0</v>
      </c>
      <c r="BL418" s="17" t="s">
        <v>229</v>
      </c>
      <c r="BM418" s="156" t="s">
        <v>573</v>
      </c>
    </row>
    <row r="419" spans="2:65" s="12" customFormat="1">
      <c r="B419" s="158"/>
      <c r="D419" s="159" t="s">
        <v>184</v>
      </c>
      <c r="E419" s="160" t="s">
        <v>1</v>
      </c>
      <c r="F419" s="161" t="s">
        <v>574</v>
      </c>
      <c r="H419" s="162">
        <v>320</v>
      </c>
      <c r="I419" s="163"/>
      <c r="L419" s="158"/>
      <c r="M419" s="164"/>
      <c r="T419" s="165"/>
      <c r="AT419" s="160" t="s">
        <v>184</v>
      </c>
      <c r="AU419" s="160" t="s">
        <v>88</v>
      </c>
      <c r="AV419" s="12" t="s">
        <v>88</v>
      </c>
      <c r="AW419" s="12" t="s">
        <v>31</v>
      </c>
      <c r="AX419" s="12" t="s">
        <v>75</v>
      </c>
      <c r="AY419" s="160" t="s">
        <v>177</v>
      </c>
    </row>
    <row r="420" spans="2:65" s="12" customFormat="1">
      <c r="B420" s="158"/>
      <c r="D420" s="159" t="s">
        <v>184</v>
      </c>
      <c r="E420" s="160" t="s">
        <v>1</v>
      </c>
      <c r="F420" s="161" t="s">
        <v>575</v>
      </c>
      <c r="H420" s="162">
        <v>194.69</v>
      </c>
      <c r="I420" s="163"/>
      <c r="L420" s="158"/>
      <c r="M420" s="164"/>
      <c r="T420" s="165"/>
      <c r="AT420" s="160" t="s">
        <v>184</v>
      </c>
      <c r="AU420" s="160" t="s">
        <v>88</v>
      </c>
      <c r="AV420" s="12" t="s">
        <v>88</v>
      </c>
      <c r="AW420" s="12" t="s">
        <v>31</v>
      </c>
      <c r="AX420" s="12" t="s">
        <v>75</v>
      </c>
      <c r="AY420" s="160" t="s">
        <v>177</v>
      </c>
    </row>
    <row r="421" spans="2:65" s="14" customFormat="1">
      <c r="B421" s="173"/>
      <c r="D421" s="159" t="s">
        <v>184</v>
      </c>
      <c r="E421" s="174" t="s">
        <v>1</v>
      </c>
      <c r="F421" s="175" t="s">
        <v>209</v>
      </c>
      <c r="H421" s="176">
        <v>514.69000000000005</v>
      </c>
      <c r="I421" s="177"/>
      <c r="L421" s="173"/>
      <c r="M421" s="178"/>
      <c r="T421" s="179"/>
      <c r="AT421" s="174" t="s">
        <v>184</v>
      </c>
      <c r="AU421" s="174" t="s">
        <v>88</v>
      </c>
      <c r="AV421" s="14" t="s">
        <v>191</v>
      </c>
      <c r="AW421" s="14" t="s">
        <v>31</v>
      </c>
      <c r="AX421" s="14" t="s">
        <v>75</v>
      </c>
      <c r="AY421" s="174" t="s">
        <v>177</v>
      </c>
    </row>
    <row r="422" spans="2:65" s="13" customFormat="1">
      <c r="B422" s="166"/>
      <c r="D422" s="159" t="s">
        <v>184</v>
      </c>
      <c r="E422" s="167" t="s">
        <v>1</v>
      </c>
      <c r="F422" s="168" t="s">
        <v>186</v>
      </c>
      <c r="H422" s="169">
        <v>514.69000000000005</v>
      </c>
      <c r="I422" s="170"/>
      <c r="L422" s="166"/>
      <c r="M422" s="171"/>
      <c r="T422" s="172"/>
      <c r="AT422" s="167" t="s">
        <v>184</v>
      </c>
      <c r="AU422" s="167" t="s">
        <v>88</v>
      </c>
      <c r="AV422" s="13" t="s">
        <v>183</v>
      </c>
      <c r="AW422" s="13" t="s">
        <v>31</v>
      </c>
      <c r="AX422" s="13" t="s">
        <v>82</v>
      </c>
      <c r="AY422" s="167" t="s">
        <v>177</v>
      </c>
    </row>
    <row r="423" spans="2:65" s="1" customFormat="1" ht="16.5" customHeight="1">
      <c r="B423" s="143"/>
      <c r="C423" s="186" t="s">
        <v>576</v>
      </c>
      <c r="D423" s="186" t="s">
        <v>444</v>
      </c>
      <c r="E423" s="187" t="s">
        <v>577</v>
      </c>
      <c r="F423" s="188" t="s">
        <v>578</v>
      </c>
      <c r="G423" s="189" t="s">
        <v>205</v>
      </c>
      <c r="H423" s="190">
        <v>568.89400000000001</v>
      </c>
      <c r="I423" s="191"/>
      <c r="J423" s="192">
        <f>ROUND(I423*H423,2)</f>
        <v>0</v>
      </c>
      <c r="K423" s="193"/>
      <c r="L423" s="194"/>
      <c r="M423" s="195" t="s">
        <v>1</v>
      </c>
      <c r="N423" s="196" t="s">
        <v>41</v>
      </c>
      <c r="P423" s="154">
        <f>O423*H423</f>
        <v>0</v>
      </c>
      <c r="Q423" s="154">
        <v>4.0000000000000002E-4</v>
      </c>
      <c r="R423" s="154">
        <f>Q423*H423</f>
        <v>0.22755760000000003</v>
      </c>
      <c r="S423" s="154">
        <v>0</v>
      </c>
      <c r="T423" s="155">
        <f>S423*H423</f>
        <v>0</v>
      </c>
      <c r="AR423" s="156" t="s">
        <v>264</v>
      </c>
      <c r="AT423" s="156" t="s">
        <v>444</v>
      </c>
      <c r="AU423" s="156" t="s">
        <v>88</v>
      </c>
      <c r="AY423" s="17" t="s">
        <v>177</v>
      </c>
      <c r="BE423" s="157">
        <f>IF(N423="základná",J423,0)</f>
        <v>0</v>
      </c>
      <c r="BF423" s="157">
        <f>IF(N423="znížená",J423,0)</f>
        <v>0</v>
      </c>
      <c r="BG423" s="157">
        <f>IF(N423="zákl. prenesená",J423,0)</f>
        <v>0</v>
      </c>
      <c r="BH423" s="157">
        <f>IF(N423="zníž. prenesená",J423,0)</f>
        <v>0</v>
      </c>
      <c r="BI423" s="157">
        <f>IF(N423="nulová",J423,0)</f>
        <v>0</v>
      </c>
      <c r="BJ423" s="17" t="s">
        <v>88</v>
      </c>
      <c r="BK423" s="157">
        <f>ROUND(I423*H423,2)</f>
        <v>0</v>
      </c>
      <c r="BL423" s="17" t="s">
        <v>229</v>
      </c>
      <c r="BM423" s="156" t="s">
        <v>579</v>
      </c>
    </row>
    <row r="424" spans="2:65" s="1" customFormat="1" ht="24.15" customHeight="1">
      <c r="B424" s="143"/>
      <c r="C424" s="144" t="s">
        <v>405</v>
      </c>
      <c r="D424" s="144" t="s">
        <v>179</v>
      </c>
      <c r="E424" s="145" t="s">
        <v>580</v>
      </c>
      <c r="F424" s="146" t="s">
        <v>581</v>
      </c>
      <c r="G424" s="147" t="s">
        <v>205</v>
      </c>
      <c r="H424" s="148">
        <v>194.69</v>
      </c>
      <c r="I424" s="149"/>
      <c r="J424" s="150">
        <f>ROUND(I424*H424,2)</f>
        <v>0</v>
      </c>
      <c r="K424" s="151"/>
      <c r="L424" s="32"/>
      <c r="M424" s="152" t="s">
        <v>1</v>
      </c>
      <c r="N424" s="153" t="s">
        <v>41</v>
      </c>
      <c r="P424" s="154">
        <f>O424*H424</f>
        <v>0</v>
      </c>
      <c r="Q424" s="154">
        <v>0</v>
      </c>
      <c r="R424" s="154">
        <f>Q424*H424</f>
        <v>0</v>
      </c>
      <c r="S424" s="154">
        <v>0</v>
      </c>
      <c r="T424" s="155">
        <f>S424*H424</f>
        <v>0</v>
      </c>
      <c r="AR424" s="156" t="s">
        <v>229</v>
      </c>
      <c r="AT424" s="156" t="s">
        <v>179</v>
      </c>
      <c r="AU424" s="156" t="s">
        <v>88</v>
      </c>
      <c r="AY424" s="17" t="s">
        <v>177</v>
      </c>
      <c r="BE424" s="157">
        <f>IF(N424="základná",J424,0)</f>
        <v>0</v>
      </c>
      <c r="BF424" s="157">
        <f>IF(N424="znížená",J424,0)</f>
        <v>0</v>
      </c>
      <c r="BG424" s="157">
        <f>IF(N424="zákl. prenesená",J424,0)</f>
        <v>0</v>
      </c>
      <c r="BH424" s="157">
        <f>IF(N424="zníž. prenesená",J424,0)</f>
        <v>0</v>
      </c>
      <c r="BI424" s="157">
        <f>IF(N424="nulová",J424,0)</f>
        <v>0</v>
      </c>
      <c r="BJ424" s="17" t="s">
        <v>88</v>
      </c>
      <c r="BK424" s="157">
        <f>ROUND(I424*H424,2)</f>
        <v>0</v>
      </c>
      <c r="BL424" s="17" t="s">
        <v>229</v>
      </c>
      <c r="BM424" s="156" t="s">
        <v>582</v>
      </c>
    </row>
    <row r="425" spans="2:65" s="12" customFormat="1">
      <c r="B425" s="158"/>
      <c r="D425" s="159" t="s">
        <v>184</v>
      </c>
      <c r="E425" s="160" t="s">
        <v>1</v>
      </c>
      <c r="F425" s="161" t="s">
        <v>366</v>
      </c>
      <c r="H425" s="162">
        <v>194.69</v>
      </c>
      <c r="I425" s="163"/>
      <c r="L425" s="158"/>
      <c r="M425" s="164"/>
      <c r="T425" s="165"/>
      <c r="AT425" s="160" t="s">
        <v>184</v>
      </c>
      <c r="AU425" s="160" t="s">
        <v>88</v>
      </c>
      <c r="AV425" s="12" t="s">
        <v>88</v>
      </c>
      <c r="AW425" s="12" t="s">
        <v>31</v>
      </c>
      <c r="AX425" s="12" t="s">
        <v>75</v>
      </c>
      <c r="AY425" s="160" t="s">
        <v>177</v>
      </c>
    </row>
    <row r="426" spans="2:65" s="13" customFormat="1">
      <c r="B426" s="166"/>
      <c r="D426" s="159" t="s">
        <v>184</v>
      </c>
      <c r="E426" s="167" t="s">
        <v>1</v>
      </c>
      <c r="F426" s="168" t="s">
        <v>186</v>
      </c>
      <c r="H426" s="169">
        <v>194.69</v>
      </c>
      <c r="I426" s="170"/>
      <c r="L426" s="166"/>
      <c r="M426" s="171"/>
      <c r="T426" s="172"/>
      <c r="AT426" s="167" t="s">
        <v>184</v>
      </c>
      <c r="AU426" s="167" t="s">
        <v>88</v>
      </c>
      <c r="AV426" s="13" t="s">
        <v>183</v>
      </c>
      <c r="AW426" s="13" t="s">
        <v>31</v>
      </c>
      <c r="AX426" s="13" t="s">
        <v>82</v>
      </c>
      <c r="AY426" s="167" t="s">
        <v>177</v>
      </c>
    </row>
    <row r="427" spans="2:65" s="1" customFormat="1" ht="16.5" customHeight="1">
      <c r="B427" s="143"/>
      <c r="C427" s="186" t="s">
        <v>583</v>
      </c>
      <c r="D427" s="186" t="s">
        <v>444</v>
      </c>
      <c r="E427" s="187" t="s">
        <v>584</v>
      </c>
      <c r="F427" s="188" t="s">
        <v>585</v>
      </c>
      <c r="G427" s="189" t="s">
        <v>205</v>
      </c>
      <c r="H427" s="190">
        <v>233.62799999999999</v>
      </c>
      <c r="I427" s="191"/>
      <c r="J427" s="192">
        <f>ROUND(I427*H427,2)</f>
        <v>0</v>
      </c>
      <c r="K427" s="193"/>
      <c r="L427" s="194"/>
      <c r="M427" s="195" t="s">
        <v>1</v>
      </c>
      <c r="N427" s="196" t="s">
        <v>41</v>
      </c>
      <c r="P427" s="154">
        <f>O427*H427</f>
        <v>0</v>
      </c>
      <c r="Q427" s="154">
        <v>0</v>
      </c>
      <c r="R427" s="154">
        <f>Q427*H427</f>
        <v>0</v>
      </c>
      <c r="S427" s="154">
        <v>0</v>
      </c>
      <c r="T427" s="155">
        <f>S427*H427</f>
        <v>0</v>
      </c>
      <c r="AR427" s="156" t="s">
        <v>264</v>
      </c>
      <c r="AT427" s="156" t="s">
        <v>444</v>
      </c>
      <c r="AU427" s="156" t="s">
        <v>88</v>
      </c>
      <c r="AY427" s="17" t="s">
        <v>177</v>
      </c>
      <c r="BE427" s="157">
        <f>IF(N427="základná",J427,0)</f>
        <v>0</v>
      </c>
      <c r="BF427" s="157">
        <f>IF(N427="znížená",J427,0)</f>
        <v>0</v>
      </c>
      <c r="BG427" s="157">
        <f>IF(N427="zákl. prenesená",J427,0)</f>
        <v>0</v>
      </c>
      <c r="BH427" s="157">
        <f>IF(N427="zníž. prenesená",J427,0)</f>
        <v>0</v>
      </c>
      <c r="BI427" s="157">
        <f>IF(N427="nulová",J427,0)</f>
        <v>0</v>
      </c>
      <c r="BJ427" s="17" t="s">
        <v>88</v>
      </c>
      <c r="BK427" s="157">
        <f>ROUND(I427*H427,2)</f>
        <v>0</v>
      </c>
      <c r="BL427" s="17" t="s">
        <v>229</v>
      </c>
      <c r="BM427" s="156" t="s">
        <v>586</v>
      </c>
    </row>
    <row r="428" spans="2:65" s="12" customFormat="1">
      <c r="B428" s="158"/>
      <c r="D428" s="159" t="s">
        <v>184</v>
      </c>
      <c r="E428" s="160" t="s">
        <v>1</v>
      </c>
      <c r="F428" s="161" t="s">
        <v>587</v>
      </c>
      <c r="H428" s="162">
        <v>233.62799999999999</v>
      </c>
      <c r="I428" s="163"/>
      <c r="L428" s="158"/>
      <c r="M428" s="164"/>
      <c r="T428" s="165"/>
      <c r="AT428" s="160" t="s">
        <v>184</v>
      </c>
      <c r="AU428" s="160" t="s">
        <v>88</v>
      </c>
      <c r="AV428" s="12" t="s">
        <v>88</v>
      </c>
      <c r="AW428" s="12" t="s">
        <v>31</v>
      </c>
      <c r="AX428" s="12" t="s">
        <v>75</v>
      </c>
      <c r="AY428" s="160" t="s">
        <v>177</v>
      </c>
    </row>
    <row r="429" spans="2:65" s="13" customFormat="1">
      <c r="B429" s="166"/>
      <c r="D429" s="159" t="s">
        <v>184</v>
      </c>
      <c r="E429" s="167" t="s">
        <v>1</v>
      </c>
      <c r="F429" s="168" t="s">
        <v>186</v>
      </c>
      <c r="H429" s="169">
        <v>233.62799999999999</v>
      </c>
      <c r="I429" s="170"/>
      <c r="L429" s="166"/>
      <c r="M429" s="171"/>
      <c r="T429" s="172"/>
      <c r="AT429" s="167" t="s">
        <v>184</v>
      </c>
      <c r="AU429" s="167" t="s">
        <v>88</v>
      </c>
      <c r="AV429" s="13" t="s">
        <v>183</v>
      </c>
      <c r="AW429" s="13" t="s">
        <v>31</v>
      </c>
      <c r="AX429" s="13" t="s">
        <v>82</v>
      </c>
      <c r="AY429" s="167" t="s">
        <v>177</v>
      </c>
    </row>
    <row r="430" spans="2:65" s="1" customFormat="1" ht="44.25" customHeight="1">
      <c r="B430" s="143"/>
      <c r="C430" s="144" t="s">
        <v>409</v>
      </c>
      <c r="D430" s="144" t="s">
        <v>179</v>
      </c>
      <c r="E430" s="145" t="s">
        <v>588</v>
      </c>
      <c r="F430" s="146" t="s">
        <v>589</v>
      </c>
      <c r="G430" s="147" t="s">
        <v>205</v>
      </c>
      <c r="H430" s="148">
        <v>90</v>
      </c>
      <c r="I430" s="149"/>
      <c r="J430" s="150">
        <f>ROUND(I430*H430,2)</f>
        <v>0</v>
      </c>
      <c r="K430" s="151"/>
      <c r="L430" s="32"/>
      <c r="M430" s="152" t="s">
        <v>1</v>
      </c>
      <c r="N430" s="153" t="s">
        <v>41</v>
      </c>
      <c r="P430" s="154">
        <f>O430*H430</f>
        <v>0</v>
      </c>
      <c r="Q430" s="154">
        <v>8.0000000000000007E-5</v>
      </c>
      <c r="R430" s="154">
        <f>Q430*H430</f>
        <v>7.2000000000000007E-3</v>
      </c>
      <c r="S430" s="154">
        <v>0</v>
      </c>
      <c r="T430" s="155">
        <f>S430*H430</f>
        <v>0</v>
      </c>
      <c r="AR430" s="156" t="s">
        <v>229</v>
      </c>
      <c r="AT430" s="156" t="s">
        <v>179</v>
      </c>
      <c r="AU430" s="156" t="s">
        <v>88</v>
      </c>
      <c r="AY430" s="17" t="s">
        <v>177</v>
      </c>
      <c r="BE430" s="157">
        <f>IF(N430="základná",J430,0)</f>
        <v>0</v>
      </c>
      <c r="BF430" s="157">
        <f>IF(N430="znížená",J430,0)</f>
        <v>0</v>
      </c>
      <c r="BG430" s="157">
        <f>IF(N430="zákl. prenesená",J430,0)</f>
        <v>0</v>
      </c>
      <c r="BH430" s="157">
        <f>IF(N430="zníž. prenesená",J430,0)</f>
        <v>0</v>
      </c>
      <c r="BI430" s="157">
        <f>IF(N430="nulová",J430,0)</f>
        <v>0</v>
      </c>
      <c r="BJ430" s="17" t="s">
        <v>88</v>
      </c>
      <c r="BK430" s="157">
        <f>ROUND(I430*H430,2)</f>
        <v>0</v>
      </c>
      <c r="BL430" s="17" t="s">
        <v>229</v>
      </c>
      <c r="BM430" s="156" t="s">
        <v>590</v>
      </c>
    </row>
    <row r="431" spans="2:65" s="12" customFormat="1">
      <c r="B431" s="158"/>
      <c r="D431" s="159" t="s">
        <v>184</v>
      </c>
      <c r="E431" s="160" t="s">
        <v>1</v>
      </c>
      <c r="F431" s="161" t="s">
        <v>591</v>
      </c>
      <c r="H431" s="162">
        <v>90</v>
      </c>
      <c r="I431" s="163"/>
      <c r="L431" s="158"/>
      <c r="M431" s="164"/>
      <c r="T431" s="165"/>
      <c r="AT431" s="160" t="s">
        <v>184</v>
      </c>
      <c r="AU431" s="160" t="s">
        <v>88</v>
      </c>
      <c r="AV431" s="12" t="s">
        <v>88</v>
      </c>
      <c r="AW431" s="12" t="s">
        <v>31</v>
      </c>
      <c r="AX431" s="12" t="s">
        <v>75</v>
      </c>
      <c r="AY431" s="160" t="s">
        <v>177</v>
      </c>
    </row>
    <row r="432" spans="2:65" s="14" customFormat="1">
      <c r="B432" s="173"/>
      <c r="D432" s="159" t="s">
        <v>184</v>
      </c>
      <c r="E432" s="174" t="s">
        <v>1</v>
      </c>
      <c r="F432" s="175" t="s">
        <v>209</v>
      </c>
      <c r="H432" s="176">
        <v>90</v>
      </c>
      <c r="I432" s="177"/>
      <c r="L432" s="173"/>
      <c r="M432" s="178"/>
      <c r="T432" s="179"/>
      <c r="AT432" s="174" t="s">
        <v>184</v>
      </c>
      <c r="AU432" s="174" t="s">
        <v>88</v>
      </c>
      <c r="AV432" s="14" t="s">
        <v>191</v>
      </c>
      <c r="AW432" s="14" t="s">
        <v>31</v>
      </c>
      <c r="AX432" s="14" t="s">
        <v>75</v>
      </c>
      <c r="AY432" s="174" t="s">
        <v>177</v>
      </c>
    </row>
    <row r="433" spans="2:65" s="13" customFormat="1">
      <c r="B433" s="166"/>
      <c r="D433" s="159" t="s">
        <v>184</v>
      </c>
      <c r="E433" s="167" t="s">
        <v>1</v>
      </c>
      <c r="F433" s="168" t="s">
        <v>186</v>
      </c>
      <c r="H433" s="169">
        <v>90</v>
      </c>
      <c r="I433" s="170"/>
      <c r="L433" s="166"/>
      <c r="M433" s="171"/>
      <c r="T433" s="172"/>
      <c r="AT433" s="167" t="s">
        <v>184</v>
      </c>
      <c r="AU433" s="167" t="s">
        <v>88</v>
      </c>
      <c r="AV433" s="13" t="s">
        <v>183</v>
      </c>
      <c r="AW433" s="13" t="s">
        <v>31</v>
      </c>
      <c r="AX433" s="13" t="s">
        <v>82</v>
      </c>
      <c r="AY433" s="167" t="s">
        <v>177</v>
      </c>
    </row>
    <row r="434" spans="2:65" s="1" customFormat="1" ht="49.2" customHeight="1">
      <c r="B434" s="143"/>
      <c r="C434" s="186" t="s">
        <v>592</v>
      </c>
      <c r="D434" s="186" t="s">
        <v>444</v>
      </c>
      <c r="E434" s="187" t="s">
        <v>593</v>
      </c>
      <c r="F434" s="188" t="s">
        <v>4491</v>
      </c>
      <c r="G434" s="189" t="s">
        <v>205</v>
      </c>
      <c r="H434" s="190">
        <v>103.5</v>
      </c>
      <c r="I434" s="191"/>
      <c r="J434" s="192">
        <f>ROUND(I434*H434,2)</f>
        <v>0</v>
      </c>
      <c r="K434" s="193"/>
      <c r="L434" s="194"/>
      <c r="M434" s="195" t="s">
        <v>1</v>
      </c>
      <c r="N434" s="196" t="s">
        <v>41</v>
      </c>
      <c r="P434" s="154">
        <f>O434*H434</f>
        <v>0</v>
      </c>
      <c r="Q434" s="154">
        <v>0</v>
      </c>
      <c r="R434" s="154">
        <f>Q434*H434</f>
        <v>0</v>
      </c>
      <c r="S434" s="154">
        <v>0</v>
      </c>
      <c r="T434" s="155">
        <f>S434*H434</f>
        <v>0</v>
      </c>
      <c r="AR434" s="156" t="s">
        <v>264</v>
      </c>
      <c r="AT434" s="156" t="s">
        <v>444</v>
      </c>
      <c r="AU434" s="156" t="s">
        <v>88</v>
      </c>
      <c r="AY434" s="17" t="s">
        <v>177</v>
      </c>
      <c r="BE434" s="157">
        <f>IF(N434="základná",J434,0)</f>
        <v>0</v>
      </c>
      <c r="BF434" s="157">
        <f>IF(N434="znížená",J434,0)</f>
        <v>0</v>
      </c>
      <c r="BG434" s="157">
        <f>IF(N434="zákl. prenesená",J434,0)</f>
        <v>0</v>
      </c>
      <c r="BH434" s="157">
        <f>IF(N434="zníž. prenesená",J434,0)</f>
        <v>0</v>
      </c>
      <c r="BI434" s="157">
        <f>IF(N434="nulová",J434,0)</f>
        <v>0</v>
      </c>
      <c r="BJ434" s="17" t="s">
        <v>88</v>
      </c>
      <c r="BK434" s="157">
        <f>ROUND(I434*H434,2)</f>
        <v>0</v>
      </c>
      <c r="BL434" s="17" t="s">
        <v>229</v>
      </c>
      <c r="BM434" s="156" t="s">
        <v>594</v>
      </c>
    </row>
    <row r="435" spans="2:65" s="12" customFormat="1">
      <c r="B435" s="158"/>
      <c r="D435" s="159" t="s">
        <v>184</v>
      </c>
      <c r="E435" s="160" t="s">
        <v>1</v>
      </c>
      <c r="F435" s="161" t="s">
        <v>595</v>
      </c>
      <c r="H435" s="162">
        <v>103.5</v>
      </c>
      <c r="I435" s="163"/>
      <c r="L435" s="158"/>
      <c r="M435" s="164"/>
      <c r="T435" s="165"/>
      <c r="AT435" s="160" t="s">
        <v>184</v>
      </c>
      <c r="AU435" s="160" t="s">
        <v>88</v>
      </c>
      <c r="AV435" s="12" t="s">
        <v>88</v>
      </c>
      <c r="AW435" s="12" t="s">
        <v>31</v>
      </c>
      <c r="AX435" s="12" t="s">
        <v>75</v>
      </c>
      <c r="AY435" s="160" t="s">
        <v>177</v>
      </c>
    </row>
    <row r="436" spans="2:65" s="13" customFormat="1">
      <c r="B436" s="166"/>
      <c r="D436" s="159" t="s">
        <v>184</v>
      </c>
      <c r="E436" s="167" t="s">
        <v>1</v>
      </c>
      <c r="F436" s="168" t="s">
        <v>186</v>
      </c>
      <c r="H436" s="169">
        <v>103.5</v>
      </c>
      <c r="I436" s="170"/>
      <c r="L436" s="166"/>
      <c r="M436" s="171"/>
      <c r="T436" s="172"/>
      <c r="AT436" s="167" t="s">
        <v>184</v>
      </c>
      <c r="AU436" s="167" t="s">
        <v>88</v>
      </c>
      <c r="AV436" s="13" t="s">
        <v>183</v>
      </c>
      <c r="AW436" s="13" t="s">
        <v>31</v>
      </c>
      <c r="AX436" s="13" t="s">
        <v>82</v>
      </c>
      <c r="AY436" s="167" t="s">
        <v>177</v>
      </c>
    </row>
    <row r="437" spans="2:65" s="1" customFormat="1" ht="37.950000000000003" customHeight="1">
      <c r="B437" s="143"/>
      <c r="C437" s="144" t="s">
        <v>414</v>
      </c>
      <c r="D437" s="144" t="s">
        <v>179</v>
      </c>
      <c r="E437" s="145" t="s">
        <v>596</v>
      </c>
      <c r="F437" s="146" t="s">
        <v>597</v>
      </c>
      <c r="G437" s="147" t="s">
        <v>205</v>
      </c>
      <c r="H437" s="148">
        <v>320</v>
      </c>
      <c r="I437" s="149"/>
      <c r="J437" s="150">
        <f>ROUND(I437*H437,2)</f>
        <v>0</v>
      </c>
      <c r="K437" s="151"/>
      <c r="L437" s="32"/>
      <c r="M437" s="152" t="s">
        <v>1</v>
      </c>
      <c r="N437" s="153" t="s">
        <v>41</v>
      </c>
      <c r="P437" s="154">
        <f>O437*H437</f>
        <v>0</v>
      </c>
      <c r="Q437" s="154">
        <v>8.0000000000000007E-5</v>
      </c>
      <c r="R437" s="154">
        <f>Q437*H437</f>
        <v>2.5600000000000001E-2</v>
      </c>
      <c r="S437" s="154">
        <v>0</v>
      </c>
      <c r="T437" s="155">
        <f>S437*H437</f>
        <v>0</v>
      </c>
      <c r="AR437" s="156" t="s">
        <v>229</v>
      </c>
      <c r="AT437" s="156" t="s">
        <v>179</v>
      </c>
      <c r="AU437" s="156" t="s">
        <v>88</v>
      </c>
      <c r="AY437" s="17" t="s">
        <v>177</v>
      </c>
      <c r="BE437" s="157">
        <f>IF(N437="základná",J437,0)</f>
        <v>0</v>
      </c>
      <c r="BF437" s="157">
        <f>IF(N437="znížená",J437,0)</f>
        <v>0</v>
      </c>
      <c r="BG437" s="157">
        <f>IF(N437="zákl. prenesená",J437,0)</f>
        <v>0</v>
      </c>
      <c r="BH437" s="157">
        <f>IF(N437="zníž. prenesená",J437,0)</f>
        <v>0</v>
      </c>
      <c r="BI437" s="157">
        <f>IF(N437="nulová",J437,0)</f>
        <v>0</v>
      </c>
      <c r="BJ437" s="17" t="s">
        <v>88</v>
      </c>
      <c r="BK437" s="157">
        <f>ROUND(I437*H437,2)</f>
        <v>0</v>
      </c>
      <c r="BL437" s="17" t="s">
        <v>229</v>
      </c>
      <c r="BM437" s="156" t="s">
        <v>598</v>
      </c>
    </row>
    <row r="438" spans="2:65" s="12" customFormat="1">
      <c r="B438" s="158"/>
      <c r="D438" s="159" t="s">
        <v>184</v>
      </c>
      <c r="E438" s="160" t="s">
        <v>1</v>
      </c>
      <c r="F438" s="161" t="s">
        <v>599</v>
      </c>
      <c r="H438" s="162">
        <v>320</v>
      </c>
      <c r="I438" s="163"/>
      <c r="L438" s="158"/>
      <c r="M438" s="164"/>
      <c r="T438" s="165"/>
      <c r="AT438" s="160" t="s">
        <v>184</v>
      </c>
      <c r="AU438" s="160" t="s">
        <v>88</v>
      </c>
      <c r="AV438" s="12" t="s">
        <v>88</v>
      </c>
      <c r="AW438" s="12" t="s">
        <v>31</v>
      </c>
      <c r="AX438" s="12" t="s">
        <v>75</v>
      </c>
      <c r="AY438" s="160" t="s">
        <v>177</v>
      </c>
    </row>
    <row r="439" spans="2:65" s="13" customFormat="1">
      <c r="B439" s="166"/>
      <c r="D439" s="159" t="s">
        <v>184</v>
      </c>
      <c r="E439" s="167" t="s">
        <v>1</v>
      </c>
      <c r="F439" s="168" t="s">
        <v>186</v>
      </c>
      <c r="H439" s="169">
        <v>320</v>
      </c>
      <c r="I439" s="170"/>
      <c r="L439" s="166"/>
      <c r="M439" s="171"/>
      <c r="T439" s="172"/>
      <c r="AT439" s="167" t="s">
        <v>184</v>
      </c>
      <c r="AU439" s="167" t="s">
        <v>88</v>
      </c>
      <c r="AV439" s="13" t="s">
        <v>183</v>
      </c>
      <c r="AW439" s="13" t="s">
        <v>31</v>
      </c>
      <c r="AX439" s="13" t="s">
        <v>82</v>
      </c>
      <c r="AY439" s="167" t="s">
        <v>177</v>
      </c>
    </row>
    <row r="440" spans="2:65" s="1" customFormat="1" ht="37.950000000000003" customHeight="1">
      <c r="B440" s="143"/>
      <c r="C440" s="186" t="s">
        <v>600</v>
      </c>
      <c r="D440" s="186" t="s">
        <v>444</v>
      </c>
      <c r="E440" s="187" t="s">
        <v>601</v>
      </c>
      <c r="F440" s="188" t="s">
        <v>4492</v>
      </c>
      <c r="G440" s="189" t="s">
        <v>205</v>
      </c>
      <c r="H440" s="190">
        <v>368</v>
      </c>
      <c r="I440" s="191"/>
      <c r="J440" s="192">
        <f>ROUND(I440*H440,2)</f>
        <v>0</v>
      </c>
      <c r="K440" s="193"/>
      <c r="L440" s="194"/>
      <c r="M440" s="195" t="s">
        <v>1</v>
      </c>
      <c r="N440" s="196" t="s">
        <v>41</v>
      </c>
      <c r="P440" s="154">
        <f>O440*H440</f>
        <v>0</v>
      </c>
      <c r="Q440" s="154">
        <v>2.5400000000000002E-3</v>
      </c>
      <c r="R440" s="154">
        <f>Q440*H440</f>
        <v>0.93472000000000011</v>
      </c>
      <c r="S440" s="154">
        <v>0</v>
      </c>
      <c r="T440" s="155">
        <f>S440*H440</f>
        <v>0</v>
      </c>
      <c r="AR440" s="156" t="s">
        <v>264</v>
      </c>
      <c r="AT440" s="156" t="s">
        <v>444</v>
      </c>
      <c r="AU440" s="156" t="s">
        <v>88</v>
      </c>
      <c r="AY440" s="17" t="s">
        <v>177</v>
      </c>
      <c r="BE440" s="157">
        <f>IF(N440="základná",J440,0)</f>
        <v>0</v>
      </c>
      <c r="BF440" s="157">
        <f>IF(N440="znížená",J440,0)</f>
        <v>0</v>
      </c>
      <c r="BG440" s="157">
        <f>IF(N440="zákl. prenesená",J440,0)</f>
        <v>0</v>
      </c>
      <c r="BH440" s="157">
        <f>IF(N440="zníž. prenesená",J440,0)</f>
        <v>0</v>
      </c>
      <c r="BI440" s="157">
        <f>IF(N440="nulová",J440,0)</f>
        <v>0</v>
      </c>
      <c r="BJ440" s="17" t="s">
        <v>88</v>
      </c>
      <c r="BK440" s="157">
        <f>ROUND(I440*H440,2)</f>
        <v>0</v>
      </c>
      <c r="BL440" s="17" t="s">
        <v>229</v>
      </c>
      <c r="BM440" s="156" t="s">
        <v>602</v>
      </c>
    </row>
    <row r="441" spans="2:65" s="12" customFormat="1">
      <c r="B441" s="158"/>
      <c r="D441" s="159" t="s">
        <v>184</v>
      </c>
      <c r="E441" s="160" t="s">
        <v>1</v>
      </c>
      <c r="F441" s="161" t="s">
        <v>603</v>
      </c>
      <c r="H441" s="162">
        <v>368</v>
      </c>
      <c r="I441" s="163"/>
      <c r="L441" s="158"/>
      <c r="M441" s="164"/>
      <c r="T441" s="165"/>
      <c r="AT441" s="160" t="s">
        <v>184</v>
      </c>
      <c r="AU441" s="160" t="s">
        <v>88</v>
      </c>
      <c r="AV441" s="12" t="s">
        <v>88</v>
      </c>
      <c r="AW441" s="12" t="s">
        <v>31</v>
      </c>
      <c r="AX441" s="12" t="s">
        <v>75</v>
      </c>
      <c r="AY441" s="160" t="s">
        <v>177</v>
      </c>
    </row>
    <row r="442" spans="2:65" s="13" customFormat="1">
      <c r="B442" s="166"/>
      <c r="D442" s="159" t="s">
        <v>184</v>
      </c>
      <c r="E442" s="167" t="s">
        <v>1</v>
      </c>
      <c r="F442" s="168" t="s">
        <v>186</v>
      </c>
      <c r="H442" s="169">
        <v>368</v>
      </c>
      <c r="I442" s="170"/>
      <c r="L442" s="166"/>
      <c r="M442" s="171"/>
      <c r="T442" s="172"/>
      <c r="AT442" s="167" t="s">
        <v>184</v>
      </c>
      <c r="AU442" s="167" t="s">
        <v>88</v>
      </c>
      <c r="AV442" s="13" t="s">
        <v>183</v>
      </c>
      <c r="AW442" s="13" t="s">
        <v>31</v>
      </c>
      <c r="AX442" s="13" t="s">
        <v>82</v>
      </c>
      <c r="AY442" s="167" t="s">
        <v>177</v>
      </c>
    </row>
    <row r="443" spans="2:65" s="1" customFormat="1" ht="37.950000000000003" customHeight="1">
      <c r="B443" s="143"/>
      <c r="C443" s="144" t="s">
        <v>419</v>
      </c>
      <c r="D443" s="144" t="s">
        <v>179</v>
      </c>
      <c r="E443" s="145" t="s">
        <v>604</v>
      </c>
      <c r="F443" s="146" t="s">
        <v>605</v>
      </c>
      <c r="G443" s="147" t="s">
        <v>213</v>
      </c>
      <c r="H443" s="148">
        <v>67.146000000000001</v>
      </c>
      <c r="I443" s="149"/>
      <c r="J443" s="150">
        <f>ROUND(I443*H443,2)</f>
        <v>0</v>
      </c>
      <c r="K443" s="151"/>
      <c r="L443" s="32"/>
      <c r="M443" s="152" t="s">
        <v>1</v>
      </c>
      <c r="N443" s="153" t="s">
        <v>41</v>
      </c>
      <c r="P443" s="154">
        <f>O443*H443</f>
        <v>0</v>
      </c>
      <c r="Q443" s="154">
        <v>0</v>
      </c>
      <c r="R443" s="154">
        <f>Q443*H443</f>
        <v>0</v>
      </c>
      <c r="S443" s="154">
        <v>0</v>
      </c>
      <c r="T443" s="155">
        <f>S443*H443</f>
        <v>0</v>
      </c>
      <c r="AR443" s="156" t="s">
        <v>229</v>
      </c>
      <c r="AT443" s="156" t="s">
        <v>179</v>
      </c>
      <c r="AU443" s="156" t="s">
        <v>88</v>
      </c>
      <c r="AY443" s="17" t="s">
        <v>177</v>
      </c>
      <c r="BE443" s="157">
        <f>IF(N443="základná",J443,0)</f>
        <v>0</v>
      </c>
      <c r="BF443" s="157">
        <f>IF(N443="znížená",J443,0)</f>
        <v>0</v>
      </c>
      <c r="BG443" s="157">
        <f>IF(N443="zákl. prenesená",J443,0)</f>
        <v>0</v>
      </c>
      <c r="BH443" s="157">
        <f>IF(N443="zníž. prenesená",J443,0)</f>
        <v>0</v>
      </c>
      <c r="BI443" s="157">
        <f>IF(N443="nulová",J443,0)</f>
        <v>0</v>
      </c>
      <c r="BJ443" s="17" t="s">
        <v>88</v>
      </c>
      <c r="BK443" s="157">
        <f>ROUND(I443*H443,2)</f>
        <v>0</v>
      </c>
      <c r="BL443" s="17" t="s">
        <v>229</v>
      </c>
      <c r="BM443" s="156" t="s">
        <v>606</v>
      </c>
    </row>
    <row r="444" spans="2:65" s="12" customFormat="1">
      <c r="B444" s="158"/>
      <c r="D444" s="159" t="s">
        <v>184</v>
      </c>
      <c r="E444" s="160" t="s">
        <v>1</v>
      </c>
      <c r="F444" s="161" t="s">
        <v>607</v>
      </c>
      <c r="H444" s="162">
        <v>67.146000000000001</v>
      </c>
      <c r="I444" s="163"/>
      <c r="L444" s="158"/>
      <c r="M444" s="164"/>
      <c r="T444" s="165"/>
      <c r="AT444" s="160" t="s">
        <v>184</v>
      </c>
      <c r="AU444" s="160" t="s">
        <v>88</v>
      </c>
      <c r="AV444" s="12" t="s">
        <v>88</v>
      </c>
      <c r="AW444" s="12" t="s">
        <v>31</v>
      </c>
      <c r="AX444" s="12" t="s">
        <v>75</v>
      </c>
      <c r="AY444" s="160" t="s">
        <v>177</v>
      </c>
    </row>
    <row r="445" spans="2:65" s="13" customFormat="1">
      <c r="B445" s="166"/>
      <c r="D445" s="159" t="s">
        <v>184</v>
      </c>
      <c r="E445" s="167" t="s">
        <v>1</v>
      </c>
      <c r="F445" s="168" t="s">
        <v>186</v>
      </c>
      <c r="H445" s="169">
        <v>67.146000000000001</v>
      </c>
      <c r="I445" s="170"/>
      <c r="L445" s="166"/>
      <c r="M445" s="171"/>
      <c r="T445" s="172"/>
      <c r="AT445" s="167" t="s">
        <v>184</v>
      </c>
      <c r="AU445" s="167" t="s">
        <v>88</v>
      </c>
      <c r="AV445" s="13" t="s">
        <v>183</v>
      </c>
      <c r="AW445" s="13" t="s">
        <v>31</v>
      </c>
      <c r="AX445" s="13" t="s">
        <v>82</v>
      </c>
      <c r="AY445" s="167" t="s">
        <v>177</v>
      </c>
    </row>
    <row r="446" spans="2:65" s="1" customFormat="1" ht="21.75" customHeight="1">
      <c r="B446" s="143"/>
      <c r="C446" s="186" t="s">
        <v>608</v>
      </c>
      <c r="D446" s="186" t="s">
        <v>444</v>
      </c>
      <c r="E446" s="187" t="s">
        <v>609</v>
      </c>
      <c r="F446" s="188" t="s">
        <v>610</v>
      </c>
      <c r="G446" s="189" t="s">
        <v>260</v>
      </c>
      <c r="H446" s="190">
        <v>537.16800000000001</v>
      </c>
      <c r="I446" s="191"/>
      <c r="J446" s="192">
        <f>ROUND(I446*H446,2)</f>
        <v>0</v>
      </c>
      <c r="K446" s="193"/>
      <c r="L446" s="194"/>
      <c r="M446" s="195" t="s">
        <v>1</v>
      </c>
      <c r="N446" s="196" t="s">
        <v>41</v>
      </c>
      <c r="P446" s="154">
        <f>O446*H446</f>
        <v>0</v>
      </c>
      <c r="Q446" s="154">
        <v>1.4999999999999999E-4</v>
      </c>
      <c r="R446" s="154">
        <f>Q446*H446</f>
        <v>8.05752E-2</v>
      </c>
      <c r="S446" s="154">
        <v>0</v>
      </c>
      <c r="T446" s="155">
        <f>S446*H446</f>
        <v>0</v>
      </c>
      <c r="AR446" s="156" t="s">
        <v>264</v>
      </c>
      <c r="AT446" s="156" t="s">
        <v>444</v>
      </c>
      <c r="AU446" s="156" t="s">
        <v>88</v>
      </c>
      <c r="AY446" s="17" t="s">
        <v>177</v>
      </c>
      <c r="BE446" s="157">
        <f>IF(N446="základná",J446,0)</f>
        <v>0</v>
      </c>
      <c r="BF446" s="157">
        <f>IF(N446="znížená",J446,0)</f>
        <v>0</v>
      </c>
      <c r="BG446" s="157">
        <f>IF(N446="zákl. prenesená",J446,0)</f>
        <v>0</v>
      </c>
      <c r="BH446" s="157">
        <f>IF(N446="zníž. prenesená",J446,0)</f>
        <v>0</v>
      </c>
      <c r="BI446" s="157">
        <f>IF(N446="nulová",J446,0)</f>
        <v>0</v>
      </c>
      <c r="BJ446" s="17" t="s">
        <v>88</v>
      </c>
      <c r="BK446" s="157">
        <f>ROUND(I446*H446,2)</f>
        <v>0</v>
      </c>
      <c r="BL446" s="17" t="s">
        <v>229</v>
      </c>
      <c r="BM446" s="156" t="s">
        <v>611</v>
      </c>
    </row>
    <row r="447" spans="2:65" s="1" customFormat="1" ht="24.15" customHeight="1">
      <c r="B447" s="143"/>
      <c r="C447" s="186" t="s">
        <v>425</v>
      </c>
      <c r="D447" s="186" t="s">
        <v>444</v>
      </c>
      <c r="E447" s="187" t="s">
        <v>612</v>
      </c>
      <c r="F447" s="188" t="s">
        <v>613</v>
      </c>
      <c r="G447" s="189" t="s">
        <v>213</v>
      </c>
      <c r="H447" s="190">
        <v>67.146000000000001</v>
      </c>
      <c r="I447" s="191"/>
      <c r="J447" s="192">
        <f>ROUND(I447*H447,2)</f>
        <v>0</v>
      </c>
      <c r="K447" s="193"/>
      <c r="L447" s="194"/>
      <c r="M447" s="195" t="s">
        <v>1</v>
      </c>
      <c r="N447" s="196" t="s">
        <v>41</v>
      </c>
      <c r="P447" s="154">
        <f>O447*H447</f>
        <v>0</v>
      </c>
      <c r="Q447" s="154">
        <v>2.9999999999999997E-4</v>
      </c>
      <c r="R447" s="154">
        <f>Q447*H447</f>
        <v>2.01438E-2</v>
      </c>
      <c r="S447" s="154">
        <v>0</v>
      </c>
      <c r="T447" s="155">
        <f>S447*H447</f>
        <v>0</v>
      </c>
      <c r="AR447" s="156" t="s">
        <v>264</v>
      </c>
      <c r="AT447" s="156" t="s">
        <v>444</v>
      </c>
      <c r="AU447" s="156" t="s">
        <v>88</v>
      </c>
      <c r="AY447" s="17" t="s">
        <v>177</v>
      </c>
      <c r="BE447" s="157">
        <f>IF(N447="základná",J447,0)</f>
        <v>0</v>
      </c>
      <c r="BF447" s="157">
        <f>IF(N447="znížená",J447,0)</f>
        <v>0</v>
      </c>
      <c r="BG447" s="157">
        <f>IF(N447="zákl. prenesená",J447,0)</f>
        <v>0</v>
      </c>
      <c r="BH447" s="157">
        <f>IF(N447="zníž. prenesená",J447,0)</f>
        <v>0</v>
      </c>
      <c r="BI447" s="157">
        <f>IF(N447="nulová",J447,0)</f>
        <v>0</v>
      </c>
      <c r="BJ447" s="17" t="s">
        <v>88</v>
      </c>
      <c r="BK447" s="157">
        <f>ROUND(I447*H447,2)</f>
        <v>0</v>
      </c>
      <c r="BL447" s="17" t="s">
        <v>229</v>
      </c>
      <c r="BM447" s="156" t="s">
        <v>614</v>
      </c>
    </row>
    <row r="448" spans="2:65" s="1" customFormat="1" ht="24.15" customHeight="1">
      <c r="B448" s="143"/>
      <c r="C448" s="144" t="s">
        <v>615</v>
      </c>
      <c r="D448" s="144" t="s">
        <v>179</v>
      </c>
      <c r="E448" s="145" t="s">
        <v>616</v>
      </c>
      <c r="F448" s="146" t="s">
        <v>617</v>
      </c>
      <c r="G448" s="147" t="s">
        <v>618</v>
      </c>
      <c r="H448" s="149"/>
      <c r="I448" s="149"/>
      <c r="J448" s="150">
        <f>ROUND(I448*H448,2)</f>
        <v>0</v>
      </c>
      <c r="K448" s="151"/>
      <c r="L448" s="32"/>
      <c r="M448" s="152" t="s">
        <v>1</v>
      </c>
      <c r="N448" s="153" t="s">
        <v>41</v>
      </c>
      <c r="P448" s="154">
        <f>O448*H448</f>
        <v>0</v>
      </c>
      <c r="Q448" s="154">
        <v>0</v>
      </c>
      <c r="R448" s="154">
        <f>Q448*H448</f>
        <v>0</v>
      </c>
      <c r="S448" s="154">
        <v>0</v>
      </c>
      <c r="T448" s="155">
        <f>S448*H448</f>
        <v>0</v>
      </c>
      <c r="AR448" s="156" t="s">
        <v>229</v>
      </c>
      <c r="AT448" s="156" t="s">
        <v>179</v>
      </c>
      <c r="AU448" s="156" t="s">
        <v>88</v>
      </c>
      <c r="AY448" s="17" t="s">
        <v>177</v>
      </c>
      <c r="BE448" s="157">
        <f>IF(N448="základná",J448,0)</f>
        <v>0</v>
      </c>
      <c r="BF448" s="157">
        <f>IF(N448="znížená",J448,0)</f>
        <v>0</v>
      </c>
      <c r="BG448" s="157">
        <f>IF(N448="zákl. prenesená",J448,0)</f>
        <v>0</v>
      </c>
      <c r="BH448" s="157">
        <f>IF(N448="zníž. prenesená",J448,0)</f>
        <v>0</v>
      </c>
      <c r="BI448" s="157">
        <f>IF(N448="nulová",J448,0)</f>
        <v>0</v>
      </c>
      <c r="BJ448" s="17" t="s">
        <v>88</v>
      </c>
      <c r="BK448" s="157">
        <f>ROUND(I448*H448,2)</f>
        <v>0</v>
      </c>
      <c r="BL448" s="17" t="s">
        <v>229</v>
      </c>
      <c r="BM448" s="156" t="s">
        <v>619</v>
      </c>
    </row>
    <row r="449" spans="2:65" s="11" customFormat="1" ht="22.95" customHeight="1">
      <c r="B449" s="131"/>
      <c r="D449" s="132" t="s">
        <v>74</v>
      </c>
      <c r="E449" s="141" t="s">
        <v>620</v>
      </c>
      <c r="F449" s="141" t="s">
        <v>621</v>
      </c>
      <c r="I449" s="134"/>
      <c r="J449" s="142">
        <f>BK449</f>
        <v>0</v>
      </c>
      <c r="L449" s="131"/>
      <c r="M449" s="136"/>
      <c r="P449" s="137">
        <f>SUM(P450:P452)</f>
        <v>0</v>
      </c>
      <c r="R449" s="137">
        <f>SUM(R450:R452)</f>
        <v>0</v>
      </c>
      <c r="T449" s="138">
        <f>SUM(T450:T452)</f>
        <v>1.6836000000000002</v>
      </c>
      <c r="AR449" s="132" t="s">
        <v>88</v>
      </c>
      <c r="AT449" s="139" t="s">
        <v>74</v>
      </c>
      <c r="AU449" s="139" t="s">
        <v>82</v>
      </c>
      <c r="AY449" s="132" t="s">
        <v>177</v>
      </c>
      <c r="BK449" s="140">
        <f>SUM(BK450:BK452)</f>
        <v>0</v>
      </c>
    </row>
    <row r="450" spans="2:65" s="1" customFormat="1" ht="24.15" customHeight="1">
      <c r="B450" s="143"/>
      <c r="C450" s="144" t="s">
        <v>429</v>
      </c>
      <c r="D450" s="144" t="s">
        <v>179</v>
      </c>
      <c r="E450" s="145" t="s">
        <v>622</v>
      </c>
      <c r="F450" s="146" t="s">
        <v>623</v>
      </c>
      <c r="G450" s="147" t="s">
        <v>205</v>
      </c>
      <c r="H450" s="148">
        <v>280.60000000000002</v>
      </c>
      <c r="I450" s="149"/>
      <c r="J450" s="150">
        <f>ROUND(I450*H450,2)</f>
        <v>0</v>
      </c>
      <c r="K450" s="151"/>
      <c r="L450" s="32"/>
      <c r="M450" s="152" t="s">
        <v>1</v>
      </c>
      <c r="N450" s="153" t="s">
        <v>41</v>
      </c>
      <c r="P450" s="154">
        <f>O450*H450</f>
        <v>0</v>
      </c>
      <c r="Q450" s="154">
        <v>0</v>
      </c>
      <c r="R450" s="154">
        <f>Q450*H450</f>
        <v>0</v>
      </c>
      <c r="S450" s="154">
        <v>6.0000000000000001E-3</v>
      </c>
      <c r="T450" s="155">
        <f>S450*H450</f>
        <v>1.6836000000000002</v>
      </c>
      <c r="AR450" s="156" t="s">
        <v>229</v>
      </c>
      <c r="AT450" s="156" t="s">
        <v>179</v>
      </c>
      <c r="AU450" s="156" t="s">
        <v>88</v>
      </c>
      <c r="AY450" s="17" t="s">
        <v>177</v>
      </c>
      <c r="BE450" s="157">
        <f>IF(N450="základná",J450,0)</f>
        <v>0</v>
      </c>
      <c r="BF450" s="157">
        <f>IF(N450="znížená",J450,0)</f>
        <v>0</v>
      </c>
      <c r="BG450" s="157">
        <f>IF(N450="zákl. prenesená",J450,0)</f>
        <v>0</v>
      </c>
      <c r="BH450" s="157">
        <f>IF(N450="zníž. prenesená",J450,0)</f>
        <v>0</v>
      </c>
      <c r="BI450" s="157">
        <f>IF(N450="nulová",J450,0)</f>
        <v>0</v>
      </c>
      <c r="BJ450" s="17" t="s">
        <v>88</v>
      </c>
      <c r="BK450" s="157">
        <f>ROUND(I450*H450,2)</f>
        <v>0</v>
      </c>
      <c r="BL450" s="17" t="s">
        <v>229</v>
      </c>
      <c r="BM450" s="156" t="s">
        <v>624</v>
      </c>
    </row>
    <row r="451" spans="2:65" s="12" customFormat="1">
      <c r="B451" s="158"/>
      <c r="D451" s="159" t="s">
        <v>184</v>
      </c>
      <c r="E451" s="160" t="s">
        <v>1</v>
      </c>
      <c r="F451" s="161" t="s">
        <v>625</v>
      </c>
      <c r="H451" s="162">
        <v>280.60000000000002</v>
      </c>
      <c r="I451" s="163"/>
      <c r="L451" s="158"/>
      <c r="M451" s="164"/>
      <c r="T451" s="165"/>
      <c r="AT451" s="160" t="s">
        <v>184</v>
      </c>
      <c r="AU451" s="160" t="s">
        <v>88</v>
      </c>
      <c r="AV451" s="12" t="s">
        <v>88</v>
      </c>
      <c r="AW451" s="12" t="s">
        <v>31</v>
      </c>
      <c r="AX451" s="12" t="s">
        <v>75</v>
      </c>
      <c r="AY451" s="160" t="s">
        <v>177</v>
      </c>
    </row>
    <row r="452" spans="2:65" s="13" customFormat="1">
      <c r="B452" s="166"/>
      <c r="D452" s="159" t="s">
        <v>184</v>
      </c>
      <c r="E452" s="167" t="s">
        <v>1</v>
      </c>
      <c r="F452" s="168" t="s">
        <v>186</v>
      </c>
      <c r="H452" s="169">
        <v>280.60000000000002</v>
      </c>
      <c r="I452" s="170"/>
      <c r="L452" s="166"/>
      <c r="M452" s="171"/>
      <c r="T452" s="172"/>
      <c r="AT452" s="167" t="s">
        <v>184</v>
      </c>
      <c r="AU452" s="167" t="s">
        <v>88</v>
      </c>
      <c r="AV452" s="13" t="s">
        <v>183</v>
      </c>
      <c r="AW452" s="13" t="s">
        <v>31</v>
      </c>
      <c r="AX452" s="13" t="s">
        <v>82</v>
      </c>
      <c r="AY452" s="167" t="s">
        <v>177</v>
      </c>
    </row>
    <row r="453" spans="2:65" s="11" customFormat="1" ht="22.95" customHeight="1">
      <c r="B453" s="131"/>
      <c r="D453" s="132" t="s">
        <v>74</v>
      </c>
      <c r="E453" s="141" t="s">
        <v>626</v>
      </c>
      <c r="F453" s="141" t="s">
        <v>627</v>
      </c>
      <c r="I453" s="134"/>
      <c r="J453" s="142">
        <f>BK453</f>
        <v>0</v>
      </c>
      <c r="L453" s="131"/>
      <c r="M453" s="136"/>
      <c r="P453" s="137">
        <f>SUM(P454:P462)</f>
        <v>0</v>
      </c>
      <c r="R453" s="137">
        <f>SUM(R454:R462)</f>
        <v>3.4499999999999999E-3</v>
      </c>
      <c r="T453" s="138">
        <f>SUM(T454:T462)</f>
        <v>9.1700000000000004E-2</v>
      </c>
      <c r="AR453" s="132" t="s">
        <v>88</v>
      </c>
      <c r="AT453" s="139" t="s">
        <v>74</v>
      </c>
      <c r="AU453" s="139" t="s">
        <v>82</v>
      </c>
      <c r="AY453" s="132" t="s">
        <v>177</v>
      </c>
      <c r="BK453" s="140">
        <f>SUM(BK454:BK462)</f>
        <v>0</v>
      </c>
    </row>
    <row r="454" spans="2:65" s="1" customFormat="1" ht="33" customHeight="1">
      <c r="B454" s="143"/>
      <c r="C454" s="144" t="s">
        <v>628</v>
      </c>
      <c r="D454" s="144" t="s">
        <v>179</v>
      </c>
      <c r="E454" s="145" t="s">
        <v>629</v>
      </c>
      <c r="F454" s="146" t="s">
        <v>630</v>
      </c>
      <c r="G454" s="147" t="s">
        <v>213</v>
      </c>
      <c r="H454" s="148">
        <v>26</v>
      </c>
      <c r="I454" s="149"/>
      <c r="J454" s="150">
        <f>ROUND(I454*H454,2)</f>
        <v>0</v>
      </c>
      <c r="K454" s="151"/>
      <c r="L454" s="32"/>
      <c r="M454" s="152" t="s">
        <v>1</v>
      </c>
      <c r="N454" s="153" t="s">
        <v>41</v>
      </c>
      <c r="P454" s="154">
        <f>O454*H454</f>
        <v>0</v>
      </c>
      <c r="Q454" s="154">
        <v>0</v>
      </c>
      <c r="R454" s="154">
        <f>Q454*H454</f>
        <v>0</v>
      </c>
      <c r="S454" s="154">
        <v>1.98E-3</v>
      </c>
      <c r="T454" s="155">
        <f>S454*H454</f>
        <v>5.1479999999999998E-2</v>
      </c>
      <c r="AR454" s="156" t="s">
        <v>229</v>
      </c>
      <c r="AT454" s="156" t="s">
        <v>179</v>
      </c>
      <c r="AU454" s="156" t="s">
        <v>88</v>
      </c>
      <c r="AY454" s="17" t="s">
        <v>177</v>
      </c>
      <c r="BE454" s="157">
        <f>IF(N454="základná",J454,0)</f>
        <v>0</v>
      </c>
      <c r="BF454" s="157">
        <f>IF(N454="znížená",J454,0)</f>
        <v>0</v>
      </c>
      <c r="BG454" s="157">
        <f>IF(N454="zákl. prenesená",J454,0)</f>
        <v>0</v>
      </c>
      <c r="BH454" s="157">
        <f>IF(N454="zníž. prenesená",J454,0)</f>
        <v>0</v>
      </c>
      <c r="BI454" s="157">
        <f>IF(N454="nulová",J454,0)</f>
        <v>0</v>
      </c>
      <c r="BJ454" s="17" t="s">
        <v>88</v>
      </c>
      <c r="BK454" s="157">
        <f>ROUND(I454*H454,2)</f>
        <v>0</v>
      </c>
      <c r="BL454" s="17" t="s">
        <v>229</v>
      </c>
      <c r="BM454" s="156" t="s">
        <v>631</v>
      </c>
    </row>
    <row r="455" spans="2:65" s="12" customFormat="1" ht="20.399999999999999">
      <c r="B455" s="158"/>
      <c r="D455" s="159" t="s">
        <v>184</v>
      </c>
      <c r="E455" s="160" t="s">
        <v>1</v>
      </c>
      <c r="F455" s="161" t="s">
        <v>632</v>
      </c>
      <c r="H455" s="162">
        <v>26</v>
      </c>
      <c r="I455" s="163"/>
      <c r="L455" s="158"/>
      <c r="M455" s="164"/>
      <c r="T455" s="165"/>
      <c r="AT455" s="160" t="s">
        <v>184</v>
      </c>
      <c r="AU455" s="160" t="s">
        <v>88</v>
      </c>
      <c r="AV455" s="12" t="s">
        <v>88</v>
      </c>
      <c r="AW455" s="12" t="s">
        <v>31</v>
      </c>
      <c r="AX455" s="12" t="s">
        <v>75</v>
      </c>
      <c r="AY455" s="160" t="s">
        <v>177</v>
      </c>
    </row>
    <row r="456" spans="2:65" s="13" customFormat="1">
      <c r="B456" s="166"/>
      <c r="D456" s="159" t="s">
        <v>184</v>
      </c>
      <c r="E456" s="167" t="s">
        <v>1</v>
      </c>
      <c r="F456" s="168" t="s">
        <v>186</v>
      </c>
      <c r="H456" s="169">
        <v>26</v>
      </c>
      <c r="I456" s="170"/>
      <c r="L456" s="166"/>
      <c r="M456" s="171"/>
      <c r="T456" s="172"/>
      <c r="AT456" s="167" t="s">
        <v>184</v>
      </c>
      <c r="AU456" s="167" t="s">
        <v>88</v>
      </c>
      <c r="AV456" s="13" t="s">
        <v>183</v>
      </c>
      <c r="AW456" s="13" t="s">
        <v>31</v>
      </c>
      <c r="AX456" s="13" t="s">
        <v>82</v>
      </c>
      <c r="AY456" s="167" t="s">
        <v>177</v>
      </c>
    </row>
    <row r="457" spans="2:65" s="1" customFormat="1" ht="16.5" customHeight="1">
      <c r="B457" s="143"/>
      <c r="C457" s="144" t="s">
        <v>434</v>
      </c>
      <c r="D457" s="144" t="s">
        <v>179</v>
      </c>
      <c r="E457" s="145" t="s">
        <v>633</v>
      </c>
      <c r="F457" s="146" t="s">
        <v>634</v>
      </c>
      <c r="G457" s="147" t="s">
        <v>260</v>
      </c>
      <c r="H457" s="148">
        <v>2</v>
      </c>
      <c r="I457" s="149"/>
      <c r="J457" s="150">
        <f>ROUND(I457*H457,2)</f>
        <v>0</v>
      </c>
      <c r="K457" s="151"/>
      <c r="L457" s="32"/>
      <c r="M457" s="152" t="s">
        <v>1</v>
      </c>
      <c r="N457" s="153" t="s">
        <v>41</v>
      </c>
      <c r="P457" s="154">
        <f>O457*H457</f>
        <v>0</v>
      </c>
      <c r="Q457" s="154">
        <v>0</v>
      </c>
      <c r="R457" s="154">
        <f>Q457*H457</f>
        <v>0</v>
      </c>
      <c r="S457" s="154">
        <v>2.0109999999999999E-2</v>
      </c>
      <c r="T457" s="155">
        <f>S457*H457</f>
        <v>4.0219999999999999E-2</v>
      </c>
      <c r="AR457" s="156" t="s">
        <v>229</v>
      </c>
      <c r="AT457" s="156" t="s">
        <v>179</v>
      </c>
      <c r="AU457" s="156" t="s">
        <v>88</v>
      </c>
      <c r="AY457" s="17" t="s">
        <v>177</v>
      </c>
      <c r="BE457" s="157">
        <f>IF(N457="základná",J457,0)</f>
        <v>0</v>
      </c>
      <c r="BF457" s="157">
        <f>IF(N457="znížená",J457,0)</f>
        <v>0</v>
      </c>
      <c r="BG457" s="157">
        <f>IF(N457="zákl. prenesená",J457,0)</f>
        <v>0</v>
      </c>
      <c r="BH457" s="157">
        <f>IF(N457="zníž. prenesená",J457,0)</f>
        <v>0</v>
      </c>
      <c r="BI457" s="157">
        <f>IF(N457="nulová",J457,0)</f>
        <v>0</v>
      </c>
      <c r="BJ457" s="17" t="s">
        <v>88</v>
      </c>
      <c r="BK457" s="157">
        <f>ROUND(I457*H457,2)</f>
        <v>0</v>
      </c>
      <c r="BL457" s="17" t="s">
        <v>229</v>
      </c>
      <c r="BM457" s="156" t="s">
        <v>635</v>
      </c>
    </row>
    <row r="458" spans="2:65" s="1" customFormat="1" ht="33" customHeight="1">
      <c r="B458" s="143"/>
      <c r="C458" s="144" t="s">
        <v>636</v>
      </c>
      <c r="D458" s="144" t="s">
        <v>179</v>
      </c>
      <c r="E458" s="145" t="s">
        <v>637</v>
      </c>
      <c r="F458" s="146" t="s">
        <v>638</v>
      </c>
      <c r="G458" s="147" t="s">
        <v>260</v>
      </c>
      <c r="H458" s="148">
        <v>5</v>
      </c>
      <c r="I458" s="149"/>
      <c r="J458" s="150">
        <f>ROUND(I458*H458,2)</f>
        <v>0</v>
      </c>
      <c r="K458" s="151"/>
      <c r="L458" s="32"/>
      <c r="M458" s="152" t="s">
        <v>1</v>
      </c>
      <c r="N458" s="153" t="s">
        <v>41</v>
      </c>
      <c r="P458" s="154">
        <f>O458*H458</f>
        <v>0</v>
      </c>
      <c r="Q458" s="154">
        <v>5.0000000000000002E-5</v>
      </c>
      <c r="R458" s="154">
        <f>Q458*H458</f>
        <v>2.5000000000000001E-4</v>
      </c>
      <c r="S458" s="154">
        <v>0</v>
      </c>
      <c r="T458" s="155">
        <f>S458*H458</f>
        <v>0</v>
      </c>
      <c r="AR458" s="156" t="s">
        <v>229</v>
      </c>
      <c r="AT458" s="156" t="s">
        <v>179</v>
      </c>
      <c r="AU458" s="156" t="s">
        <v>88</v>
      </c>
      <c r="AY458" s="17" t="s">
        <v>177</v>
      </c>
      <c r="BE458" s="157">
        <f>IF(N458="základná",J458,0)</f>
        <v>0</v>
      </c>
      <c r="BF458" s="157">
        <f>IF(N458="znížená",J458,0)</f>
        <v>0</v>
      </c>
      <c r="BG458" s="157">
        <f>IF(N458="zákl. prenesená",J458,0)</f>
        <v>0</v>
      </c>
      <c r="BH458" s="157">
        <f>IF(N458="zníž. prenesená",J458,0)</f>
        <v>0</v>
      </c>
      <c r="BI458" s="157">
        <f>IF(N458="nulová",J458,0)</f>
        <v>0</v>
      </c>
      <c r="BJ458" s="17" t="s">
        <v>88</v>
      </c>
      <c r="BK458" s="157">
        <f>ROUND(I458*H458,2)</f>
        <v>0</v>
      </c>
      <c r="BL458" s="17" t="s">
        <v>229</v>
      </c>
      <c r="BM458" s="156" t="s">
        <v>639</v>
      </c>
    </row>
    <row r="459" spans="2:65" s="12" customFormat="1">
      <c r="B459" s="158"/>
      <c r="D459" s="159" t="s">
        <v>184</v>
      </c>
      <c r="E459" s="160" t="s">
        <v>1</v>
      </c>
      <c r="F459" s="161" t="s">
        <v>198</v>
      </c>
      <c r="H459" s="162">
        <v>5</v>
      </c>
      <c r="I459" s="163"/>
      <c r="L459" s="158"/>
      <c r="M459" s="164"/>
      <c r="T459" s="165"/>
      <c r="AT459" s="160" t="s">
        <v>184</v>
      </c>
      <c r="AU459" s="160" t="s">
        <v>88</v>
      </c>
      <c r="AV459" s="12" t="s">
        <v>88</v>
      </c>
      <c r="AW459" s="12" t="s">
        <v>31</v>
      </c>
      <c r="AX459" s="12" t="s">
        <v>75</v>
      </c>
      <c r="AY459" s="160" t="s">
        <v>177</v>
      </c>
    </row>
    <row r="460" spans="2:65" s="13" customFormat="1">
      <c r="B460" s="166"/>
      <c r="D460" s="159" t="s">
        <v>184</v>
      </c>
      <c r="E460" s="167" t="s">
        <v>1</v>
      </c>
      <c r="F460" s="168" t="s">
        <v>186</v>
      </c>
      <c r="H460" s="169">
        <v>5</v>
      </c>
      <c r="I460" s="170"/>
      <c r="L460" s="166"/>
      <c r="M460" s="171"/>
      <c r="T460" s="172"/>
      <c r="AT460" s="167" t="s">
        <v>184</v>
      </c>
      <c r="AU460" s="167" t="s">
        <v>88</v>
      </c>
      <c r="AV460" s="13" t="s">
        <v>183</v>
      </c>
      <c r="AW460" s="13" t="s">
        <v>31</v>
      </c>
      <c r="AX460" s="13" t="s">
        <v>82</v>
      </c>
      <c r="AY460" s="167" t="s">
        <v>177</v>
      </c>
    </row>
    <row r="461" spans="2:65" s="1" customFormat="1" ht="62.7" customHeight="1">
      <c r="B461" s="143"/>
      <c r="C461" s="186" t="s">
        <v>438</v>
      </c>
      <c r="D461" s="186" t="s">
        <v>444</v>
      </c>
      <c r="E461" s="187" t="s">
        <v>640</v>
      </c>
      <c r="F461" s="188" t="s">
        <v>641</v>
      </c>
      <c r="G461" s="189" t="s">
        <v>260</v>
      </c>
      <c r="H461" s="190">
        <v>5</v>
      </c>
      <c r="I461" s="191"/>
      <c r="J461" s="192">
        <f>ROUND(I461*H461,2)</f>
        <v>0</v>
      </c>
      <c r="K461" s="193"/>
      <c r="L461" s="194"/>
      <c r="M461" s="195" t="s">
        <v>1</v>
      </c>
      <c r="N461" s="196" t="s">
        <v>41</v>
      </c>
      <c r="P461" s="154">
        <f>O461*H461</f>
        <v>0</v>
      </c>
      <c r="Q461" s="154">
        <v>6.4000000000000005E-4</v>
      </c>
      <c r="R461" s="154">
        <f>Q461*H461</f>
        <v>3.2000000000000002E-3</v>
      </c>
      <c r="S461" s="154">
        <v>0</v>
      </c>
      <c r="T461" s="155">
        <f>S461*H461</f>
        <v>0</v>
      </c>
      <c r="AR461" s="156" t="s">
        <v>264</v>
      </c>
      <c r="AT461" s="156" t="s">
        <v>444</v>
      </c>
      <c r="AU461" s="156" t="s">
        <v>88</v>
      </c>
      <c r="AY461" s="17" t="s">
        <v>177</v>
      </c>
      <c r="BE461" s="157">
        <f>IF(N461="základná",J461,0)</f>
        <v>0</v>
      </c>
      <c r="BF461" s="157">
        <f>IF(N461="znížená",J461,0)</f>
        <v>0</v>
      </c>
      <c r="BG461" s="157">
        <f>IF(N461="zákl. prenesená",J461,0)</f>
        <v>0</v>
      </c>
      <c r="BH461" s="157">
        <f>IF(N461="zníž. prenesená",J461,0)</f>
        <v>0</v>
      </c>
      <c r="BI461" s="157">
        <f>IF(N461="nulová",J461,0)</f>
        <v>0</v>
      </c>
      <c r="BJ461" s="17" t="s">
        <v>88</v>
      </c>
      <c r="BK461" s="157">
        <f>ROUND(I461*H461,2)</f>
        <v>0</v>
      </c>
      <c r="BL461" s="17" t="s">
        <v>229</v>
      </c>
      <c r="BM461" s="156" t="s">
        <v>642</v>
      </c>
    </row>
    <row r="462" spans="2:65" s="1" customFormat="1" ht="24.15" customHeight="1">
      <c r="B462" s="143"/>
      <c r="C462" s="144" t="s">
        <v>643</v>
      </c>
      <c r="D462" s="144" t="s">
        <v>179</v>
      </c>
      <c r="E462" s="145" t="s">
        <v>644</v>
      </c>
      <c r="F462" s="146" t="s">
        <v>645</v>
      </c>
      <c r="G462" s="147" t="s">
        <v>618</v>
      </c>
      <c r="H462" s="149"/>
      <c r="I462" s="149"/>
      <c r="J462" s="150">
        <f>ROUND(I462*H462,2)</f>
        <v>0</v>
      </c>
      <c r="K462" s="151"/>
      <c r="L462" s="32"/>
      <c r="M462" s="152" t="s">
        <v>1</v>
      </c>
      <c r="N462" s="153" t="s">
        <v>41</v>
      </c>
      <c r="P462" s="154">
        <f>O462*H462</f>
        <v>0</v>
      </c>
      <c r="Q462" s="154">
        <v>0</v>
      </c>
      <c r="R462" s="154">
        <f>Q462*H462</f>
        <v>0</v>
      </c>
      <c r="S462" s="154">
        <v>0</v>
      </c>
      <c r="T462" s="155">
        <f>S462*H462</f>
        <v>0</v>
      </c>
      <c r="AR462" s="156" t="s">
        <v>229</v>
      </c>
      <c r="AT462" s="156" t="s">
        <v>179</v>
      </c>
      <c r="AU462" s="156" t="s">
        <v>88</v>
      </c>
      <c r="AY462" s="17" t="s">
        <v>177</v>
      </c>
      <c r="BE462" s="157">
        <f>IF(N462="základná",J462,0)</f>
        <v>0</v>
      </c>
      <c r="BF462" s="157">
        <f>IF(N462="znížená",J462,0)</f>
        <v>0</v>
      </c>
      <c r="BG462" s="157">
        <f>IF(N462="zákl. prenesená",J462,0)</f>
        <v>0</v>
      </c>
      <c r="BH462" s="157">
        <f>IF(N462="zníž. prenesená",J462,0)</f>
        <v>0</v>
      </c>
      <c r="BI462" s="157">
        <f>IF(N462="nulová",J462,0)</f>
        <v>0</v>
      </c>
      <c r="BJ462" s="17" t="s">
        <v>88</v>
      </c>
      <c r="BK462" s="157">
        <f>ROUND(I462*H462,2)</f>
        <v>0</v>
      </c>
      <c r="BL462" s="17" t="s">
        <v>229</v>
      </c>
      <c r="BM462" s="156" t="s">
        <v>646</v>
      </c>
    </row>
    <row r="463" spans="2:65" s="11" customFormat="1" ht="22.95" customHeight="1">
      <c r="B463" s="131"/>
      <c r="D463" s="132" t="s">
        <v>74</v>
      </c>
      <c r="E463" s="141" t="s">
        <v>647</v>
      </c>
      <c r="F463" s="141" t="s">
        <v>648</v>
      </c>
      <c r="I463" s="134"/>
      <c r="J463" s="142">
        <f>BK463</f>
        <v>0</v>
      </c>
      <c r="L463" s="131"/>
      <c r="M463" s="136"/>
      <c r="P463" s="137">
        <f>SUM(P464:P502)</f>
        <v>0</v>
      </c>
      <c r="R463" s="137">
        <f>SUM(R464:R502)</f>
        <v>2.3166000000000002</v>
      </c>
      <c r="T463" s="138">
        <f>SUM(T464:T502)</f>
        <v>25.3508</v>
      </c>
      <c r="AR463" s="132" t="s">
        <v>88</v>
      </c>
      <c r="AT463" s="139" t="s">
        <v>74</v>
      </c>
      <c r="AU463" s="139" t="s">
        <v>82</v>
      </c>
      <c r="AY463" s="132" t="s">
        <v>177</v>
      </c>
      <c r="BK463" s="140">
        <f>SUM(BK464:BK502)</f>
        <v>0</v>
      </c>
    </row>
    <row r="464" spans="2:65" s="1" customFormat="1" ht="37.950000000000003" customHeight="1">
      <c r="B464" s="143"/>
      <c r="C464" s="144" t="s">
        <v>442</v>
      </c>
      <c r="D464" s="144" t="s">
        <v>179</v>
      </c>
      <c r="E464" s="145" t="s">
        <v>649</v>
      </c>
      <c r="F464" s="146" t="s">
        <v>650</v>
      </c>
      <c r="G464" s="147" t="s">
        <v>213</v>
      </c>
      <c r="H464" s="148">
        <v>4.5</v>
      </c>
      <c r="I464" s="149"/>
      <c r="J464" s="150">
        <f>ROUND(I464*H464,2)</f>
        <v>0</v>
      </c>
      <c r="K464" s="151"/>
      <c r="L464" s="32"/>
      <c r="M464" s="152" t="s">
        <v>1</v>
      </c>
      <c r="N464" s="153" t="s">
        <v>41</v>
      </c>
      <c r="P464" s="154">
        <f>O464*H464</f>
        <v>0</v>
      </c>
      <c r="Q464" s="154">
        <v>0</v>
      </c>
      <c r="R464" s="154">
        <f>Q464*H464</f>
        <v>0</v>
      </c>
      <c r="S464" s="154">
        <v>0.3</v>
      </c>
      <c r="T464" s="155">
        <f>S464*H464</f>
        <v>1.3499999999999999</v>
      </c>
      <c r="AR464" s="156" t="s">
        <v>229</v>
      </c>
      <c r="AT464" s="156" t="s">
        <v>179</v>
      </c>
      <c r="AU464" s="156" t="s">
        <v>88</v>
      </c>
      <c r="AY464" s="17" t="s">
        <v>177</v>
      </c>
      <c r="BE464" s="157">
        <f>IF(N464="základná",J464,0)</f>
        <v>0</v>
      </c>
      <c r="BF464" s="157">
        <f>IF(N464="znížená",J464,0)</f>
        <v>0</v>
      </c>
      <c r="BG464" s="157">
        <f>IF(N464="zákl. prenesená",J464,0)</f>
        <v>0</v>
      </c>
      <c r="BH464" s="157">
        <f>IF(N464="zníž. prenesená",J464,0)</f>
        <v>0</v>
      </c>
      <c r="BI464" s="157">
        <f>IF(N464="nulová",J464,0)</f>
        <v>0</v>
      </c>
      <c r="BJ464" s="17" t="s">
        <v>88</v>
      </c>
      <c r="BK464" s="157">
        <f>ROUND(I464*H464,2)</f>
        <v>0</v>
      </c>
      <c r="BL464" s="17" t="s">
        <v>229</v>
      </c>
      <c r="BM464" s="156" t="s">
        <v>651</v>
      </c>
    </row>
    <row r="465" spans="2:65" s="12" customFormat="1">
      <c r="B465" s="158"/>
      <c r="D465" s="159" t="s">
        <v>184</v>
      </c>
      <c r="E465" s="160" t="s">
        <v>1</v>
      </c>
      <c r="F465" s="161" t="s">
        <v>652</v>
      </c>
      <c r="H465" s="162">
        <v>4.5</v>
      </c>
      <c r="I465" s="163"/>
      <c r="L465" s="158"/>
      <c r="M465" s="164"/>
      <c r="T465" s="165"/>
      <c r="AT465" s="160" t="s">
        <v>184</v>
      </c>
      <c r="AU465" s="160" t="s">
        <v>88</v>
      </c>
      <c r="AV465" s="12" t="s">
        <v>88</v>
      </c>
      <c r="AW465" s="12" t="s">
        <v>31</v>
      </c>
      <c r="AX465" s="12" t="s">
        <v>75</v>
      </c>
      <c r="AY465" s="160" t="s">
        <v>177</v>
      </c>
    </row>
    <row r="466" spans="2:65" s="13" customFormat="1">
      <c r="B466" s="166"/>
      <c r="D466" s="159" t="s">
        <v>184</v>
      </c>
      <c r="E466" s="167" t="s">
        <v>1</v>
      </c>
      <c r="F466" s="168" t="s">
        <v>186</v>
      </c>
      <c r="H466" s="169">
        <v>4.5</v>
      </c>
      <c r="I466" s="170"/>
      <c r="L466" s="166"/>
      <c r="M466" s="171"/>
      <c r="T466" s="172"/>
      <c r="AT466" s="167" t="s">
        <v>184</v>
      </c>
      <c r="AU466" s="167" t="s">
        <v>88</v>
      </c>
      <c r="AV466" s="13" t="s">
        <v>183</v>
      </c>
      <c r="AW466" s="13" t="s">
        <v>31</v>
      </c>
      <c r="AX466" s="13" t="s">
        <v>82</v>
      </c>
      <c r="AY466" s="167" t="s">
        <v>177</v>
      </c>
    </row>
    <row r="467" spans="2:65" s="1" customFormat="1" ht="76.349999999999994" customHeight="1">
      <c r="B467" s="143"/>
      <c r="C467" s="186" t="s">
        <v>653</v>
      </c>
      <c r="D467" s="186" t="s">
        <v>444</v>
      </c>
      <c r="E467" s="187" t="s">
        <v>654</v>
      </c>
      <c r="F467" s="188" t="s">
        <v>655</v>
      </c>
      <c r="G467" s="189" t="s">
        <v>260</v>
      </c>
      <c r="H467" s="190">
        <v>1</v>
      </c>
      <c r="I467" s="191"/>
      <c r="J467" s="192">
        <f>ROUND(I467*H467,2)</f>
        <v>0</v>
      </c>
      <c r="K467" s="193"/>
      <c r="L467" s="194"/>
      <c r="M467" s="195" t="s">
        <v>1</v>
      </c>
      <c r="N467" s="196" t="s">
        <v>41</v>
      </c>
      <c r="P467" s="154">
        <f>O467*H467</f>
        <v>0</v>
      </c>
      <c r="Q467" s="154">
        <v>0</v>
      </c>
      <c r="R467" s="154">
        <f>Q467*H467</f>
        <v>0</v>
      </c>
      <c r="S467" s="154">
        <v>0</v>
      </c>
      <c r="T467" s="155">
        <f>S467*H467</f>
        <v>0</v>
      </c>
      <c r="AR467" s="156" t="s">
        <v>264</v>
      </c>
      <c r="AT467" s="156" t="s">
        <v>444</v>
      </c>
      <c r="AU467" s="156" t="s">
        <v>88</v>
      </c>
      <c r="AY467" s="17" t="s">
        <v>177</v>
      </c>
      <c r="BE467" s="157">
        <f>IF(N467="základná",J467,0)</f>
        <v>0</v>
      </c>
      <c r="BF467" s="157">
        <f>IF(N467="znížená",J467,0)</f>
        <v>0</v>
      </c>
      <c r="BG467" s="157">
        <f>IF(N467="zákl. prenesená",J467,0)</f>
        <v>0</v>
      </c>
      <c r="BH467" s="157">
        <f>IF(N467="zníž. prenesená",J467,0)</f>
        <v>0</v>
      </c>
      <c r="BI467" s="157">
        <f>IF(N467="nulová",J467,0)</f>
        <v>0</v>
      </c>
      <c r="BJ467" s="17" t="s">
        <v>88</v>
      </c>
      <c r="BK467" s="157">
        <f>ROUND(I467*H467,2)</f>
        <v>0</v>
      </c>
      <c r="BL467" s="17" t="s">
        <v>229</v>
      </c>
      <c r="BM467" s="156" t="s">
        <v>656</v>
      </c>
    </row>
    <row r="468" spans="2:65" s="12" customFormat="1">
      <c r="B468" s="158"/>
      <c r="D468" s="159" t="s">
        <v>184</v>
      </c>
      <c r="E468" s="160" t="s">
        <v>1</v>
      </c>
      <c r="F468" s="161" t="s">
        <v>657</v>
      </c>
      <c r="H468" s="162">
        <v>1</v>
      </c>
      <c r="I468" s="163"/>
      <c r="L468" s="158"/>
      <c r="M468" s="164"/>
      <c r="T468" s="165"/>
      <c r="AT468" s="160" t="s">
        <v>184</v>
      </c>
      <c r="AU468" s="160" t="s">
        <v>88</v>
      </c>
      <c r="AV468" s="12" t="s">
        <v>88</v>
      </c>
      <c r="AW468" s="12" t="s">
        <v>31</v>
      </c>
      <c r="AX468" s="12" t="s">
        <v>75</v>
      </c>
      <c r="AY468" s="160" t="s">
        <v>177</v>
      </c>
    </row>
    <row r="469" spans="2:65" s="13" customFormat="1">
      <c r="B469" s="166"/>
      <c r="D469" s="159" t="s">
        <v>184</v>
      </c>
      <c r="E469" s="167" t="s">
        <v>1</v>
      </c>
      <c r="F469" s="168" t="s">
        <v>186</v>
      </c>
      <c r="H469" s="169">
        <v>1</v>
      </c>
      <c r="I469" s="170"/>
      <c r="L469" s="166"/>
      <c r="M469" s="171"/>
      <c r="T469" s="172"/>
      <c r="AT469" s="167" t="s">
        <v>184</v>
      </c>
      <c r="AU469" s="167" t="s">
        <v>88</v>
      </c>
      <c r="AV469" s="13" t="s">
        <v>183</v>
      </c>
      <c r="AW469" s="13" t="s">
        <v>31</v>
      </c>
      <c r="AX469" s="13" t="s">
        <v>82</v>
      </c>
      <c r="AY469" s="167" t="s">
        <v>177</v>
      </c>
    </row>
    <row r="470" spans="2:65" s="1" customFormat="1" ht="37.950000000000003" customHeight="1">
      <c r="B470" s="143"/>
      <c r="C470" s="186" t="s">
        <v>447</v>
      </c>
      <c r="D470" s="186" t="s">
        <v>444</v>
      </c>
      <c r="E470" s="187" t="s">
        <v>658</v>
      </c>
      <c r="F470" s="188" t="s">
        <v>659</v>
      </c>
      <c r="G470" s="189" t="s">
        <v>260</v>
      </c>
      <c r="H470" s="190">
        <v>2</v>
      </c>
      <c r="I470" s="191"/>
      <c r="J470" s="192">
        <f>ROUND(I470*H470,2)</f>
        <v>0</v>
      </c>
      <c r="K470" s="193"/>
      <c r="L470" s="194"/>
      <c r="M470" s="195" t="s">
        <v>1</v>
      </c>
      <c r="N470" s="196" t="s">
        <v>41</v>
      </c>
      <c r="P470" s="154">
        <f>O470*H470</f>
        <v>0</v>
      </c>
      <c r="Q470" s="154">
        <v>0</v>
      </c>
      <c r="R470" s="154">
        <f>Q470*H470</f>
        <v>0</v>
      </c>
      <c r="S470" s="154">
        <v>0</v>
      </c>
      <c r="T470" s="155">
        <f>S470*H470</f>
        <v>0</v>
      </c>
      <c r="AR470" s="156" t="s">
        <v>264</v>
      </c>
      <c r="AT470" s="156" t="s">
        <v>444</v>
      </c>
      <c r="AU470" s="156" t="s">
        <v>88</v>
      </c>
      <c r="AY470" s="17" t="s">
        <v>177</v>
      </c>
      <c r="BE470" s="157">
        <f>IF(N470="základná",J470,0)</f>
        <v>0</v>
      </c>
      <c r="BF470" s="157">
        <f>IF(N470="znížená",J470,0)</f>
        <v>0</v>
      </c>
      <c r="BG470" s="157">
        <f>IF(N470="zákl. prenesená",J470,0)</f>
        <v>0</v>
      </c>
      <c r="BH470" s="157">
        <f>IF(N470="zníž. prenesená",J470,0)</f>
        <v>0</v>
      </c>
      <c r="BI470" s="157">
        <f>IF(N470="nulová",J470,0)</f>
        <v>0</v>
      </c>
      <c r="BJ470" s="17" t="s">
        <v>88</v>
      </c>
      <c r="BK470" s="157">
        <f>ROUND(I470*H470,2)</f>
        <v>0</v>
      </c>
      <c r="BL470" s="17" t="s">
        <v>229</v>
      </c>
      <c r="BM470" s="156" t="s">
        <v>660</v>
      </c>
    </row>
    <row r="471" spans="2:65" s="12" customFormat="1">
      <c r="B471" s="158"/>
      <c r="D471" s="159" t="s">
        <v>184</v>
      </c>
      <c r="E471" s="160" t="s">
        <v>1</v>
      </c>
      <c r="F471" s="161" t="s">
        <v>661</v>
      </c>
      <c r="H471" s="162">
        <v>2</v>
      </c>
      <c r="I471" s="163"/>
      <c r="L471" s="158"/>
      <c r="M471" s="164"/>
      <c r="T471" s="165"/>
      <c r="AT471" s="160" t="s">
        <v>184</v>
      </c>
      <c r="AU471" s="160" t="s">
        <v>88</v>
      </c>
      <c r="AV471" s="12" t="s">
        <v>88</v>
      </c>
      <c r="AW471" s="12" t="s">
        <v>31</v>
      </c>
      <c r="AX471" s="12" t="s">
        <v>75</v>
      </c>
      <c r="AY471" s="160" t="s">
        <v>177</v>
      </c>
    </row>
    <row r="472" spans="2:65" s="13" customFormat="1">
      <c r="B472" s="166"/>
      <c r="D472" s="159" t="s">
        <v>184</v>
      </c>
      <c r="E472" s="167" t="s">
        <v>1</v>
      </c>
      <c r="F472" s="168" t="s">
        <v>186</v>
      </c>
      <c r="H472" s="169">
        <v>2</v>
      </c>
      <c r="I472" s="170"/>
      <c r="L472" s="166"/>
      <c r="M472" s="171"/>
      <c r="T472" s="172"/>
      <c r="AT472" s="167" t="s">
        <v>184</v>
      </c>
      <c r="AU472" s="167" t="s">
        <v>88</v>
      </c>
      <c r="AV472" s="13" t="s">
        <v>183</v>
      </c>
      <c r="AW472" s="13" t="s">
        <v>31</v>
      </c>
      <c r="AX472" s="13" t="s">
        <v>82</v>
      </c>
      <c r="AY472" s="167" t="s">
        <v>177</v>
      </c>
    </row>
    <row r="473" spans="2:65" s="1" customFormat="1" ht="37.950000000000003" customHeight="1">
      <c r="B473" s="143"/>
      <c r="C473" s="186" t="s">
        <v>662</v>
      </c>
      <c r="D473" s="186" t="s">
        <v>444</v>
      </c>
      <c r="E473" s="187" t="s">
        <v>663</v>
      </c>
      <c r="F473" s="188" t="s">
        <v>664</v>
      </c>
      <c r="G473" s="189" t="s">
        <v>260</v>
      </c>
      <c r="H473" s="190">
        <v>4</v>
      </c>
      <c r="I473" s="191"/>
      <c r="J473" s="192">
        <f>ROUND(I473*H473,2)</f>
        <v>0</v>
      </c>
      <c r="K473" s="193"/>
      <c r="L473" s="194"/>
      <c r="M473" s="195" t="s">
        <v>1</v>
      </c>
      <c r="N473" s="196" t="s">
        <v>41</v>
      </c>
      <c r="P473" s="154">
        <f>O473*H473</f>
        <v>0</v>
      </c>
      <c r="Q473" s="154">
        <v>0</v>
      </c>
      <c r="R473" s="154">
        <f>Q473*H473</f>
        <v>0</v>
      </c>
      <c r="S473" s="154">
        <v>0</v>
      </c>
      <c r="T473" s="155">
        <f>S473*H473</f>
        <v>0</v>
      </c>
      <c r="AR473" s="156" t="s">
        <v>264</v>
      </c>
      <c r="AT473" s="156" t="s">
        <v>444</v>
      </c>
      <c r="AU473" s="156" t="s">
        <v>88</v>
      </c>
      <c r="AY473" s="17" t="s">
        <v>177</v>
      </c>
      <c r="BE473" s="157">
        <f>IF(N473="základná",J473,0)</f>
        <v>0</v>
      </c>
      <c r="BF473" s="157">
        <f>IF(N473="znížená",J473,0)</f>
        <v>0</v>
      </c>
      <c r="BG473" s="157">
        <f>IF(N473="zákl. prenesená",J473,0)</f>
        <v>0</v>
      </c>
      <c r="BH473" s="157">
        <f>IF(N473="zníž. prenesená",J473,0)</f>
        <v>0</v>
      </c>
      <c r="BI473" s="157">
        <f>IF(N473="nulová",J473,0)</f>
        <v>0</v>
      </c>
      <c r="BJ473" s="17" t="s">
        <v>88</v>
      </c>
      <c r="BK473" s="157">
        <f>ROUND(I473*H473,2)</f>
        <v>0</v>
      </c>
      <c r="BL473" s="17" t="s">
        <v>229</v>
      </c>
      <c r="BM473" s="156" t="s">
        <v>665</v>
      </c>
    </row>
    <row r="474" spans="2:65" s="12" customFormat="1">
      <c r="B474" s="158"/>
      <c r="D474" s="159" t="s">
        <v>184</v>
      </c>
      <c r="E474" s="160" t="s">
        <v>1</v>
      </c>
      <c r="F474" s="161" t="s">
        <v>666</v>
      </c>
      <c r="H474" s="162">
        <v>4</v>
      </c>
      <c r="I474" s="163"/>
      <c r="L474" s="158"/>
      <c r="M474" s="164"/>
      <c r="T474" s="165"/>
      <c r="AT474" s="160" t="s">
        <v>184</v>
      </c>
      <c r="AU474" s="160" t="s">
        <v>88</v>
      </c>
      <c r="AV474" s="12" t="s">
        <v>88</v>
      </c>
      <c r="AW474" s="12" t="s">
        <v>31</v>
      </c>
      <c r="AX474" s="12" t="s">
        <v>75</v>
      </c>
      <c r="AY474" s="160" t="s">
        <v>177</v>
      </c>
    </row>
    <row r="475" spans="2:65" s="13" customFormat="1">
      <c r="B475" s="166"/>
      <c r="D475" s="159" t="s">
        <v>184</v>
      </c>
      <c r="E475" s="167" t="s">
        <v>1</v>
      </c>
      <c r="F475" s="168" t="s">
        <v>186</v>
      </c>
      <c r="H475" s="169">
        <v>4</v>
      </c>
      <c r="I475" s="170"/>
      <c r="L475" s="166"/>
      <c r="M475" s="171"/>
      <c r="T475" s="172"/>
      <c r="AT475" s="167" t="s">
        <v>184</v>
      </c>
      <c r="AU475" s="167" t="s">
        <v>88</v>
      </c>
      <c r="AV475" s="13" t="s">
        <v>183</v>
      </c>
      <c r="AW475" s="13" t="s">
        <v>31</v>
      </c>
      <c r="AX475" s="13" t="s">
        <v>82</v>
      </c>
      <c r="AY475" s="167" t="s">
        <v>177</v>
      </c>
    </row>
    <row r="476" spans="2:65" s="1" customFormat="1" ht="33" customHeight="1">
      <c r="B476" s="143"/>
      <c r="C476" s="144" t="s">
        <v>452</v>
      </c>
      <c r="D476" s="144" t="s">
        <v>179</v>
      </c>
      <c r="E476" s="145" t="s">
        <v>667</v>
      </c>
      <c r="F476" s="146" t="s">
        <v>668</v>
      </c>
      <c r="G476" s="147" t="s">
        <v>213</v>
      </c>
      <c r="H476" s="148">
        <v>180</v>
      </c>
      <c r="I476" s="149"/>
      <c r="J476" s="150">
        <f>ROUND(I476*H476,2)</f>
        <v>0</v>
      </c>
      <c r="K476" s="151"/>
      <c r="L476" s="32"/>
      <c r="M476" s="152" t="s">
        <v>1</v>
      </c>
      <c r="N476" s="153" t="s">
        <v>41</v>
      </c>
      <c r="P476" s="154">
        <f>O476*H476</f>
        <v>0</v>
      </c>
      <c r="Q476" s="154">
        <v>0</v>
      </c>
      <c r="R476" s="154">
        <f>Q476*H476</f>
        <v>0</v>
      </c>
      <c r="S476" s="154">
        <v>8.0000000000000002E-3</v>
      </c>
      <c r="T476" s="155">
        <f>S476*H476</f>
        <v>1.44</v>
      </c>
      <c r="AR476" s="156" t="s">
        <v>229</v>
      </c>
      <c r="AT476" s="156" t="s">
        <v>179</v>
      </c>
      <c r="AU476" s="156" t="s">
        <v>88</v>
      </c>
      <c r="AY476" s="17" t="s">
        <v>177</v>
      </c>
      <c r="BE476" s="157">
        <f>IF(N476="základná",J476,0)</f>
        <v>0</v>
      </c>
      <c r="BF476" s="157">
        <f>IF(N476="znížená",J476,0)</f>
        <v>0</v>
      </c>
      <c r="BG476" s="157">
        <f>IF(N476="zákl. prenesená",J476,0)</f>
        <v>0</v>
      </c>
      <c r="BH476" s="157">
        <f>IF(N476="zníž. prenesená",J476,0)</f>
        <v>0</v>
      </c>
      <c r="BI476" s="157">
        <f>IF(N476="nulová",J476,0)</f>
        <v>0</v>
      </c>
      <c r="BJ476" s="17" t="s">
        <v>88</v>
      </c>
      <c r="BK476" s="157">
        <f>ROUND(I476*H476,2)</f>
        <v>0</v>
      </c>
      <c r="BL476" s="17" t="s">
        <v>229</v>
      </c>
      <c r="BM476" s="156" t="s">
        <v>669</v>
      </c>
    </row>
    <row r="477" spans="2:65" s="1" customFormat="1" ht="33" customHeight="1">
      <c r="B477" s="143"/>
      <c r="C477" s="144" t="s">
        <v>541</v>
      </c>
      <c r="D477" s="144" t="s">
        <v>179</v>
      </c>
      <c r="E477" s="145" t="s">
        <v>670</v>
      </c>
      <c r="F477" s="146" t="s">
        <v>671</v>
      </c>
      <c r="G477" s="147" t="s">
        <v>213</v>
      </c>
      <c r="H477" s="148">
        <v>230</v>
      </c>
      <c r="I477" s="149"/>
      <c r="J477" s="150">
        <f>ROUND(I477*H477,2)</f>
        <v>0</v>
      </c>
      <c r="K477" s="151"/>
      <c r="L477" s="32"/>
      <c r="M477" s="152" t="s">
        <v>1</v>
      </c>
      <c r="N477" s="153" t="s">
        <v>41</v>
      </c>
      <c r="P477" s="154">
        <f>O477*H477</f>
        <v>0</v>
      </c>
      <c r="Q477" s="154">
        <v>0</v>
      </c>
      <c r="R477" s="154">
        <f>Q477*H477</f>
        <v>0</v>
      </c>
      <c r="S477" s="154">
        <v>1.4E-2</v>
      </c>
      <c r="T477" s="155">
        <f>S477*H477</f>
        <v>3.22</v>
      </c>
      <c r="AR477" s="156" t="s">
        <v>229</v>
      </c>
      <c r="AT477" s="156" t="s">
        <v>179</v>
      </c>
      <c r="AU477" s="156" t="s">
        <v>88</v>
      </c>
      <c r="AY477" s="17" t="s">
        <v>177</v>
      </c>
      <c r="BE477" s="157">
        <f>IF(N477="základná",J477,0)</f>
        <v>0</v>
      </c>
      <c r="BF477" s="157">
        <f>IF(N477="znížená",J477,0)</f>
        <v>0</v>
      </c>
      <c r="BG477" s="157">
        <f>IF(N477="zákl. prenesená",J477,0)</f>
        <v>0</v>
      </c>
      <c r="BH477" s="157">
        <f>IF(N477="zníž. prenesená",J477,0)</f>
        <v>0</v>
      </c>
      <c r="BI477" s="157">
        <f>IF(N477="nulová",J477,0)</f>
        <v>0</v>
      </c>
      <c r="BJ477" s="17" t="s">
        <v>88</v>
      </c>
      <c r="BK477" s="157">
        <f>ROUND(I477*H477,2)</f>
        <v>0</v>
      </c>
      <c r="BL477" s="17" t="s">
        <v>229</v>
      </c>
      <c r="BM477" s="156" t="s">
        <v>672</v>
      </c>
    </row>
    <row r="478" spans="2:65" s="1" customFormat="1" ht="33" customHeight="1">
      <c r="B478" s="143"/>
      <c r="C478" s="144" t="s">
        <v>455</v>
      </c>
      <c r="D478" s="144" t="s">
        <v>179</v>
      </c>
      <c r="E478" s="145" t="s">
        <v>673</v>
      </c>
      <c r="F478" s="146" t="s">
        <v>674</v>
      </c>
      <c r="G478" s="147" t="s">
        <v>213</v>
      </c>
      <c r="H478" s="148">
        <v>323.8</v>
      </c>
      <c r="I478" s="149"/>
      <c r="J478" s="150">
        <f>ROUND(I478*H478,2)</f>
        <v>0</v>
      </c>
      <c r="K478" s="151"/>
      <c r="L478" s="32"/>
      <c r="M478" s="152" t="s">
        <v>1</v>
      </c>
      <c r="N478" s="153" t="s">
        <v>41</v>
      </c>
      <c r="P478" s="154">
        <f>O478*H478</f>
        <v>0</v>
      </c>
      <c r="Q478" s="154">
        <v>0</v>
      </c>
      <c r="R478" s="154">
        <f>Q478*H478</f>
        <v>0</v>
      </c>
      <c r="S478" s="154">
        <v>3.2000000000000001E-2</v>
      </c>
      <c r="T478" s="155">
        <f>S478*H478</f>
        <v>10.361600000000001</v>
      </c>
      <c r="AR478" s="156" t="s">
        <v>229</v>
      </c>
      <c r="AT478" s="156" t="s">
        <v>179</v>
      </c>
      <c r="AU478" s="156" t="s">
        <v>88</v>
      </c>
      <c r="AY478" s="17" t="s">
        <v>177</v>
      </c>
      <c r="BE478" s="157">
        <f>IF(N478="základná",J478,0)</f>
        <v>0</v>
      </c>
      <c r="BF478" s="157">
        <f>IF(N478="znížená",J478,0)</f>
        <v>0</v>
      </c>
      <c r="BG478" s="157">
        <f>IF(N478="zákl. prenesená",J478,0)</f>
        <v>0</v>
      </c>
      <c r="BH478" s="157">
        <f>IF(N478="zníž. prenesená",J478,0)</f>
        <v>0</v>
      </c>
      <c r="BI478" s="157">
        <f>IF(N478="nulová",J478,0)</f>
        <v>0</v>
      </c>
      <c r="BJ478" s="17" t="s">
        <v>88</v>
      </c>
      <c r="BK478" s="157">
        <f>ROUND(I478*H478,2)</f>
        <v>0</v>
      </c>
      <c r="BL478" s="17" t="s">
        <v>229</v>
      </c>
      <c r="BM478" s="156" t="s">
        <v>675</v>
      </c>
    </row>
    <row r="479" spans="2:65" s="1" customFormat="1" ht="33" customHeight="1">
      <c r="B479" s="143"/>
      <c r="C479" s="144" t="s">
        <v>676</v>
      </c>
      <c r="D479" s="144" t="s">
        <v>179</v>
      </c>
      <c r="E479" s="145" t="s">
        <v>677</v>
      </c>
      <c r="F479" s="146" t="s">
        <v>678</v>
      </c>
      <c r="G479" s="147" t="s">
        <v>205</v>
      </c>
      <c r="H479" s="148">
        <v>561.20000000000005</v>
      </c>
      <c r="I479" s="149"/>
      <c r="J479" s="150">
        <f>ROUND(I479*H479,2)</f>
        <v>0</v>
      </c>
      <c r="K479" s="151"/>
      <c r="L479" s="32"/>
      <c r="M479" s="152" t="s">
        <v>1</v>
      </c>
      <c r="N479" s="153" t="s">
        <v>41</v>
      </c>
      <c r="P479" s="154">
        <f>O479*H479</f>
        <v>0</v>
      </c>
      <c r="Q479" s="154">
        <v>0</v>
      </c>
      <c r="R479" s="154">
        <f>Q479*H479</f>
        <v>0</v>
      </c>
      <c r="S479" s="154">
        <v>1.6E-2</v>
      </c>
      <c r="T479" s="155">
        <f>S479*H479</f>
        <v>8.9792000000000005</v>
      </c>
      <c r="AR479" s="156" t="s">
        <v>229</v>
      </c>
      <c r="AT479" s="156" t="s">
        <v>179</v>
      </c>
      <c r="AU479" s="156" t="s">
        <v>88</v>
      </c>
      <c r="AY479" s="17" t="s">
        <v>177</v>
      </c>
      <c r="BE479" s="157">
        <f>IF(N479="základná",J479,0)</f>
        <v>0</v>
      </c>
      <c r="BF479" s="157">
        <f>IF(N479="znížená",J479,0)</f>
        <v>0</v>
      </c>
      <c r="BG479" s="157">
        <f>IF(N479="zákl. prenesená",J479,0)</f>
        <v>0</v>
      </c>
      <c r="BH479" s="157">
        <f>IF(N479="zníž. prenesená",J479,0)</f>
        <v>0</v>
      </c>
      <c r="BI479" s="157">
        <f>IF(N479="nulová",J479,0)</f>
        <v>0</v>
      </c>
      <c r="BJ479" s="17" t="s">
        <v>88</v>
      </c>
      <c r="BK479" s="157">
        <f>ROUND(I479*H479,2)</f>
        <v>0</v>
      </c>
      <c r="BL479" s="17" t="s">
        <v>229</v>
      </c>
      <c r="BM479" s="156" t="s">
        <v>679</v>
      </c>
    </row>
    <row r="480" spans="2:65" s="1" customFormat="1" ht="24.15" customHeight="1">
      <c r="B480" s="143"/>
      <c r="C480" s="144" t="s">
        <v>459</v>
      </c>
      <c r="D480" s="144" t="s">
        <v>179</v>
      </c>
      <c r="E480" s="145" t="s">
        <v>680</v>
      </c>
      <c r="F480" s="146" t="s">
        <v>681</v>
      </c>
      <c r="G480" s="147" t="s">
        <v>205</v>
      </c>
      <c r="H480" s="148">
        <v>520</v>
      </c>
      <c r="I480" s="149"/>
      <c r="J480" s="150">
        <f>ROUND(I480*H480,2)</f>
        <v>0</v>
      </c>
      <c r="K480" s="151"/>
      <c r="L480" s="32"/>
      <c r="M480" s="152" t="s">
        <v>1</v>
      </c>
      <c r="N480" s="153" t="s">
        <v>41</v>
      </c>
      <c r="P480" s="154">
        <f>O480*H480</f>
        <v>0</v>
      </c>
      <c r="Q480" s="154">
        <v>0</v>
      </c>
      <c r="R480" s="154">
        <f>Q480*H480</f>
        <v>0</v>
      </c>
      <c r="S480" s="154">
        <v>0</v>
      </c>
      <c r="T480" s="155">
        <f>S480*H480</f>
        <v>0</v>
      </c>
      <c r="AR480" s="156" t="s">
        <v>229</v>
      </c>
      <c r="AT480" s="156" t="s">
        <v>179</v>
      </c>
      <c r="AU480" s="156" t="s">
        <v>88</v>
      </c>
      <c r="AY480" s="17" t="s">
        <v>177</v>
      </c>
      <c r="BE480" s="157">
        <f>IF(N480="základná",J480,0)</f>
        <v>0</v>
      </c>
      <c r="BF480" s="157">
        <f>IF(N480="znížená",J480,0)</f>
        <v>0</v>
      </c>
      <c r="BG480" s="157">
        <f>IF(N480="zákl. prenesená",J480,0)</f>
        <v>0</v>
      </c>
      <c r="BH480" s="157">
        <f>IF(N480="zníž. prenesená",J480,0)</f>
        <v>0</v>
      </c>
      <c r="BI480" s="157">
        <f>IF(N480="nulová",J480,0)</f>
        <v>0</v>
      </c>
      <c r="BJ480" s="17" t="s">
        <v>88</v>
      </c>
      <c r="BK480" s="157">
        <f>ROUND(I480*H480,2)</f>
        <v>0</v>
      </c>
      <c r="BL480" s="17" t="s">
        <v>229</v>
      </c>
      <c r="BM480" s="156" t="s">
        <v>682</v>
      </c>
    </row>
    <row r="481" spans="2:65" s="12" customFormat="1">
      <c r="B481" s="158"/>
      <c r="D481" s="159" t="s">
        <v>184</v>
      </c>
      <c r="E481" s="160" t="s">
        <v>1</v>
      </c>
      <c r="F481" s="161" t="s">
        <v>683</v>
      </c>
      <c r="H481" s="162">
        <v>520</v>
      </c>
      <c r="I481" s="163"/>
      <c r="L481" s="158"/>
      <c r="M481" s="164"/>
      <c r="T481" s="165"/>
      <c r="AT481" s="160" t="s">
        <v>184</v>
      </c>
      <c r="AU481" s="160" t="s">
        <v>88</v>
      </c>
      <c r="AV481" s="12" t="s">
        <v>88</v>
      </c>
      <c r="AW481" s="12" t="s">
        <v>31</v>
      </c>
      <c r="AX481" s="12" t="s">
        <v>75</v>
      </c>
      <c r="AY481" s="160" t="s">
        <v>177</v>
      </c>
    </row>
    <row r="482" spans="2:65" s="13" customFormat="1">
      <c r="B482" s="166"/>
      <c r="D482" s="159" t="s">
        <v>184</v>
      </c>
      <c r="E482" s="167" t="s">
        <v>1</v>
      </c>
      <c r="F482" s="168" t="s">
        <v>186</v>
      </c>
      <c r="H482" s="169">
        <v>520</v>
      </c>
      <c r="I482" s="170"/>
      <c r="L482" s="166"/>
      <c r="M482" s="171"/>
      <c r="T482" s="172"/>
      <c r="AT482" s="167" t="s">
        <v>184</v>
      </c>
      <c r="AU482" s="167" t="s">
        <v>88</v>
      </c>
      <c r="AV482" s="13" t="s">
        <v>183</v>
      </c>
      <c r="AW482" s="13" t="s">
        <v>31</v>
      </c>
      <c r="AX482" s="13" t="s">
        <v>82</v>
      </c>
      <c r="AY482" s="167" t="s">
        <v>177</v>
      </c>
    </row>
    <row r="483" spans="2:65" s="1" customFormat="1" ht="24.15" customHeight="1">
      <c r="B483" s="143"/>
      <c r="C483" s="186" t="s">
        <v>684</v>
      </c>
      <c r="D483" s="186" t="s">
        <v>444</v>
      </c>
      <c r="E483" s="187" t="s">
        <v>685</v>
      </c>
      <c r="F483" s="188" t="s">
        <v>686</v>
      </c>
      <c r="G483" s="189" t="s">
        <v>205</v>
      </c>
      <c r="H483" s="190">
        <v>300</v>
      </c>
      <c r="I483" s="191"/>
      <c r="J483" s="192">
        <f>ROUND(I483*H483,2)</f>
        <v>0</v>
      </c>
      <c r="K483" s="193"/>
      <c r="L483" s="194"/>
      <c r="M483" s="195" t="s">
        <v>1</v>
      </c>
      <c r="N483" s="196" t="s">
        <v>41</v>
      </c>
      <c r="P483" s="154">
        <f>O483*H483</f>
        <v>0</v>
      </c>
      <c r="Q483" s="154">
        <v>0</v>
      </c>
      <c r="R483" s="154">
        <f>Q483*H483</f>
        <v>0</v>
      </c>
      <c r="S483" s="154">
        <v>0</v>
      </c>
      <c r="T483" s="155">
        <f>S483*H483</f>
        <v>0</v>
      </c>
      <c r="AR483" s="156" t="s">
        <v>264</v>
      </c>
      <c r="AT483" s="156" t="s">
        <v>444</v>
      </c>
      <c r="AU483" s="156" t="s">
        <v>88</v>
      </c>
      <c r="AY483" s="17" t="s">
        <v>177</v>
      </c>
      <c r="BE483" s="157">
        <f>IF(N483="základná",J483,0)</f>
        <v>0</v>
      </c>
      <c r="BF483" s="157">
        <f>IF(N483="znížená",J483,0)</f>
        <v>0</v>
      </c>
      <c r="BG483" s="157">
        <f>IF(N483="zákl. prenesená",J483,0)</f>
        <v>0</v>
      </c>
      <c r="BH483" s="157">
        <f>IF(N483="zníž. prenesená",J483,0)</f>
        <v>0</v>
      </c>
      <c r="BI483" s="157">
        <f>IF(N483="nulová",J483,0)</f>
        <v>0</v>
      </c>
      <c r="BJ483" s="17" t="s">
        <v>88</v>
      </c>
      <c r="BK483" s="157">
        <f>ROUND(I483*H483,2)</f>
        <v>0</v>
      </c>
      <c r="BL483" s="17" t="s">
        <v>229</v>
      </c>
      <c r="BM483" s="156" t="s">
        <v>687</v>
      </c>
    </row>
    <row r="484" spans="2:65" s="1" customFormat="1" ht="24.15" customHeight="1">
      <c r="B484" s="143"/>
      <c r="C484" s="186" t="s">
        <v>462</v>
      </c>
      <c r="D484" s="186" t="s">
        <v>444</v>
      </c>
      <c r="E484" s="187" t="s">
        <v>688</v>
      </c>
      <c r="F484" s="188" t="s">
        <v>4493</v>
      </c>
      <c r="G484" s="189" t="s">
        <v>205</v>
      </c>
      <c r="H484" s="190">
        <v>300</v>
      </c>
      <c r="I484" s="191"/>
      <c r="J484" s="192">
        <f>ROUND(I484*H484,2)</f>
        <v>0</v>
      </c>
      <c r="K484" s="193"/>
      <c r="L484" s="194"/>
      <c r="M484" s="195" t="s">
        <v>1</v>
      </c>
      <c r="N484" s="196" t="s">
        <v>41</v>
      </c>
      <c r="P484" s="154">
        <f>O484*H484</f>
        <v>0</v>
      </c>
      <c r="Q484" s="154">
        <v>0</v>
      </c>
      <c r="R484" s="154">
        <f>Q484*H484</f>
        <v>0</v>
      </c>
      <c r="S484" s="154">
        <v>0</v>
      </c>
      <c r="T484" s="155">
        <f>S484*H484</f>
        <v>0</v>
      </c>
      <c r="AR484" s="156" t="s">
        <v>264</v>
      </c>
      <c r="AT484" s="156" t="s">
        <v>444</v>
      </c>
      <c r="AU484" s="156" t="s">
        <v>88</v>
      </c>
      <c r="AY484" s="17" t="s">
        <v>177</v>
      </c>
      <c r="BE484" s="157">
        <f>IF(N484="základná",J484,0)</f>
        <v>0</v>
      </c>
      <c r="BF484" s="157">
        <f>IF(N484="znížená",J484,0)</f>
        <v>0</v>
      </c>
      <c r="BG484" s="157">
        <f>IF(N484="zákl. prenesená",J484,0)</f>
        <v>0</v>
      </c>
      <c r="BH484" s="157">
        <f>IF(N484="zníž. prenesená",J484,0)</f>
        <v>0</v>
      </c>
      <c r="BI484" s="157">
        <f>IF(N484="nulová",J484,0)</f>
        <v>0</v>
      </c>
      <c r="BJ484" s="17" t="s">
        <v>88</v>
      </c>
      <c r="BK484" s="157">
        <f>ROUND(I484*H484,2)</f>
        <v>0</v>
      </c>
      <c r="BL484" s="17" t="s">
        <v>229</v>
      </c>
      <c r="BM484" s="156" t="s">
        <v>689</v>
      </c>
    </row>
    <row r="485" spans="2:65" s="1" customFormat="1" ht="33" customHeight="1">
      <c r="B485" s="143"/>
      <c r="C485" s="144" t="s">
        <v>690</v>
      </c>
      <c r="D485" s="144" t="s">
        <v>179</v>
      </c>
      <c r="E485" s="145" t="s">
        <v>691</v>
      </c>
      <c r="F485" s="146" t="s">
        <v>692</v>
      </c>
      <c r="G485" s="147" t="s">
        <v>205</v>
      </c>
      <c r="H485" s="148">
        <v>260</v>
      </c>
      <c r="I485" s="149"/>
      <c r="J485" s="150">
        <f>ROUND(I485*H485,2)</f>
        <v>0</v>
      </c>
      <c r="K485" s="151"/>
      <c r="L485" s="32"/>
      <c r="M485" s="152" t="s">
        <v>1</v>
      </c>
      <c r="N485" s="153" t="s">
        <v>41</v>
      </c>
      <c r="P485" s="154">
        <f>O485*H485</f>
        <v>0</v>
      </c>
      <c r="Q485" s="154">
        <v>0</v>
      </c>
      <c r="R485" s="154">
        <f>Q485*H485</f>
        <v>0</v>
      </c>
      <c r="S485" s="154">
        <v>0</v>
      </c>
      <c r="T485" s="155">
        <f>S485*H485</f>
        <v>0</v>
      </c>
      <c r="AR485" s="156" t="s">
        <v>229</v>
      </c>
      <c r="AT485" s="156" t="s">
        <v>179</v>
      </c>
      <c r="AU485" s="156" t="s">
        <v>88</v>
      </c>
      <c r="AY485" s="17" t="s">
        <v>177</v>
      </c>
      <c r="BE485" s="157">
        <f>IF(N485="základná",J485,0)</f>
        <v>0</v>
      </c>
      <c r="BF485" s="157">
        <f>IF(N485="znížená",J485,0)</f>
        <v>0</v>
      </c>
      <c r="BG485" s="157">
        <f>IF(N485="zákl. prenesená",J485,0)</f>
        <v>0</v>
      </c>
      <c r="BH485" s="157">
        <f>IF(N485="zníž. prenesená",J485,0)</f>
        <v>0</v>
      </c>
      <c r="BI485" s="157">
        <f>IF(N485="nulová",J485,0)</f>
        <v>0</v>
      </c>
      <c r="BJ485" s="17" t="s">
        <v>88</v>
      </c>
      <c r="BK485" s="157">
        <f>ROUND(I485*H485,2)</f>
        <v>0</v>
      </c>
      <c r="BL485" s="17" t="s">
        <v>229</v>
      </c>
      <c r="BM485" s="156" t="s">
        <v>693</v>
      </c>
    </row>
    <row r="486" spans="2:65" s="12" customFormat="1">
      <c r="B486" s="158"/>
      <c r="D486" s="159" t="s">
        <v>184</v>
      </c>
      <c r="E486" s="160" t="s">
        <v>1</v>
      </c>
      <c r="F486" s="161" t="s">
        <v>694</v>
      </c>
      <c r="H486" s="162">
        <v>260</v>
      </c>
      <c r="I486" s="163"/>
      <c r="L486" s="158"/>
      <c r="M486" s="164"/>
      <c r="T486" s="165"/>
      <c r="AT486" s="160" t="s">
        <v>184</v>
      </c>
      <c r="AU486" s="160" t="s">
        <v>88</v>
      </c>
      <c r="AV486" s="12" t="s">
        <v>88</v>
      </c>
      <c r="AW486" s="12" t="s">
        <v>31</v>
      </c>
      <c r="AX486" s="12" t="s">
        <v>75</v>
      </c>
      <c r="AY486" s="160" t="s">
        <v>177</v>
      </c>
    </row>
    <row r="487" spans="2:65" s="13" customFormat="1">
      <c r="B487" s="166"/>
      <c r="D487" s="159" t="s">
        <v>184</v>
      </c>
      <c r="E487" s="167" t="s">
        <v>1</v>
      </c>
      <c r="F487" s="168" t="s">
        <v>186</v>
      </c>
      <c r="H487" s="169">
        <v>260</v>
      </c>
      <c r="I487" s="170"/>
      <c r="L487" s="166"/>
      <c r="M487" s="171"/>
      <c r="T487" s="172"/>
      <c r="AT487" s="167" t="s">
        <v>184</v>
      </c>
      <c r="AU487" s="167" t="s">
        <v>88</v>
      </c>
      <c r="AV487" s="13" t="s">
        <v>183</v>
      </c>
      <c r="AW487" s="13" t="s">
        <v>31</v>
      </c>
      <c r="AX487" s="13" t="s">
        <v>82</v>
      </c>
      <c r="AY487" s="167" t="s">
        <v>177</v>
      </c>
    </row>
    <row r="488" spans="2:65" s="1" customFormat="1" ht="24.15" customHeight="1">
      <c r="B488" s="143"/>
      <c r="C488" s="144" t="s">
        <v>466</v>
      </c>
      <c r="D488" s="144" t="s">
        <v>179</v>
      </c>
      <c r="E488" s="145" t="s">
        <v>695</v>
      </c>
      <c r="F488" s="146" t="s">
        <v>696</v>
      </c>
      <c r="G488" s="147" t="s">
        <v>205</v>
      </c>
      <c r="H488" s="148">
        <v>260</v>
      </c>
      <c r="I488" s="149"/>
      <c r="J488" s="150">
        <f>ROUND(I488*H488,2)</f>
        <v>0</v>
      </c>
      <c r="K488" s="151"/>
      <c r="L488" s="32"/>
      <c r="M488" s="152" t="s">
        <v>1</v>
      </c>
      <c r="N488" s="153" t="s">
        <v>41</v>
      </c>
      <c r="P488" s="154">
        <f>O488*H488</f>
        <v>0</v>
      </c>
      <c r="Q488" s="154">
        <v>0</v>
      </c>
      <c r="R488" s="154">
        <f>Q488*H488</f>
        <v>0</v>
      </c>
      <c r="S488" s="154">
        <v>0</v>
      </c>
      <c r="T488" s="155">
        <f>S488*H488</f>
        <v>0</v>
      </c>
      <c r="AR488" s="156" t="s">
        <v>229</v>
      </c>
      <c r="AT488" s="156" t="s">
        <v>179</v>
      </c>
      <c r="AU488" s="156" t="s">
        <v>88</v>
      </c>
      <c r="AY488" s="17" t="s">
        <v>177</v>
      </c>
      <c r="BE488" s="157">
        <f>IF(N488="základná",J488,0)</f>
        <v>0</v>
      </c>
      <c r="BF488" s="157">
        <f>IF(N488="znížená",J488,0)</f>
        <v>0</v>
      </c>
      <c r="BG488" s="157">
        <f>IF(N488="zákl. prenesená",J488,0)</f>
        <v>0</v>
      </c>
      <c r="BH488" s="157">
        <f>IF(N488="zníž. prenesená",J488,0)</f>
        <v>0</v>
      </c>
      <c r="BI488" s="157">
        <f>IF(N488="nulová",J488,0)</f>
        <v>0</v>
      </c>
      <c r="BJ488" s="17" t="s">
        <v>88</v>
      </c>
      <c r="BK488" s="157">
        <f>ROUND(I488*H488,2)</f>
        <v>0</v>
      </c>
      <c r="BL488" s="17" t="s">
        <v>229</v>
      </c>
      <c r="BM488" s="156" t="s">
        <v>697</v>
      </c>
    </row>
    <row r="489" spans="2:65" s="12" customFormat="1">
      <c r="B489" s="158"/>
      <c r="D489" s="159" t="s">
        <v>184</v>
      </c>
      <c r="E489" s="160" t="s">
        <v>1</v>
      </c>
      <c r="F489" s="161" t="s">
        <v>694</v>
      </c>
      <c r="H489" s="162">
        <v>260</v>
      </c>
      <c r="I489" s="163"/>
      <c r="L489" s="158"/>
      <c r="M489" s="164"/>
      <c r="T489" s="165"/>
      <c r="AT489" s="160" t="s">
        <v>184</v>
      </c>
      <c r="AU489" s="160" t="s">
        <v>88</v>
      </c>
      <c r="AV489" s="12" t="s">
        <v>88</v>
      </c>
      <c r="AW489" s="12" t="s">
        <v>31</v>
      </c>
      <c r="AX489" s="12" t="s">
        <v>75</v>
      </c>
      <c r="AY489" s="160" t="s">
        <v>177</v>
      </c>
    </row>
    <row r="490" spans="2:65" s="13" customFormat="1">
      <c r="B490" s="166"/>
      <c r="D490" s="159" t="s">
        <v>184</v>
      </c>
      <c r="E490" s="167" t="s">
        <v>1</v>
      </c>
      <c r="F490" s="168" t="s">
        <v>186</v>
      </c>
      <c r="H490" s="169">
        <v>260</v>
      </c>
      <c r="I490" s="170"/>
      <c r="L490" s="166"/>
      <c r="M490" s="171"/>
      <c r="T490" s="172"/>
      <c r="AT490" s="167" t="s">
        <v>184</v>
      </c>
      <c r="AU490" s="167" t="s">
        <v>88</v>
      </c>
      <c r="AV490" s="13" t="s">
        <v>183</v>
      </c>
      <c r="AW490" s="13" t="s">
        <v>31</v>
      </c>
      <c r="AX490" s="13" t="s">
        <v>82</v>
      </c>
      <c r="AY490" s="167" t="s">
        <v>177</v>
      </c>
    </row>
    <row r="491" spans="2:65" s="1" customFormat="1" ht="21.75" customHeight="1">
      <c r="B491" s="143"/>
      <c r="C491" s="186" t="s">
        <v>698</v>
      </c>
      <c r="D491" s="186" t="s">
        <v>444</v>
      </c>
      <c r="E491" s="187" t="s">
        <v>699</v>
      </c>
      <c r="F491" s="188" t="s">
        <v>700</v>
      </c>
      <c r="G491" s="189" t="s">
        <v>182</v>
      </c>
      <c r="H491" s="190">
        <v>5.7969999999999997</v>
      </c>
      <c r="I491" s="191"/>
      <c r="J491" s="192">
        <f>ROUND(I491*H491,2)</f>
        <v>0</v>
      </c>
      <c r="K491" s="193"/>
      <c r="L491" s="194"/>
      <c r="M491" s="195" t="s">
        <v>1</v>
      </c>
      <c r="N491" s="196" t="s">
        <v>41</v>
      </c>
      <c r="P491" s="154">
        <f>O491*H491</f>
        <v>0</v>
      </c>
      <c r="Q491" s="154">
        <v>0</v>
      </c>
      <c r="R491" s="154">
        <f>Q491*H491</f>
        <v>0</v>
      </c>
      <c r="S491" s="154">
        <v>0</v>
      </c>
      <c r="T491" s="155">
        <f>S491*H491</f>
        <v>0</v>
      </c>
      <c r="AR491" s="156" t="s">
        <v>264</v>
      </c>
      <c r="AT491" s="156" t="s">
        <v>444</v>
      </c>
      <c r="AU491" s="156" t="s">
        <v>88</v>
      </c>
      <c r="AY491" s="17" t="s">
        <v>177</v>
      </c>
      <c r="BE491" s="157">
        <f>IF(N491="základná",J491,0)</f>
        <v>0</v>
      </c>
      <c r="BF491" s="157">
        <f>IF(N491="znížená",J491,0)</f>
        <v>0</v>
      </c>
      <c r="BG491" s="157">
        <f>IF(N491="zákl. prenesená",J491,0)</f>
        <v>0</v>
      </c>
      <c r="BH491" s="157">
        <f>IF(N491="zníž. prenesená",J491,0)</f>
        <v>0</v>
      </c>
      <c r="BI491" s="157">
        <f>IF(N491="nulová",J491,0)</f>
        <v>0</v>
      </c>
      <c r="BJ491" s="17" t="s">
        <v>88</v>
      </c>
      <c r="BK491" s="157">
        <f>ROUND(I491*H491,2)</f>
        <v>0</v>
      </c>
      <c r="BL491" s="17" t="s">
        <v>229</v>
      </c>
      <c r="BM491" s="156" t="s">
        <v>701</v>
      </c>
    </row>
    <row r="492" spans="2:65" s="12" customFormat="1" ht="30.6">
      <c r="B492" s="158"/>
      <c r="D492" s="159" t="s">
        <v>184</v>
      </c>
      <c r="E492" s="160" t="s">
        <v>1</v>
      </c>
      <c r="F492" s="161" t="s">
        <v>702</v>
      </c>
      <c r="H492" s="162">
        <v>5.7969999999999997</v>
      </c>
      <c r="I492" s="163"/>
      <c r="L492" s="158"/>
      <c r="M492" s="164"/>
      <c r="T492" s="165"/>
      <c r="AT492" s="160" t="s">
        <v>184</v>
      </c>
      <c r="AU492" s="160" t="s">
        <v>88</v>
      </c>
      <c r="AV492" s="12" t="s">
        <v>88</v>
      </c>
      <c r="AW492" s="12" t="s">
        <v>31</v>
      </c>
      <c r="AX492" s="12" t="s">
        <v>75</v>
      </c>
      <c r="AY492" s="160" t="s">
        <v>177</v>
      </c>
    </row>
    <row r="493" spans="2:65" s="13" customFormat="1">
      <c r="B493" s="166"/>
      <c r="D493" s="159" t="s">
        <v>184</v>
      </c>
      <c r="E493" s="167" t="s">
        <v>1</v>
      </c>
      <c r="F493" s="168" t="s">
        <v>186</v>
      </c>
      <c r="H493" s="169">
        <v>5.7969999999999997</v>
      </c>
      <c r="I493" s="170"/>
      <c r="L493" s="166"/>
      <c r="M493" s="171"/>
      <c r="T493" s="172"/>
      <c r="AT493" s="167" t="s">
        <v>184</v>
      </c>
      <c r="AU493" s="167" t="s">
        <v>88</v>
      </c>
      <c r="AV493" s="13" t="s">
        <v>183</v>
      </c>
      <c r="AW493" s="13" t="s">
        <v>31</v>
      </c>
      <c r="AX493" s="13" t="s">
        <v>82</v>
      </c>
      <c r="AY493" s="167" t="s">
        <v>177</v>
      </c>
    </row>
    <row r="494" spans="2:65" s="1" customFormat="1" ht="24.15" customHeight="1">
      <c r="B494" s="143"/>
      <c r="C494" s="144" t="s">
        <v>471</v>
      </c>
      <c r="D494" s="144" t="s">
        <v>179</v>
      </c>
      <c r="E494" s="145" t="s">
        <v>703</v>
      </c>
      <c r="F494" s="146" t="s">
        <v>704</v>
      </c>
      <c r="G494" s="147" t="s">
        <v>205</v>
      </c>
      <c r="H494" s="148">
        <v>18.5</v>
      </c>
      <c r="I494" s="149"/>
      <c r="J494" s="150">
        <f>ROUND(I494*H494,2)</f>
        <v>0</v>
      </c>
      <c r="K494" s="151"/>
      <c r="L494" s="32"/>
      <c r="M494" s="152" t="s">
        <v>1</v>
      </c>
      <c r="N494" s="153" t="s">
        <v>41</v>
      </c>
      <c r="P494" s="154">
        <f>O494*H494</f>
        <v>0</v>
      </c>
      <c r="Q494" s="154">
        <v>1.11E-2</v>
      </c>
      <c r="R494" s="154">
        <f>Q494*H494</f>
        <v>0.20535</v>
      </c>
      <c r="S494" s="154">
        <v>0</v>
      </c>
      <c r="T494" s="155">
        <f>S494*H494</f>
        <v>0</v>
      </c>
      <c r="AR494" s="156" t="s">
        <v>229</v>
      </c>
      <c r="AT494" s="156" t="s">
        <v>179</v>
      </c>
      <c r="AU494" s="156" t="s">
        <v>88</v>
      </c>
      <c r="AY494" s="17" t="s">
        <v>177</v>
      </c>
      <c r="BE494" s="157">
        <f>IF(N494="základná",J494,0)</f>
        <v>0</v>
      </c>
      <c r="BF494" s="157">
        <f>IF(N494="znížená",J494,0)</f>
        <v>0</v>
      </c>
      <c r="BG494" s="157">
        <f>IF(N494="zákl. prenesená",J494,0)</f>
        <v>0</v>
      </c>
      <c r="BH494" s="157">
        <f>IF(N494="zníž. prenesená",J494,0)</f>
        <v>0</v>
      </c>
      <c r="BI494" s="157">
        <f>IF(N494="nulová",J494,0)</f>
        <v>0</v>
      </c>
      <c r="BJ494" s="17" t="s">
        <v>88</v>
      </c>
      <c r="BK494" s="157">
        <f>ROUND(I494*H494,2)</f>
        <v>0</v>
      </c>
      <c r="BL494" s="17" t="s">
        <v>229</v>
      </c>
      <c r="BM494" s="156" t="s">
        <v>705</v>
      </c>
    </row>
    <row r="495" spans="2:65" s="12" customFormat="1">
      <c r="B495" s="158"/>
      <c r="D495" s="159" t="s">
        <v>184</v>
      </c>
      <c r="E495" s="160" t="s">
        <v>1</v>
      </c>
      <c r="F495" s="161" t="s">
        <v>706</v>
      </c>
      <c r="H495" s="162">
        <v>9.25</v>
      </c>
      <c r="I495" s="163"/>
      <c r="L495" s="158"/>
      <c r="M495" s="164"/>
      <c r="T495" s="165"/>
      <c r="AT495" s="160" t="s">
        <v>184</v>
      </c>
      <c r="AU495" s="160" t="s">
        <v>88</v>
      </c>
      <c r="AV495" s="12" t="s">
        <v>88</v>
      </c>
      <c r="AW495" s="12" t="s">
        <v>31</v>
      </c>
      <c r="AX495" s="12" t="s">
        <v>75</v>
      </c>
      <c r="AY495" s="160" t="s">
        <v>177</v>
      </c>
    </row>
    <row r="496" spans="2:65" s="12" customFormat="1">
      <c r="B496" s="158"/>
      <c r="D496" s="159" t="s">
        <v>184</v>
      </c>
      <c r="E496" s="160" t="s">
        <v>1</v>
      </c>
      <c r="F496" s="161" t="s">
        <v>707</v>
      </c>
      <c r="H496" s="162">
        <v>9.25</v>
      </c>
      <c r="I496" s="163"/>
      <c r="L496" s="158"/>
      <c r="M496" s="164"/>
      <c r="T496" s="165"/>
      <c r="AT496" s="160" t="s">
        <v>184</v>
      </c>
      <c r="AU496" s="160" t="s">
        <v>88</v>
      </c>
      <c r="AV496" s="12" t="s">
        <v>88</v>
      </c>
      <c r="AW496" s="12" t="s">
        <v>31</v>
      </c>
      <c r="AX496" s="12" t="s">
        <v>75</v>
      </c>
      <c r="AY496" s="160" t="s">
        <v>177</v>
      </c>
    </row>
    <row r="497" spans="2:65" s="14" customFormat="1">
      <c r="B497" s="173"/>
      <c r="D497" s="159" t="s">
        <v>184</v>
      </c>
      <c r="E497" s="174" t="s">
        <v>1</v>
      </c>
      <c r="F497" s="175" t="s">
        <v>209</v>
      </c>
      <c r="H497" s="176">
        <v>18.5</v>
      </c>
      <c r="I497" s="177"/>
      <c r="L497" s="173"/>
      <c r="M497" s="178"/>
      <c r="T497" s="179"/>
      <c r="AT497" s="174" t="s">
        <v>184</v>
      </c>
      <c r="AU497" s="174" t="s">
        <v>88</v>
      </c>
      <c r="AV497" s="14" t="s">
        <v>191</v>
      </c>
      <c r="AW497" s="14" t="s">
        <v>31</v>
      </c>
      <c r="AX497" s="14" t="s">
        <v>75</v>
      </c>
      <c r="AY497" s="174" t="s">
        <v>177</v>
      </c>
    </row>
    <row r="498" spans="2:65" s="13" customFormat="1">
      <c r="B498" s="166"/>
      <c r="D498" s="159" t="s">
        <v>184</v>
      </c>
      <c r="E498" s="167" t="s">
        <v>1</v>
      </c>
      <c r="F498" s="168" t="s">
        <v>186</v>
      </c>
      <c r="H498" s="169">
        <v>18.5</v>
      </c>
      <c r="I498" s="170"/>
      <c r="L498" s="166"/>
      <c r="M498" s="171"/>
      <c r="T498" s="172"/>
      <c r="AT498" s="167" t="s">
        <v>184</v>
      </c>
      <c r="AU498" s="167" t="s">
        <v>88</v>
      </c>
      <c r="AV498" s="13" t="s">
        <v>183</v>
      </c>
      <c r="AW498" s="13" t="s">
        <v>31</v>
      </c>
      <c r="AX498" s="13" t="s">
        <v>82</v>
      </c>
      <c r="AY498" s="167" t="s">
        <v>177</v>
      </c>
    </row>
    <row r="499" spans="2:65" s="1" customFormat="1" ht="37.950000000000003" customHeight="1">
      <c r="B499" s="143"/>
      <c r="C499" s="144" t="s">
        <v>708</v>
      </c>
      <c r="D499" s="144" t="s">
        <v>179</v>
      </c>
      <c r="E499" s="145" t="s">
        <v>709</v>
      </c>
      <c r="F499" s="146" t="s">
        <v>4494</v>
      </c>
      <c r="G499" s="147" t="s">
        <v>205</v>
      </c>
      <c r="H499" s="148">
        <v>75</v>
      </c>
      <c r="I499" s="149"/>
      <c r="J499" s="150">
        <f>ROUND(I499*H499,2)</f>
        <v>0</v>
      </c>
      <c r="K499" s="151"/>
      <c r="L499" s="32"/>
      <c r="M499" s="152" t="s">
        <v>1</v>
      </c>
      <c r="N499" s="153" t="s">
        <v>41</v>
      </c>
      <c r="P499" s="154">
        <f>O499*H499</f>
        <v>0</v>
      </c>
      <c r="Q499" s="154">
        <v>2.8150000000000001E-2</v>
      </c>
      <c r="R499" s="154">
        <f>Q499*H499</f>
        <v>2.1112500000000001</v>
      </c>
      <c r="S499" s="154">
        <v>0</v>
      </c>
      <c r="T499" s="155">
        <f>S499*H499</f>
        <v>0</v>
      </c>
      <c r="AR499" s="156" t="s">
        <v>229</v>
      </c>
      <c r="AT499" s="156" t="s">
        <v>179</v>
      </c>
      <c r="AU499" s="156" t="s">
        <v>88</v>
      </c>
      <c r="AY499" s="17" t="s">
        <v>177</v>
      </c>
      <c r="BE499" s="157">
        <f>IF(N499="základná",J499,0)</f>
        <v>0</v>
      </c>
      <c r="BF499" s="157">
        <f>IF(N499="znížená",J499,0)</f>
        <v>0</v>
      </c>
      <c r="BG499" s="157">
        <f>IF(N499="zákl. prenesená",J499,0)</f>
        <v>0</v>
      </c>
      <c r="BH499" s="157">
        <f>IF(N499="zníž. prenesená",J499,0)</f>
        <v>0</v>
      </c>
      <c r="BI499" s="157">
        <f>IF(N499="nulová",J499,0)</f>
        <v>0</v>
      </c>
      <c r="BJ499" s="17" t="s">
        <v>88</v>
      </c>
      <c r="BK499" s="157">
        <f>ROUND(I499*H499,2)</f>
        <v>0</v>
      </c>
      <c r="BL499" s="17" t="s">
        <v>229</v>
      </c>
      <c r="BM499" s="156" t="s">
        <v>710</v>
      </c>
    </row>
    <row r="500" spans="2:65" s="12" customFormat="1" ht="20.399999999999999">
      <c r="B500" s="158"/>
      <c r="D500" s="159" t="s">
        <v>184</v>
      </c>
      <c r="E500" s="160" t="s">
        <v>1</v>
      </c>
      <c r="F500" s="161" t="s">
        <v>711</v>
      </c>
      <c r="H500" s="162">
        <v>75</v>
      </c>
      <c r="I500" s="163"/>
      <c r="L500" s="158"/>
      <c r="M500" s="164"/>
      <c r="T500" s="165"/>
      <c r="AT500" s="160" t="s">
        <v>184</v>
      </c>
      <c r="AU500" s="160" t="s">
        <v>88</v>
      </c>
      <c r="AV500" s="12" t="s">
        <v>88</v>
      </c>
      <c r="AW500" s="12" t="s">
        <v>31</v>
      </c>
      <c r="AX500" s="12" t="s">
        <v>75</v>
      </c>
      <c r="AY500" s="160" t="s">
        <v>177</v>
      </c>
    </row>
    <row r="501" spans="2:65" s="13" customFormat="1">
      <c r="B501" s="166"/>
      <c r="D501" s="159" t="s">
        <v>184</v>
      </c>
      <c r="E501" s="167" t="s">
        <v>1</v>
      </c>
      <c r="F501" s="168" t="s">
        <v>186</v>
      </c>
      <c r="H501" s="169">
        <v>75</v>
      </c>
      <c r="I501" s="170"/>
      <c r="L501" s="166"/>
      <c r="M501" s="171"/>
      <c r="T501" s="172"/>
      <c r="AT501" s="167" t="s">
        <v>184</v>
      </c>
      <c r="AU501" s="167" t="s">
        <v>88</v>
      </c>
      <c r="AV501" s="13" t="s">
        <v>183</v>
      </c>
      <c r="AW501" s="13" t="s">
        <v>31</v>
      </c>
      <c r="AX501" s="13" t="s">
        <v>82</v>
      </c>
      <c r="AY501" s="167" t="s">
        <v>177</v>
      </c>
    </row>
    <row r="502" spans="2:65" s="1" customFormat="1" ht="24.15" customHeight="1">
      <c r="B502" s="143"/>
      <c r="C502" s="144" t="s">
        <v>475</v>
      </c>
      <c r="D502" s="144" t="s">
        <v>179</v>
      </c>
      <c r="E502" s="145" t="s">
        <v>712</v>
      </c>
      <c r="F502" s="146" t="s">
        <v>713</v>
      </c>
      <c r="G502" s="147" t="s">
        <v>618</v>
      </c>
      <c r="H502" s="149"/>
      <c r="I502" s="149"/>
      <c r="J502" s="150">
        <f>ROUND(I502*H502,2)</f>
        <v>0</v>
      </c>
      <c r="K502" s="151"/>
      <c r="L502" s="32"/>
      <c r="M502" s="152" t="s">
        <v>1</v>
      </c>
      <c r="N502" s="153" t="s">
        <v>41</v>
      </c>
      <c r="P502" s="154">
        <f>O502*H502</f>
        <v>0</v>
      </c>
      <c r="Q502" s="154">
        <v>0</v>
      </c>
      <c r="R502" s="154">
        <f>Q502*H502</f>
        <v>0</v>
      </c>
      <c r="S502" s="154">
        <v>0</v>
      </c>
      <c r="T502" s="155">
        <f>S502*H502</f>
        <v>0</v>
      </c>
      <c r="AR502" s="156" t="s">
        <v>229</v>
      </c>
      <c r="AT502" s="156" t="s">
        <v>179</v>
      </c>
      <c r="AU502" s="156" t="s">
        <v>88</v>
      </c>
      <c r="AY502" s="17" t="s">
        <v>177</v>
      </c>
      <c r="BE502" s="157">
        <f>IF(N502="základná",J502,0)</f>
        <v>0</v>
      </c>
      <c r="BF502" s="157">
        <f>IF(N502="znížená",J502,0)</f>
        <v>0</v>
      </c>
      <c r="BG502" s="157">
        <f>IF(N502="zákl. prenesená",J502,0)</f>
        <v>0</v>
      </c>
      <c r="BH502" s="157">
        <f>IF(N502="zníž. prenesená",J502,0)</f>
        <v>0</v>
      </c>
      <c r="BI502" s="157">
        <f>IF(N502="nulová",J502,0)</f>
        <v>0</v>
      </c>
      <c r="BJ502" s="17" t="s">
        <v>88</v>
      </c>
      <c r="BK502" s="157">
        <f>ROUND(I502*H502,2)</f>
        <v>0</v>
      </c>
      <c r="BL502" s="17" t="s">
        <v>229</v>
      </c>
      <c r="BM502" s="156" t="s">
        <v>714</v>
      </c>
    </row>
    <row r="503" spans="2:65" s="11" customFormat="1" ht="22.95" customHeight="1">
      <c r="B503" s="131"/>
      <c r="D503" s="132" t="s">
        <v>74</v>
      </c>
      <c r="E503" s="141" t="s">
        <v>715</v>
      </c>
      <c r="F503" s="141" t="s">
        <v>716</v>
      </c>
      <c r="I503" s="134"/>
      <c r="J503" s="142">
        <f>BK503</f>
        <v>0</v>
      </c>
      <c r="L503" s="131"/>
      <c r="M503" s="136"/>
      <c r="P503" s="137">
        <f>SUM(P504:P508)</f>
        <v>0</v>
      </c>
      <c r="R503" s="137">
        <f>SUM(R504:R508)</f>
        <v>0</v>
      </c>
      <c r="T503" s="138">
        <f>SUM(T504:T508)</f>
        <v>0</v>
      </c>
      <c r="AR503" s="132" t="s">
        <v>88</v>
      </c>
      <c r="AT503" s="139" t="s">
        <v>74</v>
      </c>
      <c r="AU503" s="139" t="s">
        <v>82</v>
      </c>
      <c r="AY503" s="132" t="s">
        <v>177</v>
      </c>
      <c r="BK503" s="140">
        <f>SUM(BK504:BK508)</f>
        <v>0</v>
      </c>
    </row>
    <row r="504" spans="2:65" s="1" customFormat="1" ht="37.950000000000003" customHeight="1">
      <c r="B504" s="143"/>
      <c r="C504" s="144" t="s">
        <v>717</v>
      </c>
      <c r="D504" s="144" t="s">
        <v>179</v>
      </c>
      <c r="E504" s="145" t="s">
        <v>718</v>
      </c>
      <c r="F504" s="146" t="s">
        <v>4495</v>
      </c>
      <c r="G504" s="147" t="s">
        <v>205</v>
      </c>
      <c r="H504" s="148">
        <v>25</v>
      </c>
      <c r="I504" s="149"/>
      <c r="J504" s="150">
        <f>ROUND(I504*H504,2)</f>
        <v>0</v>
      </c>
      <c r="K504" s="151"/>
      <c r="L504" s="32"/>
      <c r="M504" s="152" t="s">
        <v>1</v>
      </c>
      <c r="N504" s="153" t="s">
        <v>41</v>
      </c>
      <c r="P504" s="154">
        <f>O504*H504</f>
        <v>0</v>
      </c>
      <c r="Q504" s="154">
        <v>0</v>
      </c>
      <c r="R504" s="154">
        <f>Q504*H504</f>
        <v>0</v>
      </c>
      <c r="S504" s="154">
        <v>0</v>
      </c>
      <c r="T504" s="155">
        <f>S504*H504</f>
        <v>0</v>
      </c>
      <c r="AR504" s="156" t="s">
        <v>229</v>
      </c>
      <c r="AT504" s="156" t="s">
        <v>179</v>
      </c>
      <c r="AU504" s="156" t="s">
        <v>88</v>
      </c>
      <c r="AY504" s="17" t="s">
        <v>177</v>
      </c>
      <c r="BE504" s="157">
        <f>IF(N504="základná",J504,0)</f>
        <v>0</v>
      </c>
      <c r="BF504" s="157">
        <f>IF(N504="znížená",J504,0)</f>
        <v>0</v>
      </c>
      <c r="BG504" s="157">
        <f>IF(N504="zákl. prenesená",J504,0)</f>
        <v>0</v>
      </c>
      <c r="BH504" s="157">
        <f>IF(N504="zníž. prenesená",J504,0)</f>
        <v>0</v>
      </c>
      <c r="BI504" s="157">
        <f>IF(N504="nulová",J504,0)</f>
        <v>0</v>
      </c>
      <c r="BJ504" s="17" t="s">
        <v>88</v>
      </c>
      <c r="BK504" s="157">
        <f>ROUND(I504*H504,2)</f>
        <v>0</v>
      </c>
      <c r="BL504" s="17" t="s">
        <v>229</v>
      </c>
      <c r="BM504" s="156" t="s">
        <v>719</v>
      </c>
    </row>
    <row r="505" spans="2:65" s="12" customFormat="1">
      <c r="B505" s="158"/>
      <c r="D505" s="159" t="s">
        <v>184</v>
      </c>
      <c r="E505" s="160" t="s">
        <v>1</v>
      </c>
      <c r="F505" s="161" t="s">
        <v>720</v>
      </c>
      <c r="H505" s="162">
        <v>25</v>
      </c>
      <c r="I505" s="163"/>
      <c r="L505" s="158"/>
      <c r="M505" s="164"/>
      <c r="T505" s="165"/>
      <c r="AT505" s="160" t="s">
        <v>184</v>
      </c>
      <c r="AU505" s="160" t="s">
        <v>88</v>
      </c>
      <c r="AV505" s="12" t="s">
        <v>88</v>
      </c>
      <c r="AW505" s="12" t="s">
        <v>31</v>
      </c>
      <c r="AX505" s="12" t="s">
        <v>75</v>
      </c>
      <c r="AY505" s="160" t="s">
        <v>177</v>
      </c>
    </row>
    <row r="506" spans="2:65" s="13" customFormat="1">
      <c r="B506" s="166"/>
      <c r="D506" s="159" t="s">
        <v>184</v>
      </c>
      <c r="E506" s="167" t="s">
        <v>1</v>
      </c>
      <c r="F506" s="168" t="s">
        <v>186</v>
      </c>
      <c r="H506" s="169">
        <v>25</v>
      </c>
      <c r="I506" s="170"/>
      <c r="L506" s="166"/>
      <c r="M506" s="171"/>
      <c r="T506" s="172"/>
      <c r="AT506" s="167" t="s">
        <v>184</v>
      </c>
      <c r="AU506" s="167" t="s">
        <v>88</v>
      </c>
      <c r="AV506" s="13" t="s">
        <v>183</v>
      </c>
      <c r="AW506" s="13" t="s">
        <v>31</v>
      </c>
      <c r="AX506" s="13" t="s">
        <v>82</v>
      </c>
      <c r="AY506" s="167" t="s">
        <v>177</v>
      </c>
    </row>
    <row r="507" spans="2:65" s="1" customFormat="1" ht="21.75" customHeight="1">
      <c r="B507" s="143"/>
      <c r="C507" s="144" t="s">
        <v>479</v>
      </c>
      <c r="D507" s="144" t="s">
        <v>179</v>
      </c>
      <c r="E507" s="145" t="s">
        <v>721</v>
      </c>
      <c r="F507" s="146" t="s">
        <v>722</v>
      </c>
      <c r="G507" s="147" t="s">
        <v>618</v>
      </c>
      <c r="H507" s="149"/>
      <c r="I507" s="149"/>
      <c r="J507" s="150">
        <f>ROUND(I507*H507,2)</f>
        <v>0</v>
      </c>
      <c r="K507" s="151"/>
      <c r="L507" s="32"/>
      <c r="M507" s="152" t="s">
        <v>1</v>
      </c>
      <c r="N507" s="153" t="s">
        <v>41</v>
      </c>
      <c r="P507" s="154">
        <f>O507*H507</f>
        <v>0</v>
      </c>
      <c r="Q507" s="154">
        <v>0</v>
      </c>
      <c r="R507" s="154">
        <f>Q507*H507</f>
        <v>0</v>
      </c>
      <c r="S507" s="154">
        <v>0</v>
      </c>
      <c r="T507" s="155">
        <f>S507*H507</f>
        <v>0</v>
      </c>
      <c r="AR507" s="156" t="s">
        <v>229</v>
      </c>
      <c r="AT507" s="156" t="s">
        <v>179</v>
      </c>
      <c r="AU507" s="156" t="s">
        <v>88</v>
      </c>
      <c r="AY507" s="17" t="s">
        <v>177</v>
      </c>
      <c r="BE507" s="157">
        <f>IF(N507="základná",J507,0)</f>
        <v>0</v>
      </c>
      <c r="BF507" s="157">
        <f>IF(N507="znížená",J507,0)</f>
        <v>0</v>
      </c>
      <c r="BG507" s="157">
        <f>IF(N507="zákl. prenesená",J507,0)</f>
        <v>0</v>
      </c>
      <c r="BH507" s="157">
        <f>IF(N507="zníž. prenesená",J507,0)</f>
        <v>0</v>
      </c>
      <c r="BI507" s="157">
        <f>IF(N507="nulová",J507,0)</f>
        <v>0</v>
      </c>
      <c r="BJ507" s="17" t="s">
        <v>88</v>
      </c>
      <c r="BK507" s="157">
        <f>ROUND(I507*H507,2)</f>
        <v>0</v>
      </c>
      <c r="BL507" s="17" t="s">
        <v>229</v>
      </c>
      <c r="BM507" s="156" t="s">
        <v>723</v>
      </c>
    </row>
    <row r="508" spans="2:65" s="1" customFormat="1" ht="24.15" customHeight="1">
      <c r="B508" s="143"/>
      <c r="C508" s="144" t="s">
        <v>724</v>
      </c>
      <c r="D508" s="144" t="s">
        <v>179</v>
      </c>
      <c r="E508" s="145" t="s">
        <v>725</v>
      </c>
      <c r="F508" s="146" t="s">
        <v>726</v>
      </c>
      <c r="G508" s="147" t="s">
        <v>618</v>
      </c>
      <c r="H508" s="149"/>
      <c r="I508" s="149"/>
      <c r="J508" s="150">
        <f>ROUND(I508*H508,2)</f>
        <v>0</v>
      </c>
      <c r="K508" s="151"/>
      <c r="L508" s="32"/>
      <c r="M508" s="152" t="s">
        <v>1</v>
      </c>
      <c r="N508" s="153" t="s">
        <v>41</v>
      </c>
      <c r="P508" s="154">
        <f>O508*H508</f>
        <v>0</v>
      </c>
      <c r="Q508" s="154">
        <v>0</v>
      </c>
      <c r="R508" s="154">
        <f>Q508*H508</f>
        <v>0</v>
      </c>
      <c r="S508" s="154">
        <v>0</v>
      </c>
      <c r="T508" s="155">
        <f>S508*H508</f>
        <v>0</v>
      </c>
      <c r="AR508" s="156" t="s">
        <v>229</v>
      </c>
      <c r="AT508" s="156" t="s">
        <v>179</v>
      </c>
      <c r="AU508" s="156" t="s">
        <v>88</v>
      </c>
      <c r="AY508" s="17" t="s">
        <v>177</v>
      </c>
      <c r="BE508" s="157">
        <f>IF(N508="základná",J508,0)</f>
        <v>0</v>
      </c>
      <c r="BF508" s="157">
        <f>IF(N508="znížená",J508,0)</f>
        <v>0</v>
      </c>
      <c r="BG508" s="157">
        <f>IF(N508="zákl. prenesená",J508,0)</f>
        <v>0</v>
      </c>
      <c r="BH508" s="157">
        <f>IF(N508="zníž. prenesená",J508,0)</f>
        <v>0</v>
      </c>
      <c r="BI508" s="157">
        <f>IF(N508="nulová",J508,0)</f>
        <v>0</v>
      </c>
      <c r="BJ508" s="17" t="s">
        <v>88</v>
      </c>
      <c r="BK508" s="157">
        <f>ROUND(I508*H508,2)</f>
        <v>0</v>
      </c>
      <c r="BL508" s="17" t="s">
        <v>229</v>
      </c>
      <c r="BM508" s="156" t="s">
        <v>727</v>
      </c>
    </row>
    <row r="509" spans="2:65" s="11" customFormat="1" ht="22.95" customHeight="1">
      <c r="B509" s="131"/>
      <c r="D509" s="132" t="s">
        <v>74</v>
      </c>
      <c r="E509" s="141" t="s">
        <v>728</v>
      </c>
      <c r="F509" s="141" t="s">
        <v>729</v>
      </c>
      <c r="I509" s="134"/>
      <c r="J509" s="142">
        <f>BK509</f>
        <v>0</v>
      </c>
      <c r="L509" s="131"/>
      <c r="M509" s="136"/>
      <c r="P509" s="137">
        <f>SUM(P510:P517)</f>
        <v>0</v>
      </c>
      <c r="R509" s="137">
        <f>SUM(R510:R517)</f>
        <v>0</v>
      </c>
      <c r="T509" s="138">
        <f>SUM(T510:T517)</f>
        <v>0</v>
      </c>
      <c r="AR509" s="132" t="s">
        <v>88</v>
      </c>
      <c r="AT509" s="139" t="s">
        <v>74</v>
      </c>
      <c r="AU509" s="139" t="s">
        <v>82</v>
      </c>
      <c r="AY509" s="132" t="s">
        <v>177</v>
      </c>
      <c r="BK509" s="140">
        <f>SUM(BK510:BK517)</f>
        <v>0</v>
      </c>
    </row>
    <row r="510" spans="2:65" s="1" customFormat="1" ht="55.5" customHeight="1">
      <c r="B510" s="143"/>
      <c r="C510" s="144" t="s">
        <v>486</v>
      </c>
      <c r="D510" s="144" t="s">
        <v>179</v>
      </c>
      <c r="E510" s="145" t="s">
        <v>730</v>
      </c>
      <c r="F510" s="146" t="s">
        <v>731</v>
      </c>
      <c r="G510" s="147" t="s">
        <v>213</v>
      </c>
      <c r="H510" s="148">
        <v>80</v>
      </c>
      <c r="I510" s="149"/>
      <c r="J510" s="150">
        <f>ROUND(I510*H510,2)</f>
        <v>0</v>
      </c>
      <c r="K510" s="151"/>
      <c r="L510" s="32"/>
      <c r="M510" s="152" t="s">
        <v>1</v>
      </c>
      <c r="N510" s="153" t="s">
        <v>41</v>
      </c>
      <c r="P510" s="154">
        <f>O510*H510</f>
        <v>0</v>
      </c>
      <c r="Q510" s="154">
        <v>0</v>
      </c>
      <c r="R510" s="154">
        <f>Q510*H510</f>
        <v>0</v>
      </c>
      <c r="S510" s="154">
        <v>0</v>
      </c>
      <c r="T510" s="155">
        <f>S510*H510</f>
        <v>0</v>
      </c>
      <c r="AR510" s="156" t="s">
        <v>229</v>
      </c>
      <c r="AT510" s="156" t="s">
        <v>179</v>
      </c>
      <c r="AU510" s="156" t="s">
        <v>88</v>
      </c>
      <c r="AY510" s="17" t="s">
        <v>177</v>
      </c>
      <c r="BE510" s="157">
        <f>IF(N510="základná",J510,0)</f>
        <v>0</v>
      </c>
      <c r="BF510" s="157">
        <f>IF(N510="znížená",J510,0)</f>
        <v>0</v>
      </c>
      <c r="BG510" s="157">
        <f>IF(N510="zákl. prenesená",J510,0)</f>
        <v>0</v>
      </c>
      <c r="BH510" s="157">
        <f>IF(N510="zníž. prenesená",J510,0)</f>
        <v>0</v>
      </c>
      <c r="BI510" s="157">
        <f>IF(N510="nulová",J510,0)</f>
        <v>0</v>
      </c>
      <c r="BJ510" s="17" t="s">
        <v>88</v>
      </c>
      <c r="BK510" s="157">
        <f>ROUND(I510*H510,2)</f>
        <v>0</v>
      </c>
      <c r="BL510" s="17" t="s">
        <v>229</v>
      </c>
      <c r="BM510" s="156" t="s">
        <v>732</v>
      </c>
    </row>
    <row r="511" spans="2:65" s="12" customFormat="1">
      <c r="B511" s="158"/>
      <c r="D511" s="159" t="s">
        <v>184</v>
      </c>
      <c r="E511" s="160" t="s">
        <v>1</v>
      </c>
      <c r="F511" s="161" t="s">
        <v>733</v>
      </c>
      <c r="H511" s="162">
        <v>80</v>
      </c>
      <c r="I511" s="163"/>
      <c r="L511" s="158"/>
      <c r="M511" s="164"/>
      <c r="T511" s="165"/>
      <c r="AT511" s="160" t="s">
        <v>184</v>
      </c>
      <c r="AU511" s="160" t="s">
        <v>88</v>
      </c>
      <c r="AV511" s="12" t="s">
        <v>88</v>
      </c>
      <c r="AW511" s="12" t="s">
        <v>31</v>
      </c>
      <c r="AX511" s="12" t="s">
        <v>75</v>
      </c>
      <c r="AY511" s="160" t="s">
        <v>177</v>
      </c>
    </row>
    <row r="512" spans="2:65" s="13" customFormat="1">
      <c r="B512" s="166"/>
      <c r="D512" s="159" t="s">
        <v>184</v>
      </c>
      <c r="E512" s="167" t="s">
        <v>1</v>
      </c>
      <c r="F512" s="168" t="s">
        <v>186</v>
      </c>
      <c r="H512" s="169">
        <v>80</v>
      </c>
      <c r="I512" s="170"/>
      <c r="L512" s="166"/>
      <c r="M512" s="171"/>
      <c r="T512" s="172"/>
      <c r="AT512" s="167" t="s">
        <v>184</v>
      </c>
      <c r="AU512" s="167" t="s">
        <v>88</v>
      </c>
      <c r="AV512" s="13" t="s">
        <v>183</v>
      </c>
      <c r="AW512" s="13" t="s">
        <v>31</v>
      </c>
      <c r="AX512" s="13" t="s">
        <v>82</v>
      </c>
      <c r="AY512" s="167" t="s">
        <v>177</v>
      </c>
    </row>
    <row r="513" spans="2:65" s="1" customFormat="1" ht="24.15" customHeight="1">
      <c r="B513" s="143"/>
      <c r="C513" s="144" t="s">
        <v>734</v>
      </c>
      <c r="D513" s="144" t="s">
        <v>179</v>
      </c>
      <c r="E513" s="145" t="s">
        <v>735</v>
      </c>
      <c r="F513" s="146" t="s">
        <v>736</v>
      </c>
      <c r="G513" s="147" t="s">
        <v>213</v>
      </c>
      <c r="H513" s="148">
        <v>90</v>
      </c>
      <c r="I513" s="149"/>
      <c r="J513" s="150">
        <f>ROUND(I513*H513,2)</f>
        <v>0</v>
      </c>
      <c r="K513" s="151"/>
      <c r="L513" s="32"/>
      <c r="M513" s="152" t="s">
        <v>1</v>
      </c>
      <c r="N513" s="153" t="s">
        <v>41</v>
      </c>
      <c r="P513" s="154">
        <f>O513*H513</f>
        <v>0</v>
      </c>
      <c r="Q513" s="154">
        <v>0</v>
      </c>
      <c r="R513" s="154">
        <f>Q513*H513</f>
        <v>0</v>
      </c>
      <c r="S513" s="154">
        <v>0</v>
      </c>
      <c r="T513" s="155">
        <f>S513*H513</f>
        <v>0</v>
      </c>
      <c r="AR513" s="156" t="s">
        <v>229</v>
      </c>
      <c r="AT513" s="156" t="s">
        <v>179</v>
      </c>
      <c r="AU513" s="156" t="s">
        <v>88</v>
      </c>
      <c r="AY513" s="17" t="s">
        <v>177</v>
      </c>
      <c r="BE513" s="157">
        <f>IF(N513="základná",J513,0)</f>
        <v>0</v>
      </c>
      <c r="BF513" s="157">
        <f>IF(N513="znížená",J513,0)</f>
        <v>0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17" t="s">
        <v>88</v>
      </c>
      <c r="BK513" s="157">
        <f>ROUND(I513*H513,2)</f>
        <v>0</v>
      </c>
      <c r="BL513" s="17" t="s">
        <v>229</v>
      </c>
      <c r="BM513" s="156" t="s">
        <v>737</v>
      </c>
    </row>
    <row r="514" spans="2:65" s="12" customFormat="1">
      <c r="B514" s="158"/>
      <c r="D514" s="159" t="s">
        <v>184</v>
      </c>
      <c r="E514" s="160" t="s">
        <v>1</v>
      </c>
      <c r="F514" s="161" t="s">
        <v>738</v>
      </c>
      <c r="H514" s="162">
        <v>90</v>
      </c>
      <c r="I514" s="163"/>
      <c r="L514" s="158"/>
      <c r="M514" s="164"/>
      <c r="T514" s="165"/>
      <c r="AT514" s="160" t="s">
        <v>184</v>
      </c>
      <c r="AU514" s="160" t="s">
        <v>88</v>
      </c>
      <c r="AV514" s="12" t="s">
        <v>88</v>
      </c>
      <c r="AW514" s="12" t="s">
        <v>31</v>
      </c>
      <c r="AX514" s="12" t="s">
        <v>75</v>
      </c>
      <c r="AY514" s="160" t="s">
        <v>177</v>
      </c>
    </row>
    <row r="515" spans="2:65" s="13" customFormat="1">
      <c r="B515" s="166"/>
      <c r="D515" s="159" t="s">
        <v>184</v>
      </c>
      <c r="E515" s="167" t="s">
        <v>1</v>
      </c>
      <c r="F515" s="168" t="s">
        <v>186</v>
      </c>
      <c r="H515" s="169">
        <v>90</v>
      </c>
      <c r="I515" s="170"/>
      <c r="L515" s="166"/>
      <c r="M515" s="171"/>
      <c r="T515" s="172"/>
      <c r="AT515" s="167" t="s">
        <v>184</v>
      </c>
      <c r="AU515" s="167" t="s">
        <v>88</v>
      </c>
      <c r="AV515" s="13" t="s">
        <v>183</v>
      </c>
      <c r="AW515" s="13" t="s">
        <v>31</v>
      </c>
      <c r="AX515" s="13" t="s">
        <v>82</v>
      </c>
      <c r="AY515" s="167" t="s">
        <v>177</v>
      </c>
    </row>
    <row r="516" spans="2:65" s="1" customFormat="1" ht="24.15" customHeight="1">
      <c r="B516" s="143"/>
      <c r="C516" s="144" t="s">
        <v>490</v>
      </c>
      <c r="D516" s="144" t="s">
        <v>179</v>
      </c>
      <c r="E516" s="145" t="s">
        <v>739</v>
      </c>
      <c r="F516" s="146" t="s">
        <v>740</v>
      </c>
      <c r="G516" s="147" t="s">
        <v>618</v>
      </c>
      <c r="H516" s="149"/>
      <c r="I516" s="149"/>
      <c r="J516" s="150">
        <f>ROUND(I516*H516,2)</f>
        <v>0</v>
      </c>
      <c r="K516" s="151"/>
      <c r="L516" s="32"/>
      <c r="M516" s="152" t="s">
        <v>1</v>
      </c>
      <c r="N516" s="153" t="s">
        <v>41</v>
      </c>
      <c r="P516" s="154">
        <f>O516*H516</f>
        <v>0</v>
      </c>
      <c r="Q516" s="154">
        <v>0</v>
      </c>
      <c r="R516" s="154">
        <f>Q516*H516</f>
        <v>0</v>
      </c>
      <c r="S516" s="154">
        <v>0</v>
      </c>
      <c r="T516" s="155">
        <f>S516*H516</f>
        <v>0</v>
      </c>
      <c r="AR516" s="156" t="s">
        <v>229</v>
      </c>
      <c r="AT516" s="156" t="s">
        <v>179</v>
      </c>
      <c r="AU516" s="156" t="s">
        <v>88</v>
      </c>
      <c r="AY516" s="17" t="s">
        <v>177</v>
      </c>
      <c r="BE516" s="157">
        <f>IF(N516="základná",J516,0)</f>
        <v>0</v>
      </c>
      <c r="BF516" s="157">
        <f>IF(N516="znížená",J516,0)</f>
        <v>0</v>
      </c>
      <c r="BG516" s="157">
        <f>IF(N516="zákl. prenesená",J516,0)</f>
        <v>0</v>
      </c>
      <c r="BH516" s="157">
        <f>IF(N516="zníž. prenesená",J516,0)</f>
        <v>0</v>
      </c>
      <c r="BI516" s="157">
        <f>IF(N516="nulová",J516,0)</f>
        <v>0</v>
      </c>
      <c r="BJ516" s="17" t="s">
        <v>88</v>
      </c>
      <c r="BK516" s="157">
        <f>ROUND(I516*H516,2)</f>
        <v>0</v>
      </c>
      <c r="BL516" s="17" t="s">
        <v>229</v>
      </c>
      <c r="BM516" s="156" t="s">
        <v>741</v>
      </c>
    </row>
    <row r="517" spans="2:65" s="1" customFormat="1" ht="24.15" customHeight="1">
      <c r="B517" s="143"/>
      <c r="C517" s="144" t="s">
        <v>742</v>
      </c>
      <c r="D517" s="144" t="s">
        <v>179</v>
      </c>
      <c r="E517" s="145" t="s">
        <v>743</v>
      </c>
      <c r="F517" s="146" t="s">
        <v>744</v>
      </c>
      <c r="G517" s="147" t="s">
        <v>618</v>
      </c>
      <c r="H517" s="149"/>
      <c r="I517" s="149"/>
      <c r="J517" s="150">
        <f>ROUND(I517*H517,2)</f>
        <v>0</v>
      </c>
      <c r="K517" s="151"/>
      <c r="L517" s="32"/>
      <c r="M517" s="152" t="s">
        <v>1</v>
      </c>
      <c r="N517" s="153" t="s">
        <v>41</v>
      </c>
      <c r="P517" s="154">
        <f>O517*H517</f>
        <v>0</v>
      </c>
      <c r="Q517" s="154">
        <v>0</v>
      </c>
      <c r="R517" s="154">
        <f>Q517*H517</f>
        <v>0</v>
      </c>
      <c r="S517" s="154">
        <v>0</v>
      </c>
      <c r="T517" s="155">
        <f>S517*H517</f>
        <v>0</v>
      </c>
      <c r="AR517" s="156" t="s">
        <v>229</v>
      </c>
      <c r="AT517" s="156" t="s">
        <v>179</v>
      </c>
      <c r="AU517" s="156" t="s">
        <v>88</v>
      </c>
      <c r="AY517" s="17" t="s">
        <v>177</v>
      </c>
      <c r="BE517" s="157">
        <f>IF(N517="základná",J517,0)</f>
        <v>0</v>
      </c>
      <c r="BF517" s="157">
        <f>IF(N517="znížená",J517,0)</f>
        <v>0</v>
      </c>
      <c r="BG517" s="157">
        <f>IF(N517="zákl. prenesená",J517,0)</f>
        <v>0</v>
      </c>
      <c r="BH517" s="157">
        <f>IF(N517="zníž. prenesená",J517,0)</f>
        <v>0</v>
      </c>
      <c r="BI517" s="157">
        <f>IF(N517="nulová",J517,0)</f>
        <v>0</v>
      </c>
      <c r="BJ517" s="17" t="s">
        <v>88</v>
      </c>
      <c r="BK517" s="157">
        <f>ROUND(I517*H517,2)</f>
        <v>0</v>
      </c>
      <c r="BL517" s="17" t="s">
        <v>229</v>
      </c>
      <c r="BM517" s="156" t="s">
        <v>745</v>
      </c>
    </row>
    <row r="518" spans="2:65" s="11" customFormat="1" ht="22.95" customHeight="1">
      <c r="B518" s="131"/>
      <c r="D518" s="132" t="s">
        <v>74</v>
      </c>
      <c r="E518" s="141" t="s">
        <v>746</v>
      </c>
      <c r="F518" s="141" t="s">
        <v>747</v>
      </c>
      <c r="I518" s="134"/>
      <c r="J518" s="142">
        <f>BK518</f>
        <v>0</v>
      </c>
      <c r="L518" s="131"/>
      <c r="M518" s="136"/>
      <c r="P518" s="137">
        <f>SUM(P519:P632)</f>
        <v>0</v>
      </c>
      <c r="R518" s="137">
        <f>SUM(R519:R632)</f>
        <v>2.3575285000000004</v>
      </c>
      <c r="T518" s="138">
        <f>SUM(T519:T632)</f>
        <v>0</v>
      </c>
      <c r="AR518" s="132" t="s">
        <v>88</v>
      </c>
      <c r="AT518" s="139" t="s">
        <v>74</v>
      </c>
      <c r="AU518" s="139" t="s">
        <v>82</v>
      </c>
      <c r="AY518" s="132" t="s">
        <v>177</v>
      </c>
      <c r="BK518" s="140">
        <f>SUM(BK519:BK632)</f>
        <v>0</v>
      </c>
    </row>
    <row r="519" spans="2:65" s="1" customFormat="1" ht="37.950000000000003" customHeight="1">
      <c r="B519" s="143"/>
      <c r="C519" s="186" t="s">
        <v>496</v>
      </c>
      <c r="D519" s="186" t="s">
        <v>444</v>
      </c>
      <c r="E519" s="187" t="s">
        <v>748</v>
      </c>
      <c r="F519" s="188" t="s">
        <v>749</v>
      </c>
      <c r="G519" s="189" t="s">
        <v>260</v>
      </c>
      <c r="H519" s="190">
        <v>1</v>
      </c>
      <c r="I519" s="191"/>
      <c r="J519" s="192">
        <f>ROUND(I519*H519,2)</f>
        <v>0</v>
      </c>
      <c r="K519" s="193"/>
      <c r="L519" s="194"/>
      <c r="M519" s="195" t="s">
        <v>1</v>
      </c>
      <c r="N519" s="196" t="s">
        <v>41</v>
      </c>
      <c r="P519" s="154">
        <f>O519*H519</f>
        <v>0</v>
      </c>
      <c r="Q519" s="154">
        <v>0</v>
      </c>
      <c r="R519" s="154">
        <f>Q519*H519</f>
        <v>0</v>
      </c>
      <c r="S519" s="154">
        <v>0</v>
      </c>
      <c r="T519" s="155">
        <f>S519*H519</f>
        <v>0</v>
      </c>
      <c r="AR519" s="156" t="s">
        <v>264</v>
      </c>
      <c r="AT519" s="156" t="s">
        <v>444</v>
      </c>
      <c r="AU519" s="156" t="s">
        <v>88</v>
      </c>
      <c r="AY519" s="17" t="s">
        <v>177</v>
      </c>
      <c r="BE519" s="157">
        <f>IF(N519="základná",J519,0)</f>
        <v>0</v>
      </c>
      <c r="BF519" s="157">
        <f>IF(N519="znížená",J519,0)</f>
        <v>0</v>
      </c>
      <c r="BG519" s="157">
        <f>IF(N519="zákl. prenesená",J519,0)</f>
        <v>0</v>
      </c>
      <c r="BH519" s="157">
        <f>IF(N519="zníž. prenesená",J519,0)</f>
        <v>0</v>
      </c>
      <c r="BI519" s="157">
        <f>IF(N519="nulová",J519,0)</f>
        <v>0</v>
      </c>
      <c r="BJ519" s="17" t="s">
        <v>88</v>
      </c>
      <c r="BK519" s="157">
        <f>ROUND(I519*H519,2)</f>
        <v>0</v>
      </c>
      <c r="BL519" s="17" t="s">
        <v>229</v>
      </c>
      <c r="BM519" s="156" t="s">
        <v>750</v>
      </c>
    </row>
    <row r="520" spans="2:65" s="12" customFormat="1">
      <c r="B520" s="158"/>
      <c r="D520" s="159" t="s">
        <v>184</v>
      </c>
      <c r="E520" s="160" t="s">
        <v>1</v>
      </c>
      <c r="F520" s="161" t="s">
        <v>751</v>
      </c>
      <c r="H520" s="162">
        <v>1</v>
      </c>
      <c r="I520" s="163"/>
      <c r="L520" s="158"/>
      <c r="M520" s="164"/>
      <c r="T520" s="165"/>
      <c r="AT520" s="160" t="s">
        <v>184</v>
      </c>
      <c r="AU520" s="160" t="s">
        <v>88</v>
      </c>
      <c r="AV520" s="12" t="s">
        <v>88</v>
      </c>
      <c r="AW520" s="12" t="s">
        <v>31</v>
      </c>
      <c r="AX520" s="12" t="s">
        <v>75</v>
      </c>
      <c r="AY520" s="160" t="s">
        <v>177</v>
      </c>
    </row>
    <row r="521" spans="2:65" s="13" customFormat="1">
      <c r="B521" s="166"/>
      <c r="D521" s="159" t="s">
        <v>184</v>
      </c>
      <c r="E521" s="167" t="s">
        <v>1</v>
      </c>
      <c r="F521" s="168" t="s">
        <v>186</v>
      </c>
      <c r="H521" s="169">
        <v>1</v>
      </c>
      <c r="I521" s="170"/>
      <c r="L521" s="166"/>
      <c r="M521" s="171"/>
      <c r="T521" s="172"/>
      <c r="AT521" s="167" t="s">
        <v>184</v>
      </c>
      <c r="AU521" s="167" t="s">
        <v>88</v>
      </c>
      <c r="AV521" s="13" t="s">
        <v>183</v>
      </c>
      <c r="AW521" s="13" t="s">
        <v>31</v>
      </c>
      <c r="AX521" s="13" t="s">
        <v>82</v>
      </c>
      <c r="AY521" s="167" t="s">
        <v>177</v>
      </c>
    </row>
    <row r="522" spans="2:65" s="1" customFormat="1" ht="37.950000000000003" customHeight="1">
      <c r="B522" s="143"/>
      <c r="C522" s="186" t="s">
        <v>752</v>
      </c>
      <c r="D522" s="186" t="s">
        <v>444</v>
      </c>
      <c r="E522" s="187" t="s">
        <v>753</v>
      </c>
      <c r="F522" s="188" t="s">
        <v>754</v>
      </c>
      <c r="G522" s="189" t="s">
        <v>260</v>
      </c>
      <c r="H522" s="190">
        <v>1</v>
      </c>
      <c r="I522" s="191"/>
      <c r="J522" s="192">
        <f>ROUND(I522*H522,2)</f>
        <v>0</v>
      </c>
      <c r="K522" s="193"/>
      <c r="L522" s="194"/>
      <c r="M522" s="195" t="s">
        <v>1</v>
      </c>
      <c r="N522" s="196" t="s">
        <v>41</v>
      </c>
      <c r="P522" s="154">
        <f>O522*H522</f>
        <v>0</v>
      </c>
      <c r="Q522" s="154">
        <v>0</v>
      </c>
      <c r="R522" s="154">
        <f>Q522*H522</f>
        <v>0</v>
      </c>
      <c r="S522" s="154">
        <v>0</v>
      </c>
      <c r="T522" s="155">
        <f>S522*H522</f>
        <v>0</v>
      </c>
      <c r="AR522" s="156" t="s">
        <v>264</v>
      </c>
      <c r="AT522" s="156" t="s">
        <v>444</v>
      </c>
      <c r="AU522" s="156" t="s">
        <v>88</v>
      </c>
      <c r="AY522" s="17" t="s">
        <v>177</v>
      </c>
      <c r="BE522" s="157">
        <f>IF(N522="základná",J522,0)</f>
        <v>0</v>
      </c>
      <c r="BF522" s="157">
        <f>IF(N522="znížená",J522,0)</f>
        <v>0</v>
      </c>
      <c r="BG522" s="157">
        <f>IF(N522="zákl. prenesená",J522,0)</f>
        <v>0</v>
      </c>
      <c r="BH522" s="157">
        <f>IF(N522="zníž. prenesená",J522,0)</f>
        <v>0</v>
      </c>
      <c r="BI522" s="157">
        <f>IF(N522="nulová",J522,0)</f>
        <v>0</v>
      </c>
      <c r="BJ522" s="17" t="s">
        <v>88</v>
      </c>
      <c r="BK522" s="157">
        <f>ROUND(I522*H522,2)</f>
        <v>0</v>
      </c>
      <c r="BL522" s="17" t="s">
        <v>229</v>
      </c>
      <c r="BM522" s="156" t="s">
        <v>755</v>
      </c>
    </row>
    <row r="523" spans="2:65" s="12" customFormat="1">
      <c r="B523" s="158"/>
      <c r="D523" s="159" t="s">
        <v>184</v>
      </c>
      <c r="E523" s="160" t="s">
        <v>1</v>
      </c>
      <c r="F523" s="161" t="s">
        <v>756</v>
      </c>
      <c r="H523" s="162">
        <v>1</v>
      </c>
      <c r="I523" s="163"/>
      <c r="L523" s="158"/>
      <c r="M523" s="164"/>
      <c r="T523" s="165"/>
      <c r="AT523" s="160" t="s">
        <v>184</v>
      </c>
      <c r="AU523" s="160" t="s">
        <v>88</v>
      </c>
      <c r="AV523" s="12" t="s">
        <v>88</v>
      </c>
      <c r="AW523" s="12" t="s">
        <v>31</v>
      </c>
      <c r="AX523" s="12" t="s">
        <v>75</v>
      </c>
      <c r="AY523" s="160" t="s">
        <v>177</v>
      </c>
    </row>
    <row r="524" spans="2:65" s="13" customFormat="1">
      <c r="B524" s="166"/>
      <c r="D524" s="159" t="s">
        <v>184</v>
      </c>
      <c r="E524" s="167" t="s">
        <v>1</v>
      </c>
      <c r="F524" s="168" t="s">
        <v>186</v>
      </c>
      <c r="H524" s="169">
        <v>1</v>
      </c>
      <c r="I524" s="170"/>
      <c r="L524" s="166"/>
      <c r="M524" s="171"/>
      <c r="T524" s="172"/>
      <c r="AT524" s="167" t="s">
        <v>184</v>
      </c>
      <c r="AU524" s="167" t="s">
        <v>88</v>
      </c>
      <c r="AV524" s="13" t="s">
        <v>183</v>
      </c>
      <c r="AW524" s="13" t="s">
        <v>31</v>
      </c>
      <c r="AX524" s="13" t="s">
        <v>82</v>
      </c>
      <c r="AY524" s="167" t="s">
        <v>177</v>
      </c>
    </row>
    <row r="525" spans="2:65" s="1" customFormat="1" ht="37.950000000000003" customHeight="1">
      <c r="B525" s="143"/>
      <c r="C525" s="186" t="s">
        <v>500</v>
      </c>
      <c r="D525" s="186" t="s">
        <v>444</v>
      </c>
      <c r="E525" s="187" t="s">
        <v>757</v>
      </c>
      <c r="F525" s="188" t="s">
        <v>758</v>
      </c>
      <c r="G525" s="189" t="s">
        <v>260</v>
      </c>
      <c r="H525" s="190">
        <v>1</v>
      </c>
      <c r="I525" s="191"/>
      <c r="J525" s="192">
        <f>ROUND(I525*H525,2)</f>
        <v>0</v>
      </c>
      <c r="K525" s="193"/>
      <c r="L525" s="194"/>
      <c r="M525" s="195" t="s">
        <v>1</v>
      </c>
      <c r="N525" s="196" t="s">
        <v>41</v>
      </c>
      <c r="P525" s="154">
        <f>O525*H525</f>
        <v>0</v>
      </c>
      <c r="Q525" s="154">
        <v>0</v>
      </c>
      <c r="R525" s="154">
        <f>Q525*H525</f>
        <v>0</v>
      </c>
      <c r="S525" s="154">
        <v>0</v>
      </c>
      <c r="T525" s="155">
        <f>S525*H525</f>
        <v>0</v>
      </c>
      <c r="AR525" s="156" t="s">
        <v>264</v>
      </c>
      <c r="AT525" s="156" t="s">
        <v>444</v>
      </c>
      <c r="AU525" s="156" t="s">
        <v>88</v>
      </c>
      <c r="AY525" s="17" t="s">
        <v>177</v>
      </c>
      <c r="BE525" s="157">
        <f>IF(N525="základná",J525,0)</f>
        <v>0</v>
      </c>
      <c r="BF525" s="157">
        <f>IF(N525="znížená",J525,0)</f>
        <v>0</v>
      </c>
      <c r="BG525" s="157">
        <f>IF(N525="zákl. prenesená",J525,0)</f>
        <v>0</v>
      </c>
      <c r="BH525" s="157">
        <f>IF(N525="zníž. prenesená",J525,0)</f>
        <v>0</v>
      </c>
      <c r="BI525" s="157">
        <f>IF(N525="nulová",J525,0)</f>
        <v>0</v>
      </c>
      <c r="BJ525" s="17" t="s">
        <v>88</v>
      </c>
      <c r="BK525" s="157">
        <f>ROUND(I525*H525,2)</f>
        <v>0</v>
      </c>
      <c r="BL525" s="17" t="s">
        <v>229</v>
      </c>
      <c r="BM525" s="156" t="s">
        <v>759</v>
      </c>
    </row>
    <row r="526" spans="2:65" s="12" customFormat="1">
      <c r="B526" s="158"/>
      <c r="D526" s="159" t="s">
        <v>184</v>
      </c>
      <c r="E526" s="160" t="s">
        <v>1</v>
      </c>
      <c r="F526" s="161" t="s">
        <v>760</v>
      </c>
      <c r="H526" s="162">
        <v>1</v>
      </c>
      <c r="I526" s="163"/>
      <c r="L526" s="158"/>
      <c r="M526" s="164"/>
      <c r="T526" s="165"/>
      <c r="AT526" s="160" t="s">
        <v>184</v>
      </c>
      <c r="AU526" s="160" t="s">
        <v>88</v>
      </c>
      <c r="AV526" s="12" t="s">
        <v>88</v>
      </c>
      <c r="AW526" s="12" t="s">
        <v>31</v>
      </c>
      <c r="AX526" s="12" t="s">
        <v>75</v>
      </c>
      <c r="AY526" s="160" t="s">
        <v>177</v>
      </c>
    </row>
    <row r="527" spans="2:65" s="13" customFormat="1">
      <c r="B527" s="166"/>
      <c r="D527" s="159" t="s">
        <v>184</v>
      </c>
      <c r="E527" s="167" t="s">
        <v>1</v>
      </c>
      <c r="F527" s="168" t="s">
        <v>186</v>
      </c>
      <c r="H527" s="169">
        <v>1</v>
      </c>
      <c r="I527" s="170"/>
      <c r="L527" s="166"/>
      <c r="M527" s="171"/>
      <c r="T527" s="172"/>
      <c r="AT527" s="167" t="s">
        <v>184</v>
      </c>
      <c r="AU527" s="167" t="s">
        <v>88</v>
      </c>
      <c r="AV527" s="13" t="s">
        <v>183</v>
      </c>
      <c r="AW527" s="13" t="s">
        <v>31</v>
      </c>
      <c r="AX527" s="13" t="s">
        <v>82</v>
      </c>
      <c r="AY527" s="167" t="s">
        <v>177</v>
      </c>
    </row>
    <row r="528" spans="2:65" s="1" customFormat="1" ht="37.950000000000003" customHeight="1">
      <c r="B528" s="143"/>
      <c r="C528" s="186" t="s">
        <v>761</v>
      </c>
      <c r="D528" s="186" t="s">
        <v>444</v>
      </c>
      <c r="E528" s="187" t="s">
        <v>762</v>
      </c>
      <c r="F528" s="188" t="s">
        <v>763</v>
      </c>
      <c r="G528" s="189" t="s">
        <v>260</v>
      </c>
      <c r="H528" s="190">
        <v>1</v>
      </c>
      <c r="I528" s="191"/>
      <c r="J528" s="192">
        <f>ROUND(I528*H528,2)</f>
        <v>0</v>
      </c>
      <c r="K528" s="193"/>
      <c r="L528" s="194"/>
      <c r="M528" s="195" t="s">
        <v>1</v>
      </c>
      <c r="N528" s="196" t="s">
        <v>41</v>
      </c>
      <c r="P528" s="154">
        <f>O528*H528</f>
        <v>0</v>
      </c>
      <c r="Q528" s="154">
        <v>0</v>
      </c>
      <c r="R528" s="154">
        <f>Q528*H528</f>
        <v>0</v>
      </c>
      <c r="S528" s="154">
        <v>0</v>
      </c>
      <c r="T528" s="155">
        <f>S528*H528</f>
        <v>0</v>
      </c>
      <c r="AR528" s="156" t="s">
        <v>264</v>
      </c>
      <c r="AT528" s="156" t="s">
        <v>444</v>
      </c>
      <c r="AU528" s="156" t="s">
        <v>88</v>
      </c>
      <c r="AY528" s="17" t="s">
        <v>177</v>
      </c>
      <c r="BE528" s="157">
        <f>IF(N528="základná",J528,0)</f>
        <v>0</v>
      </c>
      <c r="BF528" s="157">
        <f>IF(N528="znížená",J528,0)</f>
        <v>0</v>
      </c>
      <c r="BG528" s="157">
        <f>IF(N528="zákl. prenesená",J528,0)</f>
        <v>0</v>
      </c>
      <c r="BH528" s="157">
        <f>IF(N528="zníž. prenesená",J528,0)</f>
        <v>0</v>
      </c>
      <c r="BI528" s="157">
        <f>IF(N528="nulová",J528,0)</f>
        <v>0</v>
      </c>
      <c r="BJ528" s="17" t="s">
        <v>88</v>
      </c>
      <c r="BK528" s="157">
        <f>ROUND(I528*H528,2)</f>
        <v>0</v>
      </c>
      <c r="BL528" s="17" t="s">
        <v>229</v>
      </c>
      <c r="BM528" s="156" t="s">
        <v>764</v>
      </c>
    </row>
    <row r="529" spans="2:65" s="12" customFormat="1">
      <c r="B529" s="158"/>
      <c r="D529" s="159" t="s">
        <v>184</v>
      </c>
      <c r="E529" s="160" t="s">
        <v>1</v>
      </c>
      <c r="F529" s="161" t="s">
        <v>765</v>
      </c>
      <c r="H529" s="162">
        <v>1</v>
      </c>
      <c r="I529" s="163"/>
      <c r="L529" s="158"/>
      <c r="M529" s="164"/>
      <c r="T529" s="165"/>
      <c r="AT529" s="160" t="s">
        <v>184</v>
      </c>
      <c r="AU529" s="160" t="s">
        <v>88</v>
      </c>
      <c r="AV529" s="12" t="s">
        <v>88</v>
      </c>
      <c r="AW529" s="12" t="s">
        <v>31</v>
      </c>
      <c r="AX529" s="12" t="s">
        <v>75</v>
      </c>
      <c r="AY529" s="160" t="s">
        <v>177</v>
      </c>
    </row>
    <row r="530" spans="2:65" s="13" customFormat="1">
      <c r="B530" s="166"/>
      <c r="D530" s="159" t="s">
        <v>184</v>
      </c>
      <c r="E530" s="167" t="s">
        <v>1</v>
      </c>
      <c r="F530" s="168" t="s">
        <v>186</v>
      </c>
      <c r="H530" s="169">
        <v>1</v>
      </c>
      <c r="I530" s="170"/>
      <c r="L530" s="166"/>
      <c r="M530" s="171"/>
      <c r="T530" s="172"/>
      <c r="AT530" s="167" t="s">
        <v>184</v>
      </c>
      <c r="AU530" s="167" t="s">
        <v>88</v>
      </c>
      <c r="AV530" s="13" t="s">
        <v>183</v>
      </c>
      <c r="AW530" s="13" t="s">
        <v>31</v>
      </c>
      <c r="AX530" s="13" t="s">
        <v>82</v>
      </c>
      <c r="AY530" s="167" t="s">
        <v>177</v>
      </c>
    </row>
    <row r="531" spans="2:65" s="1" customFormat="1" ht="37.950000000000003" customHeight="1">
      <c r="B531" s="143"/>
      <c r="C531" s="186" t="s">
        <v>505</v>
      </c>
      <c r="D531" s="186" t="s">
        <v>444</v>
      </c>
      <c r="E531" s="187" t="s">
        <v>766</v>
      </c>
      <c r="F531" s="188" t="s">
        <v>767</v>
      </c>
      <c r="G531" s="189" t="s">
        <v>260</v>
      </c>
      <c r="H531" s="190">
        <v>1</v>
      </c>
      <c r="I531" s="191"/>
      <c r="J531" s="192">
        <f>ROUND(I531*H531,2)</f>
        <v>0</v>
      </c>
      <c r="K531" s="193"/>
      <c r="L531" s="194"/>
      <c r="M531" s="195" t="s">
        <v>1</v>
      </c>
      <c r="N531" s="196" t="s">
        <v>41</v>
      </c>
      <c r="P531" s="154">
        <f>O531*H531</f>
        <v>0</v>
      </c>
      <c r="Q531" s="154">
        <v>0</v>
      </c>
      <c r="R531" s="154">
        <f>Q531*H531</f>
        <v>0</v>
      </c>
      <c r="S531" s="154">
        <v>0</v>
      </c>
      <c r="T531" s="155">
        <f>S531*H531</f>
        <v>0</v>
      </c>
      <c r="AR531" s="156" t="s">
        <v>264</v>
      </c>
      <c r="AT531" s="156" t="s">
        <v>444</v>
      </c>
      <c r="AU531" s="156" t="s">
        <v>88</v>
      </c>
      <c r="AY531" s="17" t="s">
        <v>177</v>
      </c>
      <c r="BE531" s="157">
        <f>IF(N531="základná",J531,0)</f>
        <v>0</v>
      </c>
      <c r="BF531" s="157">
        <f>IF(N531="znížená",J531,0)</f>
        <v>0</v>
      </c>
      <c r="BG531" s="157">
        <f>IF(N531="zákl. prenesená",J531,0)</f>
        <v>0</v>
      </c>
      <c r="BH531" s="157">
        <f>IF(N531="zníž. prenesená",J531,0)</f>
        <v>0</v>
      </c>
      <c r="BI531" s="157">
        <f>IF(N531="nulová",J531,0)</f>
        <v>0</v>
      </c>
      <c r="BJ531" s="17" t="s">
        <v>88</v>
      </c>
      <c r="BK531" s="157">
        <f>ROUND(I531*H531,2)</f>
        <v>0</v>
      </c>
      <c r="BL531" s="17" t="s">
        <v>229</v>
      </c>
      <c r="BM531" s="156" t="s">
        <v>768</v>
      </c>
    </row>
    <row r="532" spans="2:65" s="12" customFormat="1">
      <c r="B532" s="158"/>
      <c r="D532" s="159" t="s">
        <v>184</v>
      </c>
      <c r="E532" s="160" t="s">
        <v>1</v>
      </c>
      <c r="F532" s="161" t="s">
        <v>769</v>
      </c>
      <c r="H532" s="162">
        <v>1</v>
      </c>
      <c r="I532" s="163"/>
      <c r="L532" s="158"/>
      <c r="M532" s="164"/>
      <c r="T532" s="165"/>
      <c r="AT532" s="160" t="s">
        <v>184</v>
      </c>
      <c r="AU532" s="160" t="s">
        <v>88</v>
      </c>
      <c r="AV532" s="12" t="s">
        <v>88</v>
      </c>
      <c r="AW532" s="12" t="s">
        <v>31</v>
      </c>
      <c r="AX532" s="12" t="s">
        <v>75</v>
      </c>
      <c r="AY532" s="160" t="s">
        <v>177</v>
      </c>
    </row>
    <row r="533" spans="2:65" s="13" customFormat="1">
      <c r="B533" s="166"/>
      <c r="D533" s="159" t="s">
        <v>184</v>
      </c>
      <c r="E533" s="167" t="s">
        <v>1</v>
      </c>
      <c r="F533" s="168" t="s">
        <v>186</v>
      </c>
      <c r="H533" s="169">
        <v>1</v>
      </c>
      <c r="I533" s="170"/>
      <c r="L533" s="166"/>
      <c r="M533" s="171"/>
      <c r="T533" s="172"/>
      <c r="AT533" s="167" t="s">
        <v>184</v>
      </c>
      <c r="AU533" s="167" t="s">
        <v>88</v>
      </c>
      <c r="AV533" s="13" t="s">
        <v>183</v>
      </c>
      <c r="AW533" s="13" t="s">
        <v>31</v>
      </c>
      <c r="AX533" s="13" t="s">
        <v>82</v>
      </c>
      <c r="AY533" s="167" t="s">
        <v>177</v>
      </c>
    </row>
    <row r="534" spans="2:65" s="1" customFormat="1" ht="49.2" customHeight="1">
      <c r="B534" s="143"/>
      <c r="C534" s="186" t="s">
        <v>770</v>
      </c>
      <c r="D534" s="186" t="s">
        <v>444</v>
      </c>
      <c r="E534" s="187" t="s">
        <v>771</v>
      </c>
      <c r="F534" s="188" t="s">
        <v>772</v>
      </c>
      <c r="G534" s="189" t="s">
        <v>260</v>
      </c>
      <c r="H534" s="190">
        <v>1</v>
      </c>
      <c r="I534" s="191"/>
      <c r="J534" s="192">
        <f>ROUND(I534*H534,2)</f>
        <v>0</v>
      </c>
      <c r="K534" s="193"/>
      <c r="L534" s="194"/>
      <c r="M534" s="195" t="s">
        <v>1</v>
      </c>
      <c r="N534" s="196" t="s">
        <v>41</v>
      </c>
      <c r="P534" s="154">
        <f>O534*H534</f>
        <v>0</v>
      </c>
      <c r="Q534" s="154">
        <v>0</v>
      </c>
      <c r="R534" s="154">
        <f>Q534*H534</f>
        <v>0</v>
      </c>
      <c r="S534" s="154">
        <v>0</v>
      </c>
      <c r="T534" s="155">
        <f>S534*H534</f>
        <v>0</v>
      </c>
      <c r="AR534" s="156" t="s">
        <v>264</v>
      </c>
      <c r="AT534" s="156" t="s">
        <v>444</v>
      </c>
      <c r="AU534" s="156" t="s">
        <v>88</v>
      </c>
      <c r="AY534" s="17" t="s">
        <v>177</v>
      </c>
      <c r="BE534" s="157">
        <f>IF(N534="základná",J534,0)</f>
        <v>0</v>
      </c>
      <c r="BF534" s="157">
        <f>IF(N534="znížená",J534,0)</f>
        <v>0</v>
      </c>
      <c r="BG534" s="157">
        <f>IF(N534="zákl. prenesená",J534,0)</f>
        <v>0</v>
      </c>
      <c r="BH534" s="157">
        <f>IF(N534="zníž. prenesená",J534,0)</f>
        <v>0</v>
      </c>
      <c r="BI534" s="157">
        <f>IF(N534="nulová",J534,0)</f>
        <v>0</v>
      </c>
      <c r="BJ534" s="17" t="s">
        <v>88</v>
      </c>
      <c r="BK534" s="157">
        <f>ROUND(I534*H534,2)</f>
        <v>0</v>
      </c>
      <c r="BL534" s="17" t="s">
        <v>229</v>
      </c>
      <c r="BM534" s="156" t="s">
        <v>773</v>
      </c>
    </row>
    <row r="535" spans="2:65" s="12" customFormat="1">
      <c r="B535" s="158"/>
      <c r="D535" s="159" t="s">
        <v>184</v>
      </c>
      <c r="E535" s="160" t="s">
        <v>1</v>
      </c>
      <c r="F535" s="161" t="s">
        <v>774</v>
      </c>
      <c r="H535" s="162">
        <v>1</v>
      </c>
      <c r="I535" s="163"/>
      <c r="L535" s="158"/>
      <c r="M535" s="164"/>
      <c r="T535" s="165"/>
      <c r="AT535" s="160" t="s">
        <v>184</v>
      </c>
      <c r="AU535" s="160" t="s">
        <v>88</v>
      </c>
      <c r="AV535" s="12" t="s">
        <v>88</v>
      </c>
      <c r="AW535" s="12" t="s">
        <v>31</v>
      </c>
      <c r="AX535" s="12" t="s">
        <v>75</v>
      </c>
      <c r="AY535" s="160" t="s">
        <v>177</v>
      </c>
    </row>
    <row r="536" spans="2:65" s="13" customFormat="1">
      <c r="B536" s="166"/>
      <c r="D536" s="159" t="s">
        <v>184</v>
      </c>
      <c r="E536" s="167" t="s">
        <v>1</v>
      </c>
      <c r="F536" s="168" t="s">
        <v>186</v>
      </c>
      <c r="H536" s="169">
        <v>1</v>
      </c>
      <c r="I536" s="170"/>
      <c r="L536" s="166"/>
      <c r="M536" s="171"/>
      <c r="T536" s="172"/>
      <c r="AT536" s="167" t="s">
        <v>184</v>
      </c>
      <c r="AU536" s="167" t="s">
        <v>88</v>
      </c>
      <c r="AV536" s="13" t="s">
        <v>183</v>
      </c>
      <c r="AW536" s="13" t="s">
        <v>31</v>
      </c>
      <c r="AX536" s="13" t="s">
        <v>82</v>
      </c>
      <c r="AY536" s="167" t="s">
        <v>177</v>
      </c>
    </row>
    <row r="537" spans="2:65" s="1" customFormat="1" ht="49.2" customHeight="1">
      <c r="B537" s="143"/>
      <c r="C537" s="186" t="s">
        <v>509</v>
      </c>
      <c r="D537" s="186" t="s">
        <v>444</v>
      </c>
      <c r="E537" s="187" t="s">
        <v>775</v>
      </c>
      <c r="F537" s="188" t="s">
        <v>776</v>
      </c>
      <c r="G537" s="189" t="s">
        <v>260</v>
      </c>
      <c r="H537" s="190">
        <v>1</v>
      </c>
      <c r="I537" s="191"/>
      <c r="J537" s="192">
        <f>ROUND(I537*H537,2)</f>
        <v>0</v>
      </c>
      <c r="K537" s="193"/>
      <c r="L537" s="194"/>
      <c r="M537" s="195" t="s">
        <v>1</v>
      </c>
      <c r="N537" s="196" t="s">
        <v>41</v>
      </c>
      <c r="P537" s="154">
        <f>O537*H537</f>
        <v>0</v>
      </c>
      <c r="Q537" s="154">
        <v>0</v>
      </c>
      <c r="R537" s="154">
        <f>Q537*H537</f>
        <v>0</v>
      </c>
      <c r="S537" s="154">
        <v>0</v>
      </c>
      <c r="T537" s="155">
        <f>S537*H537</f>
        <v>0</v>
      </c>
      <c r="AR537" s="156" t="s">
        <v>264</v>
      </c>
      <c r="AT537" s="156" t="s">
        <v>444</v>
      </c>
      <c r="AU537" s="156" t="s">
        <v>88</v>
      </c>
      <c r="AY537" s="17" t="s">
        <v>177</v>
      </c>
      <c r="BE537" s="157">
        <f>IF(N537="základná",J537,0)</f>
        <v>0</v>
      </c>
      <c r="BF537" s="157">
        <f>IF(N537="znížená",J537,0)</f>
        <v>0</v>
      </c>
      <c r="BG537" s="157">
        <f>IF(N537="zákl. prenesená",J537,0)</f>
        <v>0</v>
      </c>
      <c r="BH537" s="157">
        <f>IF(N537="zníž. prenesená",J537,0)</f>
        <v>0</v>
      </c>
      <c r="BI537" s="157">
        <f>IF(N537="nulová",J537,0)</f>
        <v>0</v>
      </c>
      <c r="BJ537" s="17" t="s">
        <v>88</v>
      </c>
      <c r="BK537" s="157">
        <f>ROUND(I537*H537,2)</f>
        <v>0</v>
      </c>
      <c r="BL537" s="17" t="s">
        <v>229</v>
      </c>
      <c r="BM537" s="156" t="s">
        <v>777</v>
      </c>
    </row>
    <row r="538" spans="2:65" s="12" customFormat="1">
      <c r="B538" s="158"/>
      <c r="D538" s="159" t="s">
        <v>184</v>
      </c>
      <c r="E538" s="160" t="s">
        <v>1</v>
      </c>
      <c r="F538" s="161" t="s">
        <v>778</v>
      </c>
      <c r="H538" s="162">
        <v>1</v>
      </c>
      <c r="I538" s="163"/>
      <c r="L538" s="158"/>
      <c r="M538" s="164"/>
      <c r="T538" s="165"/>
      <c r="AT538" s="160" t="s">
        <v>184</v>
      </c>
      <c r="AU538" s="160" t="s">
        <v>88</v>
      </c>
      <c r="AV538" s="12" t="s">
        <v>88</v>
      </c>
      <c r="AW538" s="12" t="s">
        <v>31</v>
      </c>
      <c r="AX538" s="12" t="s">
        <v>75</v>
      </c>
      <c r="AY538" s="160" t="s">
        <v>177</v>
      </c>
    </row>
    <row r="539" spans="2:65" s="13" customFormat="1">
      <c r="B539" s="166"/>
      <c r="D539" s="159" t="s">
        <v>184</v>
      </c>
      <c r="E539" s="167" t="s">
        <v>1</v>
      </c>
      <c r="F539" s="168" t="s">
        <v>186</v>
      </c>
      <c r="H539" s="169">
        <v>1</v>
      </c>
      <c r="I539" s="170"/>
      <c r="L539" s="166"/>
      <c r="M539" s="171"/>
      <c r="T539" s="172"/>
      <c r="AT539" s="167" t="s">
        <v>184</v>
      </c>
      <c r="AU539" s="167" t="s">
        <v>88</v>
      </c>
      <c r="AV539" s="13" t="s">
        <v>183</v>
      </c>
      <c r="AW539" s="13" t="s">
        <v>31</v>
      </c>
      <c r="AX539" s="13" t="s">
        <v>82</v>
      </c>
      <c r="AY539" s="167" t="s">
        <v>177</v>
      </c>
    </row>
    <row r="540" spans="2:65" s="1" customFormat="1" ht="24.15" customHeight="1">
      <c r="B540" s="143"/>
      <c r="C540" s="186" t="s">
        <v>779</v>
      </c>
      <c r="D540" s="186" t="s">
        <v>444</v>
      </c>
      <c r="E540" s="187" t="s">
        <v>780</v>
      </c>
      <c r="F540" s="188" t="s">
        <v>781</v>
      </c>
      <c r="G540" s="189" t="s">
        <v>782</v>
      </c>
      <c r="H540" s="190">
        <v>10.41</v>
      </c>
      <c r="I540" s="191"/>
      <c r="J540" s="192">
        <f>ROUND(I540*H540,2)</f>
        <v>0</v>
      </c>
      <c r="K540" s="193"/>
      <c r="L540" s="194"/>
      <c r="M540" s="195" t="s">
        <v>1</v>
      </c>
      <c r="N540" s="196" t="s">
        <v>41</v>
      </c>
      <c r="P540" s="154">
        <f>O540*H540</f>
        <v>0</v>
      </c>
      <c r="Q540" s="154">
        <v>0</v>
      </c>
      <c r="R540" s="154">
        <f>Q540*H540</f>
        <v>0</v>
      </c>
      <c r="S540" s="154">
        <v>0</v>
      </c>
      <c r="T540" s="155">
        <f>S540*H540</f>
        <v>0</v>
      </c>
      <c r="AR540" s="156" t="s">
        <v>264</v>
      </c>
      <c r="AT540" s="156" t="s">
        <v>444</v>
      </c>
      <c r="AU540" s="156" t="s">
        <v>88</v>
      </c>
      <c r="AY540" s="17" t="s">
        <v>177</v>
      </c>
      <c r="BE540" s="157">
        <f>IF(N540="základná",J540,0)</f>
        <v>0</v>
      </c>
      <c r="BF540" s="157">
        <f>IF(N540="znížená",J540,0)</f>
        <v>0</v>
      </c>
      <c r="BG540" s="157">
        <f>IF(N540="zákl. prenesená",J540,0)</f>
        <v>0</v>
      </c>
      <c r="BH540" s="157">
        <f>IF(N540="zníž. prenesená",J540,0)</f>
        <v>0</v>
      </c>
      <c r="BI540" s="157">
        <f>IF(N540="nulová",J540,0)</f>
        <v>0</v>
      </c>
      <c r="BJ540" s="17" t="s">
        <v>88</v>
      </c>
      <c r="BK540" s="157">
        <f>ROUND(I540*H540,2)</f>
        <v>0</v>
      </c>
      <c r="BL540" s="17" t="s">
        <v>229</v>
      </c>
      <c r="BM540" s="156" t="s">
        <v>783</v>
      </c>
    </row>
    <row r="541" spans="2:65" s="12" customFormat="1">
      <c r="B541" s="158"/>
      <c r="D541" s="159" t="s">
        <v>184</v>
      </c>
      <c r="E541" s="160" t="s">
        <v>1</v>
      </c>
      <c r="F541" s="161" t="s">
        <v>784</v>
      </c>
      <c r="H541" s="162">
        <v>10.41</v>
      </c>
      <c r="I541" s="163"/>
      <c r="L541" s="158"/>
      <c r="M541" s="164"/>
      <c r="T541" s="165"/>
      <c r="AT541" s="160" t="s">
        <v>184</v>
      </c>
      <c r="AU541" s="160" t="s">
        <v>88</v>
      </c>
      <c r="AV541" s="12" t="s">
        <v>88</v>
      </c>
      <c r="AW541" s="12" t="s">
        <v>31</v>
      </c>
      <c r="AX541" s="12" t="s">
        <v>75</v>
      </c>
      <c r="AY541" s="160" t="s">
        <v>177</v>
      </c>
    </row>
    <row r="542" spans="2:65" s="14" customFormat="1">
      <c r="B542" s="173"/>
      <c r="D542" s="159" t="s">
        <v>184</v>
      </c>
      <c r="E542" s="174" t="s">
        <v>1</v>
      </c>
      <c r="F542" s="175" t="s">
        <v>209</v>
      </c>
      <c r="H542" s="176">
        <v>10.41</v>
      </c>
      <c r="I542" s="177"/>
      <c r="L542" s="173"/>
      <c r="M542" s="178"/>
      <c r="T542" s="179"/>
      <c r="AT542" s="174" t="s">
        <v>184</v>
      </c>
      <c r="AU542" s="174" t="s">
        <v>88</v>
      </c>
      <c r="AV542" s="14" t="s">
        <v>191</v>
      </c>
      <c r="AW542" s="14" t="s">
        <v>31</v>
      </c>
      <c r="AX542" s="14" t="s">
        <v>75</v>
      </c>
      <c r="AY542" s="174" t="s">
        <v>177</v>
      </c>
    </row>
    <row r="543" spans="2:65" s="13" customFormat="1">
      <c r="B543" s="166"/>
      <c r="D543" s="159" t="s">
        <v>184</v>
      </c>
      <c r="E543" s="167" t="s">
        <v>1</v>
      </c>
      <c r="F543" s="168" t="s">
        <v>186</v>
      </c>
      <c r="H543" s="169">
        <v>10.41</v>
      </c>
      <c r="I543" s="170"/>
      <c r="L543" s="166"/>
      <c r="M543" s="171"/>
      <c r="T543" s="172"/>
      <c r="AT543" s="167" t="s">
        <v>184</v>
      </c>
      <c r="AU543" s="167" t="s">
        <v>88</v>
      </c>
      <c r="AV543" s="13" t="s">
        <v>183</v>
      </c>
      <c r="AW543" s="13" t="s">
        <v>31</v>
      </c>
      <c r="AX543" s="13" t="s">
        <v>82</v>
      </c>
      <c r="AY543" s="167" t="s">
        <v>177</v>
      </c>
    </row>
    <row r="544" spans="2:65" s="1" customFormat="1" ht="55.5" customHeight="1">
      <c r="B544" s="143"/>
      <c r="C544" s="186" t="s">
        <v>516</v>
      </c>
      <c r="D544" s="186" t="s">
        <v>444</v>
      </c>
      <c r="E544" s="187" t="s">
        <v>785</v>
      </c>
      <c r="F544" s="188" t="s">
        <v>786</v>
      </c>
      <c r="G544" s="189" t="s">
        <v>782</v>
      </c>
      <c r="H544" s="190">
        <v>35.85</v>
      </c>
      <c r="I544" s="191"/>
      <c r="J544" s="192">
        <f>ROUND(I544*H544,2)</f>
        <v>0</v>
      </c>
      <c r="K544" s="193"/>
      <c r="L544" s="194"/>
      <c r="M544" s="195" t="s">
        <v>1</v>
      </c>
      <c r="N544" s="196" t="s">
        <v>41</v>
      </c>
      <c r="P544" s="154">
        <f>O544*H544</f>
        <v>0</v>
      </c>
      <c r="Q544" s="154">
        <v>0</v>
      </c>
      <c r="R544" s="154">
        <f>Q544*H544</f>
        <v>0</v>
      </c>
      <c r="S544" s="154">
        <v>0</v>
      </c>
      <c r="T544" s="155">
        <f>S544*H544</f>
        <v>0</v>
      </c>
      <c r="AR544" s="156" t="s">
        <v>264</v>
      </c>
      <c r="AT544" s="156" t="s">
        <v>444</v>
      </c>
      <c r="AU544" s="156" t="s">
        <v>88</v>
      </c>
      <c r="AY544" s="17" t="s">
        <v>177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88</v>
      </c>
      <c r="BK544" s="157">
        <f>ROUND(I544*H544,2)</f>
        <v>0</v>
      </c>
      <c r="BL544" s="17" t="s">
        <v>229</v>
      </c>
      <c r="BM544" s="156" t="s">
        <v>787</v>
      </c>
    </row>
    <row r="545" spans="2:65" s="12" customFormat="1">
      <c r="B545" s="158"/>
      <c r="D545" s="159" t="s">
        <v>184</v>
      </c>
      <c r="E545" s="160" t="s">
        <v>1</v>
      </c>
      <c r="F545" s="161" t="s">
        <v>788</v>
      </c>
      <c r="H545" s="162">
        <v>35.85</v>
      </c>
      <c r="I545" s="163"/>
      <c r="L545" s="158"/>
      <c r="M545" s="164"/>
      <c r="T545" s="165"/>
      <c r="AT545" s="160" t="s">
        <v>184</v>
      </c>
      <c r="AU545" s="160" t="s">
        <v>88</v>
      </c>
      <c r="AV545" s="12" t="s">
        <v>88</v>
      </c>
      <c r="AW545" s="12" t="s">
        <v>31</v>
      </c>
      <c r="AX545" s="12" t="s">
        <v>75</v>
      </c>
      <c r="AY545" s="160" t="s">
        <v>177</v>
      </c>
    </row>
    <row r="546" spans="2:65" s="13" customFormat="1">
      <c r="B546" s="166"/>
      <c r="D546" s="159" t="s">
        <v>184</v>
      </c>
      <c r="E546" s="167" t="s">
        <v>1</v>
      </c>
      <c r="F546" s="168" t="s">
        <v>186</v>
      </c>
      <c r="H546" s="169">
        <v>35.85</v>
      </c>
      <c r="I546" s="170"/>
      <c r="L546" s="166"/>
      <c r="M546" s="171"/>
      <c r="T546" s="172"/>
      <c r="AT546" s="167" t="s">
        <v>184</v>
      </c>
      <c r="AU546" s="167" t="s">
        <v>88</v>
      </c>
      <c r="AV546" s="13" t="s">
        <v>183</v>
      </c>
      <c r="AW546" s="13" t="s">
        <v>31</v>
      </c>
      <c r="AX546" s="13" t="s">
        <v>82</v>
      </c>
      <c r="AY546" s="167" t="s">
        <v>177</v>
      </c>
    </row>
    <row r="547" spans="2:65" s="1" customFormat="1" ht="37.950000000000003" customHeight="1">
      <c r="B547" s="143"/>
      <c r="C547" s="186" t="s">
        <v>789</v>
      </c>
      <c r="D547" s="186" t="s">
        <v>444</v>
      </c>
      <c r="E547" s="187" t="s">
        <v>790</v>
      </c>
      <c r="F547" s="188" t="s">
        <v>791</v>
      </c>
      <c r="G547" s="189" t="s">
        <v>782</v>
      </c>
      <c r="H547" s="190">
        <v>0.95</v>
      </c>
      <c r="I547" s="191"/>
      <c r="J547" s="192">
        <f>ROUND(I547*H547,2)</f>
        <v>0</v>
      </c>
      <c r="K547" s="193"/>
      <c r="L547" s="194"/>
      <c r="M547" s="195" t="s">
        <v>1</v>
      </c>
      <c r="N547" s="196" t="s">
        <v>41</v>
      </c>
      <c r="P547" s="154">
        <f>O547*H547</f>
        <v>0</v>
      </c>
      <c r="Q547" s="154">
        <v>0</v>
      </c>
      <c r="R547" s="154">
        <f>Q547*H547</f>
        <v>0</v>
      </c>
      <c r="S547" s="154">
        <v>0</v>
      </c>
      <c r="T547" s="155">
        <f>S547*H547</f>
        <v>0</v>
      </c>
      <c r="AR547" s="156" t="s">
        <v>264</v>
      </c>
      <c r="AT547" s="156" t="s">
        <v>444</v>
      </c>
      <c r="AU547" s="156" t="s">
        <v>88</v>
      </c>
      <c r="AY547" s="17" t="s">
        <v>177</v>
      </c>
      <c r="BE547" s="157">
        <f>IF(N547="základná",J547,0)</f>
        <v>0</v>
      </c>
      <c r="BF547" s="157">
        <f>IF(N547="znížená",J547,0)</f>
        <v>0</v>
      </c>
      <c r="BG547" s="157">
        <f>IF(N547="zákl. prenesená",J547,0)</f>
        <v>0</v>
      </c>
      <c r="BH547" s="157">
        <f>IF(N547="zníž. prenesená",J547,0)</f>
        <v>0</v>
      </c>
      <c r="BI547" s="157">
        <f>IF(N547="nulová",J547,0)</f>
        <v>0</v>
      </c>
      <c r="BJ547" s="17" t="s">
        <v>88</v>
      </c>
      <c r="BK547" s="157">
        <f>ROUND(I547*H547,2)</f>
        <v>0</v>
      </c>
      <c r="BL547" s="17" t="s">
        <v>229</v>
      </c>
      <c r="BM547" s="156" t="s">
        <v>792</v>
      </c>
    </row>
    <row r="548" spans="2:65" s="12" customFormat="1">
      <c r="B548" s="158"/>
      <c r="D548" s="159" t="s">
        <v>184</v>
      </c>
      <c r="E548" s="160" t="s">
        <v>1</v>
      </c>
      <c r="F548" s="161" t="s">
        <v>793</v>
      </c>
      <c r="H548" s="162">
        <v>0.95</v>
      </c>
      <c r="I548" s="163"/>
      <c r="L548" s="158"/>
      <c r="M548" s="164"/>
      <c r="T548" s="165"/>
      <c r="AT548" s="160" t="s">
        <v>184</v>
      </c>
      <c r="AU548" s="160" t="s">
        <v>88</v>
      </c>
      <c r="AV548" s="12" t="s">
        <v>88</v>
      </c>
      <c r="AW548" s="12" t="s">
        <v>31</v>
      </c>
      <c r="AX548" s="12" t="s">
        <v>75</v>
      </c>
      <c r="AY548" s="160" t="s">
        <v>177</v>
      </c>
    </row>
    <row r="549" spans="2:65" s="14" customFormat="1">
      <c r="B549" s="173"/>
      <c r="D549" s="159" t="s">
        <v>184</v>
      </c>
      <c r="E549" s="174" t="s">
        <v>1</v>
      </c>
      <c r="F549" s="175" t="s">
        <v>209</v>
      </c>
      <c r="H549" s="176">
        <v>0.95</v>
      </c>
      <c r="I549" s="177"/>
      <c r="L549" s="173"/>
      <c r="M549" s="178"/>
      <c r="T549" s="179"/>
      <c r="AT549" s="174" t="s">
        <v>184</v>
      </c>
      <c r="AU549" s="174" t="s">
        <v>88</v>
      </c>
      <c r="AV549" s="14" t="s">
        <v>191</v>
      </c>
      <c r="AW549" s="14" t="s">
        <v>31</v>
      </c>
      <c r="AX549" s="14" t="s">
        <v>75</v>
      </c>
      <c r="AY549" s="174" t="s">
        <v>177</v>
      </c>
    </row>
    <row r="550" spans="2:65" s="13" customFormat="1">
      <c r="B550" s="166"/>
      <c r="D550" s="159" t="s">
        <v>184</v>
      </c>
      <c r="E550" s="167" t="s">
        <v>1</v>
      </c>
      <c r="F550" s="168" t="s">
        <v>186</v>
      </c>
      <c r="H550" s="169">
        <v>0.95</v>
      </c>
      <c r="I550" s="170"/>
      <c r="L550" s="166"/>
      <c r="M550" s="171"/>
      <c r="T550" s="172"/>
      <c r="AT550" s="167" t="s">
        <v>184</v>
      </c>
      <c r="AU550" s="167" t="s">
        <v>88</v>
      </c>
      <c r="AV550" s="13" t="s">
        <v>183</v>
      </c>
      <c r="AW550" s="13" t="s">
        <v>31</v>
      </c>
      <c r="AX550" s="13" t="s">
        <v>82</v>
      </c>
      <c r="AY550" s="167" t="s">
        <v>177</v>
      </c>
    </row>
    <row r="551" spans="2:65" s="1" customFormat="1" ht="49.2" customHeight="1">
      <c r="B551" s="143"/>
      <c r="C551" s="186" t="s">
        <v>519</v>
      </c>
      <c r="D551" s="186" t="s">
        <v>444</v>
      </c>
      <c r="E551" s="187" t="s">
        <v>794</v>
      </c>
      <c r="F551" s="188" t="s">
        <v>795</v>
      </c>
      <c r="G551" s="189" t="s">
        <v>782</v>
      </c>
      <c r="H551" s="190">
        <v>15.45</v>
      </c>
      <c r="I551" s="191"/>
      <c r="J551" s="192">
        <f>ROUND(I551*H551,2)</f>
        <v>0</v>
      </c>
      <c r="K551" s="193"/>
      <c r="L551" s="194"/>
      <c r="M551" s="195" t="s">
        <v>1</v>
      </c>
      <c r="N551" s="196" t="s">
        <v>41</v>
      </c>
      <c r="P551" s="154">
        <f>O551*H551</f>
        <v>0</v>
      </c>
      <c r="Q551" s="154">
        <v>0</v>
      </c>
      <c r="R551" s="154">
        <f>Q551*H551</f>
        <v>0</v>
      </c>
      <c r="S551" s="154">
        <v>0</v>
      </c>
      <c r="T551" s="155">
        <f>S551*H551</f>
        <v>0</v>
      </c>
      <c r="AR551" s="156" t="s">
        <v>264</v>
      </c>
      <c r="AT551" s="156" t="s">
        <v>444</v>
      </c>
      <c r="AU551" s="156" t="s">
        <v>88</v>
      </c>
      <c r="AY551" s="17" t="s">
        <v>177</v>
      </c>
      <c r="BE551" s="157">
        <f>IF(N551="základná",J551,0)</f>
        <v>0</v>
      </c>
      <c r="BF551" s="157">
        <f>IF(N551="znížená",J551,0)</f>
        <v>0</v>
      </c>
      <c r="BG551" s="157">
        <f>IF(N551="zákl. prenesená",J551,0)</f>
        <v>0</v>
      </c>
      <c r="BH551" s="157">
        <f>IF(N551="zníž. prenesená",J551,0)</f>
        <v>0</v>
      </c>
      <c r="BI551" s="157">
        <f>IF(N551="nulová",J551,0)</f>
        <v>0</v>
      </c>
      <c r="BJ551" s="17" t="s">
        <v>88</v>
      </c>
      <c r="BK551" s="157">
        <f>ROUND(I551*H551,2)</f>
        <v>0</v>
      </c>
      <c r="BL551" s="17" t="s">
        <v>229</v>
      </c>
      <c r="BM551" s="156" t="s">
        <v>796</v>
      </c>
    </row>
    <row r="552" spans="2:65" s="12" customFormat="1">
      <c r="B552" s="158"/>
      <c r="D552" s="159" t="s">
        <v>184</v>
      </c>
      <c r="E552" s="160" t="s">
        <v>1</v>
      </c>
      <c r="F552" s="161" t="s">
        <v>797</v>
      </c>
      <c r="H552" s="162">
        <v>9.1</v>
      </c>
      <c r="I552" s="163"/>
      <c r="L552" s="158"/>
      <c r="M552" s="164"/>
      <c r="T552" s="165"/>
      <c r="AT552" s="160" t="s">
        <v>184</v>
      </c>
      <c r="AU552" s="160" t="s">
        <v>88</v>
      </c>
      <c r="AV552" s="12" t="s">
        <v>88</v>
      </c>
      <c r="AW552" s="12" t="s">
        <v>31</v>
      </c>
      <c r="AX552" s="12" t="s">
        <v>75</v>
      </c>
      <c r="AY552" s="160" t="s">
        <v>177</v>
      </c>
    </row>
    <row r="553" spans="2:65" s="12" customFormat="1">
      <c r="B553" s="158"/>
      <c r="D553" s="159" t="s">
        <v>184</v>
      </c>
      <c r="E553" s="160" t="s">
        <v>1</v>
      </c>
      <c r="F553" s="161" t="s">
        <v>798</v>
      </c>
      <c r="H553" s="162">
        <v>1.1000000000000001</v>
      </c>
      <c r="I553" s="163"/>
      <c r="L553" s="158"/>
      <c r="M553" s="164"/>
      <c r="T553" s="165"/>
      <c r="AT553" s="160" t="s">
        <v>184</v>
      </c>
      <c r="AU553" s="160" t="s">
        <v>88</v>
      </c>
      <c r="AV553" s="12" t="s">
        <v>88</v>
      </c>
      <c r="AW553" s="12" t="s">
        <v>31</v>
      </c>
      <c r="AX553" s="12" t="s">
        <v>75</v>
      </c>
      <c r="AY553" s="160" t="s">
        <v>177</v>
      </c>
    </row>
    <row r="554" spans="2:65" s="12" customFormat="1">
      <c r="B554" s="158"/>
      <c r="D554" s="159" t="s">
        <v>184</v>
      </c>
      <c r="E554" s="160" t="s">
        <v>1</v>
      </c>
      <c r="F554" s="161" t="s">
        <v>799</v>
      </c>
      <c r="H554" s="162">
        <v>1.1499999999999999</v>
      </c>
      <c r="I554" s="163"/>
      <c r="L554" s="158"/>
      <c r="M554" s="164"/>
      <c r="T554" s="165"/>
      <c r="AT554" s="160" t="s">
        <v>184</v>
      </c>
      <c r="AU554" s="160" t="s">
        <v>88</v>
      </c>
      <c r="AV554" s="12" t="s">
        <v>88</v>
      </c>
      <c r="AW554" s="12" t="s">
        <v>31</v>
      </c>
      <c r="AX554" s="12" t="s">
        <v>75</v>
      </c>
      <c r="AY554" s="160" t="s">
        <v>177</v>
      </c>
    </row>
    <row r="555" spans="2:65" s="12" customFormat="1">
      <c r="B555" s="158"/>
      <c r="D555" s="159" t="s">
        <v>184</v>
      </c>
      <c r="E555" s="160" t="s">
        <v>1</v>
      </c>
      <c r="F555" s="161" t="s">
        <v>800</v>
      </c>
      <c r="H555" s="162">
        <v>0.6</v>
      </c>
      <c r="I555" s="163"/>
      <c r="L555" s="158"/>
      <c r="M555" s="164"/>
      <c r="T555" s="165"/>
      <c r="AT555" s="160" t="s">
        <v>184</v>
      </c>
      <c r="AU555" s="160" t="s">
        <v>88</v>
      </c>
      <c r="AV555" s="12" t="s">
        <v>88</v>
      </c>
      <c r="AW555" s="12" t="s">
        <v>31</v>
      </c>
      <c r="AX555" s="12" t="s">
        <v>75</v>
      </c>
      <c r="AY555" s="160" t="s">
        <v>177</v>
      </c>
    </row>
    <row r="556" spans="2:65" s="12" customFormat="1">
      <c r="B556" s="158"/>
      <c r="D556" s="159" t="s">
        <v>184</v>
      </c>
      <c r="E556" s="160" t="s">
        <v>1</v>
      </c>
      <c r="F556" s="161" t="s">
        <v>801</v>
      </c>
      <c r="H556" s="162">
        <v>3.5</v>
      </c>
      <c r="I556" s="163"/>
      <c r="L556" s="158"/>
      <c r="M556" s="164"/>
      <c r="T556" s="165"/>
      <c r="AT556" s="160" t="s">
        <v>184</v>
      </c>
      <c r="AU556" s="160" t="s">
        <v>88</v>
      </c>
      <c r="AV556" s="12" t="s">
        <v>88</v>
      </c>
      <c r="AW556" s="12" t="s">
        <v>31</v>
      </c>
      <c r="AX556" s="12" t="s">
        <v>75</v>
      </c>
      <c r="AY556" s="160" t="s">
        <v>177</v>
      </c>
    </row>
    <row r="557" spans="2:65" s="14" customFormat="1">
      <c r="B557" s="173"/>
      <c r="D557" s="159" t="s">
        <v>184</v>
      </c>
      <c r="E557" s="174" t="s">
        <v>1</v>
      </c>
      <c r="F557" s="175" t="s">
        <v>209</v>
      </c>
      <c r="H557" s="176">
        <v>15.45</v>
      </c>
      <c r="I557" s="177"/>
      <c r="L557" s="173"/>
      <c r="M557" s="178"/>
      <c r="T557" s="179"/>
      <c r="AT557" s="174" t="s">
        <v>184</v>
      </c>
      <c r="AU557" s="174" t="s">
        <v>88</v>
      </c>
      <c r="AV557" s="14" t="s">
        <v>191</v>
      </c>
      <c r="AW557" s="14" t="s">
        <v>31</v>
      </c>
      <c r="AX557" s="14" t="s">
        <v>75</v>
      </c>
      <c r="AY557" s="174" t="s">
        <v>177</v>
      </c>
    </row>
    <row r="558" spans="2:65" s="13" customFormat="1">
      <c r="B558" s="166"/>
      <c r="D558" s="159" t="s">
        <v>184</v>
      </c>
      <c r="E558" s="167" t="s">
        <v>1</v>
      </c>
      <c r="F558" s="168" t="s">
        <v>186</v>
      </c>
      <c r="H558" s="169">
        <v>15.45</v>
      </c>
      <c r="I558" s="170"/>
      <c r="L558" s="166"/>
      <c r="M558" s="171"/>
      <c r="T558" s="172"/>
      <c r="AT558" s="167" t="s">
        <v>184</v>
      </c>
      <c r="AU558" s="167" t="s">
        <v>88</v>
      </c>
      <c r="AV558" s="13" t="s">
        <v>183</v>
      </c>
      <c r="AW558" s="13" t="s">
        <v>31</v>
      </c>
      <c r="AX558" s="13" t="s">
        <v>82</v>
      </c>
      <c r="AY558" s="167" t="s">
        <v>177</v>
      </c>
    </row>
    <row r="559" spans="2:65" s="1" customFormat="1" ht="49.2" customHeight="1">
      <c r="B559" s="143"/>
      <c r="C559" s="186" t="s">
        <v>802</v>
      </c>
      <c r="D559" s="186" t="s">
        <v>444</v>
      </c>
      <c r="E559" s="187" t="s">
        <v>803</v>
      </c>
      <c r="F559" s="188" t="s">
        <v>804</v>
      </c>
      <c r="G559" s="189" t="s">
        <v>782</v>
      </c>
      <c r="H559" s="190">
        <v>3.2</v>
      </c>
      <c r="I559" s="191"/>
      <c r="J559" s="192">
        <f>ROUND(I559*H559,2)</f>
        <v>0</v>
      </c>
      <c r="K559" s="193"/>
      <c r="L559" s="194"/>
      <c r="M559" s="195" t="s">
        <v>1</v>
      </c>
      <c r="N559" s="196" t="s">
        <v>41</v>
      </c>
      <c r="P559" s="154">
        <f>O559*H559</f>
        <v>0</v>
      </c>
      <c r="Q559" s="154">
        <v>0</v>
      </c>
      <c r="R559" s="154">
        <f>Q559*H559</f>
        <v>0</v>
      </c>
      <c r="S559" s="154">
        <v>0</v>
      </c>
      <c r="T559" s="155">
        <f>S559*H559</f>
        <v>0</v>
      </c>
      <c r="AR559" s="156" t="s">
        <v>264</v>
      </c>
      <c r="AT559" s="156" t="s">
        <v>444</v>
      </c>
      <c r="AU559" s="156" t="s">
        <v>88</v>
      </c>
      <c r="AY559" s="17" t="s">
        <v>177</v>
      </c>
      <c r="BE559" s="157">
        <f>IF(N559="základná",J559,0)</f>
        <v>0</v>
      </c>
      <c r="BF559" s="157">
        <f>IF(N559="znížená",J559,0)</f>
        <v>0</v>
      </c>
      <c r="BG559" s="157">
        <f>IF(N559="zákl. prenesená",J559,0)</f>
        <v>0</v>
      </c>
      <c r="BH559" s="157">
        <f>IF(N559="zníž. prenesená",J559,0)</f>
        <v>0</v>
      </c>
      <c r="BI559" s="157">
        <f>IF(N559="nulová",J559,0)</f>
        <v>0</v>
      </c>
      <c r="BJ559" s="17" t="s">
        <v>88</v>
      </c>
      <c r="BK559" s="157">
        <f>ROUND(I559*H559,2)</f>
        <v>0</v>
      </c>
      <c r="BL559" s="17" t="s">
        <v>229</v>
      </c>
      <c r="BM559" s="156" t="s">
        <v>805</v>
      </c>
    </row>
    <row r="560" spans="2:65" s="12" customFormat="1">
      <c r="B560" s="158"/>
      <c r="D560" s="159" t="s">
        <v>184</v>
      </c>
      <c r="E560" s="160" t="s">
        <v>1</v>
      </c>
      <c r="F560" s="161" t="s">
        <v>806</v>
      </c>
      <c r="H560" s="162">
        <v>3.2</v>
      </c>
      <c r="I560" s="163"/>
      <c r="L560" s="158"/>
      <c r="M560" s="164"/>
      <c r="T560" s="165"/>
      <c r="AT560" s="160" t="s">
        <v>184</v>
      </c>
      <c r="AU560" s="160" t="s">
        <v>88</v>
      </c>
      <c r="AV560" s="12" t="s">
        <v>88</v>
      </c>
      <c r="AW560" s="12" t="s">
        <v>31</v>
      </c>
      <c r="AX560" s="12" t="s">
        <v>75</v>
      </c>
      <c r="AY560" s="160" t="s">
        <v>177</v>
      </c>
    </row>
    <row r="561" spans="2:65" s="13" customFormat="1">
      <c r="B561" s="166"/>
      <c r="D561" s="159" t="s">
        <v>184</v>
      </c>
      <c r="E561" s="167" t="s">
        <v>1</v>
      </c>
      <c r="F561" s="168" t="s">
        <v>186</v>
      </c>
      <c r="H561" s="169">
        <v>3.2</v>
      </c>
      <c r="I561" s="170"/>
      <c r="L561" s="166"/>
      <c r="M561" s="171"/>
      <c r="T561" s="172"/>
      <c r="AT561" s="167" t="s">
        <v>184</v>
      </c>
      <c r="AU561" s="167" t="s">
        <v>88</v>
      </c>
      <c r="AV561" s="13" t="s">
        <v>183</v>
      </c>
      <c r="AW561" s="13" t="s">
        <v>31</v>
      </c>
      <c r="AX561" s="13" t="s">
        <v>82</v>
      </c>
      <c r="AY561" s="167" t="s">
        <v>177</v>
      </c>
    </row>
    <row r="562" spans="2:65" s="1" customFormat="1" ht="49.2" customHeight="1">
      <c r="B562" s="143"/>
      <c r="C562" s="186" t="s">
        <v>526</v>
      </c>
      <c r="D562" s="186" t="s">
        <v>444</v>
      </c>
      <c r="E562" s="187" t="s">
        <v>807</v>
      </c>
      <c r="F562" s="188" t="s">
        <v>808</v>
      </c>
      <c r="G562" s="189" t="s">
        <v>782</v>
      </c>
      <c r="H562" s="190">
        <v>7.7</v>
      </c>
      <c r="I562" s="191"/>
      <c r="J562" s="192">
        <f>ROUND(I562*H562,2)</f>
        <v>0</v>
      </c>
      <c r="K562" s="193"/>
      <c r="L562" s="194"/>
      <c r="M562" s="195" t="s">
        <v>1</v>
      </c>
      <c r="N562" s="196" t="s">
        <v>41</v>
      </c>
      <c r="P562" s="154">
        <f>O562*H562</f>
        <v>0</v>
      </c>
      <c r="Q562" s="154">
        <v>0</v>
      </c>
      <c r="R562" s="154">
        <f>Q562*H562</f>
        <v>0</v>
      </c>
      <c r="S562" s="154">
        <v>0</v>
      </c>
      <c r="T562" s="155">
        <f>S562*H562</f>
        <v>0</v>
      </c>
      <c r="AR562" s="156" t="s">
        <v>264</v>
      </c>
      <c r="AT562" s="156" t="s">
        <v>444</v>
      </c>
      <c r="AU562" s="156" t="s">
        <v>88</v>
      </c>
      <c r="AY562" s="17" t="s">
        <v>177</v>
      </c>
      <c r="BE562" s="157">
        <f>IF(N562="základná",J562,0)</f>
        <v>0</v>
      </c>
      <c r="BF562" s="157">
        <f>IF(N562="znížená",J562,0)</f>
        <v>0</v>
      </c>
      <c r="BG562" s="157">
        <f>IF(N562="zákl. prenesená",J562,0)</f>
        <v>0</v>
      </c>
      <c r="BH562" s="157">
        <f>IF(N562="zníž. prenesená",J562,0)</f>
        <v>0</v>
      </c>
      <c r="BI562" s="157">
        <f>IF(N562="nulová",J562,0)</f>
        <v>0</v>
      </c>
      <c r="BJ562" s="17" t="s">
        <v>88</v>
      </c>
      <c r="BK562" s="157">
        <f>ROUND(I562*H562,2)</f>
        <v>0</v>
      </c>
      <c r="BL562" s="17" t="s">
        <v>229</v>
      </c>
      <c r="BM562" s="156" t="s">
        <v>809</v>
      </c>
    </row>
    <row r="563" spans="2:65" s="12" customFormat="1">
      <c r="B563" s="158"/>
      <c r="D563" s="159" t="s">
        <v>184</v>
      </c>
      <c r="E563" s="160" t="s">
        <v>1</v>
      </c>
      <c r="F563" s="161" t="s">
        <v>810</v>
      </c>
      <c r="H563" s="162">
        <v>7.7</v>
      </c>
      <c r="I563" s="163"/>
      <c r="L563" s="158"/>
      <c r="M563" s="164"/>
      <c r="T563" s="165"/>
      <c r="AT563" s="160" t="s">
        <v>184</v>
      </c>
      <c r="AU563" s="160" t="s">
        <v>88</v>
      </c>
      <c r="AV563" s="12" t="s">
        <v>88</v>
      </c>
      <c r="AW563" s="12" t="s">
        <v>31</v>
      </c>
      <c r="AX563" s="12" t="s">
        <v>75</v>
      </c>
      <c r="AY563" s="160" t="s">
        <v>177</v>
      </c>
    </row>
    <row r="564" spans="2:65" s="13" customFormat="1">
      <c r="B564" s="166"/>
      <c r="D564" s="159" t="s">
        <v>184</v>
      </c>
      <c r="E564" s="167" t="s">
        <v>1</v>
      </c>
      <c r="F564" s="168" t="s">
        <v>186</v>
      </c>
      <c r="H564" s="169">
        <v>7.7</v>
      </c>
      <c r="I564" s="170"/>
      <c r="L564" s="166"/>
      <c r="M564" s="171"/>
      <c r="T564" s="172"/>
      <c r="AT564" s="167" t="s">
        <v>184</v>
      </c>
      <c r="AU564" s="167" t="s">
        <v>88</v>
      </c>
      <c r="AV564" s="13" t="s">
        <v>183</v>
      </c>
      <c r="AW564" s="13" t="s">
        <v>31</v>
      </c>
      <c r="AX564" s="13" t="s">
        <v>82</v>
      </c>
      <c r="AY564" s="167" t="s">
        <v>177</v>
      </c>
    </row>
    <row r="565" spans="2:65" s="1" customFormat="1" ht="49.2" customHeight="1">
      <c r="B565" s="143"/>
      <c r="C565" s="186" t="s">
        <v>811</v>
      </c>
      <c r="D565" s="186" t="s">
        <v>444</v>
      </c>
      <c r="E565" s="187" t="s">
        <v>812</v>
      </c>
      <c r="F565" s="188" t="s">
        <v>813</v>
      </c>
      <c r="G565" s="189" t="s">
        <v>782</v>
      </c>
      <c r="H565" s="190">
        <v>2</v>
      </c>
      <c r="I565" s="191"/>
      <c r="J565" s="192">
        <f>ROUND(I565*H565,2)</f>
        <v>0</v>
      </c>
      <c r="K565" s="193"/>
      <c r="L565" s="194"/>
      <c r="M565" s="195" t="s">
        <v>1</v>
      </c>
      <c r="N565" s="196" t="s">
        <v>41</v>
      </c>
      <c r="P565" s="154">
        <f>O565*H565</f>
        <v>0</v>
      </c>
      <c r="Q565" s="154">
        <v>0</v>
      </c>
      <c r="R565" s="154">
        <f>Q565*H565</f>
        <v>0</v>
      </c>
      <c r="S565" s="154">
        <v>0</v>
      </c>
      <c r="T565" s="155">
        <f>S565*H565</f>
        <v>0</v>
      </c>
      <c r="AR565" s="156" t="s">
        <v>264</v>
      </c>
      <c r="AT565" s="156" t="s">
        <v>444</v>
      </c>
      <c r="AU565" s="156" t="s">
        <v>88</v>
      </c>
      <c r="AY565" s="17" t="s">
        <v>177</v>
      </c>
      <c r="BE565" s="157">
        <f>IF(N565="základná",J565,0)</f>
        <v>0</v>
      </c>
      <c r="BF565" s="157">
        <f>IF(N565="znížená",J565,0)</f>
        <v>0</v>
      </c>
      <c r="BG565" s="157">
        <f>IF(N565="zákl. prenesená",J565,0)</f>
        <v>0</v>
      </c>
      <c r="BH565" s="157">
        <f>IF(N565="zníž. prenesená",J565,0)</f>
        <v>0</v>
      </c>
      <c r="BI565" s="157">
        <f>IF(N565="nulová",J565,0)</f>
        <v>0</v>
      </c>
      <c r="BJ565" s="17" t="s">
        <v>88</v>
      </c>
      <c r="BK565" s="157">
        <f>ROUND(I565*H565,2)</f>
        <v>0</v>
      </c>
      <c r="BL565" s="17" t="s">
        <v>229</v>
      </c>
      <c r="BM565" s="156" t="s">
        <v>814</v>
      </c>
    </row>
    <row r="566" spans="2:65" s="12" customFormat="1">
      <c r="B566" s="158"/>
      <c r="D566" s="159" t="s">
        <v>184</v>
      </c>
      <c r="E566" s="160" t="s">
        <v>1</v>
      </c>
      <c r="F566" s="161" t="s">
        <v>815</v>
      </c>
      <c r="H566" s="162">
        <v>2</v>
      </c>
      <c r="I566" s="163"/>
      <c r="L566" s="158"/>
      <c r="M566" s="164"/>
      <c r="T566" s="165"/>
      <c r="AT566" s="160" t="s">
        <v>184</v>
      </c>
      <c r="AU566" s="160" t="s">
        <v>88</v>
      </c>
      <c r="AV566" s="12" t="s">
        <v>88</v>
      </c>
      <c r="AW566" s="12" t="s">
        <v>31</v>
      </c>
      <c r="AX566" s="12" t="s">
        <v>75</v>
      </c>
      <c r="AY566" s="160" t="s">
        <v>177</v>
      </c>
    </row>
    <row r="567" spans="2:65" s="13" customFormat="1">
      <c r="B567" s="166"/>
      <c r="D567" s="159" t="s">
        <v>184</v>
      </c>
      <c r="E567" s="167" t="s">
        <v>1</v>
      </c>
      <c r="F567" s="168" t="s">
        <v>186</v>
      </c>
      <c r="H567" s="169">
        <v>2</v>
      </c>
      <c r="I567" s="170"/>
      <c r="L567" s="166"/>
      <c r="M567" s="171"/>
      <c r="T567" s="172"/>
      <c r="AT567" s="167" t="s">
        <v>184</v>
      </c>
      <c r="AU567" s="167" t="s">
        <v>88</v>
      </c>
      <c r="AV567" s="13" t="s">
        <v>183</v>
      </c>
      <c r="AW567" s="13" t="s">
        <v>31</v>
      </c>
      <c r="AX567" s="13" t="s">
        <v>82</v>
      </c>
      <c r="AY567" s="167" t="s">
        <v>177</v>
      </c>
    </row>
    <row r="568" spans="2:65" s="1" customFormat="1" ht="33" customHeight="1">
      <c r="B568" s="143"/>
      <c r="C568" s="186" t="s">
        <v>530</v>
      </c>
      <c r="D568" s="186" t="s">
        <v>444</v>
      </c>
      <c r="E568" s="187" t="s">
        <v>816</v>
      </c>
      <c r="F568" s="188" t="s">
        <v>817</v>
      </c>
      <c r="G568" s="189" t="s">
        <v>782</v>
      </c>
      <c r="H568" s="190">
        <v>9.75</v>
      </c>
      <c r="I568" s="191"/>
      <c r="J568" s="192">
        <f>ROUND(I568*H568,2)</f>
        <v>0</v>
      </c>
      <c r="K568" s="193"/>
      <c r="L568" s="194"/>
      <c r="M568" s="195" t="s">
        <v>1</v>
      </c>
      <c r="N568" s="196" t="s">
        <v>41</v>
      </c>
      <c r="P568" s="154">
        <f>O568*H568</f>
        <v>0</v>
      </c>
      <c r="Q568" s="154">
        <v>0</v>
      </c>
      <c r="R568" s="154">
        <f>Q568*H568</f>
        <v>0</v>
      </c>
      <c r="S568" s="154">
        <v>0</v>
      </c>
      <c r="T568" s="155">
        <f>S568*H568</f>
        <v>0</v>
      </c>
      <c r="AR568" s="156" t="s">
        <v>264</v>
      </c>
      <c r="AT568" s="156" t="s">
        <v>444</v>
      </c>
      <c r="AU568" s="156" t="s">
        <v>88</v>
      </c>
      <c r="AY568" s="17" t="s">
        <v>177</v>
      </c>
      <c r="BE568" s="157">
        <f>IF(N568="základná",J568,0)</f>
        <v>0</v>
      </c>
      <c r="BF568" s="157">
        <f>IF(N568="znížená",J568,0)</f>
        <v>0</v>
      </c>
      <c r="BG568" s="157">
        <f>IF(N568="zákl. prenesená",J568,0)</f>
        <v>0</v>
      </c>
      <c r="BH568" s="157">
        <f>IF(N568="zníž. prenesená",J568,0)</f>
        <v>0</v>
      </c>
      <c r="BI568" s="157">
        <f>IF(N568="nulová",J568,0)</f>
        <v>0</v>
      </c>
      <c r="BJ568" s="17" t="s">
        <v>88</v>
      </c>
      <c r="BK568" s="157">
        <f>ROUND(I568*H568,2)</f>
        <v>0</v>
      </c>
      <c r="BL568" s="17" t="s">
        <v>229</v>
      </c>
      <c r="BM568" s="156" t="s">
        <v>818</v>
      </c>
    </row>
    <row r="569" spans="2:65" s="12" customFormat="1">
      <c r="B569" s="158"/>
      <c r="D569" s="159" t="s">
        <v>184</v>
      </c>
      <c r="E569" s="160" t="s">
        <v>1</v>
      </c>
      <c r="F569" s="161" t="s">
        <v>819</v>
      </c>
      <c r="H569" s="162">
        <v>3.25</v>
      </c>
      <c r="I569" s="163"/>
      <c r="L569" s="158"/>
      <c r="M569" s="164"/>
      <c r="T569" s="165"/>
      <c r="AT569" s="160" t="s">
        <v>184</v>
      </c>
      <c r="AU569" s="160" t="s">
        <v>88</v>
      </c>
      <c r="AV569" s="12" t="s">
        <v>88</v>
      </c>
      <c r="AW569" s="12" t="s">
        <v>31</v>
      </c>
      <c r="AX569" s="12" t="s">
        <v>75</v>
      </c>
      <c r="AY569" s="160" t="s">
        <v>177</v>
      </c>
    </row>
    <row r="570" spans="2:65" s="12" customFormat="1">
      <c r="B570" s="158"/>
      <c r="D570" s="159" t="s">
        <v>184</v>
      </c>
      <c r="E570" s="160" t="s">
        <v>1</v>
      </c>
      <c r="F570" s="161" t="s">
        <v>820</v>
      </c>
      <c r="H570" s="162">
        <v>6.5</v>
      </c>
      <c r="I570" s="163"/>
      <c r="L570" s="158"/>
      <c r="M570" s="164"/>
      <c r="T570" s="165"/>
      <c r="AT570" s="160" t="s">
        <v>184</v>
      </c>
      <c r="AU570" s="160" t="s">
        <v>88</v>
      </c>
      <c r="AV570" s="12" t="s">
        <v>88</v>
      </c>
      <c r="AW570" s="12" t="s">
        <v>31</v>
      </c>
      <c r="AX570" s="12" t="s">
        <v>75</v>
      </c>
      <c r="AY570" s="160" t="s">
        <v>177</v>
      </c>
    </row>
    <row r="571" spans="2:65" s="14" customFormat="1">
      <c r="B571" s="173"/>
      <c r="D571" s="159" t="s">
        <v>184</v>
      </c>
      <c r="E571" s="174" t="s">
        <v>1</v>
      </c>
      <c r="F571" s="175" t="s">
        <v>209</v>
      </c>
      <c r="H571" s="176">
        <v>9.75</v>
      </c>
      <c r="I571" s="177"/>
      <c r="L571" s="173"/>
      <c r="M571" s="178"/>
      <c r="T571" s="179"/>
      <c r="AT571" s="174" t="s">
        <v>184</v>
      </c>
      <c r="AU571" s="174" t="s">
        <v>88</v>
      </c>
      <c r="AV571" s="14" t="s">
        <v>191</v>
      </c>
      <c r="AW571" s="14" t="s">
        <v>31</v>
      </c>
      <c r="AX571" s="14" t="s">
        <v>75</v>
      </c>
      <c r="AY571" s="174" t="s">
        <v>177</v>
      </c>
    </row>
    <row r="572" spans="2:65" s="13" customFormat="1">
      <c r="B572" s="166"/>
      <c r="D572" s="159" t="s">
        <v>184</v>
      </c>
      <c r="E572" s="167" t="s">
        <v>1</v>
      </c>
      <c r="F572" s="168" t="s">
        <v>186</v>
      </c>
      <c r="H572" s="169">
        <v>9.75</v>
      </c>
      <c r="I572" s="170"/>
      <c r="L572" s="166"/>
      <c r="M572" s="171"/>
      <c r="T572" s="172"/>
      <c r="AT572" s="167" t="s">
        <v>184</v>
      </c>
      <c r="AU572" s="167" t="s">
        <v>88</v>
      </c>
      <c r="AV572" s="13" t="s">
        <v>183</v>
      </c>
      <c r="AW572" s="13" t="s">
        <v>31</v>
      </c>
      <c r="AX572" s="13" t="s">
        <v>82</v>
      </c>
      <c r="AY572" s="167" t="s">
        <v>177</v>
      </c>
    </row>
    <row r="573" spans="2:65" s="1" customFormat="1" ht="62.7" customHeight="1">
      <c r="B573" s="143"/>
      <c r="C573" s="186" t="s">
        <v>821</v>
      </c>
      <c r="D573" s="186" t="s">
        <v>444</v>
      </c>
      <c r="E573" s="187" t="s">
        <v>822</v>
      </c>
      <c r="F573" s="188" t="s">
        <v>823</v>
      </c>
      <c r="G573" s="189" t="s">
        <v>260</v>
      </c>
      <c r="H573" s="190">
        <v>1</v>
      </c>
      <c r="I573" s="191"/>
      <c r="J573" s="192">
        <f>ROUND(I573*H573,2)</f>
        <v>0</v>
      </c>
      <c r="K573" s="193"/>
      <c r="L573" s="194"/>
      <c r="M573" s="195" t="s">
        <v>1</v>
      </c>
      <c r="N573" s="196" t="s">
        <v>41</v>
      </c>
      <c r="P573" s="154">
        <f>O573*H573</f>
        <v>0</v>
      </c>
      <c r="Q573" s="154">
        <v>0</v>
      </c>
      <c r="R573" s="154">
        <f>Q573*H573</f>
        <v>0</v>
      </c>
      <c r="S573" s="154">
        <v>0</v>
      </c>
      <c r="T573" s="155">
        <f>S573*H573</f>
        <v>0</v>
      </c>
      <c r="AR573" s="156" t="s">
        <v>264</v>
      </c>
      <c r="AT573" s="156" t="s">
        <v>444</v>
      </c>
      <c r="AU573" s="156" t="s">
        <v>88</v>
      </c>
      <c r="AY573" s="17" t="s">
        <v>177</v>
      </c>
      <c r="BE573" s="157">
        <f>IF(N573="základná",J573,0)</f>
        <v>0</v>
      </c>
      <c r="BF573" s="157">
        <f>IF(N573="znížená",J573,0)</f>
        <v>0</v>
      </c>
      <c r="BG573" s="157">
        <f>IF(N573="zákl. prenesená",J573,0)</f>
        <v>0</v>
      </c>
      <c r="BH573" s="157">
        <f>IF(N573="zníž. prenesená",J573,0)</f>
        <v>0</v>
      </c>
      <c r="BI573" s="157">
        <f>IF(N573="nulová",J573,0)</f>
        <v>0</v>
      </c>
      <c r="BJ573" s="17" t="s">
        <v>88</v>
      </c>
      <c r="BK573" s="157">
        <f>ROUND(I573*H573,2)</f>
        <v>0</v>
      </c>
      <c r="BL573" s="17" t="s">
        <v>229</v>
      </c>
      <c r="BM573" s="156" t="s">
        <v>406</v>
      </c>
    </row>
    <row r="574" spans="2:65" s="12" customFormat="1">
      <c r="B574" s="158"/>
      <c r="D574" s="159" t="s">
        <v>184</v>
      </c>
      <c r="E574" s="160" t="s">
        <v>1</v>
      </c>
      <c r="F574" s="161" t="s">
        <v>824</v>
      </c>
      <c r="H574" s="162">
        <v>1</v>
      </c>
      <c r="I574" s="163"/>
      <c r="L574" s="158"/>
      <c r="M574" s="164"/>
      <c r="T574" s="165"/>
      <c r="AT574" s="160" t="s">
        <v>184</v>
      </c>
      <c r="AU574" s="160" t="s">
        <v>88</v>
      </c>
      <c r="AV574" s="12" t="s">
        <v>88</v>
      </c>
      <c r="AW574" s="12" t="s">
        <v>31</v>
      </c>
      <c r="AX574" s="12" t="s">
        <v>75</v>
      </c>
      <c r="AY574" s="160" t="s">
        <v>177</v>
      </c>
    </row>
    <row r="575" spans="2:65" s="13" customFormat="1">
      <c r="B575" s="166"/>
      <c r="D575" s="159" t="s">
        <v>184</v>
      </c>
      <c r="E575" s="167" t="s">
        <v>1</v>
      </c>
      <c r="F575" s="168" t="s">
        <v>186</v>
      </c>
      <c r="H575" s="169">
        <v>1</v>
      </c>
      <c r="I575" s="170"/>
      <c r="L575" s="166"/>
      <c r="M575" s="171"/>
      <c r="T575" s="172"/>
      <c r="AT575" s="167" t="s">
        <v>184</v>
      </c>
      <c r="AU575" s="167" t="s">
        <v>88</v>
      </c>
      <c r="AV575" s="13" t="s">
        <v>183</v>
      </c>
      <c r="AW575" s="13" t="s">
        <v>31</v>
      </c>
      <c r="AX575" s="13" t="s">
        <v>82</v>
      </c>
      <c r="AY575" s="167" t="s">
        <v>177</v>
      </c>
    </row>
    <row r="576" spans="2:65" s="1" customFormat="1" ht="37.950000000000003" customHeight="1">
      <c r="B576" s="143"/>
      <c r="C576" s="186" t="s">
        <v>534</v>
      </c>
      <c r="D576" s="186" t="s">
        <v>444</v>
      </c>
      <c r="E576" s="187" t="s">
        <v>825</v>
      </c>
      <c r="F576" s="188" t="s">
        <v>826</v>
      </c>
      <c r="G576" s="189" t="s">
        <v>260</v>
      </c>
      <c r="H576" s="190">
        <v>1</v>
      </c>
      <c r="I576" s="191"/>
      <c r="J576" s="192">
        <f>ROUND(I576*H576,2)</f>
        <v>0</v>
      </c>
      <c r="K576" s="193"/>
      <c r="L576" s="194"/>
      <c r="M576" s="195" t="s">
        <v>1</v>
      </c>
      <c r="N576" s="196" t="s">
        <v>41</v>
      </c>
      <c r="P576" s="154">
        <f>O576*H576</f>
        <v>0</v>
      </c>
      <c r="Q576" s="154">
        <v>0</v>
      </c>
      <c r="R576" s="154">
        <f>Q576*H576</f>
        <v>0</v>
      </c>
      <c r="S576" s="154">
        <v>0</v>
      </c>
      <c r="T576" s="155">
        <f>S576*H576</f>
        <v>0</v>
      </c>
      <c r="AR576" s="156" t="s">
        <v>264</v>
      </c>
      <c r="AT576" s="156" t="s">
        <v>444</v>
      </c>
      <c r="AU576" s="156" t="s">
        <v>88</v>
      </c>
      <c r="AY576" s="17" t="s">
        <v>177</v>
      </c>
      <c r="BE576" s="157">
        <f>IF(N576="základná",J576,0)</f>
        <v>0</v>
      </c>
      <c r="BF576" s="157">
        <f>IF(N576="znížená",J576,0)</f>
        <v>0</v>
      </c>
      <c r="BG576" s="157">
        <f>IF(N576="zákl. prenesená",J576,0)</f>
        <v>0</v>
      </c>
      <c r="BH576" s="157">
        <f>IF(N576="zníž. prenesená",J576,0)</f>
        <v>0</v>
      </c>
      <c r="BI576" s="157">
        <f>IF(N576="nulová",J576,0)</f>
        <v>0</v>
      </c>
      <c r="BJ576" s="17" t="s">
        <v>88</v>
      </c>
      <c r="BK576" s="157">
        <f>ROUND(I576*H576,2)</f>
        <v>0</v>
      </c>
      <c r="BL576" s="17" t="s">
        <v>229</v>
      </c>
      <c r="BM576" s="156" t="s">
        <v>827</v>
      </c>
    </row>
    <row r="577" spans="2:65" s="12" customFormat="1">
      <c r="B577" s="158"/>
      <c r="D577" s="159" t="s">
        <v>184</v>
      </c>
      <c r="E577" s="160" t="s">
        <v>1</v>
      </c>
      <c r="F577" s="161" t="s">
        <v>828</v>
      </c>
      <c r="H577" s="162">
        <v>1</v>
      </c>
      <c r="I577" s="163"/>
      <c r="L577" s="158"/>
      <c r="M577" s="164"/>
      <c r="T577" s="165"/>
      <c r="AT577" s="160" t="s">
        <v>184</v>
      </c>
      <c r="AU577" s="160" t="s">
        <v>88</v>
      </c>
      <c r="AV577" s="12" t="s">
        <v>88</v>
      </c>
      <c r="AW577" s="12" t="s">
        <v>31</v>
      </c>
      <c r="AX577" s="12" t="s">
        <v>75</v>
      </c>
      <c r="AY577" s="160" t="s">
        <v>177</v>
      </c>
    </row>
    <row r="578" spans="2:65" s="13" customFormat="1">
      <c r="B578" s="166"/>
      <c r="D578" s="159" t="s">
        <v>184</v>
      </c>
      <c r="E578" s="167" t="s">
        <v>1</v>
      </c>
      <c r="F578" s="168" t="s">
        <v>186</v>
      </c>
      <c r="H578" s="169">
        <v>1</v>
      </c>
      <c r="I578" s="170"/>
      <c r="L578" s="166"/>
      <c r="M578" s="171"/>
      <c r="T578" s="172"/>
      <c r="AT578" s="167" t="s">
        <v>184</v>
      </c>
      <c r="AU578" s="167" t="s">
        <v>88</v>
      </c>
      <c r="AV578" s="13" t="s">
        <v>183</v>
      </c>
      <c r="AW578" s="13" t="s">
        <v>31</v>
      </c>
      <c r="AX578" s="13" t="s">
        <v>82</v>
      </c>
      <c r="AY578" s="167" t="s">
        <v>177</v>
      </c>
    </row>
    <row r="579" spans="2:65" s="1" customFormat="1" ht="24.15" customHeight="1">
      <c r="B579" s="143"/>
      <c r="C579" s="186" t="s">
        <v>829</v>
      </c>
      <c r="D579" s="186" t="s">
        <v>444</v>
      </c>
      <c r="E579" s="187" t="s">
        <v>830</v>
      </c>
      <c r="F579" s="188" t="s">
        <v>831</v>
      </c>
      <c r="G579" s="189" t="s">
        <v>260</v>
      </c>
      <c r="H579" s="190">
        <v>1</v>
      </c>
      <c r="I579" s="191"/>
      <c r="J579" s="192">
        <f>ROUND(I579*H579,2)</f>
        <v>0</v>
      </c>
      <c r="K579" s="193"/>
      <c r="L579" s="194"/>
      <c r="M579" s="195" t="s">
        <v>1</v>
      </c>
      <c r="N579" s="196" t="s">
        <v>41</v>
      </c>
      <c r="P579" s="154">
        <f>O579*H579</f>
        <v>0</v>
      </c>
      <c r="Q579" s="154">
        <v>0</v>
      </c>
      <c r="R579" s="154">
        <f>Q579*H579</f>
        <v>0</v>
      </c>
      <c r="S579" s="154">
        <v>0</v>
      </c>
      <c r="T579" s="155">
        <f>S579*H579</f>
        <v>0</v>
      </c>
      <c r="AR579" s="156" t="s">
        <v>264</v>
      </c>
      <c r="AT579" s="156" t="s">
        <v>444</v>
      </c>
      <c r="AU579" s="156" t="s">
        <v>88</v>
      </c>
      <c r="AY579" s="17" t="s">
        <v>177</v>
      </c>
      <c r="BE579" s="157">
        <f>IF(N579="základná",J579,0)</f>
        <v>0</v>
      </c>
      <c r="BF579" s="157">
        <f>IF(N579="znížená",J579,0)</f>
        <v>0</v>
      </c>
      <c r="BG579" s="157">
        <f>IF(N579="zákl. prenesená",J579,0)</f>
        <v>0</v>
      </c>
      <c r="BH579" s="157">
        <f>IF(N579="zníž. prenesená",J579,0)</f>
        <v>0</v>
      </c>
      <c r="BI579" s="157">
        <f>IF(N579="nulová",J579,0)</f>
        <v>0</v>
      </c>
      <c r="BJ579" s="17" t="s">
        <v>88</v>
      </c>
      <c r="BK579" s="157">
        <f>ROUND(I579*H579,2)</f>
        <v>0</v>
      </c>
      <c r="BL579" s="17" t="s">
        <v>229</v>
      </c>
      <c r="BM579" s="156" t="s">
        <v>832</v>
      </c>
    </row>
    <row r="580" spans="2:65" s="12" customFormat="1">
      <c r="B580" s="158"/>
      <c r="D580" s="159" t="s">
        <v>184</v>
      </c>
      <c r="E580" s="160" t="s">
        <v>1</v>
      </c>
      <c r="F580" s="161" t="s">
        <v>833</v>
      </c>
      <c r="H580" s="162">
        <v>1</v>
      </c>
      <c r="I580" s="163"/>
      <c r="L580" s="158"/>
      <c r="M580" s="164"/>
      <c r="T580" s="165"/>
      <c r="AT580" s="160" t="s">
        <v>184</v>
      </c>
      <c r="AU580" s="160" t="s">
        <v>88</v>
      </c>
      <c r="AV580" s="12" t="s">
        <v>88</v>
      </c>
      <c r="AW580" s="12" t="s">
        <v>31</v>
      </c>
      <c r="AX580" s="12" t="s">
        <v>75</v>
      </c>
      <c r="AY580" s="160" t="s">
        <v>177</v>
      </c>
    </row>
    <row r="581" spans="2:65" s="13" customFormat="1">
      <c r="B581" s="166"/>
      <c r="D581" s="159" t="s">
        <v>184</v>
      </c>
      <c r="E581" s="167" t="s">
        <v>1</v>
      </c>
      <c r="F581" s="168" t="s">
        <v>186</v>
      </c>
      <c r="H581" s="169">
        <v>1</v>
      </c>
      <c r="I581" s="170"/>
      <c r="L581" s="166"/>
      <c r="M581" s="171"/>
      <c r="T581" s="172"/>
      <c r="AT581" s="167" t="s">
        <v>184</v>
      </c>
      <c r="AU581" s="167" t="s">
        <v>88</v>
      </c>
      <c r="AV581" s="13" t="s">
        <v>183</v>
      </c>
      <c r="AW581" s="13" t="s">
        <v>31</v>
      </c>
      <c r="AX581" s="13" t="s">
        <v>82</v>
      </c>
      <c r="AY581" s="167" t="s">
        <v>177</v>
      </c>
    </row>
    <row r="582" spans="2:65" s="1" customFormat="1" ht="24.15" customHeight="1">
      <c r="B582" s="143"/>
      <c r="C582" s="186" t="s">
        <v>539</v>
      </c>
      <c r="D582" s="186" t="s">
        <v>444</v>
      </c>
      <c r="E582" s="187" t="s">
        <v>834</v>
      </c>
      <c r="F582" s="188" t="s">
        <v>835</v>
      </c>
      <c r="G582" s="189" t="s">
        <v>260</v>
      </c>
      <c r="H582" s="190">
        <v>1</v>
      </c>
      <c r="I582" s="191"/>
      <c r="J582" s="192">
        <f>ROUND(I582*H582,2)</f>
        <v>0</v>
      </c>
      <c r="K582" s="193"/>
      <c r="L582" s="194"/>
      <c r="M582" s="195" t="s">
        <v>1</v>
      </c>
      <c r="N582" s="196" t="s">
        <v>41</v>
      </c>
      <c r="P582" s="154">
        <f>O582*H582</f>
        <v>0</v>
      </c>
      <c r="Q582" s="154">
        <v>0</v>
      </c>
      <c r="R582" s="154">
        <f>Q582*H582</f>
        <v>0</v>
      </c>
      <c r="S582" s="154">
        <v>0</v>
      </c>
      <c r="T582" s="155">
        <f>S582*H582</f>
        <v>0</v>
      </c>
      <c r="AR582" s="156" t="s">
        <v>264</v>
      </c>
      <c r="AT582" s="156" t="s">
        <v>444</v>
      </c>
      <c r="AU582" s="156" t="s">
        <v>88</v>
      </c>
      <c r="AY582" s="17" t="s">
        <v>177</v>
      </c>
      <c r="BE582" s="157">
        <f>IF(N582="základná",J582,0)</f>
        <v>0</v>
      </c>
      <c r="BF582" s="157">
        <f>IF(N582="znížená",J582,0)</f>
        <v>0</v>
      </c>
      <c r="BG582" s="157">
        <f>IF(N582="zákl. prenesená",J582,0)</f>
        <v>0</v>
      </c>
      <c r="BH582" s="157">
        <f>IF(N582="zníž. prenesená",J582,0)</f>
        <v>0</v>
      </c>
      <c r="BI582" s="157">
        <f>IF(N582="nulová",J582,0)</f>
        <v>0</v>
      </c>
      <c r="BJ582" s="17" t="s">
        <v>88</v>
      </c>
      <c r="BK582" s="157">
        <f>ROUND(I582*H582,2)</f>
        <v>0</v>
      </c>
      <c r="BL582" s="17" t="s">
        <v>229</v>
      </c>
      <c r="BM582" s="156" t="s">
        <v>836</v>
      </c>
    </row>
    <row r="583" spans="2:65" s="12" customFormat="1">
      <c r="B583" s="158"/>
      <c r="D583" s="159" t="s">
        <v>184</v>
      </c>
      <c r="E583" s="160" t="s">
        <v>1</v>
      </c>
      <c r="F583" s="161" t="s">
        <v>837</v>
      </c>
      <c r="H583" s="162">
        <v>1</v>
      </c>
      <c r="I583" s="163"/>
      <c r="L583" s="158"/>
      <c r="M583" s="164"/>
      <c r="T583" s="165"/>
      <c r="AT583" s="160" t="s">
        <v>184</v>
      </c>
      <c r="AU583" s="160" t="s">
        <v>88</v>
      </c>
      <c r="AV583" s="12" t="s">
        <v>88</v>
      </c>
      <c r="AW583" s="12" t="s">
        <v>31</v>
      </c>
      <c r="AX583" s="12" t="s">
        <v>75</v>
      </c>
      <c r="AY583" s="160" t="s">
        <v>177</v>
      </c>
    </row>
    <row r="584" spans="2:65" s="13" customFormat="1">
      <c r="B584" s="166"/>
      <c r="D584" s="159" t="s">
        <v>184</v>
      </c>
      <c r="E584" s="167" t="s">
        <v>1</v>
      </c>
      <c r="F584" s="168" t="s">
        <v>186</v>
      </c>
      <c r="H584" s="169">
        <v>1</v>
      </c>
      <c r="I584" s="170"/>
      <c r="L584" s="166"/>
      <c r="M584" s="171"/>
      <c r="T584" s="172"/>
      <c r="AT584" s="167" t="s">
        <v>184</v>
      </c>
      <c r="AU584" s="167" t="s">
        <v>88</v>
      </c>
      <c r="AV584" s="13" t="s">
        <v>183</v>
      </c>
      <c r="AW584" s="13" t="s">
        <v>31</v>
      </c>
      <c r="AX584" s="13" t="s">
        <v>82</v>
      </c>
      <c r="AY584" s="167" t="s">
        <v>177</v>
      </c>
    </row>
    <row r="585" spans="2:65" s="1" customFormat="1" ht="33" customHeight="1">
      <c r="B585" s="143"/>
      <c r="C585" s="186" t="s">
        <v>838</v>
      </c>
      <c r="D585" s="186" t="s">
        <v>444</v>
      </c>
      <c r="E585" s="187" t="s">
        <v>839</v>
      </c>
      <c r="F585" s="188" t="s">
        <v>840</v>
      </c>
      <c r="G585" s="189" t="s">
        <v>260</v>
      </c>
      <c r="H585" s="190">
        <v>19</v>
      </c>
      <c r="I585" s="191"/>
      <c r="J585" s="192">
        <f>ROUND(I585*H585,2)</f>
        <v>0</v>
      </c>
      <c r="K585" s="193"/>
      <c r="L585" s="194"/>
      <c r="M585" s="195" t="s">
        <v>1</v>
      </c>
      <c r="N585" s="196" t="s">
        <v>41</v>
      </c>
      <c r="P585" s="154">
        <f>O585*H585</f>
        <v>0</v>
      </c>
      <c r="Q585" s="154">
        <v>0</v>
      </c>
      <c r="R585" s="154">
        <f>Q585*H585</f>
        <v>0</v>
      </c>
      <c r="S585" s="154">
        <v>0</v>
      </c>
      <c r="T585" s="155">
        <f>S585*H585</f>
        <v>0</v>
      </c>
      <c r="AR585" s="156" t="s">
        <v>264</v>
      </c>
      <c r="AT585" s="156" t="s">
        <v>444</v>
      </c>
      <c r="AU585" s="156" t="s">
        <v>88</v>
      </c>
      <c r="AY585" s="17" t="s">
        <v>177</v>
      </c>
      <c r="BE585" s="157">
        <f>IF(N585="základná",J585,0)</f>
        <v>0</v>
      </c>
      <c r="BF585" s="157">
        <f>IF(N585="znížená",J585,0)</f>
        <v>0</v>
      </c>
      <c r="BG585" s="157">
        <f>IF(N585="zákl. prenesená",J585,0)</f>
        <v>0</v>
      </c>
      <c r="BH585" s="157">
        <f>IF(N585="zníž. prenesená",J585,0)</f>
        <v>0</v>
      </c>
      <c r="BI585" s="157">
        <f>IF(N585="nulová",J585,0)</f>
        <v>0</v>
      </c>
      <c r="BJ585" s="17" t="s">
        <v>88</v>
      </c>
      <c r="BK585" s="157">
        <f>ROUND(I585*H585,2)</f>
        <v>0</v>
      </c>
      <c r="BL585" s="17" t="s">
        <v>229</v>
      </c>
      <c r="BM585" s="156" t="s">
        <v>841</v>
      </c>
    </row>
    <row r="586" spans="2:65" s="12" customFormat="1">
      <c r="B586" s="158"/>
      <c r="D586" s="159" t="s">
        <v>184</v>
      </c>
      <c r="E586" s="160" t="s">
        <v>1</v>
      </c>
      <c r="F586" s="161" t="s">
        <v>842</v>
      </c>
      <c r="H586" s="162">
        <v>19</v>
      </c>
      <c r="I586" s="163"/>
      <c r="L586" s="158"/>
      <c r="M586" s="164"/>
      <c r="T586" s="165"/>
      <c r="AT586" s="160" t="s">
        <v>184</v>
      </c>
      <c r="AU586" s="160" t="s">
        <v>88</v>
      </c>
      <c r="AV586" s="12" t="s">
        <v>88</v>
      </c>
      <c r="AW586" s="12" t="s">
        <v>31</v>
      </c>
      <c r="AX586" s="12" t="s">
        <v>75</v>
      </c>
      <c r="AY586" s="160" t="s">
        <v>177</v>
      </c>
    </row>
    <row r="587" spans="2:65" s="13" customFormat="1">
      <c r="B587" s="166"/>
      <c r="D587" s="159" t="s">
        <v>184</v>
      </c>
      <c r="E587" s="167" t="s">
        <v>1</v>
      </c>
      <c r="F587" s="168" t="s">
        <v>186</v>
      </c>
      <c r="H587" s="169">
        <v>19</v>
      </c>
      <c r="I587" s="170"/>
      <c r="L587" s="166"/>
      <c r="M587" s="171"/>
      <c r="T587" s="172"/>
      <c r="AT587" s="167" t="s">
        <v>184</v>
      </c>
      <c r="AU587" s="167" t="s">
        <v>88</v>
      </c>
      <c r="AV587" s="13" t="s">
        <v>183</v>
      </c>
      <c r="AW587" s="13" t="s">
        <v>31</v>
      </c>
      <c r="AX587" s="13" t="s">
        <v>82</v>
      </c>
      <c r="AY587" s="167" t="s">
        <v>177</v>
      </c>
    </row>
    <row r="588" spans="2:65" s="1" customFormat="1" ht="49.2" customHeight="1">
      <c r="B588" s="143"/>
      <c r="C588" s="186" t="s">
        <v>546</v>
      </c>
      <c r="D588" s="186" t="s">
        <v>444</v>
      </c>
      <c r="E588" s="187" t="s">
        <v>843</v>
      </c>
      <c r="F588" s="188" t="s">
        <v>844</v>
      </c>
      <c r="G588" s="189" t="s">
        <v>260</v>
      </c>
      <c r="H588" s="190">
        <v>1</v>
      </c>
      <c r="I588" s="191"/>
      <c r="J588" s="192">
        <f>ROUND(I588*H588,2)</f>
        <v>0</v>
      </c>
      <c r="K588" s="193"/>
      <c r="L588" s="194"/>
      <c r="M588" s="195" t="s">
        <v>1</v>
      </c>
      <c r="N588" s="196" t="s">
        <v>41</v>
      </c>
      <c r="P588" s="154">
        <f>O588*H588</f>
        <v>0</v>
      </c>
      <c r="Q588" s="154">
        <v>0</v>
      </c>
      <c r="R588" s="154">
        <f>Q588*H588</f>
        <v>0</v>
      </c>
      <c r="S588" s="154">
        <v>0</v>
      </c>
      <c r="T588" s="155">
        <f>S588*H588</f>
        <v>0</v>
      </c>
      <c r="AR588" s="156" t="s">
        <v>264</v>
      </c>
      <c r="AT588" s="156" t="s">
        <v>444</v>
      </c>
      <c r="AU588" s="156" t="s">
        <v>88</v>
      </c>
      <c r="AY588" s="17" t="s">
        <v>177</v>
      </c>
      <c r="BE588" s="157">
        <f>IF(N588="základná",J588,0)</f>
        <v>0</v>
      </c>
      <c r="BF588" s="157">
        <f>IF(N588="znížená",J588,0)</f>
        <v>0</v>
      </c>
      <c r="BG588" s="157">
        <f>IF(N588="zákl. prenesená",J588,0)</f>
        <v>0</v>
      </c>
      <c r="BH588" s="157">
        <f>IF(N588="zníž. prenesená",J588,0)</f>
        <v>0</v>
      </c>
      <c r="BI588" s="157">
        <f>IF(N588="nulová",J588,0)</f>
        <v>0</v>
      </c>
      <c r="BJ588" s="17" t="s">
        <v>88</v>
      </c>
      <c r="BK588" s="157">
        <f>ROUND(I588*H588,2)</f>
        <v>0</v>
      </c>
      <c r="BL588" s="17" t="s">
        <v>229</v>
      </c>
      <c r="BM588" s="156" t="s">
        <v>845</v>
      </c>
    </row>
    <row r="589" spans="2:65" s="12" customFormat="1">
      <c r="B589" s="158"/>
      <c r="D589" s="159" t="s">
        <v>184</v>
      </c>
      <c r="E589" s="160" t="s">
        <v>1</v>
      </c>
      <c r="F589" s="161" t="s">
        <v>846</v>
      </c>
      <c r="H589" s="162">
        <v>1</v>
      </c>
      <c r="I589" s="163"/>
      <c r="L589" s="158"/>
      <c r="M589" s="164"/>
      <c r="T589" s="165"/>
      <c r="AT589" s="160" t="s">
        <v>184</v>
      </c>
      <c r="AU589" s="160" t="s">
        <v>88</v>
      </c>
      <c r="AV589" s="12" t="s">
        <v>88</v>
      </c>
      <c r="AW589" s="12" t="s">
        <v>31</v>
      </c>
      <c r="AX589" s="12" t="s">
        <v>75</v>
      </c>
      <c r="AY589" s="160" t="s">
        <v>177</v>
      </c>
    </row>
    <row r="590" spans="2:65" s="13" customFormat="1">
      <c r="B590" s="166"/>
      <c r="D590" s="159" t="s">
        <v>184</v>
      </c>
      <c r="E590" s="167" t="s">
        <v>1</v>
      </c>
      <c r="F590" s="168" t="s">
        <v>186</v>
      </c>
      <c r="H590" s="169">
        <v>1</v>
      </c>
      <c r="I590" s="170"/>
      <c r="L590" s="166"/>
      <c r="M590" s="171"/>
      <c r="T590" s="172"/>
      <c r="AT590" s="167" t="s">
        <v>184</v>
      </c>
      <c r="AU590" s="167" t="s">
        <v>88</v>
      </c>
      <c r="AV590" s="13" t="s">
        <v>183</v>
      </c>
      <c r="AW590" s="13" t="s">
        <v>31</v>
      </c>
      <c r="AX590" s="13" t="s">
        <v>82</v>
      </c>
      <c r="AY590" s="167" t="s">
        <v>177</v>
      </c>
    </row>
    <row r="591" spans="2:65" s="1" customFormat="1" ht="49.2" customHeight="1">
      <c r="B591" s="143"/>
      <c r="C591" s="186" t="s">
        <v>847</v>
      </c>
      <c r="D591" s="186" t="s">
        <v>444</v>
      </c>
      <c r="E591" s="187" t="s">
        <v>848</v>
      </c>
      <c r="F591" s="188" t="s">
        <v>849</v>
      </c>
      <c r="G591" s="189" t="s">
        <v>260</v>
      </c>
      <c r="H591" s="190">
        <v>1</v>
      </c>
      <c r="I591" s="191"/>
      <c r="J591" s="192">
        <f>ROUND(I591*H591,2)</f>
        <v>0</v>
      </c>
      <c r="K591" s="193"/>
      <c r="L591" s="194"/>
      <c r="M591" s="195" t="s">
        <v>1</v>
      </c>
      <c r="N591" s="196" t="s">
        <v>41</v>
      </c>
      <c r="P591" s="154">
        <f>O591*H591</f>
        <v>0</v>
      </c>
      <c r="Q591" s="154">
        <v>0</v>
      </c>
      <c r="R591" s="154">
        <f>Q591*H591</f>
        <v>0</v>
      </c>
      <c r="S591" s="154">
        <v>0</v>
      </c>
      <c r="T591" s="155">
        <f>S591*H591</f>
        <v>0</v>
      </c>
      <c r="AR591" s="156" t="s">
        <v>264</v>
      </c>
      <c r="AT591" s="156" t="s">
        <v>444</v>
      </c>
      <c r="AU591" s="156" t="s">
        <v>88</v>
      </c>
      <c r="AY591" s="17" t="s">
        <v>177</v>
      </c>
      <c r="BE591" s="157">
        <f>IF(N591="základná",J591,0)</f>
        <v>0</v>
      </c>
      <c r="BF591" s="157">
        <f>IF(N591="znížená",J591,0)</f>
        <v>0</v>
      </c>
      <c r="BG591" s="157">
        <f>IF(N591="zákl. prenesená",J591,0)</f>
        <v>0</v>
      </c>
      <c r="BH591" s="157">
        <f>IF(N591="zníž. prenesená",J591,0)</f>
        <v>0</v>
      </c>
      <c r="BI591" s="157">
        <f>IF(N591="nulová",J591,0)</f>
        <v>0</v>
      </c>
      <c r="BJ591" s="17" t="s">
        <v>88</v>
      </c>
      <c r="BK591" s="157">
        <f>ROUND(I591*H591,2)</f>
        <v>0</v>
      </c>
      <c r="BL591" s="17" t="s">
        <v>229</v>
      </c>
      <c r="BM591" s="156" t="s">
        <v>850</v>
      </c>
    </row>
    <row r="592" spans="2:65" s="12" customFormat="1">
      <c r="B592" s="158"/>
      <c r="D592" s="159" t="s">
        <v>184</v>
      </c>
      <c r="E592" s="160" t="s">
        <v>1</v>
      </c>
      <c r="F592" s="161" t="s">
        <v>851</v>
      </c>
      <c r="H592" s="162">
        <v>1</v>
      </c>
      <c r="I592" s="163"/>
      <c r="L592" s="158"/>
      <c r="M592" s="164"/>
      <c r="T592" s="165"/>
      <c r="AT592" s="160" t="s">
        <v>184</v>
      </c>
      <c r="AU592" s="160" t="s">
        <v>88</v>
      </c>
      <c r="AV592" s="12" t="s">
        <v>88</v>
      </c>
      <c r="AW592" s="12" t="s">
        <v>31</v>
      </c>
      <c r="AX592" s="12" t="s">
        <v>75</v>
      </c>
      <c r="AY592" s="160" t="s">
        <v>177</v>
      </c>
    </row>
    <row r="593" spans="2:65" s="13" customFormat="1">
      <c r="B593" s="166"/>
      <c r="D593" s="159" t="s">
        <v>184</v>
      </c>
      <c r="E593" s="167" t="s">
        <v>1</v>
      </c>
      <c r="F593" s="168" t="s">
        <v>186</v>
      </c>
      <c r="H593" s="169">
        <v>1</v>
      </c>
      <c r="I593" s="170"/>
      <c r="L593" s="166"/>
      <c r="M593" s="171"/>
      <c r="T593" s="172"/>
      <c r="AT593" s="167" t="s">
        <v>184</v>
      </c>
      <c r="AU593" s="167" t="s">
        <v>88</v>
      </c>
      <c r="AV593" s="13" t="s">
        <v>183</v>
      </c>
      <c r="AW593" s="13" t="s">
        <v>31</v>
      </c>
      <c r="AX593" s="13" t="s">
        <v>82</v>
      </c>
      <c r="AY593" s="167" t="s">
        <v>177</v>
      </c>
    </row>
    <row r="594" spans="2:65" s="1" customFormat="1" ht="44.25" customHeight="1">
      <c r="B594" s="143"/>
      <c r="C594" s="186" t="s">
        <v>550</v>
      </c>
      <c r="D594" s="186" t="s">
        <v>444</v>
      </c>
      <c r="E594" s="187" t="s">
        <v>852</v>
      </c>
      <c r="F594" s="188" t="s">
        <v>853</v>
      </c>
      <c r="G594" s="189" t="s">
        <v>260</v>
      </c>
      <c r="H594" s="190">
        <v>1</v>
      </c>
      <c r="I594" s="191"/>
      <c r="J594" s="192">
        <f>ROUND(I594*H594,2)</f>
        <v>0</v>
      </c>
      <c r="K594" s="193"/>
      <c r="L594" s="194"/>
      <c r="M594" s="195" t="s">
        <v>1</v>
      </c>
      <c r="N594" s="196" t="s">
        <v>41</v>
      </c>
      <c r="P594" s="154">
        <f>O594*H594</f>
        <v>0</v>
      </c>
      <c r="Q594" s="154">
        <v>0</v>
      </c>
      <c r="R594" s="154">
        <f>Q594*H594</f>
        <v>0</v>
      </c>
      <c r="S594" s="154">
        <v>0</v>
      </c>
      <c r="T594" s="155">
        <f>S594*H594</f>
        <v>0</v>
      </c>
      <c r="AR594" s="156" t="s">
        <v>264</v>
      </c>
      <c r="AT594" s="156" t="s">
        <v>444</v>
      </c>
      <c r="AU594" s="156" t="s">
        <v>88</v>
      </c>
      <c r="AY594" s="17" t="s">
        <v>177</v>
      </c>
      <c r="BE594" s="157">
        <f>IF(N594="základná",J594,0)</f>
        <v>0</v>
      </c>
      <c r="BF594" s="157">
        <f>IF(N594="znížená",J594,0)</f>
        <v>0</v>
      </c>
      <c r="BG594" s="157">
        <f>IF(N594="zákl. prenesená",J594,0)</f>
        <v>0</v>
      </c>
      <c r="BH594" s="157">
        <f>IF(N594="zníž. prenesená",J594,0)</f>
        <v>0</v>
      </c>
      <c r="BI594" s="157">
        <f>IF(N594="nulová",J594,0)</f>
        <v>0</v>
      </c>
      <c r="BJ594" s="17" t="s">
        <v>88</v>
      </c>
      <c r="BK594" s="157">
        <f>ROUND(I594*H594,2)</f>
        <v>0</v>
      </c>
      <c r="BL594" s="17" t="s">
        <v>229</v>
      </c>
      <c r="BM594" s="156" t="s">
        <v>854</v>
      </c>
    </row>
    <row r="595" spans="2:65" s="12" customFormat="1">
      <c r="B595" s="158"/>
      <c r="D595" s="159" t="s">
        <v>184</v>
      </c>
      <c r="E595" s="160" t="s">
        <v>1</v>
      </c>
      <c r="F595" s="161" t="s">
        <v>855</v>
      </c>
      <c r="H595" s="162">
        <v>1</v>
      </c>
      <c r="I595" s="163"/>
      <c r="L595" s="158"/>
      <c r="M595" s="164"/>
      <c r="T595" s="165"/>
      <c r="AT595" s="160" t="s">
        <v>184</v>
      </c>
      <c r="AU595" s="160" t="s">
        <v>88</v>
      </c>
      <c r="AV595" s="12" t="s">
        <v>88</v>
      </c>
      <c r="AW595" s="12" t="s">
        <v>31</v>
      </c>
      <c r="AX595" s="12" t="s">
        <v>75</v>
      </c>
      <c r="AY595" s="160" t="s">
        <v>177</v>
      </c>
    </row>
    <row r="596" spans="2:65" s="13" customFormat="1">
      <c r="B596" s="166"/>
      <c r="D596" s="159" t="s">
        <v>184</v>
      </c>
      <c r="E596" s="167" t="s">
        <v>1</v>
      </c>
      <c r="F596" s="168" t="s">
        <v>186</v>
      </c>
      <c r="H596" s="169">
        <v>1</v>
      </c>
      <c r="I596" s="170"/>
      <c r="L596" s="166"/>
      <c r="M596" s="171"/>
      <c r="T596" s="172"/>
      <c r="AT596" s="167" t="s">
        <v>184</v>
      </c>
      <c r="AU596" s="167" t="s">
        <v>88</v>
      </c>
      <c r="AV596" s="13" t="s">
        <v>183</v>
      </c>
      <c r="AW596" s="13" t="s">
        <v>31</v>
      </c>
      <c r="AX596" s="13" t="s">
        <v>82</v>
      </c>
      <c r="AY596" s="167" t="s">
        <v>177</v>
      </c>
    </row>
    <row r="597" spans="2:65" s="1" customFormat="1" ht="33" customHeight="1">
      <c r="B597" s="143"/>
      <c r="C597" s="186" t="s">
        <v>856</v>
      </c>
      <c r="D597" s="186" t="s">
        <v>444</v>
      </c>
      <c r="E597" s="187" t="s">
        <v>857</v>
      </c>
      <c r="F597" s="188" t="s">
        <v>858</v>
      </c>
      <c r="G597" s="189" t="s">
        <v>260</v>
      </c>
      <c r="H597" s="190">
        <v>1</v>
      </c>
      <c r="I597" s="191"/>
      <c r="J597" s="192">
        <f>ROUND(I597*H597,2)</f>
        <v>0</v>
      </c>
      <c r="K597" s="193"/>
      <c r="L597" s="194"/>
      <c r="M597" s="195" t="s">
        <v>1</v>
      </c>
      <c r="N597" s="196" t="s">
        <v>41</v>
      </c>
      <c r="P597" s="154">
        <f>O597*H597</f>
        <v>0</v>
      </c>
      <c r="Q597" s="154">
        <v>0</v>
      </c>
      <c r="R597" s="154">
        <f>Q597*H597</f>
        <v>0</v>
      </c>
      <c r="S597" s="154">
        <v>0</v>
      </c>
      <c r="T597" s="155">
        <f>S597*H597</f>
        <v>0</v>
      </c>
      <c r="AR597" s="156" t="s">
        <v>264</v>
      </c>
      <c r="AT597" s="156" t="s">
        <v>444</v>
      </c>
      <c r="AU597" s="156" t="s">
        <v>88</v>
      </c>
      <c r="AY597" s="17" t="s">
        <v>177</v>
      </c>
      <c r="BE597" s="157">
        <f>IF(N597="základná",J597,0)</f>
        <v>0</v>
      </c>
      <c r="BF597" s="157">
        <f>IF(N597="znížená",J597,0)</f>
        <v>0</v>
      </c>
      <c r="BG597" s="157">
        <f>IF(N597="zákl. prenesená",J597,0)</f>
        <v>0</v>
      </c>
      <c r="BH597" s="157">
        <f>IF(N597="zníž. prenesená",J597,0)</f>
        <v>0</v>
      </c>
      <c r="BI597" s="157">
        <f>IF(N597="nulová",J597,0)</f>
        <v>0</v>
      </c>
      <c r="BJ597" s="17" t="s">
        <v>88</v>
      </c>
      <c r="BK597" s="157">
        <f>ROUND(I597*H597,2)</f>
        <v>0</v>
      </c>
      <c r="BL597" s="17" t="s">
        <v>229</v>
      </c>
      <c r="BM597" s="156" t="s">
        <v>859</v>
      </c>
    </row>
    <row r="598" spans="2:65" s="12" customFormat="1">
      <c r="B598" s="158"/>
      <c r="D598" s="159" t="s">
        <v>184</v>
      </c>
      <c r="E598" s="160" t="s">
        <v>1</v>
      </c>
      <c r="F598" s="161" t="s">
        <v>860</v>
      </c>
      <c r="H598" s="162">
        <v>1</v>
      </c>
      <c r="I598" s="163"/>
      <c r="L598" s="158"/>
      <c r="M598" s="164"/>
      <c r="T598" s="165"/>
      <c r="AT598" s="160" t="s">
        <v>184</v>
      </c>
      <c r="AU598" s="160" t="s">
        <v>88</v>
      </c>
      <c r="AV598" s="12" t="s">
        <v>88</v>
      </c>
      <c r="AW598" s="12" t="s">
        <v>31</v>
      </c>
      <c r="AX598" s="12" t="s">
        <v>75</v>
      </c>
      <c r="AY598" s="160" t="s">
        <v>177</v>
      </c>
    </row>
    <row r="599" spans="2:65" s="13" customFormat="1">
      <c r="B599" s="166"/>
      <c r="D599" s="159" t="s">
        <v>184</v>
      </c>
      <c r="E599" s="167" t="s">
        <v>1</v>
      </c>
      <c r="F599" s="168" t="s">
        <v>186</v>
      </c>
      <c r="H599" s="169">
        <v>1</v>
      </c>
      <c r="I599" s="170"/>
      <c r="L599" s="166"/>
      <c r="M599" s="171"/>
      <c r="T599" s="172"/>
      <c r="AT599" s="167" t="s">
        <v>184</v>
      </c>
      <c r="AU599" s="167" t="s">
        <v>88</v>
      </c>
      <c r="AV599" s="13" t="s">
        <v>183</v>
      </c>
      <c r="AW599" s="13" t="s">
        <v>31</v>
      </c>
      <c r="AX599" s="13" t="s">
        <v>82</v>
      </c>
      <c r="AY599" s="167" t="s">
        <v>177</v>
      </c>
    </row>
    <row r="600" spans="2:65" s="1" customFormat="1" ht="49.2" customHeight="1">
      <c r="B600" s="143"/>
      <c r="C600" s="186" t="s">
        <v>558</v>
      </c>
      <c r="D600" s="186" t="s">
        <v>444</v>
      </c>
      <c r="E600" s="187" t="s">
        <v>861</v>
      </c>
      <c r="F600" s="188" t="s">
        <v>862</v>
      </c>
      <c r="G600" s="189" t="s">
        <v>260</v>
      </c>
      <c r="H600" s="190">
        <v>2</v>
      </c>
      <c r="I600" s="191"/>
      <c r="J600" s="192">
        <f>ROUND(I600*H600,2)</f>
        <v>0</v>
      </c>
      <c r="K600" s="193"/>
      <c r="L600" s="194"/>
      <c r="M600" s="195" t="s">
        <v>1</v>
      </c>
      <c r="N600" s="196" t="s">
        <v>41</v>
      </c>
      <c r="P600" s="154">
        <f>O600*H600</f>
        <v>0</v>
      </c>
      <c r="Q600" s="154">
        <v>0</v>
      </c>
      <c r="R600" s="154">
        <f>Q600*H600</f>
        <v>0</v>
      </c>
      <c r="S600" s="154">
        <v>0</v>
      </c>
      <c r="T600" s="155">
        <f>S600*H600</f>
        <v>0</v>
      </c>
      <c r="AR600" s="156" t="s">
        <v>264</v>
      </c>
      <c r="AT600" s="156" t="s">
        <v>444</v>
      </c>
      <c r="AU600" s="156" t="s">
        <v>88</v>
      </c>
      <c r="AY600" s="17" t="s">
        <v>177</v>
      </c>
      <c r="BE600" s="157">
        <f>IF(N600="základná",J600,0)</f>
        <v>0</v>
      </c>
      <c r="BF600" s="157">
        <f>IF(N600="znížená",J600,0)</f>
        <v>0</v>
      </c>
      <c r="BG600" s="157">
        <f>IF(N600="zákl. prenesená",J600,0)</f>
        <v>0</v>
      </c>
      <c r="BH600" s="157">
        <f>IF(N600="zníž. prenesená",J600,0)</f>
        <v>0</v>
      </c>
      <c r="BI600" s="157">
        <f>IF(N600="nulová",J600,0)</f>
        <v>0</v>
      </c>
      <c r="BJ600" s="17" t="s">
        <v>88</v>
      </c>
      <c r="BK600" s="157">
        <f>ROUND(I600*H600,2)</f>
        <v>0</v>
      </c>
      <c r="BL600" s="17" t="s">
        <v>229</v>
      </c>
      <c r="BM600" s="156" t="s">
        <v>863</v>
      </c>
    </row>
    <row r="601" spans="2:65" s="12" customFormat="1">
      <c r="B601" s="158"/>
      <c r="D601" s="159" t="s">
        <v>184</v>
      </c>
      <c r="E601" s="160" t="s">
        <v>1</v>
      </c>
      <c r="F601" s="161" t="s">
        <v>864</v>
      </c>
      <c r="H601" s="162">
        <v>2</v>
      </c>
      <c r="I601" s="163"/>
      <c r="L601" s="158"/>
      <c r="M601" s="164"/>
      <c r="T601" s="165"/>
      <c r="AT601" s="160" t="s">
        <v>184</v>
      </c>
      <c r="AU601" s="160" t="s">
        <v>88</v>
      </c>
      <c r="AV601" s="12" t="s">
        <v>88</v>
      </c>
      <c r="AW601" s="12" t="s">
        <v>31</v>
      </c>
      <c r="AX601" s="12" t="s">
        <v>75</v>
      </c>
      <c r="AY601" s="160" t="s">
        <v>177</v>
      </c>
    </row>
    <row r="602" spans="2:65" s="13" customFormat="1">
      <c r="B602" s="166"/>
      <c r="D602" s="159" t="s">
        <v>184</v>
      </c>
      <c r="E602" s="167" t="s">
        <v>1</v>
      </c>
      <c r="F602" s="168" t="s">
        <v>186</v>
      </c>
      <c r="H602" s="169">
        <v>2</v>
      </c>
      <c r="I602" s="170"/>
      <c r="L602" s="166"/>
      <c r="M602" s="171"/>
      <c r="T602" s="172"/>
      <c r="AT602" s="167" t="s">
        <v>184</v>
      </c>
      <c r="AU602" s="167" t="s">
        <v>88</v>
      </c>
      <c r="AV602" s="13" t="s">
        <v>183</v>
      </c>
      <c r="AW602" s="13" t="s">
        <v>31</v>
      </c>
      <c r="AX602" s="13" t="s">
        <v>82</v>
      </c>
      <c r="AY602" s="167" t="s">
        <v>177</v>
      </c>
    </row>
    <row r="603" spans="2:65" s="1" customFormat="1" ht="49.2" customHeight="1">
      <c r="B603" s="143"/>
      <c r="C603" s="186" t="s">
        <v>865</v>
      </c>
      <c r="D603" s="186" t="s">
        <v>444</v>
      </c>
      <c r="E603" s="187" t="s">
        <v>866</v>
      </c>
      <c r="F603" s="188" t="s">
        <v>867</v>
      </c>
      <c r="G603" s="189" t="s">
        <v>260</v>
      </c>
      <c r="H603" s="190">
        <v>87</v>
      </c>
      <c r="I603" s="191"/>
      <c r="J603" s="192">
        <f>ROUND(I603*H603,2)</f>
        <v>0</v>
      </c>
      <c r="K603" s="193"/>
      <c r="L603" s="194"/>
      <c r="M603" s="195" t="s">
        <v>1</v>
      </c>
      <c r="N603" s="196" t="s">
        <v>41</v>
      </c>
      <c r="P603" s="154">
        <f>O603*H603</f>
        <v>0</v>
      </c>
      <c r="Q603" s="154">
        <v>0</v>
      </c>
      <c r="R603" s="154">
        <f>Q603*H603</f>
        <v>0</v>
      </c>
      <c r="S603" s="154">
        <v>0</v>
      </c>
      <c r="T603" s="155">
        <f>S603*H603</f>
        <v>0</v>
      </c>
      <c r="AR603" s="156" t="s">
        <v>264</v>
      </c>
      <c r="AT603" s="156" t="s">
        <v>444</v>
      </c>
      <c r="AU603" s="156" t="s">
        <v>88</v>
      </c>
      <c r="AY603" s="17" t="s">
        <v>177</v>
      </c>
      <c r="BE603" s="157">
        <f>IF(N603="základná",J603,0)</f>
        <v>0</v>
      </c>
      <c r="BF603" s="157">
        <f>IF(N603="znížená",J603,0)</f>
        <v>0</v>
      </c>
      <c r="BG603" s="157">
        <f>IF(N603="zákl. prenesená",J603,0)</f>
        <v>0</v>
      </c>
      <c r="BH603" s="157">
        <f>IF(N603="zníž. prenesená",J603,0)</f>
        <v>0</v>
      </c>
      <c r="BI603" s="157">
        <f>IF(N603="nulová",J603,0)</f>
        <v>0</v>
      </c>
      <c r="BJ603" s="17" t="s">
        <v>88</v>
      </c>
      <c r="BK603" s="157">
        <f>ROUND(I603*H603,2)</f>
        <v>0</v>
      </c>
      <c r="BL603" s="17" t="s">
        <v>229</v>
      </c>
      <c r="BM603" s="156" t="s">
        <v>868</v>
      </c>
    </row>
    <row r="604" spans="2:65" s="12" customFormat="1">
      <c r="B604" s="158"/>
      <c r="D604" s="159" t="s">
        <v>184</v>
      </c>
      <c r="E604" s="160" t="s">
        <v>1</v>
      </c>
      <c r="F604" s="161" t="s">
        <v>869</v>
      </c>
      <c r="H604" s="162">
        <v>87</v>
      </c>
      <c r="I604" s="163"/>
      <c r="L604" s="158"/>
      <c r="M604" s="164"/>
      <c r="T604" s="165"/>
      <c r="AT604" s="160" t="s">
        <v>184</v>
      </c>
      <c r="AU604" s="160" t="s">
        <v>88</v>
      </c>
      <c r="AV604" s="12" t="s">
        <v>88</v>
      </c>
      <c r="AW604" s="12" t="s">
        <v>31</v>
      </c>
      <c r="AX604" s="12" t="s">
        <v>75</v>
      </c>
      <c r="AY604" s="160" t="s">
        <v>177</v>
      </c>
    </row>
    <row r="605" spans="2:65" s="13" customFormat="1">
      <c r="B605" s="166"/>
      <c r="D605" s="159" t="s">
        <v>184</v>
      </c>
      <c r="E605" s="167" t="s">
        <v>1</v>
      </c>
      <c r="F605" s="168" t="s">
        <v>186</v>
      </c>
      <c r="H605" s="169">
        <v>87</v>
      </c>
      <c r="I605" s="170"/>
      <c r="L605" s="166"/>
      <c r="M605" s="171"/>
      <c r="T605" s="172"/>
      <c r="AT605" s="167" t="s">
        <v>184</v>
      </c>
      <c r="AU605" s="167" t="s">
        <v>88</v>
      </c>
      <c r="AV605" s="13" t="s">
        <v>183</v>
      </c>
      <c r="AW605" s="13" t="s">
        <v>31</v>
      </c>
      <c r="AX605" s="13" t="s">
        <v>82</v>
      </c>
      <c r="AY605" s="167" t="s">
        <v>177</v>
      </c>
    </row>
    <row r="606" spans="2:65" s="1" customFormat="1" ht="44.25" customHeight="1">
      <c r="B606" s="143"/>
      <c r="C606" s="186" t="s">
        <v>565</v>
      </c>
      <c r="D606" s="186" t="s">
        <v>444</v>
      </c>
      <c r="E606" s="187" t="s">
        <v>870</v>
      </c>
      <c r="F606" s="188" t="s">
        <v>871</v>
      </c>
      <c r="G606" s="189" t="s">
        <v>260</v>
      </c>
      <c r="H606" s="190">
        <v>1</v>
      </c>
      <c r="I606" s="191"/>
      <c r="J606" s="192">
        <f>ROUND(I606*H606,2)</f>
        <v>0</v>
      </c>
      <c r="K606" s="193"/>
      <c r="L606" s="194"/>
      <c r="M606" s="195" t="s">
        <v>1</v>
      </c>
      <c r="N606" s="196" t="s">
        <v>41</v>
      </c>
      <c r="P606" s="154">
        <f>O606*H606</f>
        <v>0</v>
      </c>
      <c r="Q606" s="154">
        <v>0</v>
      </c>
      <c r="R606" s="154">
        <f>Q606*H606</f>
        <v>0</v>
      </c>
      <c r="S606" s="154">
        <v>0</v>
      </c>
      <c r="T606" s="155">
        <f>S606*H606</f>
        <v>0</v>
      </c>
      <c r="AR606" s="156" t="s">
        <v>264</v>
      </c>
      <c r="AT606" s="156" t="s">
        <v>444</v>
      </c>
      <c r="AU606" s="156" t="s">
        <v>88</v>
      </c>
      <c r="AY606" s="17" t="s">
        <v>177</v>
      </c>
      <c r="BE606" s="157">
        <f>IF(N606="základná",J606,0)</f>
        <v>0</v>
      </c>
      <c r="BF606" s="157">
        <f>IF(N606="znížená",J606,0)</f>
        <v>0</v>
      </c>
      <c r="BG606" s="157">
        <f>IF(N606="zákl. prenesená",J606,0)</f>
        <v>0</v>
      </c>
      <c r="BH606" s="157">
        <f>IF(N606="zníž. prenesená",J606,0)</f>
        <v>0</v>
      </c>
      <c r="BI606" s="157">
        <f>IF(N606="nulová",J606,0)</f>
        <v>0</v>
      </c>
      <c r="BJ606" s="17" t="s">
        <v>88</v>
      </c>
      <c r="BK606" s="157">
        <f>ROUND(I606*H606,2)</f>
        <v>0</v>
      </c>
      <c r="BL606" s="17" t="s">
        <v>229</v>
      </c>
      <c r="BM606" s="156" t="s">
        <v>872</v>
      </c>
    </row>
    <row r="607" spans="2:65" s="12" customFormat="1">
      <c r="B607" s="158"/>
      <c r="D607" s="159" t="s">
        <v>184</v>
      </c>
      <c r="E607" s="160" t="s">
        <v>1</v>
      </c>
      <c r="F607" s="161" t="s">
        <v>873</v>
      </c>
      <c r="H607" s="162">
        <v>1</v>
      </c>
      <c r="I607" s="163"/>
      <c r="L607" s="158"/>
      <c r="M607" s="164"/>
      <c r="T607" s="165"/>
      <c r="AT607" s="160" t="s">
        <v>184</v>
      </c>
      <c r="AU607" s="160" t="s">
        <v>88</v>
      </c>
      <c r="AV607" s="12" t="s">
        <v>88</v>
      </c>
      <c r="AW607" s="12" t="s">
        <v>31</v>
      </c>
      <c r="AX607" s="12" t="s">
        <v>75</v>
      </c>
      <c r="AY607" s="160" t="s">
        <v>177</v>
      </c>
    </row>
    <row r="608" spans="2:65" s="13" customFormat="1">
      <c r="B608" s="166"/>
      <c r="D608" s="159" t="s">
        <v>184</v>
      </c>
      <c r="E608" s="167" t="s">
        <v>1</v>
      </c>
      <c r="F608" s="168" t="s">
        <v>186</v>
      </c>
      <c r="H608" s="169">
        <v>1</v>
      </c>
      <c r="I608" s="170"/>
      <c r="L608" s="166"/>
      <c r="M608" s="171"/>
      <c r="T608" s="172"/>
      <c r="AT608" s="167" t="s">
        <v>184</v>
      </c>
      <c r="AU608" s="167" t="s">
        <v>88</v>
      </c>
      <c r="AV608" s="13" t="s">
        <v>183</v>
      </c>
      <c r="AW608" s="13" t="s">
        <v>31</v>
      </c>
      <c r="AX608" s="13" t="s">
        <v>82</v>
      </c>
      <c r="AY608" s="167" t="s">
        <v>177</v>
      </c>
    </row>
    <row r="609" spans="2:65" s="1" customFormat="1" ht="37.950000000000003" customHeight="1">
      <c r="B609" s="143"/>
      <c r="C609" s="144" t="s">
        <v>874</v>
      </c>
      <c r="D609" s="144" t="s">
        <v>179</v>
      </c>
      <c r="E609" s="145" t="s">
        <v>875</v>
      </c>
      <c r="F609" s="146" t="s">
        <v>876</v>
      </c>
      <c r="G609" s="147" t="s">
        <v>213</v>
      </c>
      <c r="H609" s="148">
        <v>665</v>
      </c>
      <c r="I609" s="149"/>
      <c r="J609" s="150">
        <f>ROUND(I609*H609,2)</f>
        <v>0</v>
      </c>
      <c r="K609" s="151"/>
      <c r="L609" s="32"/>
      <c r="M609" s="152" t="s">
        <v>1</v>
      </c>
      <c r="N609" s="153" t="s">
        <v>41</v>
      </c>
      <c r="P609" s="154">
        <f>O609*H609</f>
        <v>0</v>
      </c>
      <c r="Q609" s="154">
        <v>0</v>
      </c>
      <c r="R609" s="154">
        <f>Q609*H609</f>
        <v>0</v>
      </c>
      <c r="S609" s="154">
        <v>0</v>
      </c>
      <c r="T609" s="155">
        <f>S609*H609</f>
        <v>0</v>
      </c>
      <c r="AR609" s="156" t="s">
        <v>229</v>
      </c>
      <c r="AT609" s="156" t="s">
        <v>179</v>
      </c>
      <c r="AU609" s="156" t="s">
        <v>88</v>
      </c>
      <c r="AY609" s="17" t="s">
        <v>177</v>
      </c>
      <c r="BE609" s="157">
        <f>IF(N609="základná",J609,0)</f>
        <v>0</v>
      </c>
      <c r="BF609" s="157">
        <f>IF(N609="znížená",J609,0)</f>
        <v>0</v>
      </c>
      <c r="BG609" s="157">
        <f>IF(N609="zákl. prenesená",J609,0)</f>
        <v>0</v>
      </c>
      <c r="BH609" s="157">
        <f>IF(N609="zníž. prenesená",J609,0)</f>
        <v>0</v>
      </c>
      <c r="BI609" s="157">
        <f>IF(N609="nulová",J609,0)</f>
        <v>0</v>
      </c>
      <c r="BJ609" s="17" t="s">
        <v>88</v>
      </c>
      <c r="BK609" s="157">
        <f>ROUND(I609*H609,2)</f>
        <v>0</v>
      </c>
      <c r="BL609" s="17" t="s">
        <v>229</v>
      </c>
      <c r="BM609" s="156" t="s">
        <v>877</v>
      </c>
    </row>
    <row r="610" spans="2:65" s="12" customFormat="1">
      <c r="B610" s="158"/>
      <c r="D610" s="159" t="s">
        <v>184</v>
      </c>
      <c r="E610" s="160" t="s">
        <v>1</v>
      </c>
      <c r="F610" s="161" t="s">
        <v>878</v>
      </c>
      <c r="H610" s="162">
        <v>245</v>
      </c>
      <c r="I610" s="163"/>
      <c r="L610" s="158"/>
      <c r="M610" s="164"/>
      <c r="T610" s="165"/>
      <c r="AT610" s="160" t="s">
        <v>184</v>
      </c>
      <c r="AU610" s="160" t="s">
        <v>88</v>
      </c>
      <c r="AV610" s="12" t="s">
        <v>88</v>
      </c>
      <c r="AW610" s="12" t="s">
        <v>31</v>
      </c>
      <c r="AX610" s="12" t="s">
        <v>75</v>
      </c>
      <c r="AY610" s="160" t="s">
        <v>177</v>
      </c>
    </row>
    <row r="611" spans="2:65" s="12" customFormat="1">
      <c r="B611" s="158"/>
      <c r="D611" s="159" t="s">
        <v>184</v>
      </c>
      <c r="E611" s="160" t="s">
        <v>1</v>
      </c>
      <c r="F611" s="161" t="s">
        <v>879</v>
      </c>
      <c r="H611" s="162">
        <v>420</v>
      </c>
      <c r="I611" s="163"/>
      <c r="L611" s="158"/>
      <c r="M611" s="164"/>
      <c r="T611" s="165"/>
      <c r="AT611" s="160" t="s">
        <v>184</v>
      </c>
      <c r="AU611" s="160" t="s">
        <v>88</v>
      </c>
      <c r="AV611" s="12" t="s">
        <v>88</v>
      </c>
      <c r="AW611" s="12" t="s">
        <v>31</v>
      </c>
      <c r="AX611" s="12" t="s">
        <v>75</v>
      </c>
      <c r="AY611" s="160" t="s">
        <v>177</v>
      </c>
    </row>
    <row r="612" spans="2:65" s="14" customFormat="1">
      <c r="B612" s="173"/>
      <c r="D612" s="159" t="s">
        <v>184</v>
      </c>
      <c r="E612" s="174" t="s">
        <v>1</v>
      </c>
      <c r="F612" s="175" t="s">
        <v>209</v>
      </c>
      <c r="H612" s="176">
        <v>665</v>
      </c>
      <c r="I612" s="177"/>
      <c r="L612" s="173"/>
      <c r="M612" s="178"/>
      <c r="T612" s="179"/>
      <c r="AT612" s="174" t="s">
        <v>184</v>
      </c>
      <c r="AU612" s="174" t="s">
        <v>88</v>
      </c>
      <c r="AV612" s="14" t="s">
        <v>191</v>
      </c>
      <c r="AW612" s="14" t="s">
        <v>31</v>
      </c>
      <c r="AX612" s="14" t="s">
        <v>75</v>
      </c>
      <c r="AY612" s="174" t="s">
        <v>177</v>
      </c>
    </row>
    <row r="613" spans="2:65" s="13" customFormat="1">
      <c r="B613" s="166"/>
      <c r="D613" s="159" t="s">
        <v>184</v>
      </c>
      <c r="E613" s="167" t="s">
        <v>1</v>
      </c>
      <c r="F613" s="168" t="s">
        <v>186</v>
      </c>
      <c r="H613" s="169">
        <v>665</v>
      </c>
      <c r="I613" s="170"/>
      <c r="L613" s="166"/>
      <c r="M613" s="171"/>
      <c r="T613" s="172"/>
      <c r="AT613" s="167" t="s">
        <v>184</v>
      </c>
      <c r="AU613" s="167" t="s">
        <v>88</v>
      </c>
      <c r="AV613" s="13" t="s">
        <v>183</v>
      </c>
      <c r="AW613" s="13" t="s">
        <v>31</v>
      </c>
      <c r="AX613" s="13" t="s">
        <v>82</v>
      </c>
      <c r="AY613" s="167" t="s">
        <v>177</v>
      </c>
    </row>
    <row r="614" spans="2:65" s="1" customFormat="1" ht="24.15" customHeight="1">
      <c r="B614" s="143"/>
      <c r="C614" s="144" t="s">
        <v>573</v>
      </c>
      <c r="D614" s="144" t="s">
        <v>179</v>
      </c>
      <c r="E614" s="145" t="s">
        <v>880</v>
      </c>
      <c r="F614" s="146" t="s">
        <v>881</v>
      </c>
      <c r="G614" s="147" t="s">
        <v>882</v>
      </c>
      <c r="H614" s="148">
        <v>191.7</v>
      </c>
      <c r="I614" s="149"/>
      <c r="J614" s="150">
        <f>ROUND(I614*H614,2)</f>
        <v>0</v>
      </c>
      <c r="K614" s="151"/>
      <c r="L614" s="32"/>
      <c r="M614" s="152" t="s">
        <v>1</v>
      </c>
      <c r="N614" s="153" t="s">
        <v>41</v>
      </c>
      <c r="P614" s="154">
        <f>O614*H614</f>
        <v>0</v>
      </c>
      <c r="Q614" s="154">
        <v>6.0000000000000002E-5</v>
      </c>
      <c r="R614" s="154">
        <f>Q614*H614</f>
        <v>1.1502E-2</v>
      </c>
      <c r="S614" s="154">
        <v>0</v>
      </c>
      <c r="T614" s="155">
        <f>S614*H614</f>
        <v>0</v>
      </c>
      <c r="AR614" s="156" t="s">
        <v>229</v>
      </c>
      <c r="AT614" s="156" t="s">
        <v>179</v>
      </c>
      <c r="AU614" s="156" t="s">
        <v>88</v>
      </c>
      <c r="AY614" s="17" t="s">
        <v>177</v>
      </c>
      <c r="BE614" s="157">
        <f>IF(N614="základná",J614,0)</f>
        <v>0</v>
      </c>
      <c r="BF614" s="157">
        <f>IF(N614="znížená",J614,0)</f>
        <v>0</v>
      </c>
      <c r="BG614" s="157">
        <f>IF(N614="zákl. prenesená",J614,0)</f>
        <v>0</v>
      </c>
      <c r="BH614" s="157">
        <f>IF(N614="zníž. prenesená",J614,0)</f>
        <v>0</v>
      </c>
      <c r="BI614" s="157">
        <f>IF(N614="nulová",J614,0)</f>
        <v>0</v>
      </c>
      <c r="BJ614" s="17" t="s">
        <v>88</v>
      </c>
      <c r="BK614" s="157">
        <f>ROUND(I614*H614,2)</f>
        <v>0</v>
      </c>
      <c r="BL614" s="17" t="s">
        <v>229</v>
      </c>
      <c r="BM614" s="156" t="s">
        <v>883</v>
      </c>
    </row>
    <row r="615" spans="2:65" s="12" customFormat="1">
      <c r="B615" s="158"/>
      <c r="D615" s="159" t="s">
        <v>184</v>
      </c>
      <c r="E615" s="160" t="s">
        <v>1</v>
      </c>
      <c r="F615" s="161" t="s">
        <v>884</v>
      </c>
      <c r="H615" s="162">
        <v>191.7</v>
      </c>
      <c r="I615" s="163"/>
      <c r="L615" s="158"/>
      <c r="M615" s="164"/>
      <c r="T615" s="165"/>
      <c r="AT615" s="160" t="s">
        <v>184</v>
      </c>
      <c r="AU615" s="160" t="s">
        <v>88</v>
      </c>
      <c r="AV615" s="12" t="s">
        <v>88</v>
      </c>
      <c r="AW615" s="12" t="s">
        <v>31</v>
      </c>
      <c r="AX615" s="12" t="s">
        <v>75</v>
      </c>
      <c r="AY615" s="160" t="s">
        <v>177</v>
      </c>
    </row>
    <row r="616" spans="2:65" s="13" customFormat="1">
      <c r="B616" s="166"/>
      <c r="D616" s="159" t="s">
        <v>184</v>
      </c>
      <c r="E616" s="167" t="s">
        <v>1</v>
      </c>
      <c r="F616" s="168" t="s">
        <v>186</v>
      </c>
      <c r="H616" s="169">
        <v>191.7</v>
      </c>
      <c r="I616" s="170"/>
      <c r="L616" s="166"/>
      <c r="M616" s="171"/>
      <c r="T616" s="172"/>
      <c r="AT616" s="167" t="s">
        <v>184</v>
      </c>
      <c r="AU616" s="167" t="s">
        <v>88</v>
      </c>
      <c r="AV616" s="13" t="s">
        <v>183</v>
      </c>
      <c r="AW616" s="13" t="s">
        <v>31</v>
      </c>
      <c r="AX616" s="13" t="s">
        <v>82</v>
      </c>
      <c r="AY616" s="167" t="s">
        <v>177</v>
      </c>
    </row>
    <row r="617" spans="2:65" s="1" customFormat="1" ht="16.5" customHeight="1">
      <c r="B617" s="143"/>
      <c r="C617" s="186" t="s">
        <v>885</v>
      </c>
      <c r="D617" s="186" t="s">
        <v>444</v>
      </c>
      <c r="E617" s="187" t="s">
        <v>886</v>
      </c>
      <c r="F617" s="188" t="s">
        <v>887</v>
      </c>
      <c r="G617" s="189" t="s">
        <v>882</v>
      </c>
      <c r="H617" s="190">
        <v>191.7</v>
      </c>
      <c r="I617" s="191"/>
      <c r="J617" s="192">
        <f>ROUND(I617*H617,2)</f>
        <v>0</v>
      </c>
      <c r="K617" s="193"/>
      <c r="L617" s="194"/>
      <c r="M617" s="195" t="s">
        <v>1</v>
      </c>
      <c r="N617" s="196" t="s">
        <v>41</v>
      </c>
      <c r="P617" s="154">
        <f>O617*H617</f>
        <v>0</v>
      </c>
      <c r="Q617" s="154">
        <v>0</v>
      </c>
      <c r="R617" s="154">
        <f>Q617*H617</f>
        <v>0</v>
      </c>
      <c r="S617" s="154">
        <v>0</v>
      </c>
      <c r="T617" s="155">
        <f>S617*H617</f>
        <v>0</v>
      </c>
      <c r="AR617" s="156" t="s">
        <v>264</v>
      </c>
      <c r="AT617" s="156" t="s">
        <v>444</v>
      </c>
      <c r="AU617" s="156" t="s">
        <v>88</v>
      </c>
      <c r="AY617" s="17" t="s">
        <v>177</v>
      </c>
      <c r="BE617" s="157">
        <f>IF(N617="základná",J617,0)</f>
        <v>0</v>
      </c>
      <c r="BF617" s="157">
        <f>IF(N617="znížená",J617,0)</f>
        <v>0</v>
      </c>
      <c r="BG617" s="157">
        <f>IF(N617="zákl. prenesená",J617,0)</f>
        <v>0</v>
      </c>
      <c r="BH617" s="157">
        <f>IF(N617="zníž. prenesená",J617,0)</f>
        <v>0</v>
      </c>
      <c r="BI617" s="157">
        <f>IF(N617="nulová",J617,0)</f>
        <v>0</v>
      </c>
      <c r="BJ617" s="17" t="s">
        <v>88</v>
      </c>
      <c r="BK617" s="157">
        <f>ROUND(I617*H617,2)</f>
        <v>0</v>
      </c>
      <c r="BL617" s="17" t="s">
        <v>229</v>
      </c>
      <c r="BM617" s="156" t="s">
        <v>888</v>
      </c>
    </row>
    <row r="618" spans="2:65" s="1" customFormat="1" ht="37.950000000000003" customHeight="1">
      <c r="B618" s="143"/>
      <c r="C618" s="144" t="s">
        <v>579</v>
      </c>
      <c r="D618" s="144" t="s">
        <v>179</v>
      </c>
      <c r="E618" s="145" t="s">
        <v>889</v>
      </c>
      <c r="F618" s="146" t="s">
        <v>890</v>
      </c>
      <c r="G618" s="147" t="s">
        <v>882</v>
      </c>
      <c r="H618" s="148">
        <v>7030.53</v>
      </c>
      <c r="I618" s="149"/>
      <c r="J618" s="150">
        <f>ROUND(I618*H618,2)</f>
        <v>0</v>
      </c>
      <c r="K618" s="151"/>
      <c r="L618" s="32"/>
      <c r="M618" s="152" t="s">
        <v>1</v>
      </c>
      <c r="N618" s="153" t="s">
        <v>41</v>
      </c>
      <c r="P618" s="154">
        <f>O618*H618</f>
        <v>0</v>
      </c>
      <c r="Q618" s="154">
        <v>5.0000000000000002E-5</v>
      </c>
      <c r="R618" s="154">
        <f>Q618*H618</f>
        <v>0.35152650000000002</v>
      </c>
      <c r="S618" s="154">
        <v>0</v>
      </c>
      <c r="T618" s="155">
        <f>S618*H618</f>
        <v>0</v>
      </c>
      <c r="AR618" s="156" t="s">
        <v>229</v>
      </c>
      <c r="AT618" s="156" t="s">
        <v>179</v>
      </c>
      <c r="AU618" s="156" t="s">
        <v>88</v>
      </c>
      <c r="AY618" s="17" t="s">
        <v>177</v>
      </c>
      <c r="BE618" s="157">
        <f>IF(N618="základná",J618,0)</f>
        <v>0</v>
      </c>
      <c r="BF618" s="157">
        <f>IF(N618="znížená",J618,0)</f>
        <v>0</v>
      </c>
      <c r="BG618" s="157">
        <f>IF(N618="zákl. prenesená",J618,0)</f>
        <v>0</v>
      </c>
      <c r="BH618" s="157">
        <f>IF(N618="zníž. prenesená",J618,0)</f>
        <v>0</v>
      </c>
      <c r="BI618" s="157">
        <f>IF(N618="nulová",J618,0)</f>
        <v>0</v>
      </c>
      <c r="BJ618" s="17" t="s">
        <v>88</v>
      </c>
      <c r="BK618" s="157">
        <f>ROUND(I618*H618,2)</f>
        <v>0</v>
      </c>
      <c r="BL618" s="17" t="s">
        <v>229</v>
      </c>
      <c r="BM618" s="156" t="s">
        <v>891</v>
      </c>
    </row>
    <row r="619" spans="2:65" s="12" customFormat="1">
      <c r="B619" s="158"/>
      <c r="D619" s="159" t="s">
        <v>184</v>
      </c>
      <c r="E619" s="160" t="s">
        <v>1</v>
      </c>
      <c r="F619" s="161" t="s">
        <v>892</v>
      </c>
      <c r="H619" s="162">
        <v>4533.08</v>
      </c>
      <c r="I619" s="163"/>
      <c r="L619" s="158"/>
      <c r="M619" s="164"/>
      <c r="T619" s="165"/>
      <c r="AT619" s="160" t="s">
        <v>184</v>
      </c>
      <c r="AU619" s="160" t="s">
        <v>88</v>
      </c>
      <c r="AV619" s="12" t="s">
        <v>88</v>
      </c>
      <c r="AW619" s="12" t="s">
        <v>31</v>
      </c>
      <c r="AX619" s="12" t="s">
        <v>75</v>
      </c>
      <c r="AY619" s="160" t="s">
        <v>177</v>
      </c>
    </row>
    <row r="620" spans="2:65" s="12" customFormat="1">
      <c r="B620" s="158"/>
      <c r="D620" s="159" t="s">
        <v>184</v>
      </c>
      <c r="E620" s="160" t="s">
        <v>1</v>
      </c>
      <c r="F620" s="161" t="s">
        <v>893</v>
      </c>
      <c r="H620" s="162">
        <v>2497.4499999999998</v>
      </c>
      <c r="I620" s="163"/>
      <c r="L620" s="158"/>
      <c r="M620" s="164"/>
      <c r="T620" s="165"/>
      <c r="AT620" s="160" t="s">
        <v>184</v>
      </c>
      <c r="AU620" s="160" t="s">
        <v>88</v>
      </c>
      <c r="AV620" s="12" t="s">
        <v>88</v>
      </c>
      <c r="AW620" s="12" t="s">
        <v>31</v>
      </c>
      <c r="AX620" s="12" t="s">
        <v>75</v>
      </c>
      <c r="AY620" s="160" t="s">
        <v>177</v>
      </c>
    </row>
    <row r="621" spans="2:65" s="14" customFormat="1">
      <c r="B621" s="173"/>
      <c r="D621" s="159" t="s">
        <v>184</v>
      </c>
      <c r="E621" s="174" t="s">
        <v>1</v>
      </c>
      <c r="F621" s="175" t="s">
        <v>209</v>
      </c>
      <c r="H621" s="176">
        <v>7030.53</v>
      </c>
      <c r="I621" s="177"/>
      <c r="L621" s="173"/>
      <c r="M621" s="178"/>
      <c r="T621" s="179"/>
      <c r="AT621" s="174" t="s">
        <v>184</v>
      </c>
      <c r="AU621" s="174" t="s">
        <v>88</v>
      </c>
      <c r="AV621" s="14" t="s">
        <v>191</v>
      </c>
      <c r="AW621" s="14" t="s">
        <v>31</v>
      </c>
      <c r="AX621" s="14" t="s">
        <v>75</v>
      </c>
      <c r="AY621" s="174" t="s">
        <v>177</v>
      </c>
    </row>
    <row r="622" spans="2:65" s="13" customFormat="1">
      <c r="B622" s="166"/>
      <c r="D622" s="159" t="s">
        <v>184</v>
      </c>
      <c r="E622" s="167" t="s">
        <v>1</v>
      </c>
      <c r="F622" s="168" t="s">
        <v>186</v>
      </c>
      <c r="H622" s="169">
        <v>7030.53</v>
      </c>
      <c r="I622" s="170"/>
      <c r="L622" s="166"/>
      <c r="M622" s="171"/>
      <c r="T622" s="172"/>
      <c r="AT622" s="167" t="s">
        <v>184</v>
      </c>
      <c r="AU622" s="167" t="s">
        <v>88</v>
      </c>
      <c r="AV622" s="13" t="s">
        <v>183</v>
      </c>
      <c r="AW622" s="13" t="s">
        <v>31</v>
      </c>
      <c r="AX622" s="13" t="s">
        <v>82</v>
      </c>
      <c r="AY622" s="167" t="s">
        <v>177</v>
      </c>
    </row>
    <row r="623" spans="2:65" s="1" customFormat="1" ht="49.2" customHeight="1">
      <c r="B623" s="143"/>
      <c r="C623" s="186" t="s">
        <v>894</v>
      </c>
      <c r="D623" s="186" t="s">
        <v>444</v>
      </c>
      <c r="E623" s="187" t="s">
        <v>895</v>
      </c>
      <c r="F623" s="188" t="s">
        <v>896</v>
      </c>
      <c r="G623" s="189" t="s">
        <v>882</v>
      </c>
      <c r="H623" s="190">
        <v>7030.53</v>
      </c>
      <c r="I623" s="191"/>
      <c r="J623" s="192">
        <f>ROUND(I623*H623,2)</f>
        <v>0</v>
      </c>
      <c r="K623" s="193"/>
      <c r="L623" s="194"/>
      <c r="M623" s="195" t="s">
        <v>1</v>
      </c>
      <c r="N623" s="196" t="s">
        <v>41</v>
      </c>
      <c r="P623" s="154">
        <f>O623*H623</f>
        <v>0</v>
      </c>
      <c r="Q623" s="154">
        <v>0</v>
      </c>
      <c r="R623" s="154">
        <f>Q623*H623</f>
        <v>0</v>
      </c>
      <c r="S623" s="154">
        <v>0</v>
      </c>
      <c r="T623" s="155">
        <f>S623*H623</f>
        <v>0</v>
      </c>
      <c r="AR623" s="156" t="s">
        <v>264</v>
      </c>
      <c r="AT623" s="156" t="s">
        <v>444</v>
      </c>
      <c r="AU623" s="156" t="s">
        <v>88</v>
      </c>
      <c r="AY623" s="17" t="s">
        <v>177</v>
      </c>
      <c r="BE623" s="157">
        <f>IF(N623="základná",J623,0)</f>
        <v>0</v>
      </c>
      <c r="BF623" s="157">
        <f>IF(N623="znížená",J623,0)</f>
        <v>0</v>
      </c>
      <c r="BG623" s="157">
        <f>IF(N623="zákl. prenesená",J623,0)</f>
        <v>0</v>
      </c>
      <c r="BH623" s="157">
        <f>IF(N623="zníž. prenesená",J623,0)</f>
        <v>0</v>
      </c>
      <c r="BI623" s="157">
        <f>IF(N623="nulová",J623,0)</f>
        <v>0</v>
      </c>
      <c r="BJ623" s="17" t="s">
        <v>88</v>
      </c>
      <c r="BK623" s="157">
        <f>ROUND(I623*H623,2)</f>
        <v>0</v>
      </c>
      <c r="BL623" s="17" t="s">
        <v>229</v>
      </c>
      <c r="BM623" s="156" t="s">
        <v>897</v>
      </c>
    </row>
    <row r="624" spans="2:65" s="12" customFormat="1">
      <c r="B624" s="158"/>
      <c r="D624" s="159" t="s">
        <v>184</v>
      </c>
      <c r="E624" s="160" t="s">
        <v>1</v>
      </c>
      <c r="F624" s="161" t="s">
        <v>892</v>
      </c>
      <c r="H624" s="162">
        <v>4533.08</v>
      </c>
      <c r="I624" s="163"/>
      <c r="L624" s="158"/>
      <c r="M624" s="164"/>
      <c r="T624" s="165"/>
      <c r="AT624" s="160" t="s">
        <v>184</v>
      </c>
      <c r="AU624" s="160" t="s">
        <v>88</v>
      </c>
      <c r="AV624" s="12" t="s">
        <v>88</v>
      </c>
      <c r="AW624" s="12" t="s">
        <v>31</v>
      </c>
      <c r="AX624" s="12" t="s">
        <v>75</v>
      </c>
      <c r="AY624" s="160" t="s">
        <v>177</v>
      </c>
    </row>
    <row r="625" spans="2:65" s="12" customFormat="1">
      <c r="B625" s="158"/>
      <c r="D625" s="159" t="s">
        <v>184</v>
      </c>
      <c r="E625" s="160" t="s">
        <v>1</v>
      </c>
      <c r="F625" s="161" t="s">
        <v>898</v>
      </c>
      <c r="H625" s="162">
        <v>2497.4499999999998</v>
      </c>
      <c r="I625" s="163"/>
      <c r="L625" s="158"/>
      <c r="M625" s="164"/>
      <c r="T625" s="165"/>
      <c r="AT625" s="160" t="s">
        <v>184</v>
      </c>
      <c r="AU625" s="160" t="s">
        <v>88</v>
      </c>
      <c r="AV625" s="12" t="s">
        <v>88</v>
      </c>
      <c r="AW625" s="12" t="s">
        <v>31</v>
      </c>
      <c r="AX625" s="12" t="s">
        <v>75</v>
      </c>
      <c r="AY625" s="160" t="s">
        <v>177</v>
      </c>
    </row>
    <row r="626" spans="2:65" s="14" customFormat="1">
      <c r="B626" s="173"/>
      <c r="D626" s="159" t="s">
        <v>184</v>
      </c>
      <c r="E626" s="174" t="s">
        <v>1</v>
      </c>
      <c r="F626" s="175" t="s">
        <v>209</v>
      </c>
      <c r="H626" s="176">
        <v>7030.53</v>
      </c>
      <c r="I626" s="177"/>
      <c r="L626" s="173"/>
      <c r="M626" s="178"/>
      <c r="T626" s="179"/>
      <c r="AT626" s="174" t="s">
        <v>184</v>
      </c>
      <c r="AU626" s="174" t="s">
        <v>88</v>
      </c>
      <c r="AV626" s="14" t="s">
        <v>191</v>
      </c>
      <c r="AW626" s="14" t="s">
        <v>31</v>
      </c>
      <c r="AX626" s="14" t="s">
        <v>75</v>
      </c>
      <c r="AY626" s="174" t="s">
        <v>177</v>
      </c>
    </row>
    <row r="627" spans="2:65" s="13" customFormat="1">
      <c r="B627" s="166"/>
      <c r="D627" s="159" t="s">
        <v>184</v>
      </c>
      <c r="E627" s="167" t="s">
        <v>1</v>
      </c>
      <c r="F627" s="168" t="s">
        <v>186</v>
      </c>
      <c r="H627" s="169">
        <v>7030.53</v>
      </c>
      <c r="I627" s="170"/>
      <c r="L627" s="166"/>
      <c r="M627" s="171"/>
      <c r="T627" s="172"/>
      <c r="AT627" s="167" t="s">
        <v>184</v>
      </c>
      <c r="AU627" s="167" t="s">
        <v>88</v>
      </c>
      <c r="AV627" s="13" t="s">
        <v>183</v>
      </c>
      <c r="AW627" s="13" t="s">
        <v>31</v>
      </c>
      <c r="AX627" s="13" t="s">
        <v>82</v>
      </c>
      <c r="AY627" s="167" t="s">
        <v>177</v>
      </c>
    </row>
    <row r="628" spans="2:65" s="1" customFormat="1" ht="24.15" customHeight="1">
      <c r="B628" s="143"/>
      <c r="C628" s="144" t="s">
        <v>582</v>
      </c>
      <c r="D628" s="144" t="s">
        <v>179</v>
      </c>
      <c r="E628" s="145" t="s">
        <v>899</v>
      </c>
      <c r="F628" s="146" t="s">
        <v>900</v>
      </c>
      <c r="G628" s="147" t="s">
        <v>882</v>
      </c>
      <c r="H628" s="148">
        <v>39890</v>
      </c>
      <c r="I628" s="149"/>
      <c r="J628" s="150">
        <f>ROUND(I628*H628,2)</f>
        <v>0</v>
      </c>
      <c r="K628" s="151"/>
      <c r="L628" s="32"/>
      <c r="M628" s="152" t="s">
        <v>1</v>
      </c>
      <c r="N628" s="153" t="s">
        <v>41</v>
      </c>
      <c r="P628" s="154">
        <f>O628*H628</f>
        <v>0</v>
      </c>
      <c r="Q628" s="154">
        <v>5.0000000000000002E-5</v>
      </c>
      <c r="R628" s="154">
        <f>Q628*H628</f>
        <v>1.9945000000000002</v>
      </c>
      <c r="S628" s="154">
        <v>0</v>
      </c>
      <c r="T628" s="155">
        <f>S628*H628</f>
        <v>0</v>
      </c>
      <c r="AR628" s="156" t="s">
        <v>229</v>
      </c>
      <c r="AT628" s="156" t="s">
        <v>179</v>
      </c>
      <c r="AU628" s="156" t="s">
        <v>88</v>
      </c>
      <c r="AY628" s="17" t="s">
        <v>177</v>
      </c>
      <c r="BE628" s="157">
        <f>IF(N628="základná",J628,0)</f>
        <v>0</v>
      </c>
      <c r="BF628" s="157">
        <f>IF(N628="znížená",J628,0)</f>
        <v>0</v>
      </c>
      <c r="BG628" s="157">
        <f>IF(N628="zákl. prenesená",J628,0)</f>
        <v>0</v>
      </c>
      <c r="BH628" s="157">
        <f>IF(N628="zníž. prenesená",J628,0)</f>
        <v>0</v>
      </c>
      <c r="BI628" s="157">
        <f>IF(N628="nulová",J628,0)</f>
        <v>0</v>
      </c>
      <c r="BJ628" s="17" t="s">
        <v>88</v>
      </c>
      <c r="BK628" s="157">
        <f>ROUND(I628*H628,2)</f>
        <v>0</v>
      </c>
      <c r="BL628" s="17" t="s">
        <v>229</v>
      </c>
      <c r="BM628" s="156" t="s">
        <v>901</v>
      </c>
    </row>
    <row r="629" spans="2:65" s="12" customFormat="1">
      <c r="B629" s="158"/>
      <c r="D629" s="159" t="s">
        <v>184</v>
      </c>
      <c r="E629" s="160" t="s">
        <v>1</v>
      </c>
      <c r="F629" s="161" t="s">
        <v>902</v>
      </c>
      <c r="H629" s="162">
        <v>39890</v>
      </c>
      <c r="I629" s="163"/>
      <c r="L629" s="158"/>
      <c r="M629" s="164"/>
      <c r="T629" s="165"/>
      <c r="AT629" s="160" t="s">
        <v>184</v>
      </c>
      <c r="AU629" s="160" t="s">
        <v>88</v>
      </c>
      <c r="AV629" s="12" t="s">
        <v>88</v>
      </c>
      <c r="AW629" s="12" t="s">
        <v>31</v>
      </c>
      <c r="AX629" s="12" t="s">
        <v>75</v>
      </c>
      <c r="AY629" s="160" t="s">
        <v>177</v>
      </c>
    </row>
    <row r="630" spans="2:65" s="13" customFormat="1">
      <c r="B630" s="166"/>
      <c r="D630" s="159" t="s">
        <v>184</v>
      </c>
      <c r="E630" s="167" t="s">
        <v>1</v>
      </c>
      <c r="F630" s="168" t="s">
        <v>186</v>
      </c>
      <c r="H630" s="169">
        <v>39890</v>
      </c>
      <c r="I630" s="170"/>
      <c r="L630" s="166"/>
      <c r="M630" s="171"/>
      <c r="T630" s="172"/>
      <c r="AT630" s="167" t="s">
        <v>184</v>
      </c>
      <c r="AU630" s="167" t="s">
        <v>88</v>
      </c>
      <c r="AV630" s="13" t="s">
        <v>183</v>
      </c>
      <c r="AW630" s="13" t="s">
        <v>31</v>
      </c>
      <c r="AX630" s="13" t="s">
        <v>82</v>
      </c>
      <c r="AY630" s="167" t="s">
        <v>177</v>
      </c>
    </row>
    <row r="631" spans="2:65" s="1" customFormat="1" ht="49.2" customHeight="1">
      <c r="B631" s="143"/>
      <c r="C631" s="186" t="s">
        <v>903</v>
      </c>
      <c r="D631" s="186" t="s">
        <v>444</v>
      </c>
      <c r="E631" s="187" t="s">
        <v>904</v>
      </c>
      <c r="F631" s="188" t="s">
        <v>905</v>
      </c>
      <c r="G631" s="189" t="s">
        <v>882</v>
      </c>
      <c r="H631" s="190">
        <v>39890</v>
      </c>
      <c r="I631" s="191"/>
      <c r="J631" s="192">
        <f>ROUND(I631*H631,2)</f>
        <v>0</v>
      </c>
      <c r="K631" s="193"/>
      <c r="L631" s="194"/>
      <c r="M631" s="195" t="s">
        <v>1</v>
      </c>
      <c r="N631" s="196" t="s">
        <v>41</v>
      </c>
      <c r="P631" s="154">
        <f>O631*H631</f>
        <v>0</v>
      </c>
      <c r="Q631" s="154">
        <v>0</v>
      </c>
      <c r="R631" s="154">
        <f>Q631*H631</f>
        <v>0</v>
      </c>
      <c r="S631" s="154">
        <v>0</v>
      </c>
      <c r="T631" s="155">
        <f>S631*H631</f>
        <v>0</v>
      </c>
      <c r="AR631" s="156" t="s">
        <v>264</v>
      </c>
      <c r="AT631" s="156" t="s">
        <v>444</v>
      </c>
      <c r="AU631" s="156" t="s">
        <v>88</v>
      </c>
      <c r="AY631" s="17" t="s">
        <v>177</v>
      </c>
      <c r="BE631" s="157">
        <f>IF(N631="základná",J631,0)</f>
        <v>0</v>
      </c>
      <c r="BF631" s="157">
        <f>IF(N631="znížená",J631,0)</f>
        <v>0</v>
      </c>
      <c r="BG631" s="157">
        <f>IF(N631="zákl. prenesená",J631,0)</f>
        <v>0</v>
      </c>
      <c r="BH631" s="157">
        <f>IF(N631="zníž. prenesená",J631,0)</f>
        <v>0</v>
      </c>
      <c r="BI631" s="157">
        <f>IF(N631="nulová",J631,0)</f>
        <v>0</v>
      </c>
      <c r="BJ631" s="17" t="s">
        <v>88</v>
      </c>
      <c r="BK631" s="157">
        <f>ROUND(I631*H631,2)</f>
        <v>0</v>
      </c>
      <c r="BL631" s="17" t="s">
        <v>229</v>
      </c>
      <c r="BM631" s="156" t="s">
        <v>906</v>
      </c>
    </row>
    <row r="632" spans="2:65" s="1" customFormat="1" ht="24.15" customHeight="1">
      <c r="B632" s="143"/>
      <c r="C632" s="144" t="s">
        <v>586</v>
      </c>
      <c r="D632" s="144" t="s">
        <v>179</v>
      </c>
      <c r="E632" s="145" t="s">
        <v>907</v>
      </c>
      <c r="F632" s="146" t="s">
        <v>908</v>
      </c>
      <c r="G632" s="147" t="s">
        <v>618</v>
      </c>
      <c r="H632" s="149"/>
      <c r="I632" s="149"/>
      <c r="J632" s="150">
        <f>ROUND(I632*H632,2)</f>
        <v>0</v>
      </c>
      <c r="K632" s="151"/>
      <c r="L632" s="32"/>
      <c r="M632" s="152" t="s">
        <v>1</v>
      </c>
      <c r="N632" s="153" t="s">
        <v>41</v>
      </c>
      <c r="P632" s="154">
        <f>O632*H632</f>
        <v>0</v>
      </c>
      <c r="Q632" s="154">
        <v>0</v>
      </c>
      <c r="R632" s="154">
        <f>Q632*H632</f>
        <v>0</v>
      </c>
      <c r="S632" s="154">
        <v>0</v>
      </c>
      <c r="T632" s="155">
        <f>S632*H632</f>
        <v>0</v>
      </c>
      <c r="AR632" s="156" t="s">
        <v>229</v>
      </c>
      <c r="AT632" s="156" t="s">
        <v>179</v>
      </c>
      <c r="AU632" s="156" t="s">
        <v>88</v>
      </c>
      <c r="AY632" s="17" t="s">
        <v>177</v>
      </c>
      <c r="BE632" s="157">
        <f>IF(N632="základná",J632,0)</f>
        <v>0</v>
      </c>
      <c r="BF632" s="157">
        <f>IF(N632="znížená",J632,0)</f>
        <v>0</v>
      </c>
      <c r="BG632" s="157">
        <f>IF(N632="zákl. prenesená",J632,0)</f>
        <v>0</v>
      </c>
      <c r="BH632" s="157">
        <f>IF(N632="zníž. prenesená",J632,0)</f>
        <v>0</v>
      </c>
      <c r="BI632" s="157">
        <f>IF(N632="nulová",J632,0)</f>
        <v>0</v>
      </c>
      <c r="BJ632" s="17" t="s">
        <v>88</v>
      </c>
      <c r="BK632" s="157">
        <f>ROUND(I632*H632,2)</f>
        <v>0</v>
      </c>
      <c r="BL632" s="17" t="s">
        <v>229</v>
      </c>
      <c r="BM632" s="156" t="s">
        <v>909</v>
      </c>
    </row>
    <row r="633" spans="2:65" s="11" customFormat="1" ht="22.95" customHeight="1">
      <c r="B633" s="131"/>
      <c r="D633" s="132" t="s">
        <v>74</v>
      </c>
      <c r="E633" s="141" t="s">
        <v>910</v>
      </c>
      <c r="F633" s="141" t="s">
        <v>911</v>
      </c>
      <c r="I633" s="134"/>
      <c r="J633" s="142">
        <f>BK633</f>
        <v>0</v>
      </c>
      <c r="L633" s="131"/>
      <c r="M633" s="136"/>
      <c r="P633" s="137">
        <f>SUM(P634:P644)</f>
        <v>0</v>
      </c>
      <c r="R633" s="137">
        <f>SUM(R634:R644)</f>
        <v>0</v>
      </c>
      <c r="T633" s="138">
        <f>SUM(T634:T644)</f>
        <v>0</v>
      </c>
      <c r="AR633" s="132" t="s">
        <v>88</v>
      </c>
      <c r="AT633" s="139" t="s">
        <v>74</v>
      </c>
      <c r="AU633" s="139" t="s">
        <v>82</v>
      </c>
      <c r="AY633" s="132" t="s">
        <v>177</v>
      </c>
      <c r="BK633" s="140">
        <f>SUM(BK634:BK644)</f>
        <v>0</v>
      </c>
    </row>
    <row r="634" spans="2:65" s="1" customFormat="1" ht="44.25" customHeight="1">
      <c r="B634" s="143"/>
      <c r="C634" s="144" t="s">
        <v>912</v>
      </c>
      <c r="D634" s="144" t="s">
        <v>179</v>
      </c>
      <c r="E634" s="145" t="s">
        <v>913</v>
      </c>
      <c r="F634" s="146" t="s">
        <v>914</v>
      </c>
      <c r="G634" s="147" t="s">
        <v>205</v>
      </c>
      <c r="H634" s="148">
        <v>10.435</v>
      </c>
      <c r="I634" s="149"/>
      <c r="J634" s="150">
        <f>ROUND(I634*H634,2)</f>
        <v>0</v>
      </c>
      <c r="K634" s="151"/>
      <c r="L634" s="32"/>
      <c r="M634" s="152" t="s">
        <v>1</v>
      </c>
      <c r="N634" s="153" t="s">
        <v>41</v>
      </c>
      <c r="P634" s="154">
        <f>O634*H634</f>
        <v>0</v>
      </c>
      <c r="Q634" s="154">
        <v>0</v>
      </c>
      <c r="R634" s="154">
        <f>Q634*H634</f>
        <v>0</v>
      </c>
      <c r="S634" s="154">
        <v>0</v>
      </c>
      <c r="T634" s="155">
        <f>S634*H634</f>
        <v>0</v>
      </c>
      <c r="AR634" s="156" t="s">
        <v>229</v>
      </c>
      <c r="AT634" s="156" t="s">
        <v>179</v>
      </c>
      <c r="AU634" s="156" t="s">
        <v>88</v>
      </c>
      <c r="AY634" s="17" t="s">
        <v>177</v>
      </c>
      <c r="BE634" s="157">
        <f>IF(N634="základná",J634,0)</f>
        <v>0</v>
      </c>
      <c r="BF634" s="157">
        <f>IF(N634="znížená",J634,0)</f>
        <v>0</v>
      </c>
      <c r="BG634" s="157">
        <f>IF(N634="zákl. prenesená",J634,0)</f>
        <v>0</v>
      </c>
      <c r="BH634" s="157">
        <f>IF(N634="zníž. prenesená",J634,0)</f>
        <v>0</v>
      </c>
      <c r="BI634" s="157">
        <f>IF(N634="nulová",J634,0)</f>
        <v>0</v>
      </c>
      <c r="BJ634" s="17" t="s">
        <v>88</v>
      </c>
      <c r="BK634" s="157">
        <f>ROUND(I634*H634,2)</f>
        <v>0</v>
      </c>
      <c r="BL634" s="17" t="s">
        <v>229</v>
      </c>
      <c r="BM634" s="156" t="s">
        <v>915</v>
      </c>
    </row>
    <row r="635" spans="2:65" s="15" customFormat="1">
      <c r="B635" s="180"/>
      <c r="D635" s="159" t="s">
        <v>184</v>
      </c>
      <c r="E635" s="181" t="s">
        <v>1</v>
      </c>
      <c r="F635" s="182" t="s">
        <v>916</v>
      </c>
      <c r="H635" s="181" t="s">
        <v>1</v>
      </c>
      <c r="I635" s="183"/>
      <c r="L635" s="180"/>
      <c r="M635" s="184"/>
      <c r="T635" s="185"/>
      <c r="AT635" s="181" t="s">
        <v>184</v>
      </c>
      <c r="AU635" s="181" t="s">
        <v>88</v>
      </c>
      <c r="AV635" s="15" t="s">
        <v>82</v>
      </c>
      <c r="AW635" s="15" t="s">
        <v>31</v>
      </c>
      <c r="AX635" s="15" t="s">
        <v>75</v>
      </c>
      <c r="AY635" s="181" t="s">
        <v>177</v>
      </c>
    </row>
    <row r="636" spans="2:65" s="12" customFormat="1">
      <c r="B636" s="158"/>
      <c r="D636" s="159" t="s">
        <v>184</v>
      </c>
      <c r="E636" s="160" t="s">
        <v>1</v>
      </c>
      <c r="F636" s="161" t="s">
        <v>917</v>
      </c>
      <c r="H636" s="162">
        <v>4.8600000000000003</v>
      </c>
      <c r="I636" s="163"/>
      <c r="L636" s="158"/>
      <c r="M636" s="164"/>
      <c r="T636" s="165"/>
      <c r="AT636" s="160" t="s">
        <v>184</v>
      </c>
      <c r="AU636" s="160" t="s">
        <v>88</v>
      </c>
      <c r="AV636" s="12" t="s">
        <v>88</v>
      </c>
      <c r="AW636" s="12" t="s">
        <v>31</v>
      </c>
      <c r="AX636" s="12" t="s">
        <v>75</v>
      </c>
      <c r="AY636" s="160" t="s">
        <v>177</v>
      </c>
    </row>
    <row r="637" spans="2:65" s="12" customFormat="1">
      <c r="B637" s="158"/>
      <c r="D637" s="159" t="s">
        <v>184</v>
      </c>
      <c r="E637" s="160" t="s">
        <v>1</v>
      </c>
      <c r="F637" s="161" t="s">
        <v>918</v>
      </c>
      <c r="H637" s="162">
        <v>1.1579999999999999</v>
      </c>
      <c r="I637" s="163"/>
      <c r="L637" s="158"/>
      <c r="M637" s="164"/>
      <c r="T637" s="165"/>
      <c r="AT637" s="160" t="s">
        <v>184</v>
      </c>
      <c r="AU637" s="160" t="s">
        <v>88</v>
      </c>
      <c r="AV637" s="12" t="s">
        <v>88</v>
      </c>
      <c r="AW637" s="12" t="s">
        <v>31</v>
      </c>
      <c r="AX637" s="12" t="s">
        <v>75</v>
      </c>
      <c r="AY637" s="160" t="s">
        <v>177</v>
      </c>
    </row>
    <row r="638" spans="2:65" s="12" customFormat="1">
      <c r="B638" s="158"/>
      <c r="D638" s="159" t="s">
        <v>184</v>
      </c>
      <c r="E638" s="160" t="s">
        <v>1</v>
      </c>
      <c r="F638" s="161" t="s">
        <v>919</v>
      </c>
      <c r="H638" s="162">
        <v>0.49399999999999999</v>
      </c>
      <c r="I638" s="163"/>
      <c r="L638" s="158"/>
      <c r="M638" s="164"/>
      <c r="T638" s="165"/>
      <c r="AT638" s="160" t="s">
        <v>184</v>
      </c>
      <c r="AU638" s="160" t="s">
        <v>88</v>
      </c>
      <c r="AV638" s="12" t="s">
        <v>88</v>
      </c>
      <c r="AW638" s="12" t="s">
        <v>31</v>
      </c>
      <c r="AX638" s="12" t="s">
        <v>75</v>
      </c>
      <c r="AY638" s="160" t="s">
        <v>177</v>
      </c>
    </row>
    <row r="639" spans="2:65" s="12" customFormat="1">
      <c r="B639" s="158"/>
      <c r="D639" s="159" t="s">
        <v>184</v>
      </c>
      <c r="E639" s="160" t="s">
        <v>1</v>
      </c>
      <c r="F639" s="161" t="s">
        <v>920</v>
      </c>
      <c r="H639" s="162">
        <v>0.99</v>
      </c>
      <c r="I639" s="163"/>
      <c r="L639" s="158"/>
      <c r="M639" s="164"/>
      <c r="T639" s="165"/>
      <c r="AT639" s="160" t="s">
        <v>184</v>
      </c>
      <c r="AU639" s="160" t="s">
        <v>88</v>
      </c>
      <c r="AV639" s="12" t="s">
        <v>88</v>
      </c>
      <c r="AW639" s="12" t="s">
        <v>31</v>
      </c>
      <c r="AX639" s="12" t="s">
        <v>75</v>
      </c>
      <c r="AY639" s="160" t="s">
        <v>177</v>
      </c>
    </row>
    <row r="640" spans="2:65" s="12" customFormat="1">
      <c r="B640" s="158"/>
      <c r="D640" s="159" t="s">
        <v>184</v>
      </c>
      <c r="E640" s="160" t="s">
        <v>1</v>
      </c>
      <c r="F640" s="161" t="s">
        <v>921</v>
      </c>
      <c r="H640" s="162">
        <v>2.3180000000000001</v>
      </c>
      <c r="I640" s="163"/>
      <c r="L640" s="158"/>
      <c r="M640" s="164"/>
      <c r="T640" s="165"/>
      <c r="AT640" s="160" t="s">
        <v>184</v>
      </c>
      <c r="AU640" s="160" t="s">
        <v>88</v>
      </c>
      <c r="AV640" s="12" t="s">
        <v>88</v>
      </c>
      <c r="AW640" s="12" t="s">
        <v>31</v>
      </c>
      <c r="AX640" s="12" t="s">
        <v>75</v>
      </c>
      <c r="AY640" s="160" t="s">
        <v>177</v>
      </c>
    </row>
    <row r="641" spans="2:65" s="12" customFormat="1">
      <c r="B641" s="158"/>
      <c r="D641" s="159" t="s">
        <v>184</v>
      </c>
      <c r="E641" s="160" t="s">
        <v>1</v>
      </c>
      <c r="F641" s="161" t="s">
        <v>922</v>
      </c>
      <c r="H641" s="162">
        <v>0.27700000000000002</v>
      </c>
      <c r="I641" s="163"/>
      <c r="L641" s="158"/>
      <c r="M641" s="164"/>
      <c r="T641" s="165"/>
      <c r="AT641" s="160" t="s">
        <v>184</v>
      </c>
      <c r="AU641" s="160" t="s">
        <v>88</v>
      </c>
      <c r="AV641" s="12" t="s">
        <v>88</v>
      </c>
      <c r="AW641" s="12" t="s">
        <v>31</v>
      </c>
      <c r="AX641" s="12" t="s">
        <v>75</v>
      </c>
      <c r="AY641" s="160" t="s">
        <v>177</v>
      </c>
    </row>
    <row r="642" spans="2:65" s="12" customFormat="1">
      <c r="B642" s="158"/>
      <c r="D642" s="159" t="s">
        <v>184</v>
      </c>
      <c r="E642" s="160" t="s">
        <v>1</v>
      </c>
      <c r="F642" s="161" t="s">
        <v>923</v>
      </c>
      <c r="H642" s="162">
        <v>0.33800000000000002</v>
      </c>
      <c r="I642" s="163"/>
      <c r="L642" s="158"/>
      <c r="M642" s="164"/>
      <c r="T642" s="165"/>
      <c r="AT642" s="160" t="s">
        <v>184</v>
      </c>
      <c r="AU642" s="160" t="s">
        <v>88</v>
      </c>
      <c r="AV642" s="12" t="s">
        <v>88</v>
      </c>
      <c r="AW642" s="12" t="s">
        <v>31</v>
      </c>
      <c r="AX642" s="12" t="s">
        <v>75</v>
      </c>
      <c r="AY642" s="160" t="s">
        <v>177</v>
      </c>
    </row>
    <row r="643" spans="2:65" s="14" customFormat="1">
      <c r="B643" s="173"/>
      <c r="D643" s="159" t="s">
        <v>184</v>
      </c>
      <c r="E643" s="174" t="s">
        <v>1</v>
      </c>
      <c r="F643" s="175" t="s">
        <v>209</v>
      </c>
      <c r="H643" s="176">
        <v>10.435</v>
      </c>
      <c r="I643" s="177"/>
      <c r="L643" s="173"/>
      <c r="M643" s="178"/>
      <c r="T643" s="179"/>
      <c r="AT643" s="174" t="s">
        <v>184</v>
      </c>
      <c r="AU643" s="174" t="s">
        <v>88</v>
      </c>
      <c r="AV643" s="14" t="s">
        <v>191</v>
      </c>
      <c r="AW643" s="14" t="s">
        <v>31</v>
      </c>
      <c r="AX643" s="14" t="s">
        <v>75</v>
      </c>
      <c r="AY643" s="174" t="s">
        <v>177</v>
      </c>
    </row>
    <row r="644" spans="2:65" s="13" customFormat="1">
      <c r="B644" s="166"/>
      <c r="D644" s="159" t="s">
        <v>184</v>
      </c>
      <c r="E644" s="167" t="s">
        <v>1</v>
      </c>
      <c r="F644" s="168" t="s">
        <v>186</v>
      </c>
      <c r="H644" s="169">
        <v>10.435</v>
      </c>
      <c r="I644" s="170"/>
      <c r="L644" s="166"/>
      <c r="M644" s="171"/>
      <c r="T644" s="172"/>
      <c r="AT644" s="167" t="s">
        <v>184</v>
      </c>
      <c r="AU644" s="167" t="s">
        <v>88</v>
      </c>
      <c r="AV644" s="13" t="s">
        <v>183</v>
      </c>
      <c r="AW644" s="13" t="s">
        <v>31</v>
      </c>
      <c r="AX644" s="13" t="s">
        <v>82</v>
      </c>
      <c r="AY644" s="167" t="s">
        <v>177</v>
      </c>
    </row>
    <row r="645" spans="2:65" s="11" customFormat="1" ht="25.95" customHeight="1">
      <c r="B645" s="131"/>
      <c r="D645" s="132" t="s">
        <v>74</v>
      </c>
      <c r="E645" s="133" t="s">
        <v>924</v>
      </c>
      <c r="F645" s="133" t="s">
        <v>924</v>
      </c>
      <c r="I645" s="134"/>
      <c r="J645" s="135">
        <f>BK645</f>
        <v>0</v>
      </c>
      <c r="L645" s="131"/>
      <c r="M645" s="136"/>
      <c r="P645" s="137">
        <f>P646</f>
        <v>0</v>
      </c>
      <c r="R645" s="137">
        <f>R646</f>
        <v>0</v>
      </c>
      <c r="T645" s="138">
        <f>T646</f>
        <v>0</v>
      </c>
      <c r="AR645" s="132" t="s">
        <v>183</v>
      </c>
      <c r="AT645" s="139" t="s">
        <v>74</v>
      </c>
      <c r="AU645" s="139" t="s">
        <v>75</v>
      </c>
      <c r="AY645" s="132" t="s">
        <v>177</v>
      </c>
      <c r="BK645" s="140">
        <f>BK646</f>
        <v>0</v>
      </c>
    </row>
    <row r="646" spans="2:65" s="11" customFormat="1" ht="22.95" customHeight="1">
      <c r="B646" s="131"/>
      <c r="D646" s="132" t="s">
        <v>74</v>
      </c>
      <c r="E646" s="141" t="s">
        <v>925</v>
      </c>
      <c r="F646" s="141" t="s">
        <v>926</v>
      </c>
      <c r="I646" s="134"/>
      <c r="J646" s="142">
        <f>BK646</f>
        <v>0</v>
      </c>
      <c r="L646" s="131"/>
      <c r="M646" s="136"/>
      <c r="P646" s="137">
        <f>SUM(P647:P1334)</f>
        <v>0</v>
      </c>
      <c r="R646" s="137">
        <f>SUM(R647:R1334)</f>
        <v>0</v>
      </c>
      <c r="T646" s="138">
        <f>SUM(T647:T1334)</f>
        <v>0</v>
      </c>
      <c r="AR646" s="132" t="s">
        <v>82</v>
      </c>
      <c r="AT646" s="139" t="s">
        <v>74</v>
      </c>
      <c r="AU646" s="139" t="s">
        <v>82</v>
      </c>
      <c r="AY646" s="132" t="s">
        <v>177</v>
      </c>
      <c r="BK646" s="140">
        <f>SUM(BK647:BK1334)</f>
        <v>0</v>
      </c>
    </row>
    <row r="647" spans="2:65" s="1" customFormat="1" ht="37.950000000000003" customHeight="1">
      <c r="B647" s="143"/>
      <c r="C647" s="144" t="s">
        <v>590</v>
      </c>
      <c r="D647" s="144" t="s">
        <v>179</v>
      </c>
      <c r="E647" s="145" t="s">
        <v>927</v>
      </c>
      <c r="F647" s="146" t="s">
        <v>928</v>
      </c>
      <c r="G647" s="147" t="s">
        <v>260</v>
      </c>
      <c r="H647" s="148">
        <v>1</v>
      </c>
      <c r="I647" s="149"/>
      <c r="J647" s="150">
        <f>ROUND(I647*H647,2)</f>
        <v>0</v>
      </c>
      <c r="K647" s="151"/>
      <c r="L647" s="32"/>
      <c r="M647" s="152" t="s">
        <v>1</v>
      </c>
      <c r="N647" s="153" t="s">
        <v>41</v>
      </c>
      <c r="P647" s="154">
        <f>O647*H647</f>
        <v>0</v>
      </c>
      <c r="Q647" s="154">
        <v>0</v>
      </c>
      <c r="R647" s="154">
        <f>Q647*H647</f>
        <v>0</v>
      </c>
      <c r="S647" s="154">
        <v>0</v>
      </c>
      <c r="T647" s="155">
        <f>S647*H647</f>
        <v>0</v>
      </c>
      <c r="AR647" s="156" t="s">
        <v>183</v>
      </c>
      <c r="AT647" s="156" t="s">
        <v>179</v>
      </c>
      <c r="AU647" s="156" t="s">
        <v>88</v>
      </c>
      <c r="AY647" s="17" t="s">
        <v>177</v>
      </c>
      <c r="BE647" s="157">
        <f>IF(N647="základná",J647,0)</f>
        <v>0</v>
      </c>
      <c r="BF647" s="157">
        <f>IF(N647="znížená",J647,0)</f>
        <v>0</v>
      </c>
      <c r="BG647" s="157">
        <f>IF(N647="zákl. prenesená",J647,0)</f>
        <v>0</v>
      </c>
      <c r="BH647" s="157">
        <f>IF(N647="zníž. prenesená",J647,0)</f>
        <v>0</v>
      </c>
      <c r="BI647" s="157">
        <f>IF(N647="nulová",J647,0)</f>
        <v>0</v>
      </c>
      <c r="BJ647" s="17" t="s">
        <v>88</v>
      </c>
      <c r="BK647" s="157">
        <f>ROUND(I647*H647,2)</f>
        <v>0</v>
      </c>
      <c r="BL647" s="17" t="s">
        <v>183</v>
      </c>
      <c r="BM647" s="156" t="s">
        <v>929</v>
      </c>
    </row>
    <row r="648" spans="2:65" s="12" customFormat="1">
      <c r="B648" s="158"/>
      <c r="D648" s="159" t="s">
        <v>184</v>
      </c>
      <c r="E648" s="160" t="s">
        <v>1</v>
      </c>
      <c r="F648" s="161" t="s">
        <v>930</v>
      </c>
      <c r="H648" s="162">
        <v>1</v>
      </c>
      <c r="I648" s="163"/>
      <c r="L648" s="158"/>
      <c r="M648" s="164"/>
      <c r="T648" s="165"/>
      <c r="AT648" s="160" t="s">
        <v>184</v>
      </c>
      <c r="AU648" s="160" t="s">
        <v>88</v>
      </c>
      <c r="AV648" s="12" t="s">
        <v>88</v>
      </c>
      <c r="AW648" s="12" t="s">
        <v>31</v>
      </c>
      <c r="AX648" s="12" t="s">
        <v>75</v>
      </c>
      <c r="AY648" s="160" t="s">
        <v>177</v>
      </c>
    </row>
    <row r="649" spans="2:65" s="15" customFormat="1">
      <c r="B649" s="180"/>
      <c r="D649" s="159" t="s">
        <v>184</v>
      </c>
      <c r="E649" s="181" t="s">
        <v>1</v>
      </c>
      <c r="F649" s="182" t="s">
        <v>931</v>
      </c>
      <c r="H649" s="181" t="s">
        <v>1</v>
      </c>
      <c r="I649" s="183"/>
      <c r="L649" s="180"/>
      <c r="M649" s="184"/>
      <c r="T649" s="185"/>
      <c r="AT649" s="181" t="s">
        <v>184</v>
      </c>
      <c r="AU649" s="181" t="s">
        <v>88</v>
      </c>
      <c r="AV649" s="15" t="s">
        <v>82</v>
      </c>
      <c r="AW649" s="15" t="s">
        <v>31</v>
      </c>
      <c r="AX649" s="15" t="s">
        <v>75</v>
      </c>
      <c r="AY649" s="181" t="s">
        <v>177</v>
      </c>
    </row>
    <row r="650" spans="2:65" s="13" customFormat="1">
      <c r="B650" s="166"/>
      <c r="D650" s="159" t="s">
        <v>184</v>
      </c>
      <c r="E650" s="167" t="s">
        <v>1</v>
      </c>
      <c r="F650" s="168" t="s">
        <v>186</v>
      </c>
      <c r="H650" s="169">
        <v>1</v>
      </c>
      <c r="I650" s="170"/>
      <c r="L650" s="166"/>
      <c r="M650" s="171"/>
      <c r="T650" s="172"/>
      <c r="AT650" s="167" t="s">
        <v>184</v>
      </c>
      <c r="AU650" s="167" t="s">
        <v>88</v>
      </c>
      <c r="AV650" s="13" t="s">
        <v>183</v>
      </c>
      <c r="AW650" s="13" t="s">
        <v>31</v>
      </c>
      <c r="AX650" s="13" t="s">
        <v>82</v>
      </c>
      <c r="AY650" s="167" t="s">
        <v>177</v>
      </c>
    </row>
    <row r="651" spans="2:65" s="1" customFormat="1" ht="44.25" customHeight="1">
      <c r="B651" s="143"/>
      <c r="C651" s="144" t="s">
        <v>932</v>
      </c>
      <c r="D651" s="144" t="s">
        <v>179</v>
      </c>
      <c r="E651" s="145" t="s">
        <v>933</v>
      </c>
      <c r="F651" s="146" t="s">
        <v>934</v>
      </c>
      <c r="G651" s="147" t="s">
        <v>260</v>
      </c>
      <c r="H651" s="148">
        <v>1</v>
      </c>
      <c r="I651" s="149"/>
      <c r="J651" s="150">
        <f>ROUND(I651*H651,2)</f>
        <v>0</v>
      </c>
      <c r="K651" s="151"/>
      <c r="L651" s="32"/>
      <c r="M651" s="152" t="s">
        <v>1</v>
      </c>
      <c r="N651" s="153" t="s">
        <v>41</v>
      </c>
      <c r="P651" s="154">
        <f>O651*H651</f>
        <v>0</v>
      </c>
      <c r="Q651" s="154">
        <v>0</v>
      </c>
      <c r="R651" s="154">
        <f>Q651*H651</f>
        <v>0</v>
      </c>
      <c r="S651" s="154">
        <v>0</v>
      </c>
      <c r="T651" s="155">
        <f>S651*H651</f>
        <v>0</v>
      </c>
      <c r="AR651" s="156" t="s">
        <v>183</v>
      </c>
      <c r="AT651" s="156" t="s">
        <v>179</v>
      </c>
      <c r="AU651" s="156" t="s">
        <v>88</v>
      </c>
      <c r="AY651" s="17" t="s">
        <v>177</v>
      </c>
      <c r="BE651" s="157">
        <f>IF(N651="základná",J651,0)</f>
        <v>0</v>
      </c>
      <c r="BF651" s="157">
        <f>IF(N651="znížená",J651,0)</f>
        <v>0</v>
      </c>
      <c r="BG651" s="157">
        <f>IF(N651="zákl. prenesená",J651,0)</f>
        <v>0</v>
      </c>
      <c r="BH651" s="157">
        <f>IF(N651="zníž. prenesená",J651,0)</f>
        <v>0</v>
      </c>
      <c r="BI651" s="157">
        <f>IF(N651="nulová",J651,0)</f>
        <v>0</v>
      </c>
      <c r="BJ651" s="17" t="s">
        <v>88</v>
      </c>
      <c r="BK651" s="157">
        <f>ROUND(I651*H651,2)</f>
        <v>0</v>
      </c>
      <c r="BL651" s="17" t="s">
        <v>183</v>
      </c>
      <c r="BM651" s="156" t="s">
        <v>935</v>
      </c>
    </row>
    <row r="652" spans="2:65" s="12" customFormat="1">
      <c r="B652" s="158"/>
      <c r="D652" s="159" t="s">
        <v>184</v>
      </c>
      <c r="E652" s="160" t="s">
        <v>1</v>
      </c>
      <c r="F652" s="161" t="s">
        <v>930</v>
      </c>
      <c r="H652" s="162">
        <v>1</v>
      </c>
      <c r="I652" s="163"/>
      <c r="L652" s="158"/>
      <c r="M652" s="164"/>
      <c r="T652" s="165"/>
      <c r="AT652" s="160" t="s">
        <v>184</v>
      </c>
      <c r="AU652" s="160" t="s">
        <v>88</v>
      </c>
      <c r="AV652" s="12" t="s">
        <v>88</v>
      </c>
      <c r="AW652" s="12" t="s">
        <v>31</v>
      </c>
      <c r="AX652" s="12" t="s">
        <v>75</v>
      </c>
      <c r="AY652" s="160" t="s">
        <v>177</v>
      </c>
    </row>
    <row r="653" spans="2:65" s="15" customFormat="1">
      <c r="B653" s="180"/>
      <c r="D653" s="159" t="s">
        <v>184</v>
      </c>
      <c r="E653" s="181" t="s">
        <v>1</v>
      </c>
      <c r="F653" s="182" t="s">
        <v>931</v>
      </c>
      <c r="H653" s="181" t="s">
        <v>1</v>
      </c>
      <c r="I653" s="183"/>
      <c r="L653" s="180"/>
      <c r="M653" s="184"/>
      <c r="T653" s="185"/>
      <c r="AT653" s="181" t="s">
        <v>184</v>
      </c>
      <c r="AU653" s="181" t="s">
        <v>88</v>
      </c>
      <c r="AV653" s="15" t="s">
        <v>82</v>
      </c>
      <c r="AW653" s="15" t="s">
        <v>31</v>
      </c>
      <c r="AX653" s="15" t="s">
        <v>75</v>
      </c>
      <c r="AY653" s="181" t="s">
        <v>177</v>
      </c>
    </row>
    <row r="654" spans="2:65" s="13" customFormat="1">
      <c r="B654" s="166"/>
      <c r="D654" s="159" t="s">
        <v>184</v>
      </c>
      <c r="E654" s="167" t="s">
        <v>1</v>
      </c>
      <c r="F654" s="168" t="s">
        <v>186</v>
      </c>
      <c r="H654" s="169">
        <v>1</v>
      </c>
      <c r="I654" s="170"/>
      <c r="L654" s="166"/>
      <c r="M654" s="171"/>
      <c r="T654" s="172"/>
      <c r="AT654" s="167" t="s">
        <v>184</v>
      </c>
      <c r="AU654" s="167" t="s">
        <v>88</v>
      </c>
      <c r="AV654" s="13" t="s">
        <v>183</v>
      </c>
      <c r="AW654" s="13" t="s">
        <v>31</v>
      </c>
      <c r="AX654" s="13" t="s">
        <v>82</v>
      </c>
      <c r="AY654" s="167" t="s">
        <v>177</v>
      </c>
    </row>
    <row r="655" spans="2:65" s="1" customFormat="1" ht="33" customHeight="1">
      <c r="B655" s="143"/>
      <c r="C655" s="144" t="s">
        <v>594</v>
      </c>
      <c r="D655" s="144" t="s">
        <v>179</v>
      </c>
      <c r="E655" s="145" t="s">
        <v>936</v>
      </c>
      <c r="F655" s="146" t="s">
        <v>937</v>
      </c>
      <c r="G655" s="147" t="s">
        <v>260</v>
      </c>
      <c r="H655" s="148">
        <v>1</v>
      </c>
      <c r="I655" s="149"/>
      <c r="J655" s="150">
        <f>ROUND(I655*H655,2)</f>
        <v>0</v>
      </c>
      <c r="K655" s="151"/>
      <c r="L655" s="32"/>
      <c r="M655" s="152" t="s">
        <v>1</v>
      </c>
      <c r="N655" s="153" t="s">
        <v>41</v>
      </c>
      <c r="P655" s="154">
        <f>O655*H655</f>
        <v>0</v>
      </c>
      <c r="Q655" s="154">
        <v>0</v>
      </c>
      <c r="R655" s="154">
        <f>Q655*H655</f>
        <v>0</v>
      </c>
      <c r="S655" s="154">
        <v>0</v>
      </c>
      <c r="T655" s="155">
        <f>S655*H655</f>
        <v>0</v>
      </c>
      <c r="AR655" s="156" t="s">
        <v>183</v>
      </c>
      <c r="AT655" s="156" t="s">
        <v>179</v>
      </c>
      <c r="AU655" s="156" t="s">
        <v>88</v>
      </c>
      <c r="AY655" s="17" t="s">
        <v>177</v>
      </c>
      <c r="BE655" s="157">
        <f>IF(N655="základná",J655,0)</f>
        <v>0</v>
      </c>
      <c r="BF655" s="157">
        <f>IF(N655="znížená",J655,0)</f>
        <v>0</v>
      </c>
      <c r="BG655" s="157">
        <f>IF(N655="zákl. prenesená",J655,0)</f>
        <v>0</v>
      </c>
      <c r="BH655" s="157">
        <f>IF(N655="zníž. prenesená",J655,0)</f>
        <v>0</v>
      </c>
      <c r="BI655" s="157">
        <f>IF(N655="nulová",J655,0)</f>
        <v>0</v>
      </c>
      <c r="BJ655" s="17" t="s">
        <v>88</v>
      </c>
      <c r="BK655" s="157">
        <f>ROUND(I655*H655,2)</f>
        <v>0</v>
      </c>
      <c r="BL655" s="17" t="s">
        <v>183</v>
      </c>
      <c r="BM655" s="156" t="s">
        <v>938</v>
      </c>
    </row>
    <row r="656" spans="2:65" s="12" customFormat="1">
      <c r="B656" s="158"/>
      <c r="D656" s="159" t="s">
        <v>184</v>
      </c>
      <c r="E656" s="160" t="s">
        <v>1</v>
      </c>
      <c r="F656" s="161" t="s">
        <v>930</v>
      </c>
      <c r="H656" s="162">
        <v>1</v>
      </c>
      <c r="I656" s="163"/>
      <c r="L656" s="158"/>
      <c r="M656" s="164"/>
      <c r="T656" s="165"/>
      <c r="AT656" s="160" t="s">
        <v>184</v>
      </c>
      <c r="AU656" s="160" t="s">
        <v>88</v>
      </c>
      <c r="AV656" s="12" t="s">
        <v>88</v>
      </c>
      <c r="AW656" s="12" t="s">
        <v>31</v>
      </c>
      <c r="AX656" s="12" t="s">
        <v>75</v>
      </c>
      <c r="AY656" s="160" t="s">
        <v>177</v>
      </c>
    </row>
    <row r="657" spans="2:65" s="15" customFormat="1">
      <c r="B657" s="180"/>
      <c r="D657" s="159" t="s">
        <v>184</v>
      </c>
      <c r="E657" s="181" t="s">
        <v>1</v>
      </c>
      <c r="F657" s="182" t="s">
        <v>931</v>
      </c>
      <c r="H657" s="181" t="s">
        <v>1</v>
      </c>
      <c r="I657" s="183"/>
      <c r="L657" s="180"/>
      <c r="M657" s="184"/>
      <c r="T657" s="185"/>
      <c r="AT657" s="181" t="s">
        <v>184</v>
      </c>
      <c r="AU657" s="181" t="s">
        <v>88</v>
      </c>
      <c r="AV657" s="15" t="s">
        <v>82</v>
      </c>
      <c r="AW657" s="15" t="s">
        <v>31</v>
      </c>
      <c r="AX657" s="15" t="s">
        <v>75</v>
      </c>
      <c r="AY657" s="181" t="s">
        <v>177</v>
      </c>
    </row>
    <row r="658" spans="2:65" s="13" customFormat="1">
      <c r="B658" s="166"/>
      <c r="D658" s="159" t="s">
        <v>184</v>
      </c>
      <c r="E658" s="167" t="s">
        <v>1</v>
      </c>
      <c r="F658" s="168" t="s">
        <v>186</v>
      </c>
      <c r="H658" s="169">
        <v>1</v>
      </c>
      <c r="I658" s="170"/>
      <c r="L658" s="166"/>
      <c r="M658" s="171"/>
      <c r="T658" s="172"/>
      <c r="AT658" s="167" t="s">
        <v>184</v>
      </c>
      <c r="AU658" s="167" t="s">
        <v>88</v>
      </c>
      <c r="AV658" s="13" t="s">
        <v>183</v>
      </c>
      <c r="AW658" s="13" t="s">
        <v>31</v>
      </c>
      <c r="AX658" s="13" t="s">
        <v>82</v>
      </c>
      <c r="AY658" s="167" t="s">
        <v>177</v>
      </c>
    </row>
    <row r="659" spans="2:65" s="1" customFormat="1" ht="37.950000000000003" customHeight="1">
      <c r="B659" s="143"/>
      <c r="C659" s="144" t="s">
        <v>939</v>
      </c>
      <c r="D659" s="144" t="s">
        <v>179</v>
      </c>
      <c r="E659" s="145" t="s">
        <v>940</v>
      </c>
      <c r="F659" s="146" t="s">
        <v>941</v>
      </c>
      <c r="G659" s="147" t="s">
        <v>260</v>
      </c>
      <c r="H659" s="148">
        <v>1</v>
      </c>
      <c r="I659" s="149"/>
      <c r="J659" s="150">
        <f>ROUND(I659*H659,2)</f>
        <v>0</v>
      </c>
      <c r="K659" s="151"/>
      <c r="L659" s="32"/>
      <c r="M659" s="152" t="s">
        <v>1</v>
      </c>
      <c r="N659" s="153" t="s">
        <v>41</v>
      </c>
      <c r="P659" s="154">
        <f>O659*H659</f>
        <v>0</v>
      </c>
      <c r="Q659" s="154">
        <v>0</v>
      </c>
      <c r="R659" s="154">
        <f>Q659*H659</f>
        <v>0</v>
      </c>
      <c r="S659" s="154">
        <v>0</v>
      </c>
      <c r="T659" s="155">
        <f>S659*H659</f>
        <v>0</v>
      </c>
      <c r="AR659" s="156" t="s">
        <v>183</v>
      </c>
      <c r="AT659" s="156" t="s">
        <v>179</v>
      </c>
      <c r="AU659" s="156" t="s">
        <v>88</v>
      </c>
      <c r="AY659" s="17" t="s">
        <v>177</v>
      </c>
      <c r="BE659" s="157">
        <f>IF(N659="základná",J659,0)</f>
        <v>0</v>
      </c>
      <c r="BF659" s="157">
        <f>IF(N659="znížená",J659,0)</f>
        <v>0</v>
      </c>
      <c r="BG659" s="157">
        <f>IF(N659="zákl. prenesená",J659,0)</f>
        <v>0</v>
      </c>
      <c r="BH659" s="157">
        <f>IF(N659="zníž. prenesená",J659,0)</f>
        <v>0</v>
      </c>
      <c r="BI659" s="157">
        <f>IF(N659="nulová",J659,0)</f>
        <v>0</v>
      </c>
      <c r="BJ659" s="17" t="s">
        <v>88</v>
      </c>
      <c r="BK659" s="157">
        <f>ROUND(I659*H659,2)</f>
        <v>0</v>
      </c>
      <c r="BL659" s="17" t="s">
        <v>183</v>
      </c>
      <c r="BM659" s="156" t="s">
        <v>942</v>
      </c>
    </row>
    <row r="660" spans="2:65" s="12" customFormat="1">
      <c r="B660" s="158"/>
      <c r="D660" s="159" t="s">
        <v>184</v>
      </c>
      <c r="E660" s="160" t="s">
        <v>1</v>
      </c>
      <c r="F660" s="161" t="s">
        <v>930</v>
      </c>
      <c r="H660" s="162">
        <v>1</v>
      </c>
      <c r="I660" s="163"/>
      <c r="L660" s="158"/>
      <c r="M660" s="164"/>
      <c r="T660" s="165"/>
      <c r="AT660" s="160" t="s">
        <v>184</v>
      </c>
      <c r="AU660" s="160" t="s">
        <v>88</v>
      </c>
      <c r="AV660" s="12" t="s">
        <v>88</v>
      </c>
      <c r="AW660" s="12" t="s">
        <v>31</v>
      </c>
      <c r="AX660" s="12" t="s">
        <v>75</v>
      </c>
      <c r="AY660" s="160" t="s">
        <v>177</v>
      </c>
    </row>
    <row r="661" spans="2:65" s="15" customFormat="1">
      <c r="B661" s="180"/>
      <c r="D661" s="159" t="s">
        <v>184</v>
      </c>
      <c r="E661" s="181" t="s">
        <v>1</v>
      </c>
      <c r="F661" s="182" t="s">
        <v>931</v>
      </c>
      <c r="H661" s="181" t="s">
        <v>1</v>
      </c>
      <c r="I661" s="183"/>
      <c r="L661" s="180"/>
      <c r="M661" s="184"/>
      <c r="T661" s="185"/>
      <c r="AT661" s="181" t="s">
        <v>184</v>
      </c>
      <c r="AU661" s="181" t="s">
        <v>88</v>
      </c>
      <c r="AV661" s="15" t="s">
        <v>82</v>
      </c>
      <c r="AW661" s="15" t="s">
        <v>31</v>
      </c>
      <c r="AX661" s="15" t="s">
        <v>75</v>
      </c>
      <c r="AY661" s="181" t="s">
        <v>177</v>
      </c>
    </row>
    <row r="662" spans="2:65" s="13" customFormat="1">
      <c r="B662" s="166"/>
      <c r="D662" s="159" t="s">
        <v>184</v>
      </c>
      <c r="E662" s="167" t="s">
        <v>1</v>
      </c>
      <c r="F662" s="168" t="s">
        <v>186</v>
      </c>
      <c r="H662" s="169">
        <v>1</v>
      </c>
      <c r="I662" s="170"/>
      <c r="L662" s="166"/>
      <c r="M662" s="171"/>
      <c r="T662" s="172"/>
      <c r="AT662" s="167" t="s">
        <v>184</v>
      </c>
      <c r="AU662" s="167" t="s">
        <v>88</v>
      </c>
      <c r="AV662" s="13" t="s">
        <v>183</v>
      </c>
      <c r="AW662" s="13" t="s">
        <v>31</v>
      </c>
      <c r="AX662" s="13" t="s">
        <v>82</v>
      </c>
      <c r="AY662" s="167" t="s">
        <v>177</v>
      </c>
    </row>
    <row r="663" spans="2:65" s="1" customFormat="1" ht="33" customHeight="1">
      <c r="B663" s="143"/>
      <c r="C663" s="144" t="s">
        <v>598</v>
      </c>
      <c r="D663" s="144" t="s">
        <v>179</v>
      </c>
      <c r="E663" s="145" t="s">
        <v>943</v>
      </c>
      <c r="F663" s="146" t="s">
        <v>944</v>
      </c>
      <c r="G663" s="147" t="s">
        <v>260</v>
      </c>
      <c r="H663" s="148">
        <v>1</v>
      </c>
      <c r="I663" s="149"/>
      <c r="J663" s="150">
        <f>ROUND(I663*H663,2)</f>
        <v>0</v>
      </c>
      <c r="K663" s="151"/>
      <c r="L663" s="32"/>
      <c r="M663" s="152" t="s">
        <v>1</v>
      </c>
      <c r="N663" s="153" t="s">
        <v>41</v>
      </c>
      <c r="P663" s="154">
        <f>O663*H663</f>
        <v>0</v>
      </c>
      <c r="Q663" s="154">
        <v>0</v>
      </c>
      <c r="R663" s="154">
        <f>Q663*H663</f>
        <v>0</v>
      </c>
      <c r="S663" s="154">
        <v>0</v>
      </c>
      <c r="T663" s="155">
        <f>S663*H663</f>
        <v>0</v>
      </c>
      <c r="AR663" s="156" t="s">
        <v>183</v>
      </c>
      <c r="AT663" s="156" t="s">
        <v>179</v>
      </c>
      <c r="AU663" s="156" t="s">
        <v>88</v>
      </c>
      <c r="AY663" s="17" t="s">
        <v>177</v>
      </c>
      <c r="BE663" s="157">
        <f>IF(N663="základná",J663,0)</f>
        <v>0</v>
      </c>
      <c r="BF663" s="157">
        <f>IF(N663="znížená",J663,0)</f>
        <v>0</v>
      </c>
      <c r="BG663" s="157">
        <f>IF(N663="zákl. prenesená",J663,0)</f>
        <v>0</v>
      </c>
      <c r="BH663" s="157">
        <f>IF(N663="zníž. prenesená",J663,0)</f>
        <v>0</v>
      </c>
      <c r="BI663" s="157">
        <f>IF(N663="nulová",J663,0)</f>
        <v>0</v>
      </c>
      <c r="BJ663" s="17" t="s">
        <v>88</v>
      </c>
      <c r="BK663" s="157">
        <f>ROUND(I663*H663,2)</f>
        <v>0</v>
      </c>
      <c r="BL663" s="17" t="s">
        <v>183</v>
      </c>
      <c r="BM663" s="156" t="s">
        <v>945</v>
      </c>
    </row>
    <row r="664" spans="2:65" s="12" customFormat="1">
      <c r="B664" s="158"/>
      <c r="D664" s="159" t="s">
        <v>184</v>
      </c>
      <c r="E664" s="160" t="s">
        <v>1</v>
      </c>
      <c r="F664" s="161" t="s">
        <v>930</v>
      </c>
      <c r="H664" s="162">
        <v>1</v>
      </c>
      <c r="I664" s="163"/>
      <c r="L664" s="158"/>
      <c r="M664" s="164"/>
      <c r="T664" s="165"/>
      <c r="AT664" s="160" t="s">
        <v>184</v>
      </c>
      <c r="AU664" s="160" t="s">
        <v>88</v>
      </c>
      <c r="AV664" s="12" t="s">
        <v>88</v>
      </c>
      <c r="AW664" s="12" t="s">
        <v>31</v>
      </c>
      <c r="AX664" s="12" t="s">
        <v>75</v>
      </c>
      <c r="AY664" s="160" t="s">
        <v>177</v>
      </c>
    </row>
    <row r="665" spans="2:65" s="15" customFormat="1">
      <c r="B665" s="180"/>
      <c r="D665" s="159" t="s">
        <v>184</v>
      </c>
      <c r="E665" s="181" t="s">
        <v>1</v>
      </c>
      <c r="F665" s="182" t="s">
        <v>931</v>
      </c>
      <c r="H665" s="181" t="s">
        <v>1</v>
      </c>
      <c r="I665" s="183"/>
      <c r="L665" s="180"/>
      <c r="M665" s="184"/>
      <c r="T665" s="185"/>
      <c r="AT665" s="181" t="s">
        <v>184</v>
      </c>
      <c r="AU665" s="181" t="s">
        <v>88</v>
      </c>
      <c r="AV665" s="15" t="s">
        <v>82</v>
      </c>
      <c r="AW665" s="15" t="s">
        <v>31</v>
      </c>
      <c r="AX665" s="15" t="s">
        <v>75</v>
      </c>
      <c r="AY665" s="181" t="s">
        <v>177</v>
      </c>
    </row>
    <row r="666" spans="2:65" s="13" customFormat="1">
      <c r="B666" s="166"/>
      <c r="D666" s="159" t="s">
        <v>184</v>
      </c>
      <c r="E666" s="167" t="s">
        <v>1</v>
      </c>
      <c r="F666" s="168" t="s">
        <v>186</v>
      </c>
      <c r="H666" s="169">
        <v>1</v>
      </c>
      <c r="I666" s="170"/>
      <c r="L666" s="166"/>
      <c r="M666" s="171"/>
      <c r="T666" s="172"/>
      <c r="AT666" s="167" t="s">
        <v>184</v>
      </c>
      <c r="AU666" s="167" t="s">
        <v>88</v>
      </c>
      <c r="AV666" s="13" t="s">
        <v>183</v>
      </c>
      <c r="AW666" s="13" t="s">
        <v>31</v>
      </c>
      <c r="AX666" s="13" t="s">
        <v>82</v>
      </c>
      <c r="AY666" s="167" t="s">
        <v>177</v>
      </c>
    </row>
    <row r="667" spans="2:65" s="1" customFormat="1" ht="62.7" customHeight="1">
      <c r="B667" s="143"/>
      <c r="C667" s="144" t="s">
        <v>946</v>
      </c>
      <c r="D667" s="144" t="s">
        <v>179</v>
      </c>
      <c r="E667" s="145" t="s">
        <v>947</v>
      </c>
      <c r="F667" s="146" t="s">
        <v>948</v>
      </c>
      <c r="G667" s="147" t="s">
        <v>205</v>
      </c>
      <c r="H667" s="148">
        <v>205</v>
      </c>
      <c r="I667" s="149"/>
      <c r="J667" s="150">
        <f>ROUND(I667*H667,2)</f>
        <v>0</v>
      </c>
      <c r="K667" s="151"/>
      <c r="L667" s="32"/>
      <c r="M667" s="152" t="s">
        <v>1</v>
      </c>
      <c r="N667" s="153" t="s">
        <v>41</v>
      </c>
      <c r="P667" s="154">
        <f>O667*H667</f>
        <v>0</v>
      </c>
      <c r="Q667" s="154">
        <v>0</v>
      </c>
      <c r="R667" s="154">
        <f>Q667*H667</f>
        <v>0</v>
      </c>
      <c r="S667" s="154">
        <v>0</v>
      </c>
      <c r="T667" s="155">
        <f>S667*H667</f>
        <v>0</v>
      </c>
      <c r="AR667" s="156" t="s">
        <v>183</v>
      </c>
      <c r="AT667" s="156" t="s">
        <v>179</v>
      </c>
      <c r="AU667" s="156" t="s">
        <v>88</v>
      </c>
      <c r="AY667" s="17" t="s">
        <v>177</v>
      </c>
      <c r="BE667" s="157">
        <f>IF(N667="základná",J667,0)</f>
        <v>0</v>
      </c>
      <c r="BF667" s="157">
        <f>IF(N667="znížená",J667,0)</f>
        <v>0</v>
      </c>
      <c r="BG667" s="157">
        <f>IF(N667="zákl. prenesená",J667,0)</f>
        <v>0</v>
      </c>
      <c r="BH667" s="157">
        <f>IF(N667="zníž. prenesená",J667,0)</f>
        <v>0</v>
      </c>
      <c r="BI667" s="157">
        <f>IF(N667="nulová",J667,0)</f>
        <v>0</v>
      </c>
      <c r="BJ667" s="17" t="s">
        <v>88</v>
      </c>
      <c r="BK667" s="157">
        <f>ROUND(I667*H667,2)</f>
        <v>0</v>
      </c>
      <c r="BL667" s="17" t="s">
        <v>183</v>
      </c>
      <c r="BM667" s="156" t="s">
        <v>949</v>
      </c>
    </row>
    <row r="668" spans="2:65" s="15" customFormat="1">
      <c r="B668" s="180"/>
      <c r="D668" s="159" t="s">
        <v>184</v>
      </c>
      <c r="E668" s="181" t="s">
        <v>1</v>
      </c>
      <c r="F668" s="182" t="s">
        <v>950</v>
      </c>
      <c r="H668" s="181" t="s">
        <v>1</v>
      </c>
      <c r="I668" s="183"/>
      <c r="L668" s="180"/>
      <c r="M668" s="184"/>
      <c r="T668" s="185"/>
      <c r="AT668" s="181" t="s">
        <v>184</v>
      </c>
      <c r="AU668" s="181" t="s">
        <v>88</v>
      </c>
      <c r="AV668" s="15" t="s">
        <v>82</v>
      </c>
      <c r="AW668" s="15" t="s">
        <v>31</v>
      </c>
      <c r="AX668" s="15" t="s">
        <v>75</v>
      </c>
      <c r="AY668" s="181" t="s">
        <v>177</v>
      </c>
    </row>
    <row r="669" spans="2:65" s="15" customFormat="1">
      <c r="B669" s="180"/>
      <c r="D669" s="159" t="s">
        <v>184</v>
      </c>
      <c r="E669" s="181" t="s">
        <v>1</v>
      </c>
      <c r="F669" s="182" t="s">
        <v>931</v>
      </c>
      <c r="H669" s="181" t="s">
        <v>1</v>
      </c>
      <c r="I669" s="183"/>
      <c r="L669" s="180"/>
      <c r="M669" s="184"/>
      <c r="T669" s="185"/>
      <c r="AT669" s="181" t="s">
        <v>184</v>
      </c>
      <c r="AU669" s="181" t="s">
        <v>88</v>
      </c>
      <c r="AV669" s="15" t="s">
        <v>82</v>
      </c>
      <c r="AW669" s="15" t="s">
        <v>31</v>
      </c>
      <c r="AX669" s="15" t="s">
        <v>75</v>
      </c>
      <c r="AY669" s="181" t="s">
        <v>177</v>
      </c>
    </row>
    <row r="670" spans="2:65" s="12" customFormat="1">
      <c r="B670" s="158"/>
      <c r="D670" s="159" t="s">
        <v>184</v>
      </c>
      <c r="E670" s="160" t="s">
        <v>1</v>
      </c>
      <c r="F670" s="161" t="s">
        <v>951</v>
      </c>
      <c r="H670" s="162">
        <v>205</v>
      </c>
      <c r="I670" s="163"/>
      <c r="L670" s="158"/>
      <c r="M670" s="164"/>
      <c r="T670" s="165"/>
      <c r="AT670" s="160" t="s">
        <v>184</v>
      </c>
      <c r="AU670" s="160" t="s">
        <v>88</v>
      </c>
      <c r="AV670" s="12" t="s">
        <v>88</v>
      </c>
      <c r="AW670" s="12" t="s">
        <v>31</v>
      </c>
      <c r="AX670" s="12" t="s">
        <v>75</v>
      </c>
      <c r="AY670" s="160" t="s">
        <v>177</v>
      </c>
    </row>
    <row r="671" spans="2:65" s="13" customFormat="1">
      <c r="B671" s="166"/>
      <c r="D671" s="159" t="s">
        <v>184</v>
      </c>
      <c r="E671" s="167" t="s">
        <v>1</v>
      </c>
      <c r="F671" s="168" t="s">
        <v>186</v>
      </c>
      <c r="H671" s="169">
        <v>205</v>
      </c>
      <c r="I671" s="170"/>
      <c r="L671" s="166"/>
      <c r="M671" s="171"/>
      <c r="T671" s="172"/>
      <c r="AT671" s="167" t="s">
        <v>184</v>
      </c>
      <c r="AU671" s="167" t="s">
        <v>88</v>
      </c>
      <c r="AV671" s="13" t="s">
        <v>183</v>
      </c>
      <c r="AW671" s="13" t="s">
        <v>31</v>
      </c>
      <c r="AX671" s="13" t="s">
        <v>82</v>
      </c>
      <c r="AY671" s="167" t="s">
        <v>177</v>
      </c>
    </row>
    <row r="672" spans="2:65" s="1" customFormat="1" ht="66.75" customHeight="1">
      <c r="B672" s="143"/>
      <c r="C672" s="144" t="s">
        <v>602</v>
      </c>
      <c r="D672" s="144" t="s">
        <v>179</v>
      </c>
      <c r="E672" s="145" t="s">
        <v>952</v>
      </c>
      <c r="F672" s="146" t="s">
        <v>953</v>
      </c>
      <c r="G672" s="147" t="s">
        <v>205</v>
      </c>
      <c r="H672" s="148">
        <v>205</v>
      </c>
      <c r="I672" s="149"/>
      <c r="J672" s="150">
        <f>ROUND(I672*H672,2)</f>
        <v>0</v>
      </c>
      <c r="K672" s="151"/>
      <c r="L672" s="32"/>
      <c r="M672" s="152" t="s">
        <v>1</v>
      </c>
      <c r="N672" s="153" t="s">
        <v>41</v>
      </c>
      <c r="P672" s="154">
        <f>O672*H672</f>
        <v>0</v>
      </c>
      <c r="Q672" s="154">
        <v>0</v>
      </c>
      <c r="R672" s="154">
        <f>Q672*H672</f>
        <v>0</v>
      </c>
      <c r="S672" s="154">
        <v>0</v>
      </c>
      <c r="T672" s="155">
        <f>S672*H672</f>
        <v>0</v>
      </c>
      <c r="AR672" s="156" t="s">
        <v>183</v>
      </c>
      <c r="AT672" s="156" t="s">
        <v>179</v>
      </c>
      <c r="AU672" s="156" t="s">
        <v>88</v>
      </c>
      <c r="AY672" s="17" t="s">
        <v>177</v>
      </c>
      <c r="BE672" s="157">
        <f>IF(N672="základná",J672,0)</f>
        <v>0</v>
      </c>
      <c r="BF672" s="157">
        <f>IF(N672="znížená",J672,0)</f>
        <v>0</v>
      </c>
      <c r="BG672" s="157">
        <f>IF(N672="zákl. prenesená",J672,0)</f>
        <v>0</v>
      </c>
      <c r="BH672" s="157">
        <f>IF(N672="zníž. prenesená",J672,0)</f>
        <v>0</v>
      </c>
      <c r="BI672" s="157">
        <f>IF(N672="nulová",J672,0)</f>
        <v>0</v>
      </c>
      <c r="BJ672" s="17" t="s">
        <v>88</v>
      </c>
      <c r="BK672" s="157">
        <f>ROUND(I672*H672,2)</f>
        <v>0</v>
      </c>
      <c r="BL672" s="17" t="s">
        <v>183</v>
      </c>
      <c r="BM672" s="156" t="s">
        <v>954</v>
      </c>
    </row>
    <row r="673" spans="2:65" s="15" customFormat="1">
      <c r="B673" s="180"/>
      <c r="D673" s="159" t="s">
        <v>184</v>
      </c>
      <c r="E673" s="181" t="s">
        <v>1</v>
      </c>
      <c r="F673" s="182" t="s">
        <v>950</v>
      </c>
      <c r="H673" s="181" t="s">
        <v>1</v>
      </c>
      <c r="I673" s="183"/>
      <c r="L673" s="180"/>
      <c r="M673" s="184"/>
      <c r="T673" s="185"/>
      <c r="AT673" s="181" t="s">
        <v>184</v>
      </c>
      <c r="AU673" s="181" t="s">
        <v>88</v>
      </c>
      <c r="AV673" s="15" t="s">
        <v>82</v>
      </c>
      <c r="AW673" s="15" t="s">
        <v>31</v>
      </c>
      <c r="AX673" s="15" t="s">
        <v>75</v>
      </c>
      <c r="AY673" s="181" t="s">
        <v>177</v>
      </c>
    </row>
    <row r="674" spans="2:65" s="15" customFormat="1">
      <c r="B674" s="180"/>
      <c r="D674" s="159" t="s">
        <v>184</v>
      </c>
      <c r="E674" s="181" t="s">
        <v>1</v>
      </c>
      <c r="F674" s="182" t="s">
        <v>931</v>
      </c>
      <c r="H674" s="181" t="s">
        <v>1</v>
      </c>
      <c r="I674" s="183"/>
      <c r="L674" s="180"/>
      <c r="M674" s="184"/>
      <c r="T674" s="185"/>
      <c r="AT674" s="181" t="s">
        <v>184</v>
      </c>
      <c r="AU674" s="181" t="s">
        <v>88</v>
      </c>
      <c r="AV674" s="15" t="s">
        <v>82</v>
      </c>
      <c r="AW674" s="15" t="s">
        <v>31</v>
      </c>
      <c r="AX674" s="15" t="s">
        <v>75</v>
      </c>
      <c r="AY674" s="181" t="s">
        <v>177</v>
      </c>
    </row>
    <row r="675" spans="2:65" s="12" customFormat="1">
      <c r="B675" s="158"/>
      <c r="D675" s="159" t="s">
        <v>184</v>
      </c>
      <c r="E675" s="160" t="s">
        <v>1</v>
      </c>
      <c r="F675" s="161" t="s">
        <v>951</v>
      </c>
      <c r="H675" s="162">
        <v>205</v>
      </c>
      <c r="I675" s="163"/>
      <c r="L675" s="158"/>
      <c r="M675" s="164"/>
      <c r="T675" s="165"/>
      <c r="AT675" s="160" t="s">
        <v>184</v>
      </c>
      <c r="AU675" s="160" t="s">
        <v>88</v>
      </c>
      <c r="AV675" s="12" t="s">
        <v>88</v>
      </c>
      <c r="AW675" s="12" t="s">
        <v>31</v>
      </c>
      <c r="AX675" s="12" t="s">
        <v>75</v>
      </c>
      <c r="AY675" s="160" t="s">
        <v>177</v>
      </c>
    </row>
    <row r="676" spans="2:65" s="13" customFormat="1">
      <c r="B676" s="166"/>
      <c r="D676" s="159" t="s">
        <v>184</v>
      </c>
      <c r="E676" s="167" t="s">
        <v>1</v>
      </c>
      <c r="F676" s="168" t="s">
        <v>186</v>
      </c>
      <c r="H676" s="169">
        <v>205</v>
      </c>
      <c r="I676" s="170"/>
      <c r="L676" s="166"/>
      <c r="M676" s="171"/>
      <c r="T676" s="172"/>
      <c r="AT676" s="167" t="s">
        <v>184</v>
      </c>
      <c r="AU676" s="167" t="s">
        <v>88</v>
      </c>
      <c r="AV676" s="13" t="s">
        <v>183</v>
      </c>
      <c r="AW676" s="13" t="s">
        <v>31</v>
      </c>
      <c r="AX676" s="13" t="s">
        <v>82</v>
      </c>
      <c r="AY676" s="167" t="s">
        <v>177</v>
      </c>
    </row>
    <row r="677" spans="2:65" s="1" customFormat="1" ht="62.7" customHeight="1">
      <c r="B677" s="143"/>
      <c r="C677" s="144" t="s">
        <v>955</v>
      </c>
      <c r="D677" s="144" t="s">
        <v>179</v>
      </c>
      <c r="E677" s="145" t="s">
        <v>956</v>
      </c>
      <c r="F677" s="146" t="s">
        <v>957</v>
      </c>
      <c r="G677" s="147" t="s">
        <v>205</v>
      </c>
      <c r="H677" s="148">
        <v>205</v>
      </c>
      <c r="I677" s="149"/>
      <c r="J677" s="150">
        <f>ROUND(I677*H677,2)</f>
        <v>0</v>
      </c>
      <c r="K677" s="151"/>
      <c r="L677" s="32"/>
      <c r="M677" s="152" t="s">
        <v>1</v>
      </c>
      <c r="N677" s="153" t="s">
        <v>41</v>
      </c>
      <c r="P677" s="154">
        <f>O677*H677</f>
        <v>0</v>
      </c>
      <c r="Q677" s="154">
        <v>0</v>
      </c>
      <c r="R677" s="154">
        <f>Q677*H677</f>
        <v>0</v>
      </c>
      <c r="S677" s="154">
        <v>0</v>
      </c>
      <c r="T677" s="155">
        <f>S677*H677</f>
        <v>0</v>
      </c>
      <c r="AR677" s="156" t="s">
        <v>183</v>
      </c>
      <c r="AT677" s="156" t="s">
        <v>179</v>
      </c>
      <c r="AU677" s="156" t="s">
        <v>88</v>
      </c>
      <c r="AY677" s="17" t="s">
        <v>177</v>
      </c>
      <c r="BE677" s="157">
        <f>IF(N677="základná",J677,0)</f>
        <v>0</v>
      </c>
      <c r="BF677" s="157">
        <f>IF(N677="znížená",J677,0)</f>
        <v>0</v>
      </c>
      <c r="BG677" s="157">
        <f>IF(N677="zákl. prenesená",J677,0)</f>
        <v>0</v>
      </c>
      <c r="BH677" s="157">
        <f>IF(N677="zníž. prenesená",J677,0)</f>
        <v>0</v>
      </c>
      <c r="BI677" s="157">
        <f>IF(N677="nulová",J677,0)</f>
        <v>0</v>
      </c>
      <c r="BJ677" s="17" t="s">
        <v>88</v>
      </c>
      <c r="BK677" s="157">
        <f>ROUND(I677*H677,2)</f>
        <v>0</v>
      </c>
      <c r="BL677" s="17" t="s">
        <v>183</v>
      </c>
      <c r="BM677" s="156" t="s">
        <v>958</v>
      </c>
    </row>
    <row r="678" spans="2:65" s="15" customFormat="1">
      <c r="B678" s="180"/>
      <c r="D678" s="159" t="s">
        <v>184</v>
      </c>
      <c r="E678" s="181" t="s">
        <v>1</v>
      </c>
      <c r="F678" s="182" t="s">
        <v>950</v>
      </c>
      <c r="H678" s="181" t="s">
        <v>1</v>
      </c>
      <c r="I678" s="183"/>
      <c r="L678" s="180"/>
      <c r="M678" s="184"/>
      <c r="T678" s="185"/>
      <c r="AT678" s="181" t="s">
        <v>184</v>
      </c>
      <c r="AU678" s="181" t="s">
        <v>88</v>
      </c>
      <c r="AV678" s="15" t="s">
        <v>82</v>
      </c>
      <c r="AW678" s="15" t="s">
        <v>31</v>
      </c>
      <c r="AX678" s="15" t="s">
        <v>75</v>
      </c>
      <c r="AY678" s="181" t="s">
        <v>177</v>
      </c>
    </row>
    <row r="679" spans="2:65" s="15" customFormat="1">
      <c r="B679" s="180"/>
      <c r="D679" s="159" t="s">
        <v>184</v>
      </c>
      <c r="E679" s="181" t="s">
        <v>1</v>
      </c>
      <c r="F679" s="182" t="s">
        <v>931</v>
      </c>
      <c r="H679" s="181" t="s">
        <v>1</v>
      </c>
      <c r="I679" s="183"/>
      <c r="L679" s="180"/>
      <c r="M679" s="184"/>
      <c r="T679" s="185"/>
      <c r="AT679" s="181" t="s">
        <v>184</v>
      </c>
      <c r="AU679" s="181" t="s">
        <v>88</v>
      </c>
      <c r="AV679" s="15" t="s">
        <v>82</v>
      </c>
      <c r="AW679" s="15" t="s">
        <v>31</v>
      </c>
      <c r="AX679" s="15" t="s">
        <v>75</v>
      </c>
      <c r="AY679" s="181" t="s">
        <v>177</v>
      </c>
    </row>
    <row r="680" spans="2:65" s="12" customFormat="1">
      <c r="B680" s="158"/>
      <c r="D680" s="159" t="s">
        <v>184</v>
      </c>
      <c r="E680" s="160" t="s">
        <v>1</v>
      </c>
      <c r="F680" s="161" t="s">
        <v>951</v>
      </c>
      <c r="H680" s="162">
        <v>205</v>
      </c>
      <c r="I680" s="163"/>
      <c r="L680" s="158"/>
      <c r="M680" s="164"/>
      <c r="T680" s="165"/>
      <c r="AT680" s="160" t="s">
        <v>184</v>
      </c>
      <c r="AU680" s="160" t="s">
        <v>88</v>
      </c>
      <c r="AV680" s="12" t="s">
        <v>88</v>
      </c>
      <c r="AW680" s="12" t="s">
        <v>31</v>
      </c>
      <c r="AX680" s="12" t="s">
        <v>75</v>
      </c>
      <c r="AY680" s="160" t="s">
        <v>177</v>
      </c>
    </row>
    <row r="681" spans="2:65" s="13" customFormat="1">
      <c r="B681" s="166"/>
      <c r="D681" s="159" t="s">
        <v>184</v>
      </c>
      <c r="E681" s="167" t="s">
        <v>1</v>
      </c>
      <c r="F681" s="168" t="s">
        <v>186</v>
      </c>
      <c r="H681" s="169">
        <v>205</v>
      </c>
      <c r="I681" s="170"/>
      <c r="L681" s="166"/>
      <c r="M681" s="171"/>
      <c r="T681" s="172"/>
      <c r="AT681" s="167" t="s">
        <v>184</v>
      </c>
      <c r="AU681" s="167" t="s">
        <v>88</v>
      </c>
      <c r="AV681" s="13" t="s">
        <v>183</v>
      </c>
      <c r="AW681" s="13" t="s">
        <v>31</v>
      </c>
      <c r="AX681" s="13" t="s">
        <v>82</v>
      </c>
      <c r="AY681" s="167" t="s">
        <v>177</v>
      </c>
    </row>
    <row r="682" spans="2:65" s="1" customFormat="1" ht="62.7" customHeight="1">
      <c r="B682" s="143"/>
      <c r="C682" s="144" t="s">
        <v>606</v>
      </c>
      <c r="D682" s="144" t="s">
        <v>179</v>
      </c>
      <c r="E682" s="145" t="s">
        <v>959</v>
      </c>
      <c r="F682" s="146" t="s">
        <v>960</v>
      </c>
      <c r="G682" s="147" t="s">
        <v>205</v>
      </c>
      <c r="H682" s="148">
        <v>205</v>
      </c>
      <c r="I682" s="149"/>
      <c r="J682" s="150">
        <f>ROUND(I682*H682,2)</f>
        <v>0</v>
      </c>
      <c r="K682" s="151"/>
      <c r="L682" s="32"/>
      <c r="M682" s="152" t="s">
        <v>1</v>
      </c>
      <c r="N682" s="153" t="s">
        <v>41</v>
      </c>
      <c r="P682" s="154">
        <f>O682*H682</f>
        <v>0</v>
      </c>
      <c r="Q682" s="154">
        <v>0</v>
      </c>
      <c r="R682" s="154">
        <f>Q682*H682</f>
        <v>0</v>
      </c>
      <c r="S682" s="154">
        <v>0</v>
      </c>
      <c r="T682" s="155">
        <f>S682*H682</f>
        <v>0</v>
      </c>
      <c r="AR682" s="156" t="s">
        <v>183</v>
      </c>
      <c r="AT682" s="156" t="s">
        <v>179</v>
      </c>
      <c r="AU682" s="156" t="s">
        <v>88</v>
      </c>
      <c r="AY682" s="17" t="s">
        <v>177</v>
      </c>
      <c r="BE682" s="157">
        <f>IF(N682="základná",J682,0)</f>
        <v>0</v>
      </c>
      <c r="BF682" s="157">
        <f>IF(N682="znížená",J682,0)</f>
        <v>0</v>
      </c>
      <c r="BG682" s="157">
        <f>IF(N682="zákl. prenesená",J682,0)</f>
        <v>0</v>
      </c>
      <c r="BH682" s="157">
        <f>IF(N682="zníž. prenesená",J682,0)</f>
        <v>0</v>
      </c>
      <c r="BI682" s="157">
        <f>IF(N682="nulová",J682,0)</f>
        <v>0</v>
      </c>
      <c r="BJ682" s="17" t="s">
        <v>88</v>
      </c>
      <c r="BK682" s="157">
        <f>ROUND(I682*H682,2)</f>
        <v>0</v>
      </c>
      <c r="BL682" s="17" t="s">
        <v>183</v>
      </c>
      <c r="BM682" s="156" t="s">
        <v>961</v>
      </c>
    </row>
    <row r="683" spans="2:65" s="15" customFormat="1">
      <c r="B683" s="180"/>
      <c r="D683" s="159" t="s">
        <v>184</v>
      </c>
      <c r="E683" s="181" t="s">
        <v>1</v>
      </c>
      <c r="F683" s="182" t="s">
        <v>950</v>
      </c>
      <c r="H683" s="181" t="s">
        <v>1</v>
      </c>
      <c r="I683" s="183"/>
      <c r="L683" s="180"/>
      <c r="M683" s="184"/>
      <c r="T683" s="185"/>
      <c r="AT683" s="181" t="s">
        <v>184</v>
      </c>
      <c r="AU683" s="181" t="s">
        <v>88</v>
      </c>
      <c r="AV683" s="15" t="s">
        <v>82</v>
      </c>
      <c r="AW683" s="15" t="s">
        <v>31</v>
      </c>
      <c r="AX683" s="15" t="s">
        <v>75</v>
      </c>
      <c r="AY683" s="181" t="s">
        <v>177</v>
      </c>
    </row>
    <row r="684" spans="2:65" s="15" customFormat="1">
      <c r="B684" s="180"/>
      <c r="D684" s="159" t="s">
        <v>184</v>
      </c>
      <c r="E684" s="181" t="s">
        <v>1</v>
      </c>
      <c r="F684" s="182" t="s">
        <v>931</v>
      </c>
      <c r="H684" s="181" t="s">
        <v>1</v>
      </c>
      <c r="I684" s="183"/>
      <c r="L684" s="180"/>
      <c r="M684" s="184"/>
      <c r="T684" s="185"/>
      <c r="AT684" s="181" t="s">
        <v>184</v>
      </c>
      <c r="AU684" s="181" t="s">
        <v>88</v>
      </c>
      <c r="AV684" s="15" t="s">
        <v>82</v>
      </c>
      <c r="AW684" s="15" t="s">
        <v>31</v>
      </c>
      <c r="AX684" s="15" t="s">
        <v>75</v>
      </c>
      <c r="AY684" s="181" t="s">
        <v>177</v>
      </c>
    </row>
    <row r="685" spans="2:65" s="12" customFormat="1">
      <c r="B685" s="158"/>
      <c r="D685" s="159" t="s">
        <v>184</v>
      </c>
      <c r="E685" s="160" t="s">
        <v>1</v>
      </c>
      <c r="F685" s="161" t="s">
        <v>951</v>
      </c>
      <c r="H685" s="162">
        <v>205</v>
      </c>
      <c r="I685" s="163"/>
      <c r="L685" s="158"/>
      <c r="M685" s="164"/>
      <c r="T685" s="165"/>
      <c r="AT685" s="160" t="s">
        <v>184</v>
      </c>
      <c r="AU685" s="160" t="s">
        <v>88</v>
      </c>
      <c r="AV685" s="12" t="s">
        <v>88</v>
      </c>
      <c r="AW685" s="12" t="s">
        <v>31</v>
      </c>
      <c r="AX685" s="12" t="s">
        <v>75</v>
      </c>
      <c r="AY685" s="160" t="s">
        <v>177</v>
      </c>
    </row>
    <row r="686" spans="2:65" s="13" customFormat="1">
      <c r="B686" s="166"/>
      <c r="D686" s="159" t="s">
        <v>184</v>
      </c>
      <c r="E686" s="167" t="s">
        <v>1</v>
      </c>
      <c r="F686" s="168" t="s">
        <v>186</v>
      </c>
      <c r="H686" s="169">
        <v>205</v>
      </c>
      <c r="I686" s="170"/>
      <c r="L686" s="166"/>
      <c r="M686" s="171"/>
      <c r="T686" s="172"/>
      <c r="AT686" s="167" t="s">
        <v>184</v>
      </c>
      <c r="AU686" s="167" t="s">
        <v>88</v>
      </c>
      <c r="AV686" s="13" t="s">
        <v>183</v>
      </c>
      <c r="AW686" s="13" t="s">
        <v>31</v>
      </c>
      <c r="AX686" s="13" t="s">
        <v>82</v>
      </c>
      <c r="AY686" s="167" t="s">
        <v>177</v>
      </c>
    </row>
    <row r="687" spans="2:65" s="1" customFormat="1" ht="62.7" customHeight="1">
      <c r="B687" s="143"/>
      <c r="C687" s="144" t="s">
        <v>962</v>
      </c>
      <c r="D687" s="144" t="s">
        <v>179</v>
      </c>
      <c r="E687" s="145" t="s">
        <v>963</v>
      </c>
      <c r="F687" s="146" t="s">
        <v>964</v>
      </c>
      <c r="G687" s="147" t="s">
        <v>205</v>
      </c>
      <c r="H687" s="148">
        <v>342.3</v>
      </c>
      <c r="I687" s="149"/>
      <c r="J687" s="150">
        <f>ROUND(I687*H687,2)</f>
        <v>0</v>
      </c>
      <c r="K687" s="151"/>
      <c r="L687" s="32"/>
      <c r="M687" s="152" t="s">
        <v>1</v>
      </c>
      <c r="N687" s="153" t="s">
        <v>41</v>
      </c>
      <c r="P687" s="154">
        <f>O687*H687</f>
        <v>0</v>
      </c>
      <c r="Q687" s="154">
        <v>0</v>
      </c>
      <c r="R687" s="154">
        <f>Q687*H687</f>
        <v>0</v>
      </c>
      <c r="S687" s="154">
        <v>0</v>
      </c>
      <c r="T687" s="155">
        <f>S687*H687</f>
        <v>0</v>
      </c>
      <c r="AR687" s="156" t="s">
        <v>183</v>
      </c>
      <c r="AT687" s="156" t="s">
        <v>179</v>
      </c>
      <c r="AU687" s="156" t="s">
        <v>88</v>
      </c>
      <c r="AY687" s="17" t="s">
        <v>177</v>
      </c>
      <c r="BE687" s="157">
        <f>IF(N687="základná",J687,0)</f>
        <v>0</v>
      </c>
      <c r="BF687" s="157">
        <f>IF(N687="znížená",J687,0)</f>
        <v>0</v>
      </c>
      <c r="BG687" s="157">
        <f>IF(N687="zákl. prenesená",J687,0)</f>
        <v>0</v>
      </c>
      <c r="BH687" s="157">
        <f>IF(N687="zníž. prenesená",J687,0)</f>
        <v>0</v>
      </c>
      <c r="BI687" s="157">
        <f>IF(N687="nulová",J687,0)</f>
        <v>0</v>
      </c>
      <c r="BJ687" s="17" t="s">
        <v>88</v>
      </c>
      <c r="BK687" s="157">
        <f>ROUND(I687*H687,2)</f>
        <v>0</v>
      </c>
      <c r="BL687" s="17" t="s">
        <v>183</v>
      </c>
      <c r="BM687" s="156" t="s">
        <v>965</v>
      </c>
    </row>
    <row r="688" spans="2:65" s="15" customFormat="1">
      <c r="B688" s="180"/>
      <c r="D688" s="159" t="s">
        <v>184</v>
      </c>
      <c r="E688" s="181" t="s">
        <v>1</v>
      </c>
      <c r="F688" s="182" t="s">
        <v>950</v>
      </c>
      <c r="H688" s="181" t="s">
        <v>1</v>
      </c>
      <c r="I688" s="183"/>
      <c r="L688" s="180"/>
      <c r="M688" s="184"/>
      <c r="T688" s="185"/>
      <c r="AT688" s="181" t="s">
        <v>184</v>
      </c>
      <c r="AU688" s="181" t="s">
        <v>88</v>
      </c>
      <c r="AV688" s="15" t="s">
        <v>82</v>
      </c>
      <c r="AW688" s="15" t="s">
        <v>31</v>
      </c>
      <c r="AX688" s="15" t="s">
        <v>75</v>
      </c>
      <c r="AY688" s="181" t="s">
        <v>177</v>
      </c>
    </row>
    <row r="689" spans="2:65" s="15" customFormat="1">
      <c r="B689" s="180"/>
      <c r="D689" s="159" t="s">
        <v>184</v>
      </c>
      <c r="E689" s="181" t="s">
        <v>1</v>
      </c>
      <c r="F689" s="182" t="s">
        <v>966</v>
      </c>
      <c r="H689" s="181" t="s">
        <v>1</v>
      </c>
      <c r="I689" s="183"/>
      <c r="L689" s="180"/>
      <c r="M689" s="184"/>
      <c r="T689" s="185"/>
      <c r="AT689" s="181" t="s">
        <v>184</v>
      </c>
      <c r="AU689" s="181" t="s">
        <v>88</v>
      </c>
      <c r="AV689" s="15" t="s">
        <v>82</v>
      </c>
      <c r="AW689" s="15" t="s">
        <v>31</v>
      </c>
      <c r="AX689" s="15" t="s">
        <v>75</v>
      </c>
      <c r="AY689" s="181" t="s">
        <v>177</v>
      </c>
    </row>
    <row r="690" spans="2:65" s="12" customFormat="1">
      <c r="B690" s="158"/>
      <c r="D690" s="159" t="s">
        <v>184</v>
      </c>
      <c r="E690" s="160" t="s">
        <v>1</v>
      </c>
      <c r="F690" s="161" t="s">
        <v>967</v>
      </c>
      <c r="H690" s="162">
        <v>342.3</v>
      </c>
      <c r="I690" s="163"/>
      <c r="L690" s="158"/>
      <c r="M690" s="164"/>
      <c r="T690" s="165"/>
      <c r="AT690" s="160" t="s">
        <v>184</v>
      </c>
      <c r="AU690" s="160" t="s">
        <v>88</v>
      </c>
      <c r="AV690" s="12" t="s">
        <v>88</v>
      </c>
      <c r="AW690" s="12" t="s">
        <v>31</v>
      </c>
      <c r="AX690" s="12" t="s">
        <v>75</v>
      </c>
      <c r="AY690" s="160" t="s">
        <v>177</v>
      </c>
    </row>
    <row r="691" spans="2:65" s="13" customFormat="1">
      <c r="B691" s="166"/>
      <c r="D691" s="159" t="s">
        <v>184</v>
      </c>
      <c r="E691" s="167" t="s">
        <v>1</v>
      </c>
      <c r="F691" s="168" t="s">
        <v>186</v>
      </c>
      <c r="H691" s="169">
        <v>342.3</v>
      </c>
      <c r="I691" s="170"/>
      <c r="L691" s="166"/>
      <c r="M691" s="171"/>
      <c r="T691" s="172"/>
      <c r="AT691" s="167" t="s">
        <v>184</v>
      </c>
      <c r="AU691" s="167" t="s">
        <v>88</v>
      </c>
      <c r="AV691" s="13" t="s">
        <v>183</v>
      </c>
      <c r="AW691" s="13" t="s">
        <v>31</v>
      </c>
      <c r="AX691" s="13" t="s">
        <v>82</v>
      </c>
      <c r="AY691" s="167" t="s">
        <v>177</v>
      </c>
    </row>
    <row r="692" spans="2:65" s="1" customFormat="1" ht="66.75" customHeight="1">
      <c r="B692" s="143"/>
      <c r="C692" s="144" t="s">
        <v>611</v>
      </c>
      <c r="D692" s="144" t="s">
        <v>179</v>
      </c>
      <c r="E692" s="145" t="s">
        <v>968</v>
      </c>
      <c r="F692" s="146" t="s">
        <v>969</v>
      </c>
      <c r="G692" s="147" t="s">
        <v>205</v>
      </c>
      <c r="H692" s="148">
        <v>342.3</v>
      </c>
      <c r="I692" s="149"/>
      <c r="J692" s="150">
        <f>ROUND(I692*H692,2)</f>
        <v>0</v>
      </c>
      <c r="K692" s="151"/>
      <c r="L692" s="32"/>
      <c r="M692" s="152" t="s">
        <v>1</v>
      </c>
      <c r="N692" s="153" t="s">
        <v>41</v>
      </c>
      <c r="P692" s="154">
        <f>O692*H692</f>
        <v>0</v>
      </c>
      <c r="Q692" s="154">
        <v>0</v>
      </c>
      <c r="R692" s="154">
        <f>Q692*H692</f>
        <v>0</v>
      </c>
      <c r="S692" s="154">
        <v>0</v>
      </c>
      <c r="T692" s="155">
        <f>S692*H692</f>
        <v>0</v>
      </c>
      <c r="AR692" s="156" t="s">
        <v>183</v>
      </c>
      <c r="AT692" s="156" t="s">
        <v>179</v>
      </c>
      <c r="AU692" s="156" t="s">
        <v>88</v>
      </c>
      <c r="AY692" s="17" t="s">
        <v>177</v>
      </c>
      <c r="BE692" s="157">
        <f>IF(N692="základná",J692,0)</f>
        <v>0</v>
      </c>
      <c r="BF692" s="157">
        <f>IF(N692="znížená",J692,0)</f>
        <v>0</v>
      </c>
      <c r="BG692" s="157">
        <f>IF(N692="zákl. prenesená",J692,0)</f>
        <v>0</v>
      </c>
      <c r="BH692" s="157">
        <f>IF(N692="zníž. prenesená",J692,0)</f>
        <v>0</v>
      </c>
      <c r="BI692" s="157">
        <f>IF(N692="nulová",J692,0)</f>
        <v>0</v>
      </c>
      <c r="BJ692" s="17" t="s">
        <v>88</v>
      </c>
      <c r="BK692" s="157">
        <f>ROUND(I692*H692,2)</f>
        <v>0</v>
      </c>
      <c r="BL692" s="17" t="s">
        <v>183</v>
      </c>
      <c r="BM692" s="156" t="s">
        <v>970</v>
      </c>
    </row>
    <row r="693" spans="2:65" s="15" customFormat="1">
      <c r="B693" s="180"/>
      <c r="D693" s="159" t="s">
        <v>184</v>
      </c>
      <c r="E693" s="181" t="s">
        <v>1</v>
      </c>
      <c r="F693" s="182" t="s">
        <v>950</v>
      </c>
      <c r="H693" s="181" t="s">
        <v>1</v>
      </c>
      <c r="I693" s="183"/>
      <c r="L693" s="180"/>
      <c r="M693" s="184"/>
      <c r="T693" s="185"/>
      <c r="AT693" s="181" t="s">
        <v>184</v>
      </c>
      <c r="AU693" s="181" t="s">
        <v>88</v>
      </c>
      <c r="AV693" s="15" t="s">
        <v>82</v>
      </c>
      <c r="AW693" s="15" t="s">
        <v>31</v>
      </c>
      <c r="AX693" s="15" t="s">
        <v>75</v>
      </c>
      <c r="AY693" s="181" t="s">
        <v>177</v>
      </c>
    </row>
    <row r="694" spans="2:65" s="15" customFormat="1">
      <c r="B694" s="180"/>
      <c r="D694" s="159" t="s">
        <v>184</v>
      </c>
      <c r="E694" s="181" t="s">
        <v>1</v>
      </c>
      <c r="F694" s="182" t="s">
        <v>966</v>
      </c>
      <c r="H694" s="181" t="s">
        <v>1</v>
      </c>
      <c r="I694" s="183"/>
      <c r="L694" s="180"/>
      <c r="M694" s="184"/>
      <c r="T694" s="185"/>
      <c r="AT694" s="181" t="s">
        <v>184</v>
      </c>
      <c r="AU694" s="181" t="s">
        <v>88</v>
      </c>
      <c r="AV694" s="15" t="s">
        <v>82</v>
      </c>
      <c r="AW694" s="15" t="s">
        <v>31</v>
      </c>
      <c r="AX694" s="15" t="s">
        <v>75</v>
      </c>
      <c r="AY694" s="181" t="s">
        <v>177</v>
      </c>
    </row>
    <row r="695" spans="2:65" s="12" customFormat="1">
      <c r="B695" s="158"/>
      <c r="D695" s="159" t="s">
        <v>184</v>
      </c>
      <c r="E695" s="160" t="s">
        <v>1</v>
      </c>
      <c r="F695" s="161" t="s">
        <v>967</v>
      </c>
      <c r="H695" s="162">
        <v>342.3</v>
      </c>
      <c r="I695" s="163"/>
      <c r="L695" s="158"/>
      <c r="M695" s="164"/>
      <c r="T695" s="165"/>
      <c r="AT695" s="160" t="s">
        <v>184</v>
      </c>
      <c r="AU695" s="160" t="s">
        <v>88</v>
      </c>
      <c r="AV695" s="12" t="s">
        <v>88</v>
      </c>
      <c r="AW695" s="12" t="s">
        <v>31</v>
      </c>
      <c r="AX695" s="12" t="s">
        <v>75</v>
      </c>
      <c r="AY695" s="160" t="s">
        <v>177</v>
      </c>
    </row>
    <row r="696" spans="2:65" s="13" customFormat="1">
      <c r="B696" s="166"/>
      <c r="D696" s="159" t="s">
        <v>184</v>
      </c>
      <c r="E696" s="167" t="s">
        <v>1</v>
      </c>
      <c r="F696" s="168" t="s">
        <v>186</v>
      </c>
      <c r="H696" s="169">
        <v>342.3</v>
      </c>
      <c r="I696" s="170"/>
      <c r="L696" s="166"/>
      <c r="M696" s="171"/>
      <c r="T696" s="172"/>
      <c r="AT696" s="167" t="s">
        <v>184</v>
      </c>
      <c r="AU696" s="167" t="s">
        <v>88</v>
      </c>
      <c r="AV696" s="13" t="s">
        <v>183</v>
      </c>
      <c r="AW696" s="13" t="s">
        <v>31</v>
      </c>
      <c r="AX696" s="13" t="s">
        <v>82</v>
      </c>
      <c r="AY696" s="167" t="s">
        <v>177</v>
      </c>
    </row>
    <row r="697" spans="2:65" s="1" customFormat="1" ht="62.7" customHeight="1">
      <c r="B697" s="143"/>
      <c r="C697" s="144" t="s">
        <v>971</v>
      </c>
      <c r="D697" s="144" t="s">
        <v>179</v>
      </c>
      <c r="E697" s="145" t="s">
        <v>972</v>
      </c>
      <c r="F697" s="146" t="s">
        <v>973</v>
      </c>
      <c r="G697" s="147" t="s">
        <v>205</v>
      </c>
      <c r="H697" s="148">
        <v>342.3</v>
      </c>
      <c r="I697" s="149"/>
      <c r="J697" s="150">
        <f>ROUND(I697*H697,2)</f>
        <v>0</v>
      </c>
      <c r="K697" s="151"/>
      <c r="L697" s="32"/>
      <c r="M697" s="152" t="s">
        <v>1</v>
      </c>
      <c r="N697" s="153" t="s">
        <v>41</v>
      </c>
      <c r="P697" s="154">
        <f>O697*H697</f>
        <v>0</v>
      </c>
      <c r="Q697" s="154">
        <v>0</v>
      </c>
      <c r="R697" s="154">
        <f>Q697*H697</f>
        <v>0</v>
      </c>
      <c r="S697" s="154">
        <v>0</v>
      </c>
      <c r="T697" s="155">
        <f>S697*H697</f>
        <v>0</v>
      </c>
      <c r="AR697" s="156" t="s">
        <v>183</v>
      </c>
      <c r="AT697" s="156" t="s">
        <v>179</v>
      </c>
      <c r="AU697" s="156" t="s">
        <v>88</v>
      </c>
      <c r="AY697" s="17" t="s">
        <v>177</v>
      </c>
      <c r="BE697" s="157">
        <f>IF(N697="základná",J697,0)</f>
        <v>0</v>
      </c>
      <c r="BF697" s="157">
        <f>IF(N697="znížená",J697,0)</f>
        <v>0</v>
      </c>
      <c r="BG697" s="157">
        <f>IF(N697="zákl. prenesená",J697,0)</f>
        <v>0</v>
      </c>
      <c r="BH697" s="157">
        <f>IF(N697="zníž. prenesená",J697,0)</f>
        <v>0</v>
      </c>
      <c r="BI697" s="157">
        <f>IF(N697="nulová",J697,0)</f>
        <v>0</v>
      </c>
      <c r="BJ697" s="17" t="s">
        <v>88</v>
      </c>
      <c r="BK697" s="157">
        <f>ROUND(I697*H697,2)</f>
        <v>0</v>
      </c>
      <c r="BL697" s="17" t="s">
        <v>183</v>
      </c>
      <c r="BM697" s="156" t="s">
        <v>974</v>
      </c>
    </row>
    <row r="698" spans="2:65" s="15" customFormat="1">
      <c r="B698" s="180"/>
      <c r="D698" s="159" t="s">
        <v>184</v>
      </c>
      <c r="E698" s="181" t="s">
        <v>1</v>
      </c>
      <c r="F698" s="182" t="s">
        <v>950</v>
      </c>
      <c r="H698" s="181" t="s">
        <v>1</v>
      </c>
      <c r="I698" s="183"/>
      <c r="L698" s="180"/>
      <c r="M698" s="184"/>
      <c r="T698" s="185"/>
      <c r="AT698" s="181" t="s">
        <v>184</v>
      </c>
      <c r="AU698" s="181" t="s">
        <v>88</v>
      </c>
      <c r="AV698" s="15" t="s">
        <v>82</v>
      </c>
      <c r="AW698" s="15" t="s">
        <v>31</v>
      </c>
      <c r="AX698" s="15" t="s">
        <v>75</v>
      </c>
      <c r="AY698" s="181" t="s">
        <v>177</v>
      </c>
    </row>
    <row r="699" spans="2:65" s="15" customFormat="1">
      <c r="B699" s="180"/>
      <c r="D699" s="159" t="s">
        <v>184</v>
      </c>
      <c r="E699" s="181" t="s">
        <v>1</v>
      </c>
      <c r="F699" s="182" t="s">
        <v>966</v>
      </c>
      <c r="H699" s="181" t="s">
        <v>1</v>
      </c>
      <c r="I699" s="183"/>
      <c r="L699" s="180"/>
      <c r="M699" s="184"/>
      <c r="T699" s="185"/>
      <c r="AT699" s="181" t="s">
        <v>184</v>
      </c>
      <c r="AU699" s="181" t="s">
        <v>88</v>
      </c>
      <c r="AV699" s="15" t="s">
        <v>82</v>
      </c>
      <c r="AW699" s="15" t="s">
        <v>31</v>
      </c>
      <c r="AX699" s="15" t="s">
        <v>75</v>
      </c>
      <c r="AY699" s="181" t="s">
        <v>177</v>
      </c>
    </row>
    <row r="700" spans="2:65" s="12" customFormat="1">
      <c r="B700" s="158"/>
      <c r="D700" s="159" t="s">
        <v>184</v>
      </c>
      <c r="E700" s="160" t="s">
        <v>1</v>
      </c>
      <c r="F700" s="161" t="s">
        <v>967</v>
      </c>
      <c r="H700" s="162">
        <v>342.3</v>
      </c>
      <c r="I700" s="163"/>
      <c r="L700" s="158"/>
      <c r="M700" s="164"/>
      <c r="T700" s="165"/>
      <c r="AT700" s="160" t="s">
        <v>184</v>
      </c>
      <c r="AU700" s="160" t="s">
        <v>88</v>
      </c>
      <c r="AV700" s="12" t="s">
        <v>88</v>
      </c>
      <c r="AW700" s="12" t="s">
        <v>31</v>
      </c>
      <c r="AX700" s="12" t="s">
        <v>75</v>
      </c>
      <c r="AY700" s="160" t="s">
        <v>177</v>
      </c>
    </row>
    <row r="701" spans="2:65" s="13" customFormat="1">
      <c r="B701" s="166"/>
      <c r="D701" s="159" t="s">
        <v>184</v>
      </c>
      <c r="E701" s="167" t="s">
        <v>1</v>
      </c>
      <c r="F701" s="168" t="s">
        <v>186</v>
      </c>
      <c r="H701" s="169">
        <v>342.3</v>
      </c>
      <c r="I701" s="170"/>
      <c r="L701" s="166"/>
      <c r="M701" s="171"/>
      <c r="T701" s="172"/>
      <c r="AT701" s="167" t="s">
        <v>184</v>
      </c>
      <c r="AU701" s="167" t="s">
        <v>88</v>
      </c>
      <c r="AV701" s="13" t="s">
        <v>183</v>
      </c>
      <c r="AW701" s="13" t="s">
        <v>31</v>
      </c>
      <c r="AX701" s="13" t="s">
        <v>82</v>
      </c>
      <c r="AY701" s="167" t="s">
        <v>177</v>
      </c>
    </row>
    <row r="702" spans="2:65" s="1" customFormat="1" ht="62.7" customHeight="1">
      <c r="B702" s="143"/>
      <c r="C702" s="144" t="s">
        <v>614</v>
      </c>
      <c r="D702" s="144" t="s">
        <v>179</v>
      </c>
      <c r="E702" s="145" t="s">
        <v>975</v>
      </c>
      <c r="F702" s="146" t="s">
        <v>976</v>
      </c>
      <c r="G702" s="147" t="s">
        <v>205</v>
      </c>
      <c r="H702" s="148">
        <v>342.3</v>
      </c>
      <c r="I702" s="149"/>
      <c r="J702" s="150">
        <f>ROUND(I702*H702,2)</f>
        <v>0</v>
      </c>
      <c r="K702" s="151"/>
      <c r="L702" s="32"/>
      <c r="M702" s="152" t="s">
        <v>1</v>
      </c>
      <c r="N702" s="153" t="s">
        <v>41</v>
      </c>
      <c r="P702" s="154">
        <f>O702*H702</f>
        <v>0</v>
      </c>
      <c r="Q702" s="154">
        <v>0</v>
      </c>
      <c r="R702" s="154">
        <f>Q702*H702</f>
        <v>0</v>
      </c>
      <c r="S702" s="154">
        <v>0</v>
      </c>
      <c r="T702" s="155">
        <f>S702*H702</f>
        <v>0</v>
      </c>
      <c r="AR702" s="156" t="s">
        <v>183</v>
      </c>
      <c r="AT702" s="156" t="s">
        <v>179</v>
      </c>
      <c r="AU702" s="156" t="s">
        <v>88</v>
      </c>
      <c r="AY702" s="17" t="s">
        <v>177</v>
      </c>
      <c r="BE702" s="157">
        <f>IF(N702="základná",J702,0)</f>
        <v>0</v>
      </c>
      <c r="BF702" s="157">
        <f>IF(N702="znížená",J702,0)</f>
        <v>0</v>
      </c>
      <c r="BG702" s="157">
        <f>IF(N702="zákl. prenesená",J702,0)</f>
        <v>0</v>
      </c>
      <c r="BH702" s="157">
        <f>IF(N702="zníž. prenesená",J702,0)</f>
        <v>0</v>
      </c>
      <c r="BI702" s="157">
        <f>IF(N702="nulová",J702,0)</f>
        <v>0</v>
      </c>
      <c r="BJ702" s="17" t="s">
        <v>88</v>
      </c>
      <c r="BK702" s="157">
        <f>ROUND(I702*H702,2)</f>
        <v>0</v>
      </c>
      <c r="BL702" s="17" t="s">
        <v>183</v>
      </c>
      <c r="BM702" s="156" t="s">
        <v>977</v>
      </c>
    </row>
    <row r="703" spans="2:65" s="15" customFormat="1">
      <c r="B703" s="180"/>
      <c r="D703" s="159" t="s">
        <v>184</v>
      </c>
      <c r="E703" s="181" t="s">
        <v>1</v>
      </c>
      <c r="F703" s="182" t="s">
        <v>950</v>
      </c>
      <c r="H703" s="181" t="s">
        <v>1</v>
      </c>
      <c r="I703" s="183"/>
      <c r="L703" s="180"/>
      <c r="M703" s="184"/>
      <c r="T703" s="185"/>
      <c r="AT703" s="181" t="s">
        <v>184</v>
      </c>
      <c r="AU703" s="181" t="s">
        <v>88</v>
      </c>
      <c r="AV703" s="15" t="s">
        <v>82</v>
      </c>
      <c r="AW703" s="15" t="s">
        <v>31</v>
      </c>
      <c r="AX703" s="15" t="s">
        <v>75</v>
      </c>
      <c r="AY703" s="181" t="s">
        <v>177</v>
      </c>
    </row>
    <row r="704" spans="2:65" s="15" customFormat="1">
      <c r="B704" s="180"/>
      <c r="D704" s="159" t="s">
        <v>184</v>
      </c>
      <c r="E704" s="181" t="s">
        <v>1</v>
      </c>
      <c r="F704" s="182" t="s">
        <v>966</v>
      </c>
      <c r="H704" s="181" t="s">
        <v>1</v>
      </c>
      <c r="I704" s="183"/>
      <c r="L704" s="180"/>
      <c r="M704" s="184"/>
      <c r="T704" s="185"/>
      <c r="AT704" s="181" t="s">
        <v>184</v>
      </c>
      <c r="AU704" s="181" t="s">
        <v>88</v>
      </c>
      <c r="AV704" s="15" t="s">
        <v>82</v>
      </c>
      <c r="AW704" s="15" t="s">
        <v>31</v>
      </c>
      <c r="AX704" s="15" t="s">
        <v>75</v>
      </c>
      <c r="AY704" s="181" t="s">
        <v>177</v>
      </c>
    </row>
    <row r="705" spans="2:65" s="12" customFormat="1">
      <c r="B705" s="158"/>
      <c r="D705" s="159" t="s">
        <v>184</v>
      </c>
      <c r="E705" s="160" t="s">
        <v>1</v>
      </c>
      <c r="F705" s="161" t="s">
        <v>967</v>
      </c>
      <c r="H705" s="162">
        <v>342.3</v>
      </c>
      <c r="I705" s="163"/>
      <c r="L705" s="158"/>
      <c r="M705" s="164"/>
      <c r="T705" s="165"/>
      <c r="AT705" s="160" t="s">
        <v>184</v>
      </c>
      <c r="AU705" s="160" t="s">
        <v>88</v>
      </c>
      <c r="AV705" s="12" t="s">
        <v>88</v>
      </c>
      <c r="AW705" s="12" t="s">
        <v>31</v>
      </c>
      <c r="AX705" s="12" t="s">
        <v>75</v>
      </c>
      <c r="AY705" s="160" t="s">
        <v>177</v>
      </c>
    </row>
    <row r="706" spans="2:65" s="13" customFormat="1">
      <c r="B706" s="166"/>
      <c r="D706" s="159" t="s">
        <v>184</v>
      </c>
      <c r="E706" s="167" t="s">
        <v>1</v>
      </c>
      <c r="F706" s="168" t="s">
        <v>186</v>
      </c>
      <c r="H706" s="169">
        <v>342.3</v>
      </c>
      <c r="I706" s="170"/>
      <c r="L706" s="166"/>
      <c r="M706" s="171"/>
      <c r="T706" s="172"/>
      <c r="AT706" s="167" t="s">
        <v>184</v>
      </c>
      <c r="AU706" s="167" t="s">
        <v>88</v>
      </c>
      <c r="AV706" s="13" t="s">
        <v>183</v>
      </c>
      <c r="AW706" s="13" t="s">
        <v>31</v>
      </c>
      <c r="AX706" s="13" t="s">
        <v>82</v>
      </c>
      <c r="AY706" s="167" t="s">
        <v>177</v>
      </c>
    </row>
    <row r="707" spans="2:65" s="1" customFormat="1" ht="62.7" customHeight="1">
      <c r="B707" s="143"/>
      <c r="C707" s="144" t="s">
        <v>978</v>
      </c>
      <c r="D707" s="144" t="s">
        <v>179</v>
      </c>
      <c r="E707" s="145" t="s">
        <v>979</v>
      </c>
      <c r="F707" s="146" t="s">
        <v>980</v>
      </c>
      <c r="G707" s="147" t="s">
        <v>205</v>
      </c>
      <c r="H707" s="148">
        <v>300</v>
      </c>
      <c r="I707" s="149"/>
      <c r="J707" s="150">
        <f>ROUND(I707*H707,2)</f>
        <v>0</v>
      </c>
      <c r="K707" s="151"/>
      <c r="L707" s="32"/>
      <c r="M707" s="152" t="s">
        <v>1</v>
      </c>
      <c r="N707" s="153" t="s">
        <v>41</v>
      </c>
      <c r="P707" s="154">
        <f>O707*H707</f>
        <v>0</v>
      </c>
      <c r="Q707" s="154">
        <v>0</v>
      </c>
      <c r="R707" s="154">
        <f>Q707*H707</f>
        <v>0</v>
      </c>
      <c r="S707" s="154">
        <v>0</v>
      </c>
      <c r="T707" s="155">
        <f>S707*H707</f>
        <v>0</v>
      </c>
      <c r="AR707" s="156" t="s">
        <v>183</v>
      </c>
      <c r="AT707" s="156" t="s">
        <v>179</v>
      </c>
      <c r="AU707" s="156" t="s">
        <v>88</v>
      </c>
      <c r="AY707" s="17" t="s">
        <v>177</v>
      </c>
      <c r="BE707" s="157">
        <f>IF(N707="základná",J707,0)</f>
        <v>0</v>
      </c>
      <c r="BF707" s="157">
        <f>IF(N707="znížená",J707,0)</f>
        <v>0</v>
      </c>
      <c r="BG707" s="157">
        <f>IF(N707="zákl. prenesená",J707,0)</f>
        <v>0</v>
      </c>
      <c r="BH707" s="157">
        <f>IF(N707="zníž. prenesená",J707,0)</f>
        <v>0</v>
      </c>
      <c r="BI707" s="157">
        <f>IF(N707="nulová",J707,0)</f>
        <v>0</v>
      </c>
      <c r="BJ707" s="17" t="s">
        <v>88</v>
      </c>
      <c r="BK707" s="157">
        <f>ROUND(I707*H707,2)</f>
        <v>0</v>
      </c>
      <c r="BL707" s="17" t="s">
        <v>183</v>
      </c>
      <c r="BM707" s="156" t="s">
        <v>981</v>
      </c>
    </row>
    <row r="708" spans="2:65" s="15" customFormat="1">
      <c r="B708" s="180"/>
      <c r="D708" s="159" t="s">
        <v>184</v>
      </c>
      <c r="E708" s="181" t="s">
        <v>1</v>
      </c>
      <c r="F708" s="182" t="s">
        <v>950</v>
      </c>
      <c r="H708" s="181" t="s">
        <v>1</v>
      </c>
      <c r="I708" s="183"/>
      <c r="L708" s="180"/>
      <c r="M708" s="184"/>
      <c r="T708" s="185"/>
      <c r="AT708" s="181" t="s">
        <v>184</v>
      </c>
      <c r="AU708" s="181" t="s">
        <v>88</v>
      </c>
      <c r="AV708" s="15" t="s">
        <v>82</v>
      </c>
      <c r="AW708" s="15" t="s">
        <v>31</v>
      </c>
      <c r="AX708" s="15" t="s">
        <v>75</v>
      </c>
      <c r="AY708" s="181" t="s">
        <v>177</v>
      </c>
    </row>
    <row r="709" spans="2:65" s="15" customFormat="1">
      <c r="B709" s="180"/>
      <c r="D709" s="159" t="s">
        <v>184</v>
      </c>
      <c r="E709" s="181" t="s">
        <v>1</v>
      </c>
      <c r="F709" s="182" t="s">
        <v>931</v>
      </c>
      <c r="H709" s="181" t="s">
        <v>1</v>
      </c>
      <c r="I709" s="183"/>
      <c r="L709" s="180"/>
      <c r="M709" s="184"/>
      <c r="T709" s="185"/>
      <c r="AT709" s="181" t="s">
        <v>184</v>
      </c>
      <c r="AU709" s="181" t="s">
        <v>88</v>
      </c>
      <c r="AV709" s="15" t="s">
        <v>82</v>
      </c>
      <c r="AW709" s="15" t="s">
        <v>31</v>
      </c>
      <c r="AX709" s="15" t="s">
        <v>75</v>
      </c>
      <c r="AY709" s="181" t="s">
        <v>177</v>
      </c>
    </row>
    <row r="710" spans="2:65" s="12" customFormat="1">
      <c r="B710" s="158"/>
      <c r="D710" s="159" t="s">
        <v>184</v>
      </c>
      <c r="E710" s="160" t="s">
        <v>1</v>
      </c>
      <c r="F710" s="161" t="s">
        <v>982</v>
      </c>
      <c r="H710" s="162">
        <v>300</v>
      </c>
      <c r="I710" s="163"/>
      <c r="L710" s="158"/>
      <c r="M710" s="164"/>
      <c r="T710" s="165"/>
      <c r="AT710" s="160" t="s">
        <v>184</v>
      </c>
      <c r="AU710" s="160" t="s">
        <v>88</v>
      </c>
      <c r="AV710" s="12" t="s">
        <v>88</v>
      </c>
      <c r="AW710" s="12" t="s">
        <v>31</v>
      </c>
      <c r="AX710" s="12" t="s">
        <v>75</v>
      </c>
      <c r="AY710" s="160" t="s">
        <v>177</v>
      </c>
    </row>
    <row r="711" spans="2:65" s="13" customFormat="1">
      <c r="B711" s="166"/>
      <c r="D711" s="159" t="s">
        <v>184</v>
      </c>
      <c r="E711" s="167" t="s">
        <v>1</v>
      </c>
      <c r="F711" s="168" t="s">
        <v>186</v>
      </c>
      <c r="H711" s="169">
        <v>300</v>
      </c>
      <c r="I711" s="170"/>
      <c r="L711" s="166"/>
      <c r="M711" s="171"/>
      <c r="T711" s="172"/>
      <c r="AT711" s="167" t="s">
        <v>184</v>
      </c>
      <c r="AU711" s="167" t="s">
        <v>88</v>
      </c>
      <c r="AV711" s="13" t="s">
        <v>183</v>
      </c>
      <c r="AW711" s="13" t="s">
        <v>31</v>
      </c>
      <c r="AX711" s="13" t="s">
        <v>82</v>
      </c>
      <c r="AY711" s="167" t="s">
        <v>177</v>
      </c>
    </row>
    <row r="712" spans="2:65" s="1" customFormat="1" ht="76.349999999999994" customHeight="1">
      <c r="B712" s="143"/>
      <c r="C712" s="144" t="s">
        <v>619</v>
      </c>
      <c r="D712" s="144" t="s">
        <v>179</v>
      </c>
      <c r="E712" s="145" t="s">
        <v>983</v>
      </c>
      <c r="F712" s="146" t="s">
        <v>984</v>
      </c>
      <c r="G712" s="147" t="s">
        <v>205</v>
      </c>
      <c r="H712" s="148">
        <v>300</v>
      </c>
      <c r="I712" s="149"/>
      <c r="J712" s="150">
        <f>ROUND(I712*H712,2)</f>
        <v>0</v>
      </c>
      <c r="K712" s="151"/>
      <c r="L712" s="32"/>
      <c r="M712" s="152" t="s">
        <v>1</v>
      </c>
      <c r="N712" s="153" t="s">
        <v>41</v>
      </c>
      <c r="P712" s="154">
        <f>O712*H712</f>
        <v>0</v>
      </c>
      <c r="Q712" s="154">
        <v>0</v>
      </c>
      <c r="R712" s="154">
        <f>Q712*H712</f>
        <v>0</v>
      </c>
      <c r="S712" s="154">
        <v>0</v>
      </c>
      <c r="T712" s="155">
        <f>S712*H712</f>
        <v>0</v>
      </c>
      <c r="AR712" s="156" t="s">
        <v>183</v>
      </c>
      <c r="AT712" s="156" t="s">
        <v>179</v>
      </c>
      <c r="AU712" s="156" t="s">
        <v>88</v>
      </c>
      <c r="AY712" s="17" t="s">
        <v>177</v>
      </c>
      <c r="BE712" s="157">
        <f>IF(N712="základná",J712,0)</f>
        <v>0</v>
      </c>
      <c r="BF712" s="157">
        <f>IF(N712="znížená",J712,0)</f>
        <v>0</v>
      </c>
      <c r="BG712" s="157">
        <f>IF(N712="zákl. prenesená",J712,0)</f>
        <v>0</v>
      </c>
      <c r="BH712" s="157">
        <f>IF(N712="zníž. prenesená",J712,0)</f>
        <v>0</v>
      </c>
      <c r="BI712" s="157">
        <f>IF(N712="nulová",J712,0)</f>
        <v>0</v>
      </c>
      <c r="BJ712" s="17" t="s">
        <v>88</v>
      </c>
      <c r="BK712" s="157">
        <f>ROUND(I712*H712,2)</f>
        <v>0</v>
      </c>
      <c r="BL712" s="17" t="s">
        <v>183</v>
      </c>
      <c r="BM712" s="156" t="s">
        <v>985</v>
      </c>
    </row>
    <row r="713" spans="2:65" s="15" customFormat="1">
      <c r="B713" s="180"/>
      <c r="D713" s="159" t="s">
        <v>184</v>
      </c>
      <c r="E713" s="181" t="s">
        <v>1</v>
      </c>
      <c r="F713" s="182" t="s">
        <v>950</v>
      </c>
      <c r="H713" s="181" t="s">
        <v>1</v>
      </c>
      <c r="I713" s="183"/>
      <c r="L713" s="180"/>
      <c r="M713" s="184"/>
      <c r="T713" s="185"/>
      <c r="AT713" s="181" t="s">
        <v>184</v>
      </c>
      <c r="AU713" s="181" t="s">
        <v>88</v>
      </c>
      <c r="AV713" s="15" t="s">
        <v>82</v>
      </c>
      <c r="AW713" s="15" t="s">
        <v>31</v>
      </c>
      <c r="AX713" s="15" t="s">
        <v>75</v>
      </c>
      <c r="AY713" s="181" t="s">
        <v>177</v>
      </c>
    </row>
    <row r="714" spans="2:65" s="15" customFormat="1">
      <c r="B714" s="180"/>
      <c r="D714" s="159" t="s">
        <v>184</v>
      </c>
      <c r="E714" s="181" t="s">
        <v>1</v>
      </c>
      <c r="F714" s="182" t="s">
        <v>931</v>
      </c>
      <c r="H714" s="181" t="s">
        <v>1</v>
      </c>
      <c r="I714" s="183"/>
      <c r="L714" s="180"/>
      <c r="M714" s="184"/>
      <c r="T714" s="185"/>
      <c r="AT714" s="181" t="s">
        <v>184</v>
      </c>
      <c r="AU714" s="181" t="s">
        <v>88</v>
      </c>
      <c r="AV714" s="15" t="s">
        <v>82</v>
      </c>
      <c r="AW714" s="15" t="s">
        <v>31</v>
      </c>
      <c r="AX714" s="15" t="s">
        <v>75</v>
      </c>
      <c r="AY714" s="181" t="s">
        <v>177</v>
      </c>
    </row>
    <row r="715" spans="2:65" s="12" customFormat="1">
      <c r="B715" s="158"/>
      <c r="D715" s="159" t="s">
        <v>184</v>
      </c>
      <c r="E715" s="160" t="s">
        <v>1</v>
      </c>
      <c r="F715" s="161" t="s">
        <v>982</v>
      </c>
      <c r="H715" s="162">
        <v>300</v>
      </c>
      <c r="I715" s="163"/>
      <c r="L715" s="158"/>
      <c r="M715" s="164"/>
      <c r="T715" s="165"/>
      <c r="AT715" s="160" t="s">
        <v>184</v>
      </c>
      <c r="AU715" s="160" t="s">
        <v>88</v>
      </c>
      <c r="AV715" s="12" t="s">
        <v>88</v>
      </c>
      <c r="AW715" s="12" t="s">
        <v>31</v>
      </c>
      <c r="AX715" s="12" t="s">
        <v>75</v>
      </c>
      <c r="AY715" s="160" t="s">
        <v>177</v>
      </c>
    </row>
    <row r="716" spans="2:65" s="13" customFormat="1">
      <c r="B716" s="166"/>
      <c r="D716" s="159" t="s">
        <v>184</v>
      </c>
      <c r="E716" s="167" t="s">
        <v>1</v>
      </c>
      <c r="F716" s="168" t="s">
        <v>186</v>
      </c>
      <c r="H716" s="169">
        <v>300</v>
      </c>
      <c r="I716" s="170"/>
      <c r="L716" s="166"/>
      <c r="M716" s="171"/>
      <c r="T716" s="172"/>
      <c r="AT716" s="167" t="s">
        <v>184</v>
      </c>
      <c r="AU716" s="167" t="s">
        <v>88</v>
      </c>
      <c r="AV716" s="13" t="s">
        <v>183</v>
      </c>
      <c r="AW716" s="13" t="s">
        <v>31</v>
      </c>
      <c r="AX716" s="13" t="s">
        <v>82</v>
      </c>
      <c r="AY716" s="167" t="s">
        <v>177</v>
      </c>
    </row>
    <row r="717" spans="2:65" s="1" customFormat="1" ht="62.7" customHeight="1">
      <c r="B717" s="143"/>
      <c r="C717" s="144" t="s">
        <v>986</v>
      </c>
      <c r="D717" s="144" t="s">
        <v>179</v>
      </c>
      <c r="E717" s="145" t="s">
        <v>987</v>
      </c>
      <c r="F717" s="146" t="s">
        <v>988</v>
      </c>
      <c r="G717" s="147" t="s">
        <v>205</v>
      </c>
      <c r="H717" s="148">
        <v>300</v>
      </c>
      <c r="I717" s="149"/>
      <c r="J717" s="150">
        <f>ROUND(I717*H717,2)</f>
        <v>0</v>
      </c>
      <c r="K717" s="151"/>
      <c r="L717" s="32"/>
      <c r="M717" s="152" t="s">
        <v>1</v>
      </c>
      <c r="N717" s="153" t="s">
        <v>41</v>
      </c>
      <c r="P717" s="154">
        <f>O717*H717</f>
        <v>0</v>
      </c>
      <c r="Q717" s="154">
        <v>0</v>
      </c>
      <c r="R717" s="154">
        <f>Q717*H717</f>
        <v>0</v>
      </c>
      <c r="S717" s="154">
        <v>0</v>
      </c>
      <c r="T717" s="155">
        <f>S717*H717</f>
        <v>0</v>
      </c>
      <c r="AR717" s="156" t="s">
        <v>183</v>
      </c>
      <c r="AT717" s="156" t="s">
        <v>179</v>
      </c>
      <c r="AU717" s="156" t="s">
        <v>88</v>
      </c>
      <c r="AY717" s="17" t="s">
        <v>177</v>
      </c>
      <c r="BE717" s="157">
        <f>IF(N717="základná",J717,0)</f>
        <v>0</v>
      </c>
      <c r="BF717" s="157">
        <f>IF(N717="znížená",J717,0)</f>
        <v>0</v>
      </c>
      <c r="BG717" s="157">
        <f>IF(N717="zákl. prenesená",J717,0)</f>
        <v>0</v>
      </c>
      <c r="BH717" s="157">
        <f>IF(N717="zníž. prenesená",J717,0)</f>
        <v>0</v>
      </c>
      <c r="BI717" s="157">
        <f>IF(N717="nulová",J717,0)</f>
        <v>0</v>
      </c>
      <c r="BJ717" s="17" t="s">
        <v>88</v>
      </c>
      <c r="BK717" s="157">
        <f>ROUND(I717*H717,2)</f>
        <v>0</v>
      </c>
      <c r="BL717" s="17" t="s">
        <v>183</v>
      </c>
      <c r="BM717" s="156" t="s">
        <v>989</v>
      </c>
    </row>
    <row r="718" spans="2:65" s="15" customFormat="1">
      <c r="B718" s="180"/>
      <c r="D718" s="159" t="s">
        <v>184</v>
      </c>
      <c r="E718" s="181" t="s">
        <v>1</v>
      </c>
      <c r="F718" s="182" t="s">
        <v>950</v>
      </c>
      <c r="H718" s="181" t="s">
        <v>1</v>
      </c>
      <c r="I718" s="183"/>
      <c r="L718" s="180"/>
      <c r="M718" s="184"/>
      <c r="T718" s="185"/>
      <c r="AT718" s="181" t="s">
        <v>184</v>
      </c>
      <c r="AU718" s="181" t="s">
        <v>88</v>
      </c>
      <c r="AV718" s="15" t="s">
        <v>82</v>
      </c>
      <c r="AW718" s="15" t="s">
        <v>31</v>
      </c>
      <c r="AX718" s="15" t="s">
        <v>75</v>
      </c>
      <c r="AY718" s="181" t="s">
        <v>177</v>
      </c>
    </row>
    <row r="719" spans="2:65" s="15" customFormat="1">
      <c r="B719" s="180"/>
      <c r="D719" s="159" t="s">
        <v>184</v>
      </c>
      <c r="E719" s="181" t="s">
        <v>1</v>
      </c>
      <c r="F719" s="182" t="s">
        <v>931</v>
      </c>
      <c r="H719" s="181" t="s">
        <v>1</v>
      </c>
      <c r="I719" s="183"/>
      <c r="L719" s="180"/>
      <c r="M719" s="184"/>
      <c r="T719" s="185"/>
      <c r="AT719" s="181" t="s">
        <v>184</v>
      </c>
      <c r="AU719" s="181" t="s">
        <v>88</v>
      </c>
      <c r="AV719" s="15" t="s">
        <v>82</v>
      </c>
      <c r="AW719" s="15" t="s">
        <v>31</v>
      </c>
      <c r="AX719" s="15" t="s">
        <v>75</v>
      </c>
      <c r="AY719" s="181" t="s">
        <v>177</v>
      </c>
    </row>
    <row r="720" spans="2:65" s="12" customFormat="1">
      <c r="B720" s="158"/>
      <c r="D720" s="159" t="s">
        <v>184</v>
      </c>
      <c r="E720" s="160" t="s">
        <v>1</v>
      </c>
      <c r="F720" s="161" t="s">
        <v>982</v>
      </c>
      <c r="H720" s="162">
        <v>300</v>
      </c>
      <c r="I720" s="163"/>
      <c r="L720" s="158"/>
      <c r="M720" s="164"/>
      <c r="T720" s="165"/>
      <c r="AT720" s="160" t="s">
        <v>184</v>
      </c>
      <c r="AU720" s="160" t="s">
        <v>88</v>
      </c>
      <c r="AV720" s="12" t="s">
        <v>88</v>
      </c>
      <c r="AW720" s="12" t="s">
        <v>31</v>
      </c>
      <c r="AX720" s="12" t="s">
        <v>75</v>
      </c>
      <c r="AY720" s="160" t="s">
        <v>177</v>
      </c>
    </row>
    <row r="721" spans="2:65" s="13" customFormat="1">
      <c r="B721" s="166"/>
      <c r="D721" s="159" t="s">
        <v>184</v>
      </c>
      <c r="E721" s="167" t="s">
        <v>1</v>
      </c>
      <c r="F721" s="168" t="s">
        <v>186</v>
      </c>
      <c r="H721" s="169">
        <v>300</v>
      </c>
      <c r="I721" s="170"/>
      <c r="L721" s="166"/>
      <c r="M721" s="171"/>
      <c r="T721" s="172"/>
      <c r="AT721" s="167" t="s">
        <v>184</v>
      </c>
      <c r="AU721" s="167" t="s">
        <v>88</v>
      </c>
      <c r="AV721" s="13" t="s">
        <v>183</v>
      </c>
      <c r="AW721" s="13" t="s">
        <v>31</v>
      </c>
      <c r="AX721" s="13" t="s">
        <v>82</v>
      </c>
      <c r="AY721" s="167" t="s">
        <v>177</v>
      </c>
    </row>
    <row r="722" spans="2:65" s="1" customFormat="1" ht="62.7" customHeight="1">
      <c r="B722" s="143"/>
      <c r="C722" s="144" t="s">
        <v>624</v>
      </c>
      <c r="D722" s="144" t="s">
        <v>179</v>
      </c>
      <c r="E722" s="145" t="s">
        <v>990</v>
      </c>
      <c r="F722" s="146" t="s">
        <v>991</v>
      </c>
      <c r="G722" s="147" t="s">
        <v>205</v>
      </c>
      <c r="H722" s="148">
        <v>300</v>
      </c>
      <c r="I722" s="149"/>
      <c r="J722" s="150">
        <f>ROUND(I722*H722,2)</f>
        <v>0</v>
      </c>
      <c r="K722" s="151"/>
      <c r="L722" s="32"/>
      <c r="M722" s="152" t="s">
        <v>1</v>
      </c>
      <c r="N722" s="153" t="s">
        <v>41</v>
      </c>
      <c r="P722" s="154">
        <f>O722*H722</f>
        <v>0</v>
      </c>
      <c r="Q722" s="154">
        <v>0</v>
      </c>
      <c r="R722" s="154">
        <f>Q722*H722</f>
        <v>0</v>
      </c>
      <c r="S722" s="154">
        <v>0</v>
      </c>
      <c r="T722" s="155">
        <f>S722*H722</f>
        <v>0</v>
      </c>
      <c r="AR722" s="156" t="s">
        <v>183</v>
      </c>
      <c r="AT722" s="156" t="s">
        <v>179</v>
      </c>
      <c r="AU722" s="156" t="s">
        <v>88</v>
      </c>
      <c r="AY722" s="17" t="s">
        <v>177</v>
      </c>
      <c r="BE722" s="157">
        <f>IF(N722="základná",J722,0)</f>
        <v>0</v>
      </c>
      <c r="BF722" s="157">
        <f>IF(N722="znížená",J722,0)</f>
        <v>0</v>
      </c>
      <c r="BG722" s="157">
        <f>IF(N722="zákl. prenesená",J722,0)</f>
        <v>0</v>
      </c>
      <c r="BH722" s="157">
        <f>IF(N722="zníž. prenesená",J722,0)</f>
        <v>0</v>
      </c>
      <c r="BI722" s="157">
        <f>IF(N722="nulová",J722,0)</f>
        <v>0</v>
      </c>
      <c r="BJ722" s="17" t="s">
        <v>88</v>
      </c>
      <c r="BK722" s="157">
        <f>ROUND(I722*H722,2)</f>
        <v>0</v>
      </c>
      <c r="BL722" s="17" t="s">
        <v>183</v>
      </c>
      <c r="BM722" s="156" t="s">
        <v>992</v>
      </c>
    </row>
    <row r="723" spans="2:65" s="15" customFormat="1">
      <c r="B723" s="180"/>
      <c r="D723" s="159" t="s">
        <v>184</v>
      </c>
      <c r="E723" s="181" t="s">
        <v>1</v>
      </c>
      <c r="F723" s="182" t="s">
        <v>950</v>
      </c>
      <c r="H723" s="181" t="s">
        <v>1</v>
      </c>
      <c r="I723" s="183"/>
      <c r="L723" s="180"/>
      <c r="M723" s="184"/>
      <c r="T723" s="185"/>
      <c r="AT723" s="181" t="s">
        <v>184</v>
      </c>
      <c r="AU723" s="181" t="s">
        <v>88</v>
      </c>
      <c r="AV723" s="15" t="s">
        <v>82</v>
      </c>
      <c r="AW723" s="15" t="s">
        <v>31</v>
      </c>
      <c r="AX723" s="15" t="s">
        <v>75</v>
      </c>
      <c r="AY723" s="181" t="s">
        <v>177</v>
      </c>
    </row>
    <row r="724" spans="2:65" s="15" customFormat="1">
      <c r="B724" s="180"/>
      <c r="D724" s="159" t="s">
        <v>184</v>
      </c>
      <c r="E724" s="181" t="s">
        <v>1</v>
      </c>
      <c r="F724" s="182" t="s">
        <v>931</v>
      </c>
      <c r="H724" s="181" t="s">
        <v>1</v>
      </c>
      <c r="I724" s="183"/>
      <c r="L724" s="180"/>
      <c r="M724" s="184"/>
      <c r="T724" s="185"/>
      <c r="AT724" s="181" t="s">
        <v>184</v>
      </c>
      <c r="AU724" s="181" t="s">
        <v>88</v>
      </c>
      <c r="AV724" s="15" t="s">
        <v>82</v>
      </c>
      <c r="AW724" s="15" t="s">
        <v>31</v>
      </c>
      <c r="AX724" s="15" t="s">
        <v>75</v>
      </c>
      <c r="AY724" s="181" t="s">
        <v>177</v>
      </c>
    </row>
    <row r="725" spans="2:65" s="12" customFormat="1">
      <c r="B725" s="158"/>
      <c r="D725" s="159" t="s">
        <v>184</v>
      </c>
      <c r="E725" s="160" t="s">
        <v>1</v>
      </c>
      <c r="F725" s="161" t="s">
        <v>982</v>
      </c>
      <c r="H725" s="162">
        <v>300</v>
      </c>
      <c r="I725" s="163"/>
      <c r="L725" s="158"/>
      <c r="M725" s="164"/>
      <c r="T725" s="165"/>
      <c r="AT725" s="160" t="s">
        <v>184</v>
      </c>
      <c r="AU725" s="160" t="s">
        <v>88</v>
      </c>
      <c r="AV725" s="12" t="s">
        <v>88</v>
      </c>
      <c r="AW725" s="12" t="s">
        <v>31</v>
      </c>
      <c r="AX725" s="12" t="s">
        <v>75</v>
      </c>
      <c r="AY725" s="160" t="s">
        <v>177</v>
      </c>
    </row>
    <row r="726" spans="2:65" s="13" customFormat="1">
      <c r="B726" s="166"/>
      <c r="D726" s="159" t="s">
        <v>184</v>
      </c>
      <c r="E726" s="167" t="s">
        <v>1</v>
      </c>
      <c r="F726" s="168" t="s">
        <v>186</v>
      </c>
      <c r="H726" s="169">
        <v>300</v>
      </c>
      <c r="I726" s="170"/>
      <c r="L726" s="166"/>
      <c r="M726" s="171"/>
      <c r="T726" s="172"/>
      <c r="AT726" s="167" t="s">
        <v>184</v>
      </c>
      <c r="AU726" s="167" t="s">
        <v>88</v>
      </c>
      <c r="AV726" s="13" t="s">
        <v>183</v>
      </c>
      <c r="AW726" s="13" t="s">
        <v>31</v>
      </c>
      <c r="AX726" s="13" t="s">
        <v>82</v>
      </c>
      <c r="AY726" s="167" t="s">
        <v>177</v>
      </c>
    </row>
    <row r="727" spans="2:65" s="1" customFormat="1" ht="62.7" customHeight="1">
      <c r="B727" s="143"/>
      <c r="C727" s="144" t="s">
        <v>993</v>
      </c>
      <c r="D727" s="144" t="s">
        <v>179</v>
      </c>
      <c r="E727" s="145" t="s">
        <v>994</v>
      </c>
      <c r="F727" s="146" t="s">
        <v>995</v>
      </c>
      <c r="G727" s="147" t="s">
        <v>205</v>
      </c>
      <c r="H727" s="148">
        <v>285</v>
      </c>
      <c r="I727" s="149"/>
      <c r="J727" s="150">
        <f>ROUND(I727*H727,2)</f>
        <v>0</v>
      </c>
      <c r="K727" s="151"/>
      <c r="L727" s="32"/>
      <c r="M727" s="152" t="s">
        <v>1</v>
      </c>
      <c r="N727" s="153" t="s">
        <v>41</v>
      </c>
      <c r="P727" s="154">
        <f>O727*H727</f>
        <v>0</v>
      </c>
      <c r="Q727" s="154">
        <v>0</v>
      </c>
      <c r="R727" s="154">
        <f>Q727*H727</f>
        <v>0</v>
      </c>
      <c r="S727" s="154">
        <v>0</v>
      </c>
      <c r="T727" s="155">
        <f>S727*H727</f>
        <v>0</v>
      </c>
      <c r="AR727" s="156" t="s">
        <v>183</v>
      </c>
      <c r="AT727" s="156" t="s">
        <v>179</v>
      </c>
      <c r="AU727" s="156" t="s">
        <v>88</v>
      </c>
      <c r="AY727" s="17" t="s">
        <v>177</v>
      </c>
      <c r="BE727" s="157">
        <f>IF(N727="základná",J727,0)</f>
        <v>0</v>
      </c>
      <c r="BF727" s="157">
        <f>IF(N727="znížená",J727,0)</f>
        <v>0</v>
      </c>
      <c r="BG727" s="157">
        <f>IF(N727="zákl. prenesená",J727,0)</f>
        <v>0</v>
      </c>
      <c r="BH727" s="157">
        <f>IF(N727="zníž. prenesená",J727,0)</f>
        <v>0</v>
      </c>
      <c r="BI727" s="157">
        <f>IF(N727="nulová",J727,0)</f>
        <v>0</v>
      </c>
      <c r="BJ727" s="17" t="s">
        <v>88</v>
      </c>
      <c r="BK727" s="157">
        <f>ROUND(I727*H727,2)</f>
        <v>0</v>
      </c>
      <c r="BL727" s="17" t="s">
        <v>183</v>
      </c>
      <c r="BM727" s="156" t="s">
        <v>996</v>
      </c>
    </row>
    <row r="728" spans="2:65" s="15" customFormat="1">
      <c r="B728" s="180"/>
      <c r="D728" s="159" t="s">
        <v>184</v>
      </c>
      <c r="E728" s="181" t="s">
        <v>1</v>
      </c>
      <c r="F728" s="182" t="s">
        <v>950</v>
      </c>
      <c r="H728" s="181" t="s">
        <v>1</v>
      </c>
      <c r="I728" s="183"/>
      <c r="L728" s="180"/>
      <c r="M728" s="184"/>
      <c r="T728" s="185"/>
      <c r="AT728" s="181" t="s">
        <v>184</v>
      </c>
      <c r="AU728" s="181" t="s">
        <v>88</v>
      </c>
      <c r="AV728" s="15" t="s">
        <v>82</v>
      </c>
      <c r="AW728" s="15" t="s">
        <v>31</v>
      </c>
      <c r="AX728" s="15" t="s">
        <v>75</v>
      </c>
      <c r="AY728" s="181" t="s">
        <v>177</v>
      </c>
    </row>
    <row r="729" spans="2:65" s="15" customFormat="1">
      <c r="B729" s="180"/>
      <c r="D729" s="159" t="s">
        <v>184</v>
      </c>
      <c r="E729" s="181" t="s">
        <v>1</v>
      </c>
      <c r="F729" s="182" t="s">
        <v>931</v>
      </c>
      <c r="H729" s="181" t="s">
        <v>1</v>
      </c>
      <c r="I729" s="183"/>
      <c r="L729" s="180"/>
      <c r="M729" s="184"/>
      <c r="T729" s="185"/>
      <c r="AT729" s="181" t="s">
        <v>184</v>
      </c>
      <c r="AU729" s="181" t="s">
        <v>88</v>
      </c>
      <c r="AV729" s="15" t="s">
        <v>82</v>
      </c>
      <c r="AW729" s="15" t="s">
        <v>31</v>
      </c>
      <c r="AX729" s="15" t="s">
        <v>75</v>
      </c>
      <c r="AY729" s="181" t="s">
        <v>177</v>
      </c>
    </row>
    <row r="730" spans="2:65" s="12" customFormat="1">
      <c r="B730" s="158"/>
      <c r="D730" s="159" t="s">
        <v>184</v>
      </c>
      <c r="E730" s="160" t="s">
        <v>1</v>
      </c>
      <c r="F730" s="161" t="s">
        <v>997</v>
      </c>
      <c r="H730" s="162">
        <v>285</v>
      </c>
      <c r="I730" s="163"/>
      <c r="L730" s="158"/>
      <c r="M730" s="164"/>
      <c r="T730" s="165"/>
      <c r="AT730" s="160" t="s">
        <v>184</v>
      </c>
      <c r="AU730" s="160" t="s">
        <v>88</v>
      </c>
      <c r="AV730" s="12" t="s">
        <v>88</v>
      </c>
      <c r="AW730" s="12" t="s">
        <v>31</v>
      </c>
      <c r="AX730" s="12" t="s">
        <v>75</v>
      </c>
      <c r="AY730" s="160" t="s">
        <v>177</v>
      </c>
    </row>
    <row r="731" spans="2:65" s="13" customFormat="1">
      <c r="B731" s="166"/>
      <c r="D731" s="159" t="s">
        <v>184</v>
      </c>
      <c r="E731" s="167" t="s">
        <v>1</v>
      </c>
      <c r="F731" s="168" t="s">
        <v>186</v>
      </c>
      <c r="H731" s="169">
        <v>285</v>
      </c>
      <c r="I731" s="170"/>
      <c r="L731" s="166"/>
      <c r="M731" s="171"/>
      <c r="T731" s="172"/>
      <c r="AT731" s="167" t="s">
        <v>184</v>
      </c>
      <c r="AU731" s="167" t="s">
        <v>88</v>
      </c>
      <c r="AV731" s="13" t="s">
        <v>183</v>
      </c>
      <c r="AW731" s="13" t="s">
        <v>31</v>
      </c>
      <c r="AX731" s="13" t="s">
        <v>82</v>
      </c>
      <c r="AY731" s="167" t="s">
        <v>177</v>
      </c>
    </row>
    <row r="732" spans="2:65" s="1" customFormat="1" ht="76.349999999999994" customHeight="1">
      <c r="B732" s="143"/>
      <c r="C732" s="144" t="s">
        <v>631</v>
      </c>
      <c r="D732" s="144" t="s">
        <v>179</v>
      </c>
      <c r="E732" s="145" t="s">
        <v>998</v>
      </c>
      <c r="F732" s="146" t="s">
        <v>999</v>
      </c>
      <c r="G732" s="147" t="s">
        <v>205</v>
      </c>
      <c r="H732" s="148">
        <v>285</v>
      </c>
      <c r="I732" s="149"/>
      <c r="J732" s="150">
        <f>ROUND(I732*H732,2)</f>
        <v>0</v>
      </c>
      <c r="K732" s="151"/>
      <c r="L732" s="32"/>
      <c r="M732" s="152" t="s">
        <v>1</v>
      </c>
      <c r="N732" s="153" t="s">
        <v>41</v>
      </c>
      <c r="P732" s="154">
        <f>O732*H732</f>
        <v>0</v>
      </c>
      <c r="Q732" s="154">
        <v>0</v>
      </c>
      <c r="R732" s="154">
        <f>Q732*H732</f>
        <v>0</v>
      </c>
      <c r="S732" s="154">
        <v>0</v>
      </c>
      <c r="T732" s="155">
        <f>S732*H732</f>
        <v>0</v>
      </c>
      <c r="AR732" s="156" t="s">
        <v>183</v>
      </c>
      <c r="AT732" s="156" t="s">
        <v>179</v>
      </c>
      <c r="AU732" s="156" t="s">
        <v>88</v>
      </c>
      <c r="AY732" s="17" t="s">
        <v>177</v>
      </c>
      <c r="BE732" s="157">
        <f>IF(N732="základná",J732,0)</f>
        <v>0</v>
      </c>
      <c r="BF732" s="157">
        <f>IF(N732="znížená",J732,0)</f>
        <v>0</v>
      </c>
      <c r="BG732" s="157">
        <f>IF(N732="zákl. prenesená",J732,0)</f>
        <v>0</v>
      </c>
      <c r="BH732" s="157">
        <f>IF(N732="zníž. prenesená",J732,0)</f>
        <v>0</v>
      </c>
      <c r="BI732" s="157">
        <f>IF(N732="nulová",J732,0)</f>
        <v>0</v>
      </c>
      <c r="BJ732" s="17" t="s">
        <v>88</v>
      </c>
      <c r="BK732" s="157">
        <f>ROUND(I732*H732,2)</f>
        <v>0</v>
      </c>
      <c r="BL732" s="17" t="s">
        <v>183</v>
      </c>
      <c r="BM732" s="156" t="s">
        <v>1000</v>
      </c>
    </row>
    <row r="733" spans="2:65" s="15" customFormat="1">
      <c r="B733" s="180"/>
      <c r="D733" s="159" t="s">
        <v>184</v>
      </c>
      <c r="E733" s="181" t="s">
        <v>1</v>
      </c>
      <c r="F733" s="182" t="s">
        <v>950</v>
      </c>
      <c r="H733" s="181" t="s">
        <v>1</v>
      </c>
      <c r="I733" s="183"/>
      <c r="L733" s="180"/>
      <c r="M733" s="184"/>
      <c r="T733" s="185"/>
      <c r="AT733" s="181" t="s">
        <v>184</v>
      </c>
      <c r="AU733" s="181" t="s">
        <v>88</v>
      </c>
      <c r="AV733" s="15" t="s">
        <v>82</v>
      </c>
      <c r="AW733" s="15" t="s">
        <v>31</v>
      </c>
      <c r="AX733" s="15" t="s">
        <v>75</v>
      </c>
      <c r="AY733" s="181" t="s">
        <v>177</v>
      </c>
    </row>
    <row r="734" spans="2:65" s="15" customFormat="1">
      <c r="B734" s="180"/>
      <c r="D734" s="159" t="s">
        <v>184</v>
      </c>
      <c r="E734" s="181" t="s">
        <v>1</v>
      </c>
      <c r="F734" s="182" t="s">
        <v>931</v>
      </c>
      <c r="H734" s="181" t="s">
        <v>1</v>
      </c>
      <c r="I734" s="183"/>
      <c r="L734" s="180"/>
      <c r="M734" s="184"/>
      <c r="T734" s="185"/>
      <c r="AT734" s="181" t="s">
        <v>184</v>
      </c>
      <c r="AU734" s="181" t="s">
        <v>88</v>
      </c>
      <c r="AV734" s="15" t="s">
        <v>82</v>
      </c>
      <c r="AW734" s="15" t="s">
        <v>31</v>
      </c>
      <c r="AX734" s="15" t="s">
        <v>75</v>
      </c>
      <c r="AY734" s="181" t="s">
        <v>177</v>
      </c>
    </row>
    <row r="735" spans="2:65" s="12" customFormat="1">
      <c r="B735" s="158"/>
      <c r="D735" s="159" t="s">
        <v>184</v>
      </c>
      <c r="E735" s="160" t="s">
        <v>1</v>
      </c>
      <c r="F735" s="161" t="s">
        <v>997</v>
      </c>
      <c r="H735" s="162">
        <v>285</v>
      </c>
      <c r="I735" s="163"/>
      <c r="L735" s="158"/>
      <c r="M735" s="164"/>
      <c r="T735" s="165"/>
      <c r="AT735" s="160" t="s">
        <v>184</v>
      </c>
      <c r="AU735" s="160" t="s">
        <v>88</v>
      </c>
      <c r="AV735" s="12" t="s">
        <v>88</v>
      </c>
      <c r="AW735" s="12" t="s">
        <v>31</v>
      </c>
      <c r="AX735" s="12" t="s">
        <v>75</v>
      </c>
      <c r="AY735" s="160" t="s">
        <v>177</v>
      </c>
    </row>
    <row r="736" spans="2:65" s="13" customFormat="1">
      <c r="B736" s="166"/>
      <c r="D736" s="159" t="s">
        <v>184</v>
      </c>
      <c r="E736" s="167" t="s">
        <v>1</v>
      </c>
      <c r="F736" s="168" t="s">
        <v>186</v>
      </c>
      <c r="H736" s="169">
        <v>285</v>
      </c>
      <c r="I736" s="170"/>
      <c r="L736" s="166"/>
      <c r="M736" s="171"/>
      <c r="T736" s="172"/>
      <c r="AT736" s="167" t="s">
        <v>184</v>
      </c>
      <c r="AU736" s="167" t="s">
        <v>88</v>
      </c>
      <c r="AV736" s="13" t="s">
        <v>183</v>
      </c>
      <c r="AW736" s="13" t="s">
        <v>31</v>
      </c>
      <c r="AX736" s="13" t="s">
        <v>82</v>
      </c>
      <c r="AY736" s="167" t="s">
        <v>177</v>
      </c>
    </row>
    <row r="737" spans="2:65" s="1" customFormat="1" ht="62.7" customHeight="1">
      <c r="B737" s="143"/>
      <c r="C737" s="144" t="s">
        <v>1001</v>
      </c>
      <c r="D737" s="144" t="s">
        <v>179</v>
      </c>
      <c r="E737" s="145" t="s">
        <v>1002</v>
      </c>
      <c r="F737" s="146" t="s">
        <v>1003</v>
      </c>
      <c r="G737" s="147" t="s">
        <v>205</v>
      </c>
      <c r="H737" s="148">
        <v>285</v>
      </c>
      <c r="I737" s="149"/>
      <c r="J737" s="150">
        <f>ROUND(I737*H737,2)</f>
        <v>0</v>
      </c>
      <c r="K737" s="151"/>
      <c r="L737" s="32"/>
      <c r="M737" s="152" t="s">
        <v>1</v>
      </c>
      <c r="N737" s="153" t="s">
        <v>41</v>
      </c>
      <c r="P737" s="154">
        <f>O737*H737</f>
        <v>0</v>
      </c>
      <c r="Q737" s="154">
        <v>0</v>
      </c>
      <c r="R737" s="154">
        <f>Q737*H737</f>
        <v>0</v>
      </c>
      <c r="S737" s="154">
        <v>0</v>
      </c>
      <c r="T737" s="155">
        <f>S737*H737</f>
        <v>0</v>
      </c>
      <c r="AR737" s="156" t="s">
        <v>183</v>
      </c>
      <c r="AT737" s="156" t="s">
        <v>179</v>
      </c>
      <c r="AU737" s="156" t="s">
        <v>88</v>
      </c>
      <c r="AY737" s="17" t="s">
        <v>177</v>
      </c>
      <c r="BE737" s="157">
        <f>IF(N737="základná",J737,0)</f>
        <v>0</v>
      </c>
      <c r="BF737" s="157">
        <f>IF(N737="znížená",J737,0)</f>
        <v>0</v>
      </c>
      <c r="BG737" s="157">
        <f>IF(N737="zákl. prenesená",J737,0)</f>
        <v>0</v>
      </c>
      <c r="BH737" s="157">
        <f>IF(N737="zníž. prenesená",J737,0)</f>
        <v>0</v>
      </c>
      <c r="BI737" s="157">
        <f>IF(N737="nulová",J737,0)</f>
        <v>0</v>
      </c>
      <c r="BJ737" s="17" t="s">
        <v>88</v>
      </c>
      <c r="BK737" s="157">
        <f>ROUND(I737*H737,2)</f>
        <v>0</v>
      </c>
      <c r="BL737" s="17" t="s">
        <v>183</v>
      </c>
      <c r="BM737" s="156" t="s">
        <v>1004</v>
      </c>
    </row>
    <row r="738" spans="2:65" s="15" customFormat="1">
      <c r="B738" s="180"/>
      <c r="D738" s="159" t="s">
        <v>184</v>
      </c>
      <c r="E738" s="181" t="s">
        <v>1</v>
      </c>
      <c r="F738" s="182" t="s">
        <v>950</v>
      </c>
      <c r="H738" s="181" t="s">
        <v>1</v>
      </c>
      <c r="I738" s="183"/>
      <c r="L738" s="180"/>
      <c r="M738" s="184"/>
      <c r="T738" s="185"/>
      <c r="AT738" s="181" t="s">
        <v>184</v>
      </c>
      <c r="AU738" s="181" t="s">
        <v>88</v>
      </c>
      <c r="AV738" s="15" t="s">
        <v>82</v>
      </c>
      <c r="AW738" s="15" t="s">
        <v>31</v>
      </c>
      <c r="AX738" s="15" t="s">
        <v>75</v>
      </c>
      <c r="AY738" s="181" t="s">
        <v>177</v>
      </c>
    </row>
    <row r="739" spans="2:65" s="15" customFormat="1">
      <c r="B739" s="180"/>
      <c r="D739" s="159" t="s">
        <v>184</v>
      </c>
      <c r="E739" s="181" t="s">
        <v>1</v>
      </c>
      <c r="F739" s="182" t="s">
        <v>931</v>
      </c>
      <c r="H739" s="181" t="s">
        <v>1</v>
      </c>
      <c r="I739" s="183"/>
      <c r="L739" s="180"/>
      <c r="M739" s="184"/>
      <c r="T739" s="185"/>
      <c r="AT739" s="181" t="s">
        <v>184</v>
      </c>
      <c r="AU739" s="181" t="s">
        <v>88</v>
      </c>
      <c r="AV739" s="15" t="s">
        <v>82</v>
      </c>
      <c r="AW739" s="15" t="s">
        <v>31</v>
      </c>
      <c r="AX739" s="15" t="s">
        <v>75</v>
      </c>
      <c r="AY739" s="181" t="s">
        <v>177</v>
      </c>
    </row>
    <row r="740" spans="2:65" s="12" customFormat="1">
      <c r="B740" s="158"/>
      <c r="D740" s="159" t="s">
        <v>184</v>
      </c>
      <c r="E740" s="160" t="s">
        <v>1</v>
      </c>
      <c r="F740" s="161" t="s">
        <v>997</v>
      </c>
      <c r="H740" s="162">
        <v>285</v>
      </c>
      <c r="I740" s="163"/>
      <c r="L740" s="158"/>
      <c r="M740" s="164"/>
      <c r="T740" s="165"/>
      <c r="AT740" s="160" t="s">
        <v>184</v>
      </c>
      <c r="AU740" s="160" t="s">
        <v>88</v>
      </c>
      <c r="AV740" s="12" t="s">
        <v>88</v>
      </c>
      <c r="AW740" s="12" t="s">
        <v>31</v>
      </c>
      <c r="AX740" s="12" t="s">
        <v>75</v>
      </c>
      <c r="AY740" s="160" t="s">
        <v>177</v>
      </c>
    </row>
    <row r="741" spans="2:65" s="13" customFormat="1">
      <c r="B741" s="166"/>
      <c r="D741" s="159" t="s">
        <v>184</v>
      </c>
      <c r="E741" s="167" t="s">
        <v>1</v>
      </c>
      <c r="F741" s="168" t="s">
        <v>186</v>
      </c>
      <c r="H741" s="169">
        <v>285</v>
      </c>
      <c r="I741" s="170"/>
      <c r="L741" s="166"/>
      <c r="M741" s="171"/>
      <c r="T741" s="172"/>
      <c r="AT741" s="167" t="s">
        <v>184</v>
      </c>
      <c r="AU741" s="167" t="s">
        <v>88</v>
      </c>
      <c r="AV741" s="13" t="s">
        <v>183</v>
      </c>
      <c r="AW741" s="13" t="s">
        <v>31</v>
      </c>
      <c r="AX741" s="13" t="s">
        <v>82</v>
      </c>
      <c r="AY741" s="167" t="s">
        <v>177</v>
      </c>
    </row>
    <row r="742" spans="2:65" s="1" customFormat="1" ht="62.7" customHeight="1">
      <c r="B742" s="143"/>
      <c r="C742" s="144" t="s">
        <v>635</v>
      </c>
      <c r="D742" s="144" t="s">
        <v>179</v>
      </c>
      <c r="E742" s="145" t="s">
        <v>1005</v>
      </c>
      <c r="F742" s="146" t="s">
        <v>1006</v>
      </c>
      <c r="G742" s="147" t="s">
        <v>205</v>
      </c>
      <c r="H742" s="148">
        <v>285</v>
      </c>
      <c r="I742" s="149"/>
      <c r="J742" s="150">
        <f>ROUND(I742*H742,2)</f>
        <v>0</v>
      </c>
      <c r="K742" s="151"/>
      <c r="L742" s="32"/>
      <c r="M742" s="152" t="s">
        <v>1</v>
      </c>
      <c r="N742" s="153" t="s">
        <v>41</v>
      </c>
      <c r="P742" s="154">
        <f>O742*H742</f>
        <v>0</v>
      </c>
      <c r="Q742" s="154">
        <v>0</v>
      </c>
      <c r="R742" s="154">
        <f>Q742*H742</f>
        <v>0</v>
      </c>
      <c r="S742" s="154">
        <v>0</v>
      </c>
      <c r="T742" s="155">
        <f>S742*H742</f>
        <v>0</v>
      </c>
      <c r="AR742" s="156" t="s">
        <v>183</v>
      </c>
      <c r="AT742" s="156" t="s">
        <v>179</v>
      </c>
      <c r="AU742" s="156" t="s">
        <v>88</v>
      </c>
      <c r="AY742" s="17" t="s">
        <v>177</v>
      </c>
      <c r="BE742" s="157">
        <f>IF(N742="základná",J742,0)</f>
        <v>0</v>
      </c>
      <c r="BF742" s="157">
        <f>IF(N742="znížená",J742,0)</f>
        <v>0</v>
      </c>
      <c r="BG742" s="157">
        <f>IF(N742="zákl. prenesená",J742,0)</f>
        <v>0</v>
      </c>
      <c r="BH742" s="157">
        <f>IF(N742="zníž. prenesená",J742,0)</f>
        <v>0</v>
      </c>
      <c r="BI742" s="157">
        <f>IF(N742="nulová",J742,0)</f>
        <v>0</v>
      </c>
      <c r="BJ742" s="17" t="s">
        <v>88</v>
      </c>
      <c r="BK742" s="157">
        <f>ROUND(I742*H742,2)</f>
        <v>0</v>
      </c>
      <c r="BL742" s="17" t="s">
        <v>183</v>
      </c>
      <c r="BM742" s="156" t="s">
        <v>1007</v>
      </c>
    </row>
    <row r="743" spans="2:65" s="15" customFormat="1">
      <c r="B743" s="180"/>
      <c r="D743" s="159" t="s">
        <v>184</v>
      </c>
      <c r="E743" s="181" t="s">
        <v>1</v>
      </c>
      <c r="F743" s="182" t="s">
        <v>950</v>
      </c>
      <c r="H743" s="181" t="s">
        <v>1</v>
      </c>
      <c r="I743" s="183"/>
      <c r="L743" s="180"/>
      <c r="M743" s="184"/>
      <c r="T743" s="185"/>
      <c r="AT743" s="181" t="s">
        <v>184</v>
      </c>
      <c r="AU743" s="181" t="s">
        <v>88</v>
      </c>
      <c r="AV743" s="15" t="s">
        <v>82</v>
      </c>
      <c r="AW743" s="15" t="s">
        <v>31</v>
      </c>
      <c r="AX743" s="15" t="s">
        <v>75</v>
      </c>
      <c r="AY743" s="181" t="s">
        <v>177</v>
      </c>
    </row>
    <row r="744" spans="2:65" s="15" customFormat="1">
      <c r="B744" s="180"/>
      <c r="D744" s="159" t="s">
        <v>184</v>
      </c>
      <c r="E744" s="181" t="s">
        <v>1</v>
      </c>
      <c r="F744" s="182" t="s">
        <v>931</v>
      </c>
      <c r="H744" s="181" t="s">
        <v>1</v>
      </c>
      <c r="I744" s="183"/>
      <c r="L744" s="180"/>
      <c r="M744" s="184"/>
      <c r="T744" s="185"/>
      <c r="AT744" s="181" t="s">
        <v>184</v>
      </c>
      <c r="AU744" s="181" t="s">
        <v>88</v>
      </c>
      <c r="AV744" s="15" t="s">
        <v>82</v>
      </c>
      <c r="AW744" s="15" t="s">
        <v>31</v>
      </c>
      <c r="AX744" s="15" t="s">
        <v>75</v>
      </c>
      <c r="AY744" s="181" t="s">
        <v>177</v>
      </c>
    </row>
    <row r="745" spans="2:65" s="12" customFormat="1">
      <c r="B745" s="158"/>
      <c r="D745" s="159" t="s">
        <v>184</v>
      </c>
      <c r="E745" s="160" t="s">
        <v>1</v>
      </c>
      <c r="F745" s="161" t="s">
        <v>997</v>
      </c>
      <c r="H745" s="162">
        <v>285</v>
      </c>
      <c r="I745" s="163"/>
      <c r="L745" s="158"/>
      <c r="M745" s="164"/>
      <c r="T745" s="165"/>
      <c r="AT745" s="160" t="s">
        <v>184</v>
      </c>
      <c r="AU745" s="160" t="s">
        <v>88</v>
      </c>
      <c r="AV745" s="12" t="s">
        <v>88</v>
      </c>
      <c r="AW745" s="12" t="s">
        <v>31</v>
      </c>
      <c r="AX745" s="12" t="s">
        <v>75</v>
      </c>
      <c r="AY745" s="160" t="s">
        <v>177</v>
      </c>
    </row>
    <row r="746" spans="2:65" s="13" customFormat="1">
      <c r="B746" s="166"/>
      <c r="D746" s="159" t="s">
        <v>184</v>
      </c>
      <c r="E746" s="167" t="s">
        <v>1</v>
      </c>
      <c r="F746" s="168" t="s">
        <v>186</v>
      </c>
      <c r="H746" s="169">
        <v>285</v>
      </c>
      <c r="I746" s="170"/>
      <c r="L746" s="166"/>
      <c r="M746" s="171"/>
      <c r="T746" s="172"/>
      <c r="AT746" s="167" t="s">
        <v>184</v>
      </c>
      <c r="AU746" s="167" t="s">
        <v>88</v>
      </c>
      <c r="AV746" s="13" t="s">
        <v>183</v>
      </c>
      <c r="AW746" s="13" t="s">
        <v>31</v>
      </c>
      <c r="AX746" s="13" t="s">
        <v>82</v>
      </c>
      <c r="AY746" s="167" t="s">
        <v>177</v>
      </c>
    </row>
    <row r="747" spans="2:65" s="1" customFormat="1" ht="62.7" customHeight="1">
      <c r="B747" s="143"/>
      <c r="C747" s="144" t="s">
        <v>1008</v>
      </c>
      <c r="D747" s="144" t="s">
        <v>179</v>
      </c>
      <c r="E747" s="145" t="s">
        <v>1009</v>
      </c>
      <c r="F747" s="146" t="s">
        <v>1010</v>
      </c>
      <c r="G747" s="147" t="s">
        <v>205</v>
      </c>
      <c r="H747" s="148">
        <v>134.30000000000001</v>
      </c>
      <c r="I747" s="149"/>
      <c r="J747" s="150">
        <f>ROUND(I747*H747,2)</f>
        <v>0</v>
      </c>
      <c r="K747" s="151"/>
      <c r="L747" s="32"/>
      <c r="M747" s="152" t="s">
        <v>1</v>
      </c>
      <c r="N747" s="153" t="s">
        <v>41</v>
      </c>
      <c r="P747" s="154">
        <f>O747*H747</f>
        <v>0</v>
      </c>
      <c r="Q747" s="154">
        <v>0</v>
      </c>
      <c r="R747" s="154">
        <f>Q747*H747</f>
        <v>0</v>
      </c>
      <c r="S747" s="154">
        <v>0</v>
      </c>
      <c r="T747" s="155">
        <f>S747*H747</f>
        <v>0</v>
      </c>
      <c r="AR747" s="156" t="s">
        <v>183</v>
      </c>
      <c r="AT747" s="156" t="s">
        <v>179</v>
      </c>
      <c r="AU747" s="156" t="s">
        <v>88</v>
      </c>
      <c r="AY747" s="17" t="s">
        <v>177</v>
      </c>
      <c r="BE747" s="157">
        <f>IF(N747="základná",J747,0)</f>
        <v>0</v>
      </c>
      <c r="BF747" s="157">
        <f>IF(N747="znížená",J747,0)</f>
        <v>0</v>
      </c>
      <c r="BG747" s="157">
        <f>IF(N747="zákl. prenesená",J747,0)</f>
        <v>0</v>
      </c>
      <c r="BH747" s="157">
        <f>IF(N747="zníž. prenesená",J747,0)</f>
        <v>0</v>
      </c>
      <c r="BI747" s="157">
        <f>IF(N747="nulová",J747,0)</f>
        <v>0</v>
      </c>
      <c r="BJ747" s="17" t="s">
        <v>88</v>
      </c>
      <c r="BK747" s="157">
        <f>ROUND(I747*H747,2)</f>
        <v>0</v>
      </c>
      <c r="BL747" s="17" t="s">
        <v>183</v>
      </c>
      <c r="BM747" s="156" t="s">
        <v>1011</v>
      </c>
    </row>
    <row r="748" spans="2:65" s="15" customFormat="1">
      <c r="B748" s="180"/>
      <c r="D748" s="159" t="s">
        <v>184</v>
      </c>
      <c r="E748" s="181" t="s">
        <v>1</v>
      </c>
      <c r="F748" s="182" t="s">
        <v>950</v>
      </c>
      <c r="H748" s="181" t="s">
        <v>1</v>
      </c>
      <c r="I748" s="183"/>
      <c r="L748" s="180"/>
      <c r="M748" s="184"/>
      <c r="T748" s="185"/>
      <c r="AT748" s="181" t="s">
        <v>184</v>
      </c>
      <c r="AU748" s="181" t="s">
        <v>88</v>
      </c>
      <c r="AV748" s="15" t="s">
        <v>82</v>
      </c>
      <c r="AW748" s="15" t="s">
        <v>31</v>
      </c>
      <c r="AX748" s="15" t="s">
        <v>75</v>
      </c>
      <c r="AY748" s="181" t="s">
        <v>177</v>
      </c>
    </row>
    <row r="749" spans="2:65" s="15" customFormat="1">
      <c r="B749" s="180"/>
      <c r="D749" s="159" t="s">
        <v>184</v>
      </c>
      <c r="E749" s="181" t="s">
        <v>1</v>
      </c>
      <c r="F749" s="182" t="s">
        <v>931</v>
      </c>
      <c r="H749" s="181" t="s">
        <v>1</v>
      </c>
      <c r="I749" s="183"/>
      <c r="L749" s="180"/>
      <c r="M749" s="184"/>
      <c r="T749" s="185"/>
      <c r="AT749" s="181" t="s">
        <v>184</v>
      </c>
      <c r="AU749" s="181" t="s">
        <v>88</v>
      </c>
      <c r="AV749" s="15" t="s">
        <v>82</v>
      </c>
      <c r="AW749" s="15" t="s">
        <v>31</v>
      </c>
      <c r="AX749" s="15" t="s">
        <v>75</v>
      </c>
      <c r="AY749" s="181" t="s">
        <v>177</v>
      </c>
    </row>
    <row r="750" spans="2:65" s="12" customFormat="1">
      <c r="B750" s="158"/>
      <c r="D750" s="159" t="s">
        <v>184</v>
      </c>
      <c r="E750" s="160" t="s">
        <v>1</v>
      </c>
      <c r="F750" s="161" t="s">
        <v>1012</v>
      </c>
      <c r="H750" s="162">
        <v>134.30000000000001</v>
      </c>
      <c r="I750" s="163"/>
      <c r="L750" s="158"/>
      <c r="M750" s="164"/>
      <c r="T750" s="165"/>
      <c r="AT750" s="160" t="s">
        <v>184</v>
      </c>
      <c r="AU750" s="160" t="s">
        <v>88</v>
      </c>
      <c r="AV750" s="12" t="s">
        <v>88</v>
      </c>
      <c r="AW750" s="12" t="s">
        <v>31</v>
      </c>
      <c r="AX750" s="12" t="s">
        <v>75</v>
      </c>
      <c r="AY750" s="160" t="s">
        <v>177</v>
      </c>
    </row>
    <row r="751" spans="2:65" s="13" customFormat="1">
      <c r="B751" s="166"/>
      <c r="D751" s="159" t="s">
        <v>184</v>
      </c>
      <c r="E751" s="167" t="s">
        <v>1</v>
      </c>
      <c r="F751" s="168" t="s">
        <v>186</v>
      </c>
      <c r="H751" s="169">
        <v>134.30000000000001</v>
      </c>
      <c r="I751" s="170"/>
      <c r="L751" s="166"/>
      <c r="M751" s="171"/>
      <c r="T751" s="172"/>
      <c r="AT751" s="167" t="s">
        <v>184</v>
      </c>
      <c r="AU751" s="167" t="s">
        <v>88</v>
      </c>
      <c r="AV751" s="13" t="s">
        <v>183</v>
      </c>
      <c r="AW751" s="13" t="s">
        <v>31</v>
      </c>
      <c r="AX751" s="13" t="s">
        <v>82</v>
      </c>
      <c r="AY751" s="167" t="s">
        <v>177</v>
      </c>
    </row>
    <row r="752" spans="2:65" s="1" customFormat="1" ht="76.349999999999994" customHeight="1">
      <c r="B752" s="143"/>
      <c r="C752" s="144" t="s">
        <v>639</v>
      </c>
      <c r="D752" s="144" t="s">
        <v>179</v>
      </c>
      <c r="E752" s="145" t="s">
        <v>1013</v>
      </c>
      <c r="F752" s="146" t="s">
        <v>1014</v>
      </c>
      <c r="G752" s="147" t="s">
        <v>205</v>
      </c>
      <c r="H752" s="148">
        <v>134.30000000000001</v>
      </c>
      <c r="I752" s="149"/>
      <c r="J752" s="150">
        <f>ROUND(I752*H752,2)</f>
        <v>0</v>
      </c>
      <c r="K752" s="151"/>
      <c r="L752" s="32"/>
      <c r="M752" s="152" t="s">
        <v>1</v>
      </c>
      <c r="N752" s="153" t="s">
        <v>41</v>
      </c>
      <c r="P752" s="154">
        <f>O752*H752</f>
        <v>0</v>
      </c>
      <c r="Q752" s="154">
        <v>0</v>
      </c>
      <c r="R752" s="154">
        <f>Q752*H752</f>
        <v>0</v>
      </c>
      <c r="S752" s="154">
        <v>0</v>
      </c>
      <c r="T752" s="155">
        <f>S752*H752</f>
        <v>0</v>
      </c>
      <c r="AR752" s="156" t="s">
        <v>183</v>
      </c>
      <c r="AT752" s="156" t="s">
        <v>179</v>
      </c>
      <c r="AU752" s="156" t="s">
        <v>88</v>
      </c>
      <c r="AY752" s="17" t="s">
        <v>177</v>
      </c>
      <c r="BE752" s="157">
        <f>IF(N752="základná",J752,0)</f>
        <v>0</v>
      </c>
      <c r="BF752" s="157">
        <f>IF(N752="znížená",J752,0)</f>
        <v>0</v>
      </c>
      <c r="BG752" s="157">
        <f>IF(N752="zákl. prenesená",J752,0)</f>
        <v>0</v>
      </c>
      <c r="BH752" s="157">
        <f>IF(N752="zníž. prenesená",J752,0)</f>
        <v>0</v>
      </c>
      <c r="BI752" s="157">
        <f>IF(N752="nulová",J752,0)</f>
        <v>0</v>
      </c>
      <c r="BJ752" s="17" t="s">
        <v>88</v>
      </c>
      <c r="BK752" s="157">
        <f>ROUND(I752*H752,2)</f>
        <v>0</v>
      </c>
      <c r="BL752" s="17" t="s">
        <v>183</v>
      </c>
      <c r="BM752" s="156" t="s">
        <v>1015</v>
      </c>
    </row>
    <row r="753" spans="2:65" s="15" customFormat="1">
      <c r="B753" s="180"/>
      <c r="D753" s="159" t="s">
        <v>184</v>
      </c>
      <c r="E753" s="181" t="s">
        <v>1</v>
      </c>
      <c r="F753" s="182" t="s">
        <v>950</v>
      </c>
      <c r="H753" s="181" t="s">
        <v>1</v>
      </c>
      <c r="I753" s="183"/>
      <c r="L753" s="180"/>
      <c r="M753" s="184"/>
      <c r="T753" s="185"/>
      <c r="AT753" s="181" t="s">
        <v>184</v>
      </c>
      <c r="AU753" s="181" t="s">
        <v>88</v>
      </c>
      <c r="AV753" s="15" t="s">
        <v>82</v>
      </c>
      <c r="AW753" s="15" t="s">
        <v>31</v>
      </c>
      <c r="AX753" s="15" t="s">
        <v>75</v>
      </c>
      <c r="AY753" s="181" t="s">
        <v>177</v>
      </c>
    </row>
    <row r="754" spans="2:65" s="15" customFormat="1">
      <c r="B754" s="180"/>
      <c r="D754" s="159" t="s">
        <v>184</v>
      </c>
      <c r="E754" s="181" t="s">
        <v>1</v>
      </c>
      <c r="F754" s="182" t="s">
        <v>931</v>
      </c>
      <c r="H754" s="181" t="s">
        <v>1</v>
      </c>
      <c r="I754" s="183"/>
      <c r="L754" s="180"/>
      <c r="M754" s="184"/>
      <c r="T754" s="185"/>
      <c r="AT754" s="181" t="s">
        <v>184</v>
      </c>
      <c r="AU754" s="181" t="s">
        <v>88</v>
      </c>
      <c r="AV754" s="15" t="s">
        <v>82</v>
      </c>
      <c r="AW754" s="15" t="s">
        <v>31</v>
      </c>
      <c r="AX754" s="15" t="s">
        <v>75</v>
      </c>
      <c r="AY754" s="181" t="s">
        <v>177</v>
      </c>
    </row>
    <row r="755" spans="2:65" s="12" customFormat="1">
      <c r="B755" s="158"/>
      <c r="D755" s="159" t="s">
        <v>184</v>
      </c>
      <c r="E755" s="160" t="s">
        <v>1</v>
      </c>
      <c r="F755" s="161" t="s">
        <v>1012</v>
      </c>
      <c r="H755" s="162">
        <v>134.30000000000001</v>
      </c>
      <c r="I755" s="163"/>
      <c r="L755" s="158"/>
      <c r="M755" s="164"/>
      <c r="T755" s="165"/>
      <c r="AT755" s="160" t="s">
        <v>184</v>
      </c>
      <c r="AU755" s="160" t="s">
        <v>88</v>
      </c>
      <c r="AV755" s="12" t="s">
        <v>88</v>
      </c>
      <c r="AW755" s="12" t="s">
        <v>31</v>
      </c>
      <c r="AX755" s="12" t="s">
        <v>75</v>
      </c>
      <c r="AY755" s="160" t="s">
        <v>177</v>
      </c>
    </row>
    <row r="756" spans="2:65" s="13" customFormat="1">
      <c r="B756" s="166"/>
      <c r="D756" s="159" t="s">
        <v>184</v>
      </c>
      <c r="E756" s="167" t="s">
        <v>1</v>
      </c>
      <c r="F756" s="168" t="s">
        <v>186</v>
      </c>
      <c r="H756" s="169">
        <v>134.30000000000001</v>
      </c>
      <c r="I756" s="170"/>
      <c r="L756" s="166"/>
      <c r="M756" s="171"/>
      <c r="T756" s="172"/>
      <c r="AT756" s="167" t="s">
        <v>184</v>
      </c>
      <c r="AU756" s="167" t="s">
        <v>88</v>
      </c>
      <c r="AV756" s="13" t="s">
        <v>183</v>
      </c>
      <c r="AW756" s="13" t="s">
        <v>31</v>
      </c>
      <c r="AX756" s="13" t="s">
        <v>82</v>
      </c>
      <c r="AY756" s="167" t="s">
        <v>177</v>
      </c>
    </row>
    <row r="757" spans="2:65" s="1" customFormat="1" ht="66.75" customHeight="1">
      <c r="B757" s="143"/>
      <c r="C757" s="144" t="s">
        <v>1016</v>
      </c>
      <c r="D757" s="144" t="s">
        <v>179</v>
      </c>
      <c r="E757" s="145" t="s">
        <v>1017</v>
      </c>
      <c r="F757" s="146" t="s">
        <v>1018</v>
      </c>
      <c r="G757" s="147" t="s">
        <v>205</v>
      </c>
      <c r="H757" s="148">
        <v>134.30000000000001</v>
      </c>
      <c r="I757" s="149"/>
      <c r="J757" s="150">
        <f>ROUND(I757*H757,2)</f>
        <v>0</v>
      </c>
      <c r="K757" s="151"/>
      <c r="L757" s="32"/>
      <c r="M757" s="152" t="s">
        <v>1</v>
      </c>
      <c r="N757" s="153" t="s">
        <v>41</v>
      </c>
      <c r="P757" s="154">
        <f>O757*H757</f>
        <v>0</v>
      </c>
      <c r="Q757" s="154">
        <v>0</v>
      </c>
      <c r="R757" s="154">
        <f>Q757*H757</f>
        <v>0</v>
      </c>
      <c r="S757" s="154">
        <v>0</v>
      </c>
      <c r="T757" s="155">
        <f>S757*H757</f>
        <v>0</v>
      </c>
      <c r="AR757" s="156" t="s">
        <v>183</v>
      </c>
      <c r="AT757" s="156" t="s">
        <v>179</v>
      </c>
      <c r="AU757" s="156" t="s">
        <v>88</v>
      </c>
      <c r="AY757" s="17" t="s">
        <v>177</v>
      </c>
      <c r="BE757" s="157">
        <f>IF(N757="základná",J757,0)</f>
        <v>0</v>
      </c>
      <c r="BF757" s="157">
        <f>IF(N757="znížená",J757,0)</f>
        <v>0</v>
      </c>
      <c r="BG757" s="157">
        <f>IF(N757="zákl. prenesená",J757,0)</f>
        <v>0</v>
      </c>
      <c r="BH757" s="157">
        <f>IF(N757="zníž. prenesená",J757,0)</f>
        <v>0</v>
      </c>
      <c r="BI757" s="157">
        <f>IF(N757="nulová",J757,0)</f>
        <v>0</v>
      </c>
      <c r="BJ757" s="17" t="s">
        <v>88</v>
      </c>
      <c r="BK757" s="157">
        <f>ROUND(I757*H757,2)</f>
        <v>0</v>
      </c>
      <c r="BL757" s="17" t="s">
        <v>183</v>
      </c>
      <c r="BM757" s="156" t="s">
        <v>1019</v>
      </c>
    </row>
    <row r="758" spans="2:65" s="15" customFormat="1">
      <c r="B758" s="180"/>
      <c r="D758" s="159" t="s">
        <v>184</v>
      </c>
      <c r="E758" s="181" t="s">
        <v>1</v>
      </c>
      <c r="F758" s="182" t="s">
        <v>950</v>
      </c>
      <c r="H758" s="181" t="s">
        <v>1</v>
      </c>
      <c r="I758" s="183"/>
      <c r="L758" s="180"/>
      <c r="M758" s="184"/>
      <c r="T758" s="185"/>
      <c r="AT758" s="181" t="s">
        <v>184</v>
      </c>
      <c r="AU758" s="181" t="s">
        <v>88</v>
      </c>
      <c r="AV758" s="15" t="s">
        <v>82</v>
      </c>
      <c r="AW758" s="15" t="s">
        <v>31</v>
      </c>
      <c r="AX758" s="15" t="s">
        <v>75</v>
      </c>
      <c r="AY758" s="181" t="s">
        <v>177</v>
      </c>
    </row>
    <row r="759" spans="2:65" s="15" customFormat="1">
      <c r="B759" s="180"/>
      <c r="D759" s="159" t="s">
        <v>184</v>
      </c>
      <c r="E759" s="181" t="s">
        <v>1</v>
      </c>
      <c r="F759" s="182" t="s">
        <v>931</v>
      </c>
      <c r="H759" s="181" t="s">
        <v>1</v>
      </c>
      <c r="I759" s="183"/>
      <c r="L759" s="180"/>
      <c r="M759" s="184"/>
      <c r="T759" s="185"/>
      <c r="AT759" s="181" t="s">
        <v>184</v>
      </c>
      <c r="AU759" s="181" t="s">
        <v>88</v>
      </c>
      <c r="AV759" s="15" t="s">
        <v>82</v>
      </c>
      <c r="AW759" s="15" t="s">
        <v>31</v>
      </c>
      <c r="AX759" s="15" t="s">
        <v>75</v>
      </c>
      <c r="AY759" s="181" t="s">
        <v>177</v>
      </c>
    </row>
    <row r="760" spans="2:65" s="12" customFormat="1">
      <c r="B760" s="158"/>
      <c r="D760" s="159" t="s">
        <v>184</v>
      </c>
      <c r="E760" s="160" t="s">
        <v>1</v>
      </c>
      <c r="F760" s="161" t="s">
        <v>1012</v>
      </c>
      <c r="H760" s="162">
        <v>134.30000000000001</v>
      </c>
      <c r="I760" s="163"/>
      <c r="L760" s="158"/>
      <c r="M760" s="164"/>
      <c r="T760" s="165"/>
      <c r="AT760" s="160" t="s">
        <v>184</v>
      </c>
      <c r="AU760" s="160" t="s">
        <v>88</v>
      </c>
      <c r="AV760" s="12" t="s">
        <v>88</v>
      </c>
      <c r="AW760" s="12" t="s">
        <v>31</v>
      </c>
      <c r="AX760" s="12" t="s">
        <v>75</v>
      </c>
      <c r="AY760" s="160" t="s">
        <v>177</v>
      </c>
    </row>
    <row r="761" spans="2:65" s="13" customFormat="1">
      <c r="B761" s="166"/>
      <c r="D761" s="159" t="s">
        <v>184</v>
      </c>
      <c r="E761" s="167" t="s">
        <v>1</v>
      </c>
      <c r="F761" s="168" t="s">
        <v>186</v>
      </c>
      <c r="H761" s="169">
        <v>134.30000000000001</v>
      </c>
      <c r="I761" s="170"/>
      <c r="L761" s="166"/>
      <c r="M761" s="171"/>
      <c r="T761" s="172"/>
      <c r="AT761" s="167" t="s">
        <v>184</v>
      </c>
      <c r="AU761" s="167" t="s">
        <v>88</v>
      </c>
      <c r="AV761" s="13" t="s">
        <v>183</v>
      </c>
      <c r="AW761" s="13" t="s">
        <v>31</v>
      </c>
      <c r="AX761" s="13" t="s">
        <v>82</v>
      </c>
      <c r="AY761" s="167" t="s">
        <v>177</v>
      </c>
    </row>
    <row r="762" spans="2:65" s="1" customFormat="1" ht="62.7" customHeight="1">
      <c r="B762" s="143"/>
      <c r="C762" s="144" t="s">
        <v>642</v>
      </c>
      <c r="D762" s="144" t="s">
        <v>179</v>
      </c>
      <c r="E762" s="145" t="s">
        <v>1020</v>
      </c>
      <c r="F762" s="146" t="s">
        <v>1021</v>
      </c>
      <c r="G762" s="147" t="s">
        <v>205</v>
      </c>
      <c r="H762" s="148">
        <v>134.30000000000001</v>
      </c>
      <c r="I762" s="149"/>
      <c r="J762" s="150">
        <f>ROUND(I762*H762,2)</f>
        <v>0</v>
      </c>
      <c r="K762" s="151"/>
      <c r="L762" s="32"/>
      <c r="M762" s="152" t="s">
        <v>1</v>
      </c>
      <c r="N762" s="153" t="s">
        <v>41</v>
      </c>
      <c r="P762" s="154">
        <f>O762*H762</f>
        <v>0</v>
      </c>
      <c r="Q762" s="154">
        <v>0</v>
      </c>
      <c r="R762" s="154">
        <f>Q762*H762</f>
        <v>0</v>
      </c>
      <c r="S762" s="154">
        <v>0</v>
      </c>
      <c r="T762" s="155">
        <f>S762*H762</f>
        <v>0</v>
      </c>
      <c r="AR762" s="156" t="s">
        <v>183</v>
      </c>
      <c r="AT762" s="156" t="s">
        <v>179</v>
      </c>
      <c r="AU762" s="156" t="s">
        <v>88</v>
      </c>
      <c r="AY762" s="17" t="s">
        <v>177</v>
      </c>
      <c r="BE762" s="157">
        <f>IF(N762="základná",J762,0)</f>
        <v>0</v>
      </c>
      <c r="BF762" s="157">
        <f>IF(N762="znížená",J762,0)</f>
        <v>0</v>
      </c>
      <c r="BG762" s="157">
        <f>IF(N762="zákl. prenesená",J762,0)</f>
        <v>0</v>
      </c>
      <c r="BH762" s="157">
        <f>IF(N762="zníž. prenesená",J762,0)</f>
        <v>0</v>
      </c>
      <c r="BI762" s="157">
        <f>IF(N762="nulová",J762,0)</f>
        <v>0</v>
      </c>
      <c r="BJ762" s="17" t="s">
        <v>88</v>
      </c>
      <c r="BK762" s="157">
        <f>ROUND(I762*H762,2)</f>
        <v>0</v>
      </c>
      <c r="BL762" s="17" t="s">
        <v>183</v>
      </c>
      <c r="BM762" s="156" t="s">
        <v>1022</v>
      </c>
    </row>
    <row r="763" spans="2:65" s="15" customFormat="1">
      <c r="B763" s="180"/>
      <c r="D763" s="159" t="s">
        <v>184</v>
      </c>
      <c r="E763" s="181" t="s">
        <v>1</v>
      </c>
      <c r="F763" s="182" t="s">
        <v>950</v>
      </c>
      <c r="H763" s="181" t="s">
        <v>1</v>
      </c>
      <c r="I763" s="183"/>
      <c r="L763" s="180"/>
      <c r="M763" s="184"/>
      <c r="T763" s="185"/>
      <c r="AT763" s="181" t="s">
        <v>184</v>
      </c>
      <c r="AU763" s="181" t="s">
        <v>88</v>
      </c>
      <c r="AV763" s="15" t="s">
        <v>82</v>
      </c>
      <c r="AW763" s="15" t="s">
        <v>31</v>
      </c>
      <c r="AX763" s="15" t="s">
        <v>75</v>
      </c>
      <c r="AY763" s="181" t="s">
        <v>177</v>
      </c>
    </row>
    <row r="764" spans="2:65" s="15" customFormat="1">
      <c r="B764" s="180"/>
      <c r="D764" s="159" t="s">
        <v>184</v>
      </c>
      <c r="E764" s="181" t="s">
        <v>1</v>
      </c>
      <c r="F764" s="182" t="s">
        <v>931</v>
      </c>
      <c r="H764" s="181" t="s">
        <v>1</v>
      </c>
      <c r="I764" s="183"/>
      <c r="L764" s="180"/>
      <c r="M764" s="184"/>
      <c r="T764" s="185"/>
      <c r="AT764" s="181" t="s">
        <v>184</v>
      </c>
      <c r="AU764" s="181" t="s">
        <v>88</v>
      </c>
      <c r="AV764" s="15" t="s">
        <v>82</v>
      </c>
      <c r="AW764" s="15" t="s">
        <v>31</v>
      </c>
      <c r="AX764" s="15" t="s">
        <v>75</v>
      </c>
      <c r="AY764" s="181" t="s">
        <v>177</v>
      </c>
    </row>
    <row r="765" spans="2:65" s="12" customFormat="1">
      <c r="B765" s="158"/>
      <c r="D765" s="159" t="s">
        <v>184</v>
      </c>
      <c r="E765" s="160" t="s">
        <v>1</v>
      </c>
      <c r="F765" s="161" t="s">
        <v>1012</v>
      </c>
      <c r="H765" s="162">
        <v>134.30000000000001</v>
      </c>
      <c r="I765" s="163"/>
      <c r="L765" s="158"/>
      <c r="M765" s="164"/>
      <c r="T765" s="165"/>
      <c r="AT765" s="160" t="s">
        <v>184</v>
      </c>
      <c r="AU765" s="160" t="s">
        <v>88</v>
      </c>
      <c r="AV765" s="12" t="s">
        <v>88</v>
      </c>
      <c r="AW765" s="12" t="s">
        <v>31</v>
      </c>
      <c r="AX765" s="12" t="s">
        <v>75</v>
      </c>
      <c r="AY765" s="160" t="s">
        <v>177</v>
      </c>
    </row>
    <row r="766" spans="2:65" s="13" customFormat="1">
      <c r="B766" s="166"/>
      <c r="D766" s="159" t="s">
        <v>184</v>
      </c>
      <c r="E766" s="167" t="s">
        <v>1</v>
      </c>
      <c r="F766" s="168" t="s">
        <v>186</v>
      </c>
      <c r="H766" s="169">
        <v>134.30000000000001</v>
      </c>
      <c r="I766" s="170"/>
      <c r="L766" s="166"/>
      <c r="M766" s="171"/>
      <c r="T766" s="172"/>
      <c r="AT766" s="167" t="s">
        <v>184</v>
      </c>
      <c r="AU766" s="167" t="s">
        <v>88</v>
      </c>
      <c r="AV766" s="13" t="s">
        <v>183</v>
      </c>
      <c r="AW766" s="13" t="s">
        <v>31</v>
      </c>
      <c r="AX766" s="13" t="s">
        <v>82</v>
      </c>
      <c r="AY766" s="167" t="s">
        <v>177</v>
      </c>
    </row>
    <row r="767" spans="2:65" s="1" customFormat="1" ht="62.7" customHeight="1">
      <c r="B767" s="143"/>
      <c r="C767" s="144" t="s">
        <v>1023</v>
      </c>
      <c r="D767" s="144" t="s">
        <v>179</v>
      </c>
      <c r="E767" s="145" t="s">
        <v>1024</v>
      </c>
      <c r="F767" s="146" t="s">
        <v>1025</v>
      </c>
      <c r="G767" s="147" t="s">
        <v>205</v>
      </c>
      <c r="H767" s="148">
        <v>252.4</v>
      </c>
      <c r="I767" s="149"/>
      <c r="J767" s="150">
        <f>ROUND(I767*H767,2)</f>
        <v>0</v>
      </c>
      <c r="K767" s="151"/>
      <c r="L767" s="32"/>
      <c r="M767" s="152" t="s">
        <v>1</v>
      </c>
      <c r="N767" s="153" t="s">
        <v>41</v>
      </c>
      <c r="P767" s="154">
        <f>O767*H767</f>
        <v>0</v>
      </c>
      <c r="Q767" s="154">
        <v>0</v>
      </c>
      <c r="R767" s="154">
        <f>Q767*H767</f>
        <v>0</v>
      </c>
      <c r="S767" s="154">
        <v>0</v>
      </c>
      <c r="T767" s="155">
        <f>S767*H767</f>
        <v>0</v>
      </c>
      <c r="AR767" s="156" t="s">
        <v>183</v>
      </c>
      <c r="AT767" s="156" t="s">
        <v>179</v>
      </c>
      <c r="AU767" s="156" t="s">
        <v>88</v>
      </c>
      <c r="AY767" s="17" t="s">
        <v>177</v>
      </c>
      <c r="BE767" s="157">
        <f>IF(N767="základná",J767,0)</f>
        <v>0</v>
      </c>
      <c r="BF767" s="157">
        <f>IF(N767="znížená",J767,0)</f>
        <v>0</v>
      </c>
      <c r="BG767" s="157">
        <f>IF(N767="zákl. prenesená",J767,0)</f>
        <v>0</v>
      </c>
      <c r="BH767" s="157">
        <f>IF(N767="zníž. prenesená",J767,0)</f>
        <v>0</v>
      </c>
      <c r="BI767" s="157">
        <f>IF(N767="nulová",J767,0)</f>
        <v>0</v>
      </c>
      <c r="BJ767" s="17" t="s">
        <v>88</v>
      </c>
      <c r="BK767" s="157">
        <f>ROUND(I767*H767,2)</f>
        <v>0</v>
      </c>
      <c r="BL767" s="17" t="s">
        <v>183</v>
      </c>
      <c r="BM767" s="156" t="s">
        <v>1026</v>
      </c>
    </row>
    <row r="768" spans="2:65" s="15" customFormat="1">
      <c r="B768" s="180"/>
      <c r="D768" s="159" t="s">
        <v>184</v>
      </c>
      <c r="E768" s="181" t="s">
        <v>1</v>
      </c>
      <c r="F768" s="182" t="s">
        <v>950</v>
      </c>
      <c r="H768" s="181" t="s">
        <v>1</v>
      </c>
      <c r="I768" s="183"/>
      <c r="L768" s="180"/>
      <c r="M768" s="184"/>
      <c r="T768" s="185"/>
      <c r="AT768" s="181" t="s">
        <v>184</v>
      </c>
      <c r="AU768" s="181" t="s">
        <v>88</v>
      </c>
      <c r="AV768" s="15" t="s">
        <v>82</v>
      </c>
      <c r="AW768" s="15" t="s">
        <v>31</v>
      </c>
      <c r="AX768" s="15" t="s">
        <v>75</v>
      </c>
      <c r="AY768" s="181" t="s">
        <v>177</v>
      </c>
    </row>
    <row r="769" spans="2:65" s="15" customFormat="1">
      <c r="B769" s="180"/>
      <c r="D769" s="159" t="s">
        <v>184</v>
      </c>
      <c r="E769" s="181" t="s">
        <v>1</v>
      </c>
      <c r="F769" s="182" t="s">
        <v>931</v>
      </c>
      <c r="H769" s="181" t="s">
        <v>1</v>
      </c>
      <c r="I769" s="183"/>
      <c r="L769" s="180"/>
      <c r="M769" s="184"/>
      <c r="T769" s="185"/>
      <c r="AT769" s="181" t="s">
        <v>184</v>
      </c>
      <c r="AU769" s="181" t="s">
        <v>88</v>
      </c>
      <c r="AV769" s="15" t="s">
        <v>82</v>
      </c>
      <c r="AW769" s="15" t="s">
        <v>31</v>
      </c>
      <c r="AX769" s="15" t="s">
        <v>75</v>
      </c>
      <c r="AY769" s="181" t="s">
        <v>177</v>
      </c>
    </row>
    <row r="770" spans="2:65" s="12" customFormat="1">
      <c r="B770" s="158"/>
      <c r="D770" s="159" t="s">
        <v>184</v>
      </c>
      <c r="E770" s="160" t="s">
        <v>1</v>
      </c>
      <c r="F770" s="161" t="s">
        <v>1027</v>
      </c>
      <c r="H770" s="162">
        <v>252.4</v>
      </c>
      <c r="I770" s="163"/>
      <c r="L770" s="158"/>
      <c r="M770" s="164"/>
      <c r="T770" s="165"/>
      <c r="AT770" s="160" t="s">
        <v>184</v>
      </c>
      <c r="AU770" s="160" t="s">
        <v>88</v>
      </c>
      <c r="AV770" s="12" t="s">
        <v>88</v>
      </c>
      <c r="AW770" s="12" t="s">
        <v>31</v>
      </c>
      <c r="AX770" s="12" t="s">
        <v>75</v>
      </c>
      <c r="AY770" s="160" t="s">
        <v>177</v>
      </c>
    </row>
    <row r="771" spans="2:65" s="13" customFormat="1">
      <c r="B771" s="166"/>
      <c r="D771" s="159" t="s">
        <v>184</v>
      </c>
      <c r="E771" s="167" t="s">
        <v>1</v>
      </c>
      <c r="F771" s="168" t="s">
        <v>186</v>
      </c>
      <c r="H771" s="169">
        <v>252.4</v>
      </c>
      <c r="I771" s="170"/>
      <c r="L771" s="166"/>
      <c r="M771" s="171"/>
      <c r="T771" s="172"/>
      <c r="AT771" s="167" t="s">
        <v>184</v>
      </c>
      <c r="AU771" s="167" t="s">
        <v>88</v>
      </c>
      <c r="AV771" s="13" t="s">
        <v>183</v>
      </c>
      <c r="AW771" s="13" t="s">
        <v>31</v>
      </c>
      <c r="AX771" s="13" t="s">
        <v>82</v>
      </c>
      <c r="AY771" s="167" t="s">
        <v>177</v>
      </c>
    </row>
    <row r="772" spans="2:65" s="1" customFormat="1" ht="76.349999999999994" customHeight="1">
      <c r="B772" s="143"/>
      <c r="C772" s="144" t="s">
        <v>646</v>
      </c>
      <c r="D772" s="144" t="s">
        <v>179</v>
      </c>
      <c r="E772" s="145" t="s">
        <v>1028</v>
      </c>
      <c r="F772" s="146" t="s">
        <v>1029</v>
      </c>
      <c r="G772" s="147" t="s">
        <v>205</v>
      </c>
      <c r="H772" s="148">
        <v>252.4</v>
      </c>
      <c r="I772" s="149"/>
      <c r="J772" s="150">
        <f>ROUND(I772*H772,2)</f>
        <v>0</v>
      </c>
      <c r="K772" s="151"/>
      <c r="L772" s="32"/>
      <c r="M772" s="152" t="s">
        <v>1</v>
      </c>
      <c r="N772" s="153" t="s">
        <v>41</v>
      </c>
      <c r="P772" s="154">
        <f>O772*H772</f>
        <v>0</v>
      </c>
      <c r="Q772" s="154">
        <v>0</v>
      </c>
      <c r="R772" s="154">
        <f>Q772*H772</f>
        <v>0</v>
      </c>
      <c r="S772" s="154">
        <v>0</v>
      </c>
      <c r="T772" s="155">
        <f>S772*H772</f>
        <v>0</v>
      </c>
      <c r="AR772" s="156" t="s">
        <v>183</v>
      </c>
      <c r="AT772" s="156" t="s">
        <v>179</v>
      </c>
      <c r="AU772" s="156" t="s">
        <v>88</v>
      </c>
      <c r="AY772" s="17" t="s">
        <v>177</v>
      </c>
      <c r="BE772" s="157">
        <f>IF(N772="základná",J772,0)</f>
        <v>0</v>
      </c>
      <c r="BF772" s="157">
        <f>IF(N772="znížená",J772,0)</f>
        <v>0</v>
      </c>
      <c r="BG772" s="157">
        <f>IF(N772="zákl. prenesená",J772,0)</f>
        <v>0</v>
      </c>
      <c r="BH772" s="157">
        <f>IF(N772="zníž. prenesená",J772,0)</f>
        <v>0</v>
      </c>
      <c r="BI772" s="157">
        <f>IF(N772="nulová",J772,0)</f>
        <v>0</v>
      </c>
      <c r="BJ772" s="17" t="s">
        <v>88</v>
      </c>
      <c r="BK772" s="157">
        <f>ROUND(I772*H772,2)</f>
        <v>0</v>
      </c>
      <c r="BL772" s="17" t="s">
        <v>183</v>
      </c>
      <c r="BM772" s="156" t="s">
        <v>1030</v>
      </c>
    </row>
    <row r="773" spans="2:65" s="15" customFormat="1">
      <c r="B773" s="180"/>
      <c r="D773" s="159" t="s">
        <v>184</v>
      </c>
      <c r="E773" s="181" t="s">
        <v>1</v>
      </c>
      <c r="F773" s="182" t="s">
        <v>950</v>
      </c>
      <c r="H773" s="181" t="s">
        <v>1</v>
      </c>
      <c r="I773" s="183"/>
      <c r="L773" s="180"/>
      <c r="M773" s="184"/>
      <c r="T773" s="185"/>
      <c r="AT773" s="181" t="s">
        <v>184</v>
      </c>
      <c r="AU773" s="181" t="s">
        <v>88</v>
      </c>
      <c r="AV773" s="15" t="s">
        <v>82</v>
      </c>
      <c r="AW773" s="15" t="s">
        <v>31</v>
      </c>
      <c r="AX773" s="15" t="s">
        <v>75</v>
      </c>
      <c r="AY773" s="181" t="s">
        <v>177</v>
      </c>
    </row>
    <row r="774" spans="2:65" s="15" customFormat="1">
      <c r="B774" s="180"/>
      <c r="D774" s="159" t="s">
        <v>184</v>
      </c>
      <c r="E774" s="181" t="s">
        <v>1</v>
      </c>
      <c r="F774" s="182" t="s">
        <v>931</v>
      </c>
      <c r="H774" s="181" t="s">
        <v>1</v>
      </c>
      <c r="I774" s="183"/>
      <c r="L774" s="180"/>
      <c r="M774" s="184"/>
      <c r="T774" s="185"/>
      <c r="AT774" s="181" t="s">
        <v>184</v>
      </c>
      <c r="AU774" s="181" t="s">
        <v>88</v>
      </c>
      <c r="AV774" s="15" t="s">
        <v>82</v>
      </c>
      <c r="AW774" s="15" t="s">
        <v>31</v>
      </c>
      <c r="AX774" s="15" t="s">
        <v>75</v>
      </c>
      <c r="AY774" s="181" t="s">
        <v>177</v>
      </c>
    </row>
    <row r="775" spans="2:65" s="12" customFormat="1">
      <c r="B775" s="158"/>
      <c r="D775" s="159" t="s">
        <v>184</v>
      </c>
      <c r="E775" s="160" t="s">
        <v>1</v>
      </c>
      <c r="F775" s="161" t="s">
        <v>1027</v>
      </c>
      <c r="H775" s="162">
        <v>252.4</v>
      </c>
      <c r="I775" s="163"/>
      <c r="L775" s="158"/>
      <c r="M775" s="164"/>
      <c r="T775" s="165"/>
      <c r="AT775" s="160" t="s">
        <v>184</v>
      </c>
      <c r="AU775" s="160" t="s">
        <v>88</v>
      </c>
      <c r="AV775" s="12" t="s">
        <v>88</v>
      </c>
      <c r="AW775" s="12" t="s">
        <v>31</v>
      </c>
      <c r="AX775" s="12" t="s">
        <v>75</v>
      </c>
      <c r="AY775" s="160" t="s">
        <v>177</v>
      </c>
    </row>
    <row r="776" spans="2:65" s="13" customFormat="1">
      <c r="B776" s="166"/>
      <c r="D776" s="159" t="s">
        <v>184</v>
      </c>
      <c r="E776" s="167" t="s">
        <v>1</v>
      </c>
      <c r="F776" s="168" t="s">
        <v>186</v>
      </c>
      <c r="H776" s="169">
        <v>252.4</v>
      </c>
      <c r="I776" s="170"/>
      <c r="L776" s="166"/>
      <c r="M776" s="171"/>
      <c r="T776" s="172"/>
      <c r="AT776" s="167" t="s">
        <v>184</v>
      </c>
      <c r="AU776" s="167" t="s">
        <v>88</v>
      </c>
      <c r="AV776" s="13" t="s">
        <v>183</v>
      </c>
      <c r="AW776" s="13" t="s">
        <v>31</v>
      </c>
      <c r="AX776" s="13" t="s">
        <v>82</v>
      </c>
      <c r="AY776" s="167" t="s">
        <v>177</v>
      </c>
    </row>
    <row r="777" spans="2:65" s="1" customFormat="1" ht="66.75" customHeight="1">
      <c r="B777" s="143"/>
      <c r="C777" s="144" t="s">
        <v>1031</v>
      </c>
      <c r="D777" s="144" t="s">
        <v>179</v>
      </c>
      <c r="E777" s="145" t="s">
        <v>1032</v>
      </c>
      <c r="F777" s="146" t="s">
        <v>1033</v>
      </c>
      <c r="G777" s="147" t="s">
        <v>205</v>
      </c>
      <c r="H777" s="148">
        <v>252.4</v>
      </c>
      <c r="I777" s="149"/>
      <c r="J777" s="150">
        <f>ROUND(I777*H777,2)</f>
        <v>0</v>
      </c>
      <c r="K777" s="151"/>
      <c r="L777" s="32"/>
      <c r="M777" s="152" t="s">
        <v>1</v>
      </c>
      <c r="N777" s="153" t="s">
        <v>41</v>
      </c>
      <c r="P777" s="154">
        <f>O777*H777</f>
        <v>0</v>
      </c>
      <c r="Q777" s="154">
        <v>0</v>
      </c>
      <c r="R777" s="154">
        <f>Q777*H777</f>
        <v>0</v>
      </c>
      <c r="S777" s="154">
        <v>0</v>
      </c>
      <c r="T777" s="155">
        <f>S777*H777</f>
        <v>0</v>
      </c>
      <c r="AR777" s="156" t="s">
        <v>183</v>
      </c>
      <c r="AT777" s="156" t="s">
        <v>179</v>
      </c>
      <c r="AU777" s="156" t="s">
        <v>88</v>
      </c>
      <c r="AY777" s="17" t="s">
        <v>177</v>
      </c>
      <c r="BE777" s="157">
        <f>IF(N777="základná",J777,0)</f>
        <v>0</v>
      </c>
      <c r="BF777" s="157">
        <f>IF(N777="znížená",J777,0)</f>
        <v>0</v>
      </c>
      <c r="BG777" s="157">
        <f>IF(N777="zákl. prenesená",J777,0)</f>
        <v>0</v>
      </c>
      <c r="BH777" s="157">
        <f>IF(N777="zníž. prenesená",J777,0)</f>
        <v>0</v>
      </c>
      <c r="BI777" s="157">
        <f>IF(N777="nulová",J777,0)</f>
        <v>0</v>
      </c>
      <c r="BJ777" s="17" t="s">
        <v>88</v>
      </c>
      <c r="BK777" s="157">
        <f>ROUND(I777*H777,2)</f>
        <v>0</v>
      </c>
      <c r="BL777" s="17" t="s">
        <v>183</v>
      </c>
      <c r="BM777" s="156" t="s">
        <v>1034</v>
      </c>
    </row>
    <row r="778" spans="2:65" s="15" customFormat="1">
      <c r="B778" s="180"/>
      <c r="D778" s="159" t="s">
        <v>184</v>
      </c>
      <c r="E778" s="181" t="s">
        <v>1</v>
      </c>
      <c r="F778" s="182" t="s">
        <v>950</v>
      </c>
      <c r="H778" s="181" t="s">
        <v>1</v>
      </c>
      <c r="I778" s="183"/>
      <c r="L778" s="180"/>
      <c r="M778" s="184"/>
      <c r="T778" s="185"/>
      <c r="AT778" s="181" t="s">
        <v>184</v>
      </c>
      <c r="AU778" s="181" t="s">
        <v>88</v>
      </c>
      <c r="AV778" s="15" t="s">
        <v>82</v>
      </c>
      <c r="AW778" s="15" t="s">
        <v>31</v>
      </c>
      <c r="AX778" s="15" t="s">
        <v>75</v>
      </c>
      <c r="AY778" s="181" t="s">
        <v>177</v>
      </c>
    </row>
    <row r="779" spans="2:65" s="15" customFormat="1">
      <c r="B779" s="180"/>
      <c r="D779" s="159" t="s">
        <v>184</v>
      </c>
      <c r="E779" s="181" t="s">
        <v>1</v>
      </c>
      <c r="F779" s="182" t="s">
        <v>931</v>
      </c>
      <c r="H779" s="181" t="s">
        <v>1</v>
      </c>
      <c r="I779" s="183"/>
      <c r="L779" s="180"/>
      <c r="M779" s="184"/>
      <c r="T779" s="185"/>
      <c r="AT779" s="181" t="s">
        <v>184</v>
      </c>
      <c r="AU779" s="181" t="s">
        <v>88</v>
      </c>
      <c r="AV779" s="15" t="s">
        <v>82</v>
      </c>
      <c r="AW779" s="15" t="s">
        <v>31</v>
      </c>
      <c r="AX779" s="15" t="s">
        <v>75</v>
      </c>
      <c r="AY779" s="181" t="s">
        <v>177</v>
      </c>
    </row>
    <row r="780" spans="2:65" s="12" customFormat="1">
      <c r="B780" s="158"/>
      <c r="D780" s="159" t="s">
        <v>184</v>
      </c>
      <c r="E780" s="160" t="s">
        <v>1</v>
      </c>
      <c r="F780" s="161" t="s">
        <v>1027</v>
      </c>
      <c r="H780" s="162">
        <v>252.4</v>
      </c>
      <c r="I780" s="163"/>
      <c r="L780" s="158"/>
      <c r="M780" s="164"/>
      <c r="T780" s="165"/>
      <c r="AT780" s="160" t="s">
        <v>184</v>
      </c>
      <c r="AU780" s="160" t="s">
        <v>88</v>
      </c>
      <c r="AV780" s="12" t="s">
        <v>88</v>
      </c>
      <c r="AW780" s="12" t="s">
        <v>31</v>
      </c>
      <c r="AX780" s="12" t="s">
        <v>75</v>
      </c>
      <c r="AY780" s="160" t="s">
        <v>177</v>
      </c>
    </row>
    <row r="781" spans="2:65" s="13" customFormat="1">
      <c r="B781" s="166"/>
      <c r="D781" s="159" t="s">
        <v>184</v>
      </c>
      <c r="E781" s="167" t="s">
        <v>1</v>
      </c>
      <c r="F781" s="168" t="s">
        <v>186</v>
      </c>
      <c r="H781" s="169">
        <v>252.4</v>
      </c>
      <c r="I781" s="170"/>
      <c r="L781" s="166"/>
      <c r="M781" s="171"/>
      <c r="T781" s="172"/>
      <c r="AT781" s="167" t="s">
        <v>184</v>
      </c>
      <c r="AU781" s="167" t="s">
        <v>88</v>
      </c>
      <c r="AV781" s="13" t="s">
        <v>183</v>
      </c>
      <c r="AW781" s="13" t="s">
        <v>31</v>
      </c>
      <c r="AX781" s="13" t="s">
        <v>82</v>
      </c>
      <c r="AY781" s="167" t="s">
        <v>177</v>
      </c>
    </row>
    <row r="782" spans="2:65" s="1" customFormat="1" ht="62.7" customHeight="1">
      <c r="B782" s="143"/>
      <c r="C782" s="144" t="s">
        <v>651</v>
      </c>
      <c r="D782" s="144" t="s">
        <v>179</v>
      </c>
      <c r="E782" s="145" t="s">
        <v>1035</v>
      </c>
      <c r="F782" s="146" t="s">
        <v>1036</v>
      </c>
      <c r="G782" s="147" t="s">
        <v>205</v>
      </c>
      <c r="H782" s="148">
        <v>252.4</v>
      </c>
      <c r="I782" s="149"/>
      <c r="J782" s="150">
        <f>ROUND(I782*H782,2)</f>
        <v>0</v>
      </c>
      <c r="K782" s="151"/>
      <c r="L782" s="32"/>
      <c r="M782" s="152" t="s">
        <v>1</v>
      </c>
      <c r="N782" s="153" t="s">
        <v>41</v>
      </c>
      <c r="P782" s="154">
        <f>O782*H782</f>
        <v>0</v>
      </c>
      <c r="Q782" s="154">
        <v>0</v>
      </c>
      <c r="R782" s="154">
        <f>Q782*H782</f>
        <v>0</v>
      </c>
      <c r="S782" s="154">
        <v>0</v>
      </c>
      <c r="T782" s="155">
        <f>S782*H782</f>
        <v>0</v>
      </c>
      <c r="AR782" s="156" t="s">
        <v>183</v>
      </c>
      <c r="AT782" s="156" t="s">
        <v>179</v>
      </c>
      <c r="AU782" s="156" t="s">
        <v>88</v>
      </c>
      <c r="AY782" s="17" t="s">
        <v>177</v>
      </c>
      <c r="BE782" s="157">
        <f>IF(N782="základná",J782,0)</f>
        <v>0</v>
      </c>
      <c r="BF782" s="157">
        <f>IF(N782="znížená",J782,0)</f>
        <v>0</v>
      </c>
      <c r="BG782" s="157">
        <f>IF(N782="zákl. prenesená",J782,0)</f>
        <v>0</v>
      </c>
      <c r="BH782" s="157">
        <f>IF(N782="zníž. prenesená",J782,0)</f>
        <v>0</v>
      </c>
      <c r="BI782" s="157">
        <f>IF(N782="nulová",J782,0)</f>
        <v>0</v>
      </c>
      <c r="BJ782" s="17" t="s">
        <v>88</v>
      </c>
      <c r="BK782" s="157">
        <f>ROUND(I782*H782,2)</f>
        <v>0</v>
      </c>
      <c r="BL782" s="17" t="s">
        <v>183</v>
      </c>
      <c r="BM782" s="156" t="s">
        <v>1037</v>
      </c>
    </row>
    <row r="783" spans="2:65" s="15" customFormat="1">
      <c r="B783" s="180"/>
      <c r="D783" s="159" t="s">
        <v>184</v>
      </c>
      <c r="E783" s="181" t="s">
        <v>1</v>
      </c>
      <c r="F783" s="182" t="s">
        <v>950</v>
      </c>
      <c r="H783" s="181" t="s">
        <v>1</v>
      </c>
      <c r="I783" s="183"/>
      <c r="L783" s="180"/>
      <c r="M783" s="184"/>
      <c r="T783" s="185"/>
      <c r="AT783" s="181" t="s">
        <v>184</v>
      </c>
      <c r="AU783" s="181" t="s">
        <v>88</v>
      </c>
      <c r="AV783" s="15" t="s">
        <v>82</v>
      </c>
      <c r="AW783" s="15" t="s">
        <v>31</v>
      </c>
      <c r="AX783" s="15" t="s">
        <v>75</v>
      </c>
      <c r="AY783" s="181" t="s">
        <v>177</v>
      </c>
    </row>
    <row r="784" spans="2:65" s="15" customFormat="1">
      <c r="B784" s="180"/>
      <c r="D784" s="159" t="s">
        <v>184</v>
      </c>
      <c r="E784" s="181" t="s">
        <v>1</v>
      </c>
      <c r="F784" s="182" t="s">
        <v>931</v>
      </c>
      <c r="H784" s="181" t="s">
        <v>1</v>
      </c>
      <c r="I784" s="183"/>
      <c r="L784" s="180"/>
      <c r="M784" s="184"/>
      <c r="T784" s="185"/>
      <c r="AT784" s="181" t="s">
        <v>184</v>
      </c>
      <c r="AU784" s="181" t="s">
        <v>88</v>
      </c>
      <c r="AV784" s="15" t="s">
        <v>82</v>
      </c>
      <c r="AW784" s="15" t="s">
        <v>31</v>
      </c>
      <c r="AX784" s="15" t="s">
        <v>75</v>
      </c>
      <c r="AY784" s="181" t="s">
        <v>177</v>
      </c>
    </row>
    <row r="785" spans="2:65" s="12" customFormat="1">
      <c r="B785" s="158"/>
      <c r="D785" s="159" t="s">
        <v>184</v>
      </c>
      <c r="E785" s="160" t="s">
        <v>1</v>
      </c>
      <c r="F785" s="161" t="s">
        <v>1027</v>
      </c>
      <c r="H785" s="162">
        <v>252.4</v>
      </c>
      <c r="I785" s="163"/>
      <c r="L785" s="158"/>
      <c r="M785" s="164"/>
      <c r="T785" s="165"/>
      <c r="AT785" s="160" t="s">
        <v>184</v>
      </c>
      <c r="AU785" s="160" t="s">
        <v>88</v>
      </c>
      <c r="AV785" s="12" t="s">
        <v>88</v>
      </c>
      <c r="AW785" s="12" t="s">
        <v>31</v>
      </c>
      <c r="AX785" s="12" t="s">
        <v>75</v>
      </c>
      <c r="AY785" s="160" t="s">
        <v>177</v>
      </c>
    </row>
    <row r="786" spans="2:65" s="13" customFormat="1">
      <c r="B786" s="166"/>
      <c r="D786" s="159" t="s">
        <v>184</v>
      </c>
      <c r="E786" s="167" t="s">
        <v>1</v>
      </c>
      <c r="F786" s="168" t="s">
        <v>186</v>
      </c>
      <c r="H786" s="169">
        <v>252.4</v>
      </c>
      <c r="I786" s="170"/>
      <c r="L786" s="166"/>
      <c r="M786" s="171"/>
      <c r="T786" s="172"/>
      <c r="AT786" s="167" t="s">
        <v>184</v>
      </c>
      <c r="AU786" s="167" t="s">
        <v>88</v>
      </c>
      <c r="AV786" s="13" t="s">
        <v>183</v>
      </c>
      <c r="AW786" s="13" t="s">
        <v>31</v>
      </c>
      <c r="AX786" s="13" t="s">
        <v>82</v>
      </c>
      <c r="AY786" s="167" t="s">
        <v>177</v>
      </c>
    </row>
    <row r="787" spans="2:65" s="1" customFormat="1" ht="62.7" customHeight="1">
      <c r="B787" s="143"/>
      <c r="C787" s="144" t="s">
        <v>1038</v>
      </c>
      <c r="D787" s="144" t="s">
        <v>179</v>
      </c>
      <c r="E787" s="145" t="s">
        <v>1039</v>
      </c>
      <c r="F787" s="146" t="s">
        <v>1040</v>
      </c>
      <c r="G787" s="147" t="s">
        <v>205</v>
      </c>
      <c r="H787" s="148">
        <v>199</v>
      </c>
      <c r="I787" s="149"/>
      <c r="J787" s="150">
        <f>ROUND(I787*H787,2)</f>
        <v>0</v>
      </c>
      <c r="K787" s="151"/>
      <c r="L787" s="32"/>
      <c r="M787" s="152" t="s">
        <v>1</v>
      </c>
      <c r="N787" s="153" t="s">
        <v>41</v>
      </c>
      <c r="P787" s="154">
        <f>O787*H787</f>
        <v>0</v>
      </c>
      <c r="Q787" s="154">
        <v>0</v>
      </c>
      <c r="R787" s="154">
        <f>Q787*H787</f>
        <v>0</v>
      </c>
      <c r="S787" s="154">
        <v>0</v>
      </c>
      <c r="T787" s="155">
        <f>S787*H787</f>
        <v>0</v>
      </c>
      <c r="AR787" s="156" t="s">
        <v>183</v>
      </c>
      <c r="AT787" s="156" t="s">
        <v>179</v>
      </c>
      <c r="AU787" s="156" t="s">
        <v>88</v>
      </c>
      <c r="AY787" s="17" t="s">
        <v>177</v>
      </c>
      <c r="BE787" s="157">
        <f>IF(N787="základná",J787,0)</f>
        <v>0</v>
      </c>
      <c r="BF787" s="157">
        <f>IF(N787="znížená",J787,0)</f>
        <v>0</v>
      </c>
      <c r="BG787" s="157">
        <f>IF(N787="zákl. prenesená",J787,0)</f>
        <v>0</v>
      </c>
      <c r="BH787" s="157">
        <f>IF(N787="zníž. prenesená",J787,0)</f>
        <v>0</v>
      </c>
      <c r="BI787" s="157">
        <f>IF(N787="nulová",J787,0)</f>
        <v>0</v>
      </c>
      <c r="BJ787" s="17" t="s">
        <v>88</v>
      </c>
      <c r="BK787" s="157">
        <f>ROUND(I787*H787,2)</f>
        <v>0</v>
      </c>
      <c r="BL787" s="17" t="s">
        <v>183</v>
      </c>
      <c r="BM787" s="156" t="s">
        <v>1041</v>
      </c>
    </row>
    <row r="788" spans="2:65" s="15" customFormat="1">
      <c r="B788" s="180"/>
      <c r="D788" s="159" t="s">
        <v>184</v>
      </c>
      <c r="E788" s="181" t="s">
        <v>1</v>
      </c>
      <c r="F788" s="182" t="s">
        <v>950</v>
      </c>
      <c r="H788" s="181" t="s">
        <v>1</v>
      </c>
      <c r="I788" s="183"/>
      <c r="L788" s="180"/>
      <c r="M788" s="184"/>
      <c r="T788" s="185"/>
      <c r="AT788" s="181" t="s">
        <v>184</v>
      </c>
      <c r="AU788" s="181" t="s">
        <v>88</v>
      </c>
      <c r="AV788" s="15" t="s">
        <v>82</v>
      </c>
      <c r="AW788" s="15" t="s">
        <v>31</v>
      </c>
      <c r="AX788" s="15" t="s">
        <v>75</v>
      </c>
      <c r="AY788" s="181" t="s">
        <v>177</v>
      </c>
    </row>
    <row r="789" spans="2:65" s="15" customFormat="1">
      <c r="B789" s="180"/>
      <c r="D789" s="159" t="s">
        <v>184</v>
      </c>
      <c r="E789" s="181" t="s">
        <v>1</v>
      </c>
      <c r="F789" s="182" t="s">
        <v>931</v>
      </c>
      <c r="H789" s="181" t="s">
        <v>1</v>
      </c>
      <c r="I789" s="183"/>
      <c r="L789" s="180"/>
      <c r="M789" s="184"/>
      <c r="T789" s="185"/>
      <c r="AT789" s="181" t="s">
        <v>184</v>
      </c>
      <c r="AU789" s="181" t="s">
        <v>88</v>
      </c>
      <c r="AV789" s="15" t="s">
        <v>82</v>
      </c>
      <c r="AW789" s="15" t="s">
        <v>31</v>
      </c>
      <c r="AX789" s="15" t="s">
        <v>75</v>
      </c>
      <c r="AY789" s="181" t="s">
        <v>177</v>
      </c>
    </row>
    <row r="790" spans="2:65" s="12" customFormat="1">
      <c r="B790" s="158"/>
      <c r="D790" s="159" t="s">
        <v>184</v>
      </c>
      <c r="E790" s="160" t="s">
        <v>1</v>
      </c>
      <c r="F790" s="161" t="s">
        <v>1042</v>
      </c>
      <c r="H790" s="162">
        <v>199</v>
      </c>
      <c r="I790" s="163"/>
      <c r="L790" s="158"/>
      <c r="M790" s="164"/>
      <c r="T790" s="165"/>
      <c r="AT790" s="160" t="s">
        <v>184</v>
      </c>
      <c r="AU790" s="160" t="s">
        <v>88</v>
      </c>
      <c r="AV790" s="12" t="s">
        <v>88</v>
      </c>
      <c r="AW790" s="12" t="s">
        <v>31</v>
      </c>
      <c r="AX790" s="12" t="s">
        <v>75</v>
      </c>
      <c r="AY790" s="160" t="s">
        <v>177</v>
      </c>
    </row>
    <row r="791" spans="2:65" s="13" customFormat="1">
      <c r="B791" s="166"/>
      <c r="D791" s="159" t="s">
        <v>184</v>
      </c>
      <c r="E791" s="167" t="s">
        <v>1</v>
      </c>
      <c r="F791" s="168" t="s">
        <v>186</v>
      </c>
      <c r="H791" s="169">
        <v>199</v>
      </c>
      <c r="I791" s="170"/>
      <c r="L791" s="166"/>
      <c r="M791" s="171"/>
      <c r="T791" s="172"/>
      <c r="AT791" s="167" t="s">
        <v>184</v>
      </c>
      <c r="AU791" s="167" t="s">
        <v>88</v>
      </c>
      <c r="AV791" s="13" t="s">
        <v>183</v>
      </c>
      <c r="AW791" s="13" t="s">
        <v>31</v>
      </c>
      <c r="AX791" s="13" t="s">
        <v>82</v>
      </c>
      <c r="AY791" s="167" t="s">
        <v>177</v>
      </c>
    </row>
    <row r="792" spans="2:65" s="1" customFormat="1" ht="76.349999999999994" customHeight="1">
      <c r="B792" s="143"/>
      <c r="C792" s="144" t="s">
        <v>656</v>
      </c>
      <c r="D792" s="144" t="s">
        <v>179</v>
      </c>
      <c r="E792" s="145" t="s">
        <v>1043</v>
      </c>
      <c r="F792" s="146" t="s">
        <v>1044</v>
      </c>
      <c r="G792" s="147" t="s">
        <v>205</v>
      </c>
      <c r="H792" s="148">
        <v>199</v>
      </c>
      <c r="I792" s="149"/>
      <c r="J792" s="150">
        <f>ROUND(I792*H792,2)</f>
        <v>0</v>
      </c>
      <c r="K792" s="151"/>
      <c r="L792" s="32"/>
      <c r="M792" s="152" t="s">
        <v>1</v>
      </c>
      <c r="N792" s="153" t="s">
        <v>41</v>
      </c>
      <c r="P792" s="154">
        <f>O792*H792</f>
        <v>0</v>
      </c>
      <c r="Q792" s="154">
        <v>0</v>
      </c>
      <c r="R792" s="154">
        <f>Q792*H792</f>
        <v>0</v>
      </c>
      <c r="S792" s="154">
        <v>0</v>
      </c>
      <c r="T792" s="155">
        <f>S792*H792</f>
        <v>0</v>
      </c>
      <c r="AR792" s="156" t="s">
        <v>183</v>
      </c>
      <c r="AT792" s="156" t="s">
        <v>179</v>
      </c>
      <c r="AU792" s="156" t="s">
        <v>88</v>
      </c>
      <c r="AY792" s="17" t="s">
        <v>177</v>
      </c>
      <c r="BE792" s="157">
        <f>IF(N792="základná",J792,0)</f>
        <v>0</v>
      </c>
      <c r="BF792" s="157">
        <f>IF(N792="znížená",J792,0)</f>
        <v>0</v>
      </c>
      <c r="BG792" s="157">
        <f>IF(N792="zákl. prenesená",J792,0)</f>
        <v>0</v>
      </c>
      <c r="BH792" s="157">
        <f>IF(N792="zníž. prenesená",J792,0)</f>
        <v>0</v>
      </c>
      <c r="BI792" s="157">
        <f>IF(N792="nulová",J792,0)</f>
        <v>0</v>
      </c>
      <c r="BJ792" s="17" t="s">
        <v>88</v>
      </c>
      <c r="BK792" s="157">
        <f>ROUND(I792*H792,2)</f>
        <v>0</v>
      </c>
      <c r="BL792" s="17" t="s">
        <v>183</v>
      </c>
      <c r="BM792" s="156" t="s">
        <v>1045</v>
      </c>
    </row>
    <row r="793" spans="2:65" s="15" customFormat="1">
      <c r="B793" s="180"/>
      <c r="D793" s="159" t="s">
        <v>184</v>
      </c>
      <c r="E793" s="181" t="s">
        <v>1</v>
      </c>
      <c r="F793" s="182" t="s">
        <v>950</v>
      </c>
      <c r="H793" s="181" t="s">
        <v>1</v>
      </c>
      <c r="I793" s="183"/>
      <c r="L793" s="180"/>
      <c r="M793" s="184"/>
      <c r="T793" s="185"/>
      <c r="AT793" s="181" t="s">
        <v>184</v>
      </c>
      <c r="AU793" s="181" t="s">
        <v>88</v>
      </c>
      <c r="AV793" s="15" t="s">
        <v>82</v>
      </c>
      <c r="AW793" s="15" t="s">
        <v>31</v>
      </c>
      <c r="AX793" s="15" t="s">
        <v>75</v>
      </c>
      <c r="AY793" s="181" t="s">
        <v>177</v>
      </c>
    </row>
    <row r="794" spans="2:65" s="15" customFormat="1">
      <c r="B794" s="180"/>
      <c r="D794" s="159" t="s">
        <v>184</v>
      </c>
      <c r="E794" s="181" t="s">
        <v>1</v>
      </c>
      <c r="F794" s="182" t="s">
        <v>931</v>
      </c>
      <c r="H794" s="181" t="s">
        <v>1</v>
      </c>
      <c r="I794" s="183"/>
      <c r="L794" s="180"/>
      <c r="M794" s="184"/>
      <c r="T794" s="185"/>
      <c r="AT794" s="181" t="s">
        <v>184</v>
      </c>
      <c r="AU794" s="181" t="s">
        <v>88</v>
      </c>
      <c r="AV794" s="15" t="s">
        <v>82</v>
      </c>
      <c r="AW794" s="15" t="s">
        <v>31</v>
      </c>
      <c r="AX794" s="15" t="s">
        <v>75</v>
      </c>
      <c r="AY794" s="181" t="s">
        <v>177</v>
      </c>
    </row>
    <row r="795" spans="2:65" s="12" customFormat="1">
      <c r="B795" s="158"/>
      <c r="D795" s="159" t="s">
        <v>184</v>
      </c>
      <c r="E795" s="160" t="s">
        <v>1</v>
      </c>
      <c r="F795" s="161" t="s">
        <v>1042</v>
      </c>
      <c r="H795" s="162">
        <v>199</v>
      </c>
      <c r="I795" s="163"/>
      <c r="L795" s="158"/>
      <c r="M795" s="164"/>
      <c r="T795" s="165"/>
      <c r="AT795" s="160" t="s">
        <v>184</v>
      </c>
      <c r="AU795" s="160" t="s">
        <v>88</v>
      </c>
      <c r="AV795" s="12" t="s">
        <v>88</v>
      </c>
      <c r="AW795" s="12" t="s">
        <v>31</v>
      </c>
      <c r="AX795" s="12" t="s">
        <v>75</v>
      </c>
      <c r="AY795" s="160" t="s">
        <v>177</v>
      </c>
    </row>
    <row r="796" spans="2:65" s="13" customFormat="1">
      <c r="B796" s="166"/>
      <c r="D796" s="159" t="s">
        <v>184</v>
      </c>
      <c r="E796" s="167" t="s">
        <v>1</v>
      </c>
      <c r="F796" s="168" t="s">
        <v>186</v>
      </c>
      <c r="H796" s="169">
        <v>199</v>
      </c>
      <c r="I796" s="170"/>
      <c r="L796" s="166"/>
      <c r="M796" s="171"/>
      <c r="T796" s="172"/>
      <c r="AT796" s="167" t="s">
        <v>184</v>
      </c>
      <c r="AU796" s="167" t="s">
        <v>88</v>
      </c>
      <c r="AV796" s="13" t="s">
        <v>183</v>
      </c>
      <c r="AW796" s="13" t="s">
        <v>31</v>
      </c>
      <c r="AX796" s="13" t="s">
        <v>82</v>
      </c>
      <c r="AY796" s="167" t="s">
        <v>177</v>
      </c>
    </row>
    <row r="797" spans="2:65" s="1" customFormat="1" ht="62.7" customHeight="1">
      <c r="B797" s="143"/>
      <c r="C797" s="144" t="s">
        <v>1046</v>
      </c>
      <c r="D797" s="144" t="s">
        <v>179</v>
      </c>
      <c r="E797" s="145" t="s">
        <v>1047</v>
      </c>
      <c r="F797" s="146" t="s">
        <v>1048</v>
      </c>
      <c r="G797" s="147" t="s">
        <v>205</v>
      </c>
      <c r="H797" s="148">
        <v>199</v>
      </c>
      <c r="I797" s="149"/>
      <c r="J797" s="150">
        <f>ROUND(I797*H797,2)</f>
        <v>0</v>
      </c>
      <c r="K797" s="151"/>
      <c r="L797" s="32"/>
      <c r="M797" s="152" t="s">
        <v>1</v>
      </c>
      <c r="N797" s="153" t="s">
        <v>41</v>
      </c>
      <c r="P797" s="154">
        <f>O797*H797</f>
        <v>0</v>
      </c>
      <c r="Q797" s="154">
        <v>0</v>
      </c>
      <c r="R797" s="154">
        <f>Q797*H797</f>
        <v>0</v>
      </c>
      <c r="S797" s="154">
        <v>0</v>
      </c>
      <c r="T797" s="155">
        <f>S797*H797</f>
        <v>0</v>
      </c>
      <c r="AR797" s="156" t="s">
        <v>183</v>
      </c>
      <c r="AT797" s="156" t="s">
        <v>179</v>
      </c>
      <c r="AU797" s="156" t="s">
        <v>88</v>
      </c>
      <c r="AY797" s="17" t="s">
        <v>177</v>
      </c>
      <c r="BE797" s="157">
        <f>IF(N797="základná",J797,0)</f>
        <v>0</v>
      </c>
      <c r="BF797" s="157">
        <f>IF(N797="znížená",J797,0)</f>
        <v>0</v>
      </c>
      <c r="BG797" s="157">
        <f>IF(N797="zákl. prenesená",J797,0)</f>
        <v>0</v>
      </c>
      <c r="BH797" s="157">
        <f>IF(N797="zníž. prenesená",J797,0)</f>
        <v>0</v>
      </c>
      <c r="BI797" s="157">
        <f>IF(N797="nulová",J797,0)</f>
        <v>0</v>
      </c>
      <c r="BJ797" s="17" t="s">
        <v>88</v>
      </c>
      <c r="BK797" s="157">
        <f>ROUND(I797*H797,2)</f>
        <v>0</v>
      </c>
      <c r="BL797" s="17" t="s">
        <v>183</v>
      </c>
      <c r="BM797" s="156" t="s">
        <v>1049</v>
      </c>
    </row>
    <row r="798" spans="2:65" s="15" customFormat="1">
      <c r="B798" s="180"/>
      <c r="D798" s="159" t="s">
        <v>184</v>
      </c>
      <c r="E798" s="181" t="s">
        <v>1</v>
      </c>
      <c r="F798" s="182" t="s">
        <v>950</v>
      </c>
      <c r="H798" s="181" t="s">
        <v>1</v>
      </c>
      <c r="I798" s="183"/>
      <c r="L798" s="180"/>
      <c r="M798" s="184"/>
      <c r="T798" s="185"/>
      <c r="AT798" s="181" t="s">
        <v>184</v>
      </c>
      <c r="AU798" s="181" t="s">
        <v>88</v>
      </c>
      <c r="AV798" s="15" t="s">
        <v>82</v>
      </c>
      <c r="AW798" s="15" t="s">
        <v>31</v>
      </c>
      <c r="AX798" s="15" t="s">
        <v>75</v>
      </c>
      <c r="AY798" s="181" t="s">
        <v>177</v>
      </c>
    </row>
    <row r="799" spans="2:65" s="15" customFormat="1">
      <c r="B799" s="180"/>
      <c r="D799" s="159" t="s">
        <v>184</v>
      </c>
      <c r="E799" s="181" t="s">
        <v>1</v>
      </c>
      <c r="F799" s="182" t="s">
        <v>931</v>
      </c>
      <c r="H799" s="181" t="s">
        <v>1</v>
      </c>
      <c r="I799" s="183"/>
      <c r="L799" s="180"/>
      <c r="M799" s="184"/>
      <c r="T799" s="185"/>
      <c r="AT799" s="181" t="s">
        <v>184</v>
      </c>
      <c r="AU799" s="181" t="s">
        <v>88</v>
      </c>
      <c r="AV799" s="15" t="s">
        <v>82</v>
      </c>
      <c r="AW799" s="15" t="s">
        <v>31</v>
      </c>
      <c r="AX799" s="15" t="s">
        <v>75</v>
      </c>
      <c r="AY799" s="181" t="s">
        <v>177</v>
      </c>
    </row>
    <row r="800" spans="2:65" s="12" customFormat="1">
      <c r="B800" s="158"/>
      <c r="D800" s="159" t="s">
        <v>184</v>
      </c>
      <c r="E800" s="160" t="s">
        <v>1</v>
      </c>
      <c r="F800" s="161" t="s">
        <v>1042</v>
      </c>
      <c r="H800" s="162">
        <v>199</v>
      </c>
      <c r="I800" s="163"/>
      <c r="L800" s="158"/>
      <c r="M800" s="164"/>
      <c r="T800" s="165"/>
      <c r="AT800" s="160" t="s">
        <v>184</v>
      </c>
      <c r="AU800" s="160" t="s">
        <v>88</v>
      </c>
      <c r="AV800" s="12" t="s">
        <v>88</v>
      </c>
      <c r="AW800" s="12" t="s">
        <v>31</v>
      </c>
      <c r="AX800" s="12" t="s">
        <v>75</v>
      </c>
      <c r="AY800" s="160" t="s">
        <v>177</v>
      </c>
    </row>
    <row r="801" spans="2:65" s="13" customFormat="1">
      <c r="B801" s="166"/>
      <c r="D801" s="159" t="s">
        <v>184</v>
      </c>
      <c r="E801" s="167" t="s">
        <v>1</v>
      </c>
      <c r="F801" s="168" t="s">
        <v>186</v>
      </c>
      <c r="H801" s="169">
        <v>199</v>
      </c>
      <c r="I801" s="170"/>
      <c r="L801" s="166"/>
      <c r="M801" s="171"/>
      <c r="T801" s="172"/>
      <c r="AT801" s="167" t="s">
        <v>184</v>
      </c>
      <c r="AU801" s="167" t="s">
        <v>88</v>
      </c>
      <c r="AV801" s="13" t="s">
        <v>183</v>
      </c>
      <c r="AW801" s="13" t="s">
        <v>31</v>
      </c>
      <c r="AX801" s="13" t="s">
        <v>82</v>
      </c>
      <c r="AY801" s="167" t="s">
        <v>177</v>
      </c>
    </row>
    <row r="802" spans="2:65" s="1" customFormat="1" ht="62.7" customHeight="1">
      <c r="B802" s="143"/>
      <c r="C802" s="144" t="s">
        <v>660</v>
      </c>
      <c r="D802" s="144" t="s">
        <v>179</v>
      </c>
      <c r="E802" s="145" t="s">
        <v>1050</v>
      </c>
      <c r="F802" s="146" t="s">
        <v>1051</v>
      </c>
      <c r="G802" s="147" t="s">
        <v>205</v>
      </c>
      <c r="H802" s="148">
        <v>199</v>
      </c>
      <c r="I802" s="149"/>
      <c r="J802" s="150">
        <f>ROUND(I802*H802,2)</f>
        <v>0</v>
      </c>
      <c r="K802" s="151"/>
      <c r="L802" s="32"/>
      <c r="M802" s="152" t="s">
        <v>1</v>
      </c>
      <c r="N802" s="153" t="s">
        <v>41</v>
      </c>
      <c r="P802" s="154">
        <f>O802*H802</f>
        <v>0</v>
      </c>
      <c r="Q802" s="154">
        <v>0</v>
      </c>
      <c r="R802" s="154">
        <f>Q802*H802</f>
        <v>0</v>
      </c>
      <c r="S802" s="154">
        <v>0</v>
      </c>
      <c r="T802" s="155">
        <f>S802*H802</f>
        <v>0</v>
      </c>
      <c r="AR802" s="156" t="s">
        <v>183</v>
      </c>
      <c r="AT802" s="156" t="s">
        <v>179</v>
      </c>
      <c r="AU802" s="156" t="s">
        <v>88</v>
      </c>
      <c r="AY802" s="17" t="s">
        <v>177</v>
      </c>
      <c r="BE802" s="157">
        <f>IF(N802="základná",J802,0)</f>
        <v>0</v>
      </c>
      <c r="BF802" s="157">
        <f>IF(N802="znížená",J802,0)</f>
        <v>0</v>
      </c>
      <c r="BG802" s="157">
        <f>IF(N802="zákl. prenesená",J802,0)</f>
        <v>0</v>
      </c>
      <c r="BH802" s="157">
        <f>IF(N802="zníž. prenesená",J802,0)</f>
        <v>0</v>
      </c>
      <c r="BI802" s="157">
        <f>IF(N802="nulová",J802,0)</f>
        <v>0</v>
      </c>
      <c r="BJ802" s="17" t="s">
        <v>88</v>
      </c>
      <c r="BK802" s="157">
        <f>ROUND(I802*H802,2)</f>
        <v>0</v>
      </c>
      <c r="BL802" s="17" t="s">
        <v>183</v>
      </c>
      <c r="BM802" s="156" t="s">
        <v>1052</v>
      </c>
    </row>
    <row r="803" spans="2:65" s="15" customFormat="1">
      <c r="B803" s="180"/>
      <c r="D803" s="159" t="s">
        <v>184</v>
      </c>
      <c r="E803" s="181" t="s">
        <v>1</v>
      </c>
      <c r="F803" s="182" t="s">
        <v>950</v>
      </c>
      <c r="H803" s="181" t="s">
        <v>1</v>
      </c>
      <c r="I803" s="183"/>
      <c r="L803" s="180"/>
      <c r="M803" s="184"/>
      <c r="T803" s="185"/>
      <c r="AT803" s="181" t="s">
        <v>184</v>
      </c>
      <c r="AU803" s="181" t="s">
        <v>88</v>
      </c>
      <c r="AV803" s="15" t="s">
        <v>82</v>
      </c>
      <c r="AW803" s="15" t="s">
        <v>31</v>
      </c>
      <c r="AX803" s="15" t="s">
        <v>75</v>
      </c>
      <c r="AY803" s="181" t="s">
        <v>177</v>
      </c>
    </row>
    <row r="804" spans="2:65" s="15" customFormat="1">
      <c r="B804" s="180"/>
      <c r="D804" s="159" t="s">
        <v>184</v>
      </c>
      <c r="E804" s="181" t="s">
        <v>1</v>
      </c>
      <c r="F804" s="182" t="s">
        <v>931</v>
      </c>
      <c r="H804" s="181" t="s">
        <v>1</v>
      </c>
      <c r="I804" s="183"/>
      <c r="L804" s="180"/>
      <c r="M804" s="184"/>
      <c r="T804" s="185"/>
      <c r="AT804" s="181" t="s">
        <v>184</v>
      </c>
      <c r="AU804" s="181" t="s">
        <v>88</v>
      </c>
      <c r="AV804" s="15" t="s">
        <v>82</v>
      </c>
      <c r="AW804" s="15" t="s">
        <v>31</v>
      </c>
      <c r="AX804" s="15" t="s">
        <v>75</v>
      </c>
      <c r="AY804" s="181" t="s">
        <v>177</v>
      </c>
    </row>
    <row r="805" spans="2:65" s="12" customFormat="1">
      <c r="B805" s="158"/>
      <c r="D805" s="159" t="s">
        <v>184</v>
      </c>
      <c r="E805" s="160" t="s">
        <v>1</v>
      </c>
      <c r="F805" s="161" t="s">
        <v>1042</v>
      </c>
      <c r="H805" s="162">
        <v>199</v>
      </c>
      <c r="I805" s="163"/>
      <c r="L805" s="158"/>
      <c r="M805" s="164"/>
      <c r="T805" s="165"/>
      <c r="AT805" s="160" t="s">
        <v>184</v>
      </c>
      <c r="AU805" s="160" t="s">
        <v>88</v>
      </c>
      <c r="AV805" s="12" t="s">
        <v>88</v>
      </c>
      <c r="AW805" s="12" t="s">
        <v>31</v>
      </c>
      <c r="AX805" s="12" t="s">
        <v>75</v>
      </c>
      <c r="AY805" s="160" t="s">
        <v>177</v>
      </c>
    </row>
    <row r="806" spans="2:65" s="13" customFormat="1">
      <c r="B806" s="166"/>
      <c r="D806" s="159" t="s">
        <v>184</v>
      </c>
      <c r="E806" s="167" t="s">
        <v>1</v>
      </c>
      <c r="F806" s="168" t="s">
        <v>186</v>
      </c>
      <c r="H806" s="169">
        <v>199</v>
      </c>
      <c r="I806" s="170"/>
      <c r="L806" s="166"/>
      <c r="M806" s="171"/>
      <c r="T806" s="172"/>
      <c r="AT806" s="167" t="s">
        <v>184</v>
      </c>
      <c r="AU806" s="167" t="s">
        <v>88</v>
      </c>
      <c r="AV806" s="13" t="s">
        <v>183</v>
      </c>
      <c r="AW806" s="13" t="s">
        <v>31</v>
      </c>
      <c r="AX806" s="13" t="s">
        <v>82</v>
      </c>
      <c r="AY806" s="167" t="s">
        <v>177</v>
      </c>
    </row>
    <row r="807" spans="2:65" s="1" customFormat="1" ht="62.7" customHeight="1">
      <c r="B807" s="143"/>
      <c r="C807" s="144" t="s">
        <v>1053</v>
      </c>
      <c r="D807" s="144" t="s">
        <v>179</v>
      </c>
      <c r="E807" s="145" t="s">
        <v>1054</v>
      </c>
      <c r="F807" s="146" t="s">
        <v>1055</v>
      </c>
      <c r="G807" s="147" t="s">
        <v>205</v>
      </c>
      <c r="H807" s="148">
        <v>156.19999999999999</v>
      </c>
      <c r="I807" s="149"/>
      <c r="J807" s="150">
        <f>ROUND(I807*H807,2)</f>
        <v>0</v>
      </c>
      <c r="K807" s="151"/>
      <c r="L807" s="32"/>
      <c r="M807" s="152" t="s">
        <v>1</v>
      </c>
      <c r="N807" s="153" t="s">
        <v>41</v>
      </c>
      <c r="P807" s="154">
        <f>O807*H807</f>
        <v>0</v>
      </c>
      <c r="Q807" s="154">
        <v>0</v>
      </c>
      <c r="R807" s="154">
        <f>Q807*H807</f>
        <v>0</v>
      </c>
      <c r="S807" s="154">
        <v>0</v>
      </c>
      <c r="T807" s="155">
        <f>S807*H807</f>
        <v>0</v>
      </c>
      <c r="AR807" s="156" t="s">
        <v>183</v>
      </c>
      <c r="AT807" s="156" t="s">
        <v>179</v>
      </c>
      <c r="AU807" s="156" t="s">
        <v>88</v>
      </c>
      <c r="AY807" s="17" t="s">
        <v>177</v>
      </c>
      <c r="BE807" s="157">
        <f>IF(N807="základná",J807,0)</f>
        <v>0</v>
      </c>
      <c r="BF807" s="157">
        <f>IF(N807="znížená",J807,0)</f>
        <v>0</v>
      </c>
      <c r="BG807" s="157">
        <f>IF(N807="zákl. prenesená",J807,0)</f>
        <v>0</v>
      </c>
      <c r="BH807" s="157">
        <f>IF(N807="zníž. prenesená",J807,0)</f>
        <v>0</v>
      </c>
      <c r="BI807" s="157">
        <f>IF(N807="nulová",J807,0)</f>
        <v>0</v>
      </c>
      <c r="BJ807" s="17" t="s">
        <v>88</v>
      </c>
      <c r="BK807" s="157">
        <f>ROUND(I807*H807,2)</f>
        <v>0</v>
      </c>
      <c r="BL807" s="17" t="s">
        <v>183</v>
      </c>
      <c r="BM807" s="156" t="s">
        <v>1056</v>
      </c>
    </row>
    <row r="808" spans="2:65" s="15" customFormat="1">
      <c r="B808" s="180"/>
      <c r="D808" s="159" t="s">
        <v>184</v>
      </c>
      <c r="E808" s="181" t="s">
        <v>1</v>
      </c>
      <c r="F808" s="182" t="s">
        <v>950</v>
      </c>
      <c r="H808" s="181" t="s">
        <v>1</v>
      </c>
      <c r="I808" s="183"/>
      <c r="L808" s="180"/>
      <c r="M808" s="184"/>
      <c r="T808" s="185"/>
      <c r="AT808" s="181" t="s">
        <v>184</v>
      </c>
      <c r="AU808" s="181" t="s">
        <v>88</v>
      </c>
      <c r="AV808" s="15" t="s">
        <v>82</v>
      </c>
      <c r="AW808" s="15" t="s">
        <v>31</v>
      </c>
      <c r="AX808" s="15" t="s">
        <v>75</v>
      </c>
      <c r="AY808" s="181" t="s">
        <v>177</v>
      </c>
    </row>
    <row r="809" spans="2:65" s="15" customFormat="1">
      <c r="B809" s="180"/>
      <c r="D809" s="159" t="s">
        <v>184</v>
      </c>
      <c r="E809" s="181" t="s">
        <v>1</v>
      </c>
      <c r="F809" s="182" t="s">
        <v>931</v>
      </c>
      <c r="H809" s="181" t="s">
        <v>1</v>
      </c>
      <c r="I809" s="183"/>
      <c r="L809" s="180"/>
      <c r="M809" s="184"/>
      <c r="T809" s="185"/>
      <c r="AT809" s="181" t="s">
        <v>184</v>
      </c>
      <c r="AU809" s="181" t="s">
        <v>88</v>
      </c>
      <c r="AV809" s="15" t="s">
        <v>82</v>
      </c>
      <c r="AW809" s="15" t="s">
        <v>31</v>
      </c>
      <c r="AX809" s="15" t="s">
        <v>75</v>
      </c>
      <c r="AY809" s="181" t="s">
        <v>177</v>
      </c>
    </row>
    <row r="810" spans="2:65" s="12" customFormat="1">
      <c r="B810" s="158"/>
      <c r="D810" s="159" t="s">
        <v>184</v>
      </c>
      <c r="E810" s="160" t="s">
        <v>1</v>
      </c>
      <c r="F810" s="161" t="s">
        <v>1057</v>
      </c>
      <c r="H810" s="162">
        <v>156.19999999999999</v>
      </c>
      <c r="I810" s="163"/>
      <c r="L810" s="158"/>
      <c r="M810" s="164"/>
      <c r="T810" s="165"/>
      <c r="AT810" s="160" t="s">
        <v>184</v>
      </c>
      <c r="AU810" s="160" t="s">
        <v>88</v>
      </c>
      <c r="AV810" s="12" t="s">
        <v>88</v>
      </c>
      <c r="AW810" s="12" t="s">
        <v>31</v>
      </c>
      <c r="AX810" s="12" t="s">
        <v>75</v>
      </c>
      <c r="AY810" s="160" t="s">
        <v>177</v>
      </c>
    </row>
    <row r="811" spans="2:65" s="13" customFormat="1">
      <c r="B811" s="166"/>
      <c r="D811" s="159" t="s">
        <v>184</v>
      </c>
      <c r="E811" s="167" t="s">
        <v>1</v>
      </c>
      <c r="F811" s="168" t="s">
        <v>186</v>
      </c>
      <c r="H811" s="169">
        <v>156.19999999999999</v>
      </c>
      <c r="I811" s="170"/>
      <c r="L811" s="166"/>
      <c r="M811" s="171"/>
      <c r="T811" s="172"/>
      <c r="AT811" s="167" t="s">
        <v>184</v>
      </c>
      <c r="AU811" s="167" t="s">
        <v>88</v>
      </c>
      <c r="AV811" s="13" t="s">
        <v>183</v>
      </c>
      <c r="AW811" s="13" t="s">
        <v>31</v>
      </c>
      <c r="AX811" s="13" t="s">
        <v>82</v>
      </c>
      <c r="AY811" s="167" t="s">
        <v>177</v>
      </c>
    </row>
    <row r="812" spans="2:65" s="1" customFormat="1" ht="76.349999999999994" customHeight="1">
      <c r="B812" s="143"/>
      <c r="C812" s="144" t="s">
        <v>665</v>
      </c>
      <c r="D812" s="144" t="s">
        <v>179</v>
      </c>
      <c r="E812" s="145" t="s">
        <v>1058</v>
      </c>
      <c r="F812" s="146" t="s">
        <v>1059</v>
      </c>
      <c r="G812" s="147" t="s">
        <v>205</v>
      </c>
      <c r="H812" s="148">
        <v>156.19999999999999</v>
      </c>
      <c r="I812" s="149"/>
      <c r="J812" s="150">
        <f>ROUND(I812*H812,2)</f>
        <v>0</v>
      </c>
      <c r="K812" s="151"/>
      <c r="L812" s="32"/>
      <c r="M812" s="152" t="s">
        <v>1</v>
      </c>
      <c r="N812" s="153" t="s">
        <v>41</v>
      </c>
      <c r="P812" s="154">
        <f>O812*H812</f>
        <v>0</v>
      </c>
      <c r="Q812" s="154">
        <v>0</v>
      </c>
      <c r="R812" s="154">
        <f>Q812*H812</f>
        <v>0</v>
      </c>
      <c r="S812" s="154">
        <v>0</v>
      </c>
      <c r="T812" s="155">
        <f>S812*H812</f>
        <v>0</v>
      </c>
      <c r="AR812" s="156" t="s">
        <v>183</v>
      </c>
      <c r="AT812" s="156" t="s">
        <v>179</v>
      </c>
      <c r="AU812" s="156" t="s">
        <v>88</v>
      </c>
      <c r="AY812" s="17" t="s">
        <v>177</v>
      </c>
      <c r="BE812" s="157">
        <f>IF(N812="základná",J812,0)</f>
        <v>0</v>
      </c>
      <c r="BF812" s="157">
        <f>IF(N812="znížená",J812,0)</f>
        <v>0</v>
      </c>
      <c r="BG812" s="157">
        <f>IF(N812="zákl. prenesená",J812,0)</f>
        <v>0</v>
      </c>
      <c r="BH812" s="157">
        <f>IF(N812="zníž. prenesená",J812,0)</f>
        <v>0</v>
      </c>
      <c r="BI812" s="157">
        <f>IF(N812="nulová",J812,0)</f>
        <v>0</v>
      </c>
      <c r="BJ812" s="17" t="s">
        <v>88</v>
      </c>
      <c r="BK812" s="157">
        <f>ROUND(I812*H812,2)</f>
        <v>0</v>
      </c>
      <c r="BL812" s="17" t="s">
        <v>183</v>
      </c>
      <c r="BM812" s="156" t="s">
        <v>1060</v>
      </c>
    </row>
    <row r="813" spans="2:65" s="15" customFormat="1">
      <c r="B813" s="180"/>
      <c r="D813" s="159" t="s">
        <v>184</v>
      </c>
      <c r="E813" s="181" t="s">
        <v>1</v>
      </c>
      <c r="F813" s="182" t="s">
        <v>950</v>
      </c>
      <c r="H813" s="181" t="s">
        <v>1</v>
      </c>
      <c r="I813" s="183"/>
      <c r="L813" s="180"/>
      <c r="M813" s="184"/>
      <c r="T813" s="185"/>
      <c r="AT813" s="181" t="s">
        <v>184</v>
      </c>
      <c r="AU813" s="181" t="s">
        <v>88</v>
      </c>
      <c r="AV813" s="15" t="s">
        <v>82</v>
      </c>
      <c r="AW813" s="15" t="s">
        <v>31</v>
      </c>
      <c r="AX813" s="15" t="s">
        <v>75</v>
      </c>
      <c r="AY813" s="181" t="s">
        <v>177</v>
      </c>
    </row>
    <row r="814" spans="2:65" s="15" customFormat="1">
      <c r="B814" s="180"/>
      <c r="D814" s="159" t="s">
        <v>184</v>
      </c>
      <c r="E814" s="181" t="s">
        <v>1</v>
      </c>
      <c r="F814" s="182" t="s">
        <v>931</v>
      </c>
      <c r="H814" s="181" t="s">
        <v>1</v>
      </c>
      <c r="I814" s="183"/>
      <c r="L814" s="180"/>
      <c r="M814" s="184"/>
      <c r="T814" s="185"/>
      <c r="AT814" s="181" t="s">
        <v>184</v>
      </c>
      <c r="AU814" s="181" t="s">
        <v>88</v>
      </c>
      <c r="AV814" s="15" t="s">
        <v>82</v>
      </c>
      <c r="AW814" s="15" t="s">
        <v>31</v>
      </c>
      <c r="AX814" s="15" t="s">
        <v>75</v>
      </c>
      <c r="AY814" s="181" t="s">
        <v>177</v>
      </c>
    </row>
    <row r="815" spans="2:65" s="12" customFormat="1">
      <c r="B815" s="158"/>
      <c r="D815" s="159" t="s">
        <v>184</v>
      </c>
      <c r="E815" s="160" t="s">
        <v>1</v>
      </c>
      <c r="F815" s="161" t="s">
        <v>1057</v>
      </c>
      <c r="H815" s="162">
        <v>156.19999999999999</v>
      </c>
      <c r="I815" s="163"/>
      <c r="L815" s="158"/>
      <c r="M815" s="164"/>
      <c r="T815" s="165"/>
      <c r="AT815" s="160" t="s">
        <v>184</v>
      </c>
      <c r="AU815" s="160" t="s">
        <v>88</v>
      </c>
      <c r="AV815" s="12" t="s">
        <v>88</v>
      </c>
      <c r="AW815" s="12" t="s">
        <v>31</v>
      </c>
      <c r="AX815" s="12" t="s">
        <v>75</v>
      </c>
      <c r="AY815" s="160" t="s">
        <v>177</v>
      </c>
    </row>
    <row r="816" spans="2:65" s="13" customFormat="1">
      <c r="B816" s="166"/>
      <c r="D816" s="159" t="s">
        <v>184</v>
      </c>
      <c r="E816" s="167" t="s">
        <v>1</v>
      </c>
      <c r="F816" s="168" t="s">
        <v>186</v>
      </c>
      <c r="H816" s="169">
        <v>156.19999999999999</v>
      </c>
      <c r="I816" s="170"/>
      <c r="L816" s="166"/>
      <c r="M816" s="171"/>
      <c r="T816" s="172"/>
      <c r="AT816" s="167" t="s">
        <v>184</v>
      </c>
      <c r="AU816" s="167" t="s">
        <v>88</v>
      </c>
      <c r="AV816" s="13" t="s">
        <v>183</v>
      </c>
      <c r="AW816" s="13" t="s">
        <v>31</v>
      </c>
      <c r="AX816" s="13" t="s">
        <v>82</v>
      </c>
      <c r="AY816" s="167" t="s">
        <v>177</v>
      </c>
    </row>
    <row r="817" spans="2:65" s="1" customFormat="1" ht="66.75" customHeight="1">
      <c r="B817" s="143"/>
      <c r="C817" s="144" t="s">
        <v>1061</v>
      </c>
      <c r="D817" s="144" t="s">
        <v>179</v>
      </c>
      <c r="E817" s="145" t="s">
        <v>1062</v>
      </c>
      <c r="F817" s="146" t="s">
        <v>1063</v>
      </c>
      <c r="G817" s="147" t="s">
        <v>205</v>
      </c>
      <c r="H817" s="148">
        <v>156.19999999999999</v>
      </c>
      <c r="I817" s="149"/>
      <c r="J817" s="150">
        <f>ROUND(I817*H817,2)</f>
        <v>0</v>
      </c>
      <c r="K817" s="151"/>
      <c r="L817" s="32"/>
      <c r="M817" s="152" t="s">
        <v>1</v>
      </c>
      <c r="N817" s="153" t="s">
        <v>41</v>
      </c>
      <c r="P817" s="154">
        <f>O817*H817</f>
        <v>0</v>
      </c>
      <c r="Q817" s="154">
        <v>0</v>
      </c>
      <c r="R817" s="154">
        <f>Q817*H817</f>
        <v>0</v>
      </c>
      <c r="S817" s="154">
        <v>0</v>
      </c>
      <c r="T817" s="155">
        <f>S817*H817</f>
        <v>0</v>
      </c>
      <c r="AR817" s="156" t="s">
        <v>183</v>
      </c>
      <c r="AT817" s="156" t="s">
        <v>179</v>
      </c>
      <c r="AU817" s="156" t="s">
        <v>88</v>
      </c>
      <c r="AY817" s="17" t="s">
        <v>177</v>
      </c>
      <c r="BE817" s="157">
        <f>IF(N817="základná",J817,0)</f>
        <v>0</v>
      </c>
      <c r="BF817" s="157">
        <f>IF(N817="znížená",J817,0)</f>
        <v>0</v>
      </c>
      <c r="BG817" s="157">
        <f>IF(N817="zákl. prenesená",J817,0)</f>
        <v>0</v>
      </c>
      <c r="BH817" s="157">
        <f>IF(N817="zníž. prenesená",J817,0)</f>
        <v>0</v>
      </c>
      <c r="BI817" s="157">
        <f>IF(N817="nulová",J817,0)</f>
        <v>0</v>
      </c>
      <c r="BJ817" s="17" t="s">
        <v>88</v>
      </c>
      <c r="BK817" s="157">
        <f>ROUND(I817*H817,2)</f>
        <v>0</v>
      </c>
      <c r="BL817" s="17" t="s">
        <v>183</v>
      </c>
      <c r="BM817" s="156" t="s">
        <v>1064</v>
      </c>
    </row>
    <row r="818" spans="2:65" s="15" customFormat="1">
      <c r="B818" s="180"/>
      <c r="D818" s="159" t="s">
        <v>184</v>
      </c>
      <c r="E818" s="181" t="s">
        <v>1</v>
      </c>
      <c r="F818" s="182" t="s">
        <v>950</v>
      </c>
      <c r="H818" s="181" t="s">
        <v>1</v>
      </c>
      <c r="I818" s="183"/>
      <c r="L818" s="180"/>
      <c r="M818" s="184"/>
      <c r="T818" s="185"/>
      <c r="AT818" s="181" t="s">
        <v>184</v>
      </c>
      <c r="AU818" s="181" t="s">
        <v>88</v>
      </c>
      <c r="AV818" s="15" t="s">
        <v>82</v>
      </c>
      <c r="AW818" s="15" t="s">
        <v>31</v>
      </c>
      <c r="AX818" s="15" t="s">
        <v>75</v>
      </c>
      <c r="AY818" s="181" t="s">
        <v>177</v>
      </c>
    </row>
    <row r="819" spans="2:65" s="15" customFormat="1">
      <c r="B819" s="180"/>
      <c r="D819" s="159" t="s">
        <v>184</v>
      </c>
      <c r="E819" s="181" t="s">
        <v>1</v>
      </c>
      <c r="F819" s="182" t="s">
        <v>931</v>
      </c>
      <c r="H819" s="181" t="s">
        <v>1</v>
      </c>
      <c r="I819" s="183"/>
      <c r="L819" s="180"/>
      <c r="M819" s="184"/>
      <c r="T819" s="185"/>
      <c r="AT819" s="181" t="s">
        <v>184</v>
      </c>
      <c r="AU819" s="181" t="s">
        <v>88</v>
      </c>
      <c r="AV819" s="15" t="s">
        <v>82</v>
      </c>
      <c r="AW819" s="15" t="s">
        <v>31</v>
      </c>
      <c r="AX819" s="15" t="s">
        <v>75</v>
      </c>
      <c r="AY819" s="181" t="s">
        <v>177</v>
      </c>
    </row>
    <row r="820" spans="2:65" s="12" customFormat="1">
      <c r="B820" s="158"/>
      <c r="D820" s="159" t="s">
        <v>184</v>
      </c>
      <c r="E820" s="160" t="s">
        <v>1</v>
      </c>
      <c r="F820" s="161" t="s">
        <v>1057</v>
      </c>
      <c r="H820" s="162">
        <v>156.19999999999999</v>
      </c>
      <c r="I820" s="163"/>
      <c r="L820" s="158"/>
      <c r="M820" s="164"/>
      <c r="T820" s="165"/>
      <c r="AT820" s="160" t="s">
        <v>184</v>
      </c>
      <c r="AU820" s="160" t="s">
        <v>88</v>
      </c>
      <c r="AV820" s="12" t="s">
        <v>88</v>
      </c>
      <c r="AW820" s="12" t="s">
        <v>31</v>
      </c>
      <c r="AX820" s="12" t="s">
        <v>75</v>
      </c>
      <c r="AY820" s="160" t="s">
        <v>177</v>
      </c>
    </row>
    <row r="821" spans="2:65" s="13" customFormat="1">
      <c r="B821" s="166"/>
      <c r="D821" s="159" t="s">
        <v>184</v>
      </c>
      <c r="E821" s="167" t="s">
        <v>1</v>
      </c>
      <c r="F821" s="168" t="s">
        <v>186</v>
      </c>
      <c r="H821" s="169">
        <v>156.19999999999999</v>
      </c>
      <c r="I821" s="170"/>
      <c r="L821" s="166"/>
      <c r="M821" s="171"/>
      <c r="T821" s="172"/>
      <c r="AT821" s="167" t="s">
        <v>184</v>
      </c>
      <c r="AU821" s="167" t="s">
        <v>88</v>
      </c>
      <c r="AV821" s="13" t="s">
        <v>183</v>
      </c>
      <c r="AW821" s="13" t="s">
        <v>31</v>
      </c>
      <c r="AX821" s="13" t="s">
        <v>82</v>
      </c>
      <c r="AY821" s="167" t="s">
        <v>177</v>
      </c>
    </row>
    <row r="822" spans="2:65" s="1" customFormat="1" ht="62.7" customHeight="1">
      <c r="B822" s="143"/>
      <c r="C822" s="144" t="s">
        <v>669</v>
      </c>
      <c r="D822" s="144" t="s">
        <v>179</v>
      </c>
      <c r="E822" s="145" t="s">
        <v>1065</v>
      </c>
      <c r="F822" s="146" t="s">
        <v>1066</v>
      </c>
      <c r="G822" s="147" t="s">
        <v>205</v>
      </c>
      <c r="H822" s="148">
        <v>156.19999999999999</v>
      </c>
      <c r="I822" s="149"/>
      <c r="J822" s="150">
        <f>ROUND(I822*H822,2)</f>
        <v>0</v>
      </c>
      <c r="K822" s="151"/>
      <c r="L822" s="32"/>
      <c r="M822" s="152" t="s">
        <v>1</v>
      </c>
      <c r="N822" s="153" t="s">
        <v>41</v>
      </c>
      <c r="P822" s="154">
        <f>O822*H822</f>
        <v>0</v>
      </c>
      <c r="Q822" s="154">
        <v>0</v>
      </c>
      <c r="R822" s="154">
        <f>Q822*H822</f>
        <v>0</v>
      </c>
      <c r="S822" s="154">
        <v>0</v>
      </c>
      <c r="T822" s="155">
        <f>S822*H822</f>
        <v>0</v>
      </c>
      <c r="AR822" s="156" t="s">
        <v>183</v>
      </c>
      <c r="AT822" s="156" t="s">
        <v>179</v>
      </c>
      <c r="AU822" s="156" t="s">
        <v>88</v>
      </c>
      <c r="AY822" s="17" t="s">
        <v>177</v>
      </c>
      <c r="BE822" s="157">
        <f>IF(N822="základná",J822,0)</f>
        <v>0</v>
      </c>
      <c r="BF822" s="157">
        <f>IF(N822="znížená",J822,0)</f>
        <v>0</v>
      </c>
      <c r="BG822" s="157">
        <f>IF(N822="zákl. prenesená",J822,0)</f>
        <v>0</v>
      </c>
      <c r="BH822" s="157">
        <f>IF(N822="zníž. prenesená",J822,0)</f>
        <v>0</v>
      </c>
      <c r="BI822" s="157">
        <f>IF(N822="nulová",J822,0)</f>
        <v>0</v>
      </c>
      <c r="BJ822" s="17" t="s">
        <v>88</v>
      </c>
      <c r="BK822" s="157">
        <f>ROUND(I822*H822,2)</f>
        <v>0</v>
      </c>
      <c r="BL822" s="17" t="s">
        <v>183</v>
      </c>
      <c r="BM822" s="156" t="s">
        <v>1067</v>
      </c>
    </row>
    <row r="823" spans="2:65" s="15" customFormat="1">
      <c r="B823" s="180"/>
      <c r="D823" s="159" t="s">
        <v>184</v>
      </c>
      <c r="E823" s="181" t="s">
        <v>1</v>
      </c>
      <c r="F823" s="182" t="s">
        <v>950</v>
      </c>
      <c r="H823" s="181" t="s">
        <v>1</v>
      </c>
      <c r="I823" s="183"/>
      <c r="L823" s="180"/>
      <c r="M823" s="184"/>
      <c r="T823" s="185"/>
      <c r="AT823" s="181" t="s">
        <v>184</v>
      </c>
      <c r="AU823" s="181" t="s">
        <v>88</v>
      </c>
      <c r="AV823" s="15" t="s">
        <v>82</v>
      </c>
      <c r="AW823" s="15" t="s">
        <v>31</v>
      </c>
      <c r="AX823" s="15" t="s">
        <v>75</v>
      </c>
      <c r="AY823" s="181" t="s">
        <v>177</v>
      </c>
    </row>
    <row r="824" spans="2:65" s="15" customFormat="1">
      <c r="B824" s="180"/>
      <c r="D824" s="159" t="s">
        <v>184</v>
      </c>
      <c r="E824" s="181" t="s">
        <v>1</v>
      </c>
      <c r="F824" s="182" t="s">
        <v>931</v>
      </c>
      <c r="H824" s="181" t="s">
        <v>1</v>
      </c>
      <c r="I824" s="183"/>
      <c r="L824" s="180"/>
      <c r="M824" s="184"/>
      <c r="T824" s="185"/>
      <c r="AT824" s="181" t="s">
        <v>184</v>
      </c>
      <c r="AU824" s="181" t="s">
        <v>88</v>
      </c>
      <c r="AV824" s="15" t="s">
        <v>82</v>
      </c>
      <c r="AW824" s="15" t="s">
        <v>31</v>
      </c>
      <c r="AX824" s="15" t="s">
        <v>75</v>
      </c>
      <c r="AY824" s="181" t="s">
        <v>177</v>
      </c>
    </row>
    <row r="825" spans="2:65" s="12" customFormat="1">
      <c r="B825" s="158"/>
      <c r="D825" s="159" t="s">
        <v>184</v>
      </c>
      <c r="E825" s="160" t="s">
        <v>1</v>
      </c>
      <c r="F825" s="161" t="s">
        <v>1057</v>
      </c>
      <c r="H825" s="162">
        <v>156.19999999999999</v>
      </c>
      <c r="I825" s="163"/>
      <c r="L825" s="158"/>
      <c r="M825" s="164"/>
      <c r="T825" s="165"/>
      <c r="AT825" s="160" t="s">
        <v>184</v>
      </c>
      <c r="AU825" s="160" t="s">
        <v>88</v>
      </c>
      <c r="AV825" s="12" t="s">
        <v>88</v>
      </c>
      <c r="AW825" s="12" t="s">
        <v>31</v>
      </c>
      <c r="AX825" s="12" t="s">
        <v>75</v>
      </c>
      <c r="AY825" s="160" t="s">
        <v>177</v>
      </c>
    </row>
    <row r="826" spans="2:65" s="13" customFormat="1">
      <c r="B826" s="166"/>
      <c r="D826" s="159" t="s">
        <v>184</v>
      </c>
      <c r="E826" s="167" t="s">
        <v>1</v>
      </c>
      <c r="F826" s="168" t="s">
        <v>186</v>
      </c>
      <c r="H826" s="169">
        <v>156.19999999999999</v>
      </c>
      <c r="I826" s="170"/>
      <c r="L826" s="166"/>
      <c r="M826" s="171"/>
      <c r="T826" s="172"/>
      <c r="AT826" s="167" t="s">
        <v>184</v>
      </c>
      <c r="AU826" s="167" t="s">
        <v>88</v>
      </c>
      <c r="AV826" s="13" t="s">
        <v>183</v>
      </c>
      <c r="AW826" s="13" t="s">
        <v>31</v>
      </c>
      <c r="AX826" s="13" t="s">
        <v>82</v>
      </c>
      <c r="AY826" s="167" t="s">
        <v>177</v>
      </c>
    </row>
    <row r="827" spans="2:65" s="1" customFormat="1" ht="37.950000000000003" customHeight="1">
      <c r="B827" s="143"/>
      <c r="C827" s="144" t="s">
        <v>1068</v>
      </c>
      <c r="D827" s="144" t="s">
        <v>179</v>
      </c>
      <c r="E827" s="145" t="s">
        <v>1069</v>
      </c>
      <c r="F827" s="146" t="s">
        <v>1070</v>
      </c>
      <c r="G827" s="147" t="s">
        <v>260</v>
      </c>
      <c r="H827" s="148">
        <v>1</v>
      </c>
      <c r="I827" s="149"/>
      <c r="J827" s="150">
        <f>ROUND(I827*H827,2)</f>
        <v>0</v>
      </c>
      <c r="K827" s="151"/>
      <c r="L827" s="32"/>
      <c r="M827" s="152" t="s">
        <v>1</v>
      </c>
      <c r="N827" s="153" t="s">
        <v>41</v>
      </c>
      <c r="P827" s="154">
        <f>O827*H827</f>
        <v>0</v>
      </c>
      <c r="Q827" s="154">
        <v>0</v>
      </c>
      <c r="R827" s="154">
        <f>Q827*H827</f>
        <v>0</v>
      </c>
      <c r="S827" s="154">
        <v>0</v>
      </c>
      <c r="T827" s="155">
        <f>S827*H827</f>
        <v>0</v>
      </c>
      <c r="AR827" s="156" t="s">
        <v>183</v>
      </c>
      <c r="AT827" s="156" t="s">
        <v>179</v>
      </c>
      <c r="AU827" s="156" t="s">
        <v>88</v>
      </c>
      <c r="AY827" s="17" t="s">
        <v>177</v>
      </c>
      <c r="BE827" s="157">
        <f>IF(N827="základná",J827,0)</f>
        <v>0</v>
      </c>
      <c r="BF827" s="157">
        <f>IF(N827="znížená",J827,0)</f>
        <v>0</v>
      </c>
      <c r="BG827" s="157">
        <f>IF(N827="zákl. prenesená",J827,0)</f>
        <v>0</v>
      </c>
      <c r="BH827" s="157">
        <f>IF(N827="zníž. prenesená",J827,0)</f>
        <v>0</v>
      </c>
      <c r="BI827" s="157">
        <f>IF(N827="nulová",J827,0)</f>
        <v>0</v>
      </c>
      <c r="BJ827" s="17" t="s">
        <v>88</v>
      </c>
      <c r="BK827" s="157">
        <f>ROUND(I827*H827,2)</f>
        <v>0</v>
      </c>
      <c r="BL827" s="17" t="s">
        <v>183</v>
      </c>
      <c r="BM827" s="156" t="s">
        <v>1071</v>
      </c>
    </row>
    <row r="828" spans="2:65" s="12" customFormat="1">
      <c r="B828" s="158"/>
      <c r="D828" s="159" t="s">
        <v>184</v>
      </c>
      <c r="E828" s="160" t="s">
        <v>1</v>
      </c>
      <c r="F828" s="161" t="s">
        <v>1072</v>
      </c>
      <c r="H828" s="162">
        <v>1</v>
      </c>
      <c r="I828" s="163"/>
      <c r="L828" s="158"/>
      <c r="M828" s="164"/>
      <c r="T828" s="165"/>
      <c r="AT828" s="160" t="s">
        <v>184</v>
      </c>
      <c r="AU828" s="160" t="s">
        <v>88</v>
      </c>
      <c r="AV828" s="12" t="s">
        <v>88</v>
      </c>
      <c r="AW828" s="12" t="s">
        <v>31</v>
      </c>
      <c r="AX828" s="12" t="s">
        <v>75</v>
      </c>
      <c r="AY828" s="160" t="s">
        <v>177</v>
      </c>
    </row>
    <row r="829" spans="2:65" s="15" customFormat="1">
      <c r="B829" s="180"/>
      <c r="D829" s="159" t="s">
        <v>184</v>
      </c>
      <c r="E829" s="181" t="s">
        <v>1</v>
      </c>
      <c r="F829" s="182" t="s">
        <v>931</v>
      </c>
      <c r="H829" s="181" t="s">
        <v>1</v>
      </c>
      <c r="I829" s="183"/>
      <c r="L829" s="180"/>
      <c r="M829" s="184"/>
      <c r="T829" s="185"/>
      <c r="AT829" s="181" t="s">
        <v>184</v>
      </c>
      <c r="AU829" s="181" t="s">
        <v>88</v>
      </c>
      <c r="AV829" s="15" t="s">
        <v>82</v>
      </c>
      <c r="AW829" s="15" t="s">
        <v>31</v>
      </c>
      <c r="AX829" s="15" t="s">
        <v>75</v>
      </c>
      <c r="AY829" s="181" t="s">
        <v>177</v>
      </c>
    </row>
    <row r="830" spans="2:65" s="13" customFormat="1">
      <c r="B830" s="166"/>
      <c r="D830" s="159" t="s">
        <v>184</v>
      </c>
      <c r="E830" s="167" t="s">
        <v>1</v>
      </c>
      <c r="F830" s="168" t="s">
        <v>186</v>
      </c>
      <c r="H830" s="169">
        <v>1</v>
      </c>
      <c r="I830" s="170"/>
      <c r="L830" s="166"/>
      <c r="M830" s="171"/>
      <c r="T830" s="172"/>
      <c r="AT830" s="167" t="s">
        <v>184</v>
      </c>
      <c r="AU830" s="167" t="s">
        <v>88</v>
      </c>
      <c r="AV830" s="13" t="s">
        <v>183</v>
      </c>
      <c r="AW830" s="13" t="s">
        <v>31</v>
      </c>
      <c r="AX830" s="13" t="s">
        <v>82</v>
      </c>
      <c r="AY830" s="167" t="s">
        <v>177</v>
      </c>
    </row>
    <row r="831" spans="2:65" s="1" customFormat="1" ht="49.2" customHeight="1">
      <c r="B831" s="143"/>
      <c r="C831" s="144" t="s">
        <v>672</v>
      </c>
      <c r="D831" s="144" t="s">
        <v>179</v>
      </c>
      <c r="E831" s="145" t="s">
        <v>1073</v>
      </c>
      <c r="F831" s="146" t="s">
        <v>1074</v>
      </c>
      <c r="G831" s="147" t="s">
        <v>260</v>
      </c>
      <c r="H831" s="148">
        <v>1</v>
      </c>
      <c r="I831" s="149"/>
      <c r="J831" s="150">
        <f>ROUND(I831*H831,2)</f>
        <v>0</v>
      </c>
      <c r="K831" s="151"/>
      <c r="L831" s="32"/>
      <c r="M831" s="152" t="s">
        <v>1</v>
      </c>
      <c r="N831" s="153" t="s">
        <v>41</v>
      </c>
      <c r="P831" s="154">
        <f>O831*H831</f>
        <v>0</v>
      </c>
      <c r="Q831" s="154">
        <v>0</v>
      </c>
      <c r="R831" s="154">
        <f>Q831*H831</f>
        <v>0</v>
      </c>
      <c r="S831" s="154">
        <v>0</v>
      </c>
      <c r="T831" s="155">
        <f>S831*H831</f>
        <v>0</v>
      </c>
      <c r="AR831" s="156" t="s">
        <v>183</v>
      </c>
      <c r="AT831" s="156" t="s">
        <v>179</v>
      </c>
      <c r="AU831" s="156" t="s">
        <v>88</v>
      </c>
      <c r="AY831" s="17" t="s">
        <v>177</v>
      </c>
      <c r="BE831" s="157">
        <f>IF(N831="základná",J831,0)</f>
        <v>0</v>
      </c>
      <c r="BF831" s="157">
        <f>IF(N831="znížená",J831,0)</f>
        <v>0</v>
      </c>
      <c r="BG831" s="157">
        <f>IF(N831="zákl. prenesená",J831,0)</f>
        <v>0</v>
      </c>
      <c r="BH831" s="157">
        <f>IF(N831="zníž. prenesená",J831,0)</f>
        <v>0</v>
      </c>
      <c r="BI831" s="157">
        <f>IF(N831="nulová",J831,0)</f>
        <v>0</v>
      </c>
      <c r="BJ831" s="17" t="s">
        <v>88</v>
      </c>
      <c r="BK831" s="157">
        <f>ROUND(I831*H831,2)</f>
        <v>0</v>
      </c>
      <c r="BL831" s="17" t="s">
        <v>183</v>
      </c>
      <c r="BM831" s="156" t="s">
        <v>1075</v>
      </c>
    </row>
    <row r="832" spans="2:65" s="12" customFormat="1">
      <c r="B832" s="158"/>
      <c r="D832" s="159" t="s">
        <v>184</v>
      </c>
      <c r="E832" s="160" t="s">
        <v>1</v>
      </c>
      <c r="F832" s="161" t="s">
        <v>1072</v>
      </c>
      <c r="H832" s="162">
        <v>1</v>
      </c>
      <c r="I832" s="163"/>
      <c r="L832" s="158"/>
      <c r="M832" s="164"/>
      <c r="T832" s="165"/>
      <c r="AT832" s="160" t="s">
        <v>184</v>
      </c>
      <c r="AU832" s="160" t="s">
        <v>88</v>
      </c>
      <c r="AV832" s="12" t="s">
        <v>88</v>
      </c>
      <c r="AW832" s="12" t="s">
        <v>31</v>
      </c>
      <c r="AX832" s="12" t="s">
        <v>75</v>
      </c>
      <c r="AY832" s="160" t="s">
        <v>177</v>
      </c>
    </row>
    <row r="833" spans="2:65" s="15" customFormat="1">
      <c r="B833" s="180"/>
      <c r="D833" s="159" t="s">
        <v>184</v>
      </c>
      <c r="E833" s="181" t="s">
        <v>1</v>
      </c>
      <c r="F833" s="182" t="s">
        <v>931</v>
      </c>
      <c r="H833" s="181" t="s">
        <v>1</v>
      </c>
      <c r="I833" s="183"/>
      <c r="L833" s="180"/>
      <c r="M833" s="184"/>
      <c r="T833" s="185"/>
      <c r="AT833" s="181" t="s">
        <v>184</v>
      </c>
      <c r="AU833" s="181" t="s">
        <v>88</v>
      </c>
      <c r="AV833" s="15" t="s">
        <v>82</v>
      </c>
      <c r="AW833" s="15" t="s">
        <v>31</v>
      </c>
      <c r="AX833" s="15" t="s">
        <v>75</v>
      </c>
      <c r="AY833" s="181" t="s">
        <v>177</v>
      </c>
    </row>
    <row r="834" spans="2:65" s="13" customFormat="1">
      <c r="B834" s="166"/>
      <c r="D834" s="159" t="s">
        <v>184</v>
      </c>
      <c r="E834" s="167" t="s">
        <v>1</v>
      </c>
      <c r="F834" s="168" t="s">
        <v>186</v>
      </c>
      <c r="H834" s="169">
        <v>1</v>
      </c>
      <c r="I834" s="170"/>
      <c r="L834" s="166"/>
      <c r="M834" s="171"/>
      <c r="T834" s="172"/>
      <c r="AT834" s="167" t="s">
        <v>184</v>
      </c>
      <c r="AU834" s="167" t="s">
        <v>88</v>
      </c>
      <c r="AV834" s="13" t="s">
        <v>183</v>
      </c>
      <c r="AW834" s="13" t="s">
        <v>31</v>
      </c>
      <c r="AX834" s="13" t="s">
        <v>82</v>
      </c>
      <c r="AY834" s="167" t="s">
        <v>177</v>
      </c>
    </row>
    <row r="835" spans="2:65" s="1" customFormat="1" ht="44.25" customHeight="1">
      <c r="B835" s="143"/>
      <c r="C835" s="144" t="s">
        <v>1076</v>
      </c>
      <c r="D835" s="144" t="s">
        <v>179</v>
      </c>
      <c r="E835" s="145" t="s">
        <v>1077</v>
      </c>
      <c r="F835" s="146" t="s">
        <v>1078</v>
      </c>
      <c r="G835" s="147" t="s">
        <v>260</v>
      </c>
      <c r="H835" s="148">
        <v>1</v>
      </c>
      <c r="I835" s="149"/>
      <c r="J835" s="150">
        <f>ROUND(I835*H835,2)</f>
        <v>0</v>
      </c>
      <c r="K835" s="151"/>
      <c r="L835" s="32"/>
      <c r="M835" s="152" t="s">
        <v>1</v>
      </c>
      <c r="N835" s="153" t="s">
        <v>41</v>
      </c>
      <c r="P835" s="154">
        <f>O835*H835</f>
        <v>0</v>
      </c>
      <c r="Q835" s="154">
        <v>0</v>
      </c>
      <c r="R835" s="154">
        <f>Q835*H835</f>
        <v>0</v>
      </c>
      <c r="S835" s="154">
        <v>0</v>
      </c>
      <c r="T835" s="155">
        <f>S835*H835</f>
        <v>0</v>
      </c>
      <c r="AR835" s="156" t="s">
        <v>183</v>
      </c>
      <c r="AT835" s="156" t="s">
        <v>179</v>
      </c>
      <c r="AU835" s="156" t="s">
        <v>88</v>
      </c>
      <c r="AY835" s="17" t="s">
        <v>177</v>
      </c>
      <c r="BE835" s="157">
        <f>IF(N835="základná",J835,0)</f>
        <v>0</v>
      </c>
      <c r="BF835" s="157">
        <f>IF(N835="znížená",J835,0)</f>
        <v>0</v>
      </c>
      <c r="BG835" s="157">
        <f>IF(N835="zákl. prenesená",J835,0)</f>
        <v>0</v>
      </c>
      <c r="BH835" s="157">
        <f>IF(N835="zníž. prenesená",J835,0)</f>
        <v>0</v>
      </c>
      <c r="BI835" s="157">
        <f>IF(N835="nulová",J835,0)</f>
        <v>0</v>
      </c>
      <c r="BJ835" s="17" t="s">
        <v>88</v>
      </c>
      <c r="BK835" s="157">
        <f>ROUND(I835*H835,2)</f>
        <v>0</v>
      </c>
      <c r="BL835" s="17" t="s">
        <v>183</v>
      </c>
      <c r="BM835" s="156" t="s">
        <v>1079</v>
      </c>
    </row>
    <row r="836" spans="2:65" s="12" customFormat="1">
      <c r="B836" s="158"/>
      <c r="D836" s="159" t="s">
        <v>184</v>
      </c>
      <c r="E836" s="160" t="s">
        <v>1</v>
      </c>
      <c r="F836" s="161" t="s">
        <v>1072</v>
      </c>
      <c r="H836" s="162">
        <v>1</v>
      </c>
      <c r="I836" s="163"/>
      <c r="L836" s="158"/>
      <c r="M836" s="164"/>
      <c r="T836" s="165"/>
      <c r="AT836" s="160" t="s">
        <v>184</v>
      </c>
      <c r="AU836" s="160" t="s">
        <v>88</v>
      </c>
      <c r="AV836" s="12" t="s">
        <v>88</v>
      </c>
      <c r="AW836" s="12" t="s">
        <v>31</v>
      </c>
      <c r="AX836" s="12" t="s">
        <v>75</v>
      </c>
      <c r="AY836" s="160" t="s">
        <v>177</v>
      </c>
    </row>
    <row r="837" spans="2:65" s="15" customFormat="1">
      <c r="B837" s="180"/>
      <c r="D837" s="159" t="s">
        <v>184</v>
      </c>
      <c r="E837" s="181" t="s">
        <v>1</v>
      </c>
      <c r="F837" s="182" t="s">
        <v>931</v>
      </c>
      <c r="H837" s="181" t="s">
        <v>1</v>
      </c>
      <c r="I837" s="183"/>
      <c r="L837" s="180"/>
      <c r="M837" s="184"/>
      <c r="T837" s="185"/>
      <c r="AT837" s="181" t="s">
        <v>184</v>
      </c>
      <c r="AU837" s="181" t="s">
        <v>88</v>
      </c>
      <c r="AV837" s="15" t="s">
        <v>82</v>
      </c>
      <c r="AW837" s="15" t="s">
        <v>31</v>
      </c>
      <c r="AX837" s="15" t="s">
        <v>75</v>
      </c>
      <c r="AY837" s="181" t="s">
        <v>177</v>
      </c>
    </row>
    <row r="838" spans="2:65" s="13" customFormat="1">
      <c r="B838" s="166"/>
      <c r="D838" s="159" t="s">
        <v>184</v>
      </c>
      <c r="E838" s="167" t="s">
        <v>1</v>
      </c>
      <c r="F838" s="168" t="s">
        <v>186</v>
      </c>
      <c r="H838" s="169">
        <v>1</v>
      </c>
      <c r="I838" s="170"/>
      <c r="L838" s="166"/>
      <c r="M838" s="171"/>
      <c r="T838" s="172"/>
      <c r="AT838" s="167" t="s">
        <v>184</v>
      </c>
      <c r="AU838" s="167" t="s">
        <v>88</v>
      </c>
      <c r="AV838" s="13" t="s">
        <v>183</v>
      </c>
      <c r="AW838" s="13" t="s">
        <v>31</v>
      </c>
      <c r="AX838" s="13" t="s">
        <v>82</v>
      </c>
      <c r="AY838" s="167" t="s">
        <v>177</v>
      </c>
    </row>
    <row r="839" spans="2:65" s="1" customFormat="1" ht="49.2" customHeight="1">
      <c r="B839" s="143"/>
      <c r="C839" s="144" t="s">
        <v>675</v>
      </c>
      <c r="D839" s="144" t="s">
        <v>179</v>
      </c>
      <c r="E839" s="145" t="s">
        <v>1080</v>
      </c>
      <c r="F839" s="146" t="s">
        <v>1081</v>
      </c>
      <c r="G839" s="147" t="s">
        <v>260</v>
      </c>
      <c r="H839" s="148">
        <v>3</v>
      </c>
      <c r="I839" s="149"/>
      <c r="J839" s="150">
        <f>ROUND(I839*H839,2)</f>
        <v>0</v>
      </c>
      <c r="K839" s="151"/>
      <c r="L839" s="32"/>
      <c r="M839" s="152" t="s">
        <v>1</v>
      </c>
      <c r="N839" s="153" t="s">
        <v>41</v>
      </c>
      <c r="P839" s="154">
        <f>O839*H839</f>
        <v>0</v>
      </c>
      <c r="Q839" s="154">
        <v>0</v>
      </c>
      <c r="R839" s="154">
        <f>Q839*H839</f>
        <v>0</v>
      </c>
      <c r="S839" s="154">
        <v>0</v>
      </c>
      <c r="T839" s="155">
        <f>S839*H839</f>
        <v>0</v>
      </c>
      <c r="AR839" s="156" t="s">
        <v>183</v>
      </c>
      <c r="AT839" s="156" t="s">
        <v>179</v>
      </c>
      <c r="AU839" s="156" t="s">
        <v>88</v>
      </c>
      <c r="AY839" s="17" t="s">
        <v>177</v>
      </c>
      <c r="BE839" s="157">
        <f>IF(N839="základná",J839,0)</f>
        <v>0</v>
      </c>
      <c r="BF839" s="157">
        <f>IF(N839="znížená",J839,0)</f>
        <v>0</v>
      </c>
      <c r="BG839" s="157">
        <f>IF(N839="zákl. prenesená",J839,0)</f>
        <v>0</v>
      </c>
      <c r="BH839" s="157">
        <f>IF(N839="zníž. prenesená",J839,0)</f>
        <v>0</v>
      </c>
      <c r="BI839" s="157">
        <f>IF(N839="nulová",J839,0)</f>
        <v>0</v>
      </c>
      <c r="BJ839" s="17" t="s">
        <v>88</v>
      </c>
      <c r="BK839" s="157">
        <f>ROUND(I839*H839,2)</f>
        <v>0</v>
      </c>
      <c r="BL839" s="17" t="s">
        <v>183</v>
      </c>
      <c r="BM839" s="156" t="s">
        <v>1082</v>
      </c>
    </row>
    <row r="840" spans="2:65" s="12" customFormat="1">
      <c r="B840" s="158"/>
      <c r="D840" s="159" t="s">
        <v>184</v>
      </c>
      <c r="E840" s="160" t="s">
        <v>1</v>
      </c>
      <c r="F840" s="161" t="s">
        <v>1083</v>
      </c>
      <c r="H840" s="162">
        <v>3</v>
      </c>
      <c r="I840" s="163"/>
      <c r="L840" s="158"/>
      <c r="M840" s="164"/>
      <c r="T840" s="165"/>
      <c r="AT840" s="160" t="s">
        <v>184</v>
      </c>
      <c r="AU840" s="160" t="s">
        <v>88</v>
      </c>
      <c r="AV840" s="12" t="s">
        <v>88</v>
      </c>
      <c r="AW840" s="12" t="s">
        <v>31</v>
      </c>
      <c r="AX840" s="12" t="s">
        <v>75</v>
      </c>
      <c r="AY840" s="160" t="s">
        <v>177</v>
      </c>
    </row>
    <row r="841" spans="2:65" s="15" customFormat="1">
      <c r="B841" s="180"/>
      <c r="D841" s="159" t="s">
        <v>184</v>
      </c>
      <c r="E841" s="181" t="s">
        <v>1</v>
      </c>
      <c r="F841" s="182" t="s">
        <v>931</v>
      </c>
      <c r="H841" s="181" t="s">
        <v>1</v>
      </c>
      <c r="I841" s="183"/>
      <c r="L841" s="180"/>
      <c r="M841" s="184"/>
      <c r="T841" s="185"/>
      <c r="AT841" s="181" t="s">
        <v>184</v>
      </c>
      <c r="AU841" s="181" t="s">
        <v>88</v>
      </c>
      <c r="AV841" s="15" t="s">
        <v>82</v>
      </c>
      <c r="AW841" s="15" t="s">
        <v>31</v>
      </c>
      <c r="AX841" s="15" t="s">
        <v>75</v>
      </c>
      <c r="AY841" s="181" t="s">
        <v>177</v>
      </c>
    </row>
    <row r="842" spans="2:65" s="13" customFormat="1">
      <c r="B842" s="166"/>
      <c r="D842" s="159" t="s">
        <v>184</v>
      </c>
      <c r="E842" s="167" t="s">
        <v>1</v>
      </c>
      <c r="F842" s="168" t="s">
        <v>186</v>
      </c>
      <c r="H842" s="169">
        <v>3</v>
      </c>
      <c r="I842" s="170"/>
      <c r="L842" s="166"/>
      <c r="M842" s="171"/>
      <c r="T842" s="172"/>
      <c r="AT842" s="167" t="s">
        <v>184</v>
      </c>
      <c r="AU842" s="167" t="s">
        <v>88</v>
      </c>
      <c r="AV842" s="13" t="s">
        <v>183</v>
      </c>
      <c r="AW842" s="13" t="s">
        <v>31</v>
      </c>
      <c r="AX842" s="13" t="s">
        <v>82</v>
      </c>
      <c r="AY842" s="167" t="s">
        <v>177</v>
      </c>
    </row>
    <row r="843" spans="2:65" s="1" customFormat="1" ht="62.7" customHeight="1">
      <c r="B843" s="143"/>
      <c r="C843" s="144" t="s">
        <v>1084</v>
      </c>
      <c r="D843" s="144" t="s">
        <v>179</v>
      </c>
      <c r="E843" s="145" t="s">
        <v>1085</v>
      </c>
      <c r="F843" s="146" t="s">
        <v>1086</v>
      </c>
      <c r="G843" s="147" t="s">
        <v>260</v>
      </c>
      <c r="H843" s="148">
        <v>3</v>
      </c>
      <c r="I843" s="149"/>
      <c r="J843" s="150">
        <f>ROUND(I843*H843,2)</f>
        <v>0</v>
      </c>
      <c r="K843" s="151"/>
      <c r="L843" s="32"/>
      <c r="M843" s="152" t="s">
        <v>1</v>
      </c>
      <c r="N843" s="153" t="s">
        <v>41</v>
      </c>
      <c r="P843" s="154">
        <f>O843*H843</f>
        <v>0</v>
      </c>
      <c r="Q843" s="154">
        <v>0</v>
      </c>
      <c r="R843" s="154">
        <f>Q843*H843</f>
        <v>0</v>
      </c>
      <c r="S843" s="154">
        <v>0</v>
      </c>
      <c r="T843" s="155">
        <f>S843*H843</f>
        <v>0</v>
      </c>
      <c r="AR843" s="156" t="s">
        <v>183</v>
      </c>
      <c r="AT843" s="156" t="s">
        <v>179</v>
      </c>
      <c r="AU843" s="156" t="s">
        <v>88</v>
      </c>
      <c r="AY843" s="17" t="s">
        <v>177</v>
      </c>
      <c r="BE843" s="157">
        <f>IF(N843="základná",J843,0)</f>
        <v>0</v>
      </c>
      <c r="BF843" s="157">
        <f>IF(N843="znížená",J843,0)</f>
        <v>0</v>
      </c>
      <c r="BG843" s="157">
        <f>IF(N843="zákl. prenesená",J843,0)</f>
        <v>0</v>
      </c>
      <c r="BH843" s="157">
        <f>IF(N843="zníž. prenesená",J843,0)</f>
        <v>0</v>
      </c>
      <c r="BI843" s="157">
        <f>IF(N843="nulová",J843,0)</f>
        <v>0</v>
      </c>
      <c r="BJ843" s="17" t="s">
        <v>88</v>
      </c>
      <c r="BK843" s="157">
        <f>ROUND(I843*H843,2)</f>
        <v>0</v>
      </c>
      <c r="BL843" s="17" t="s">
        <v>183</v>
      </c>
      <c r="BM843" s="156" t="s">
        <v>1087</v>
      </c>
    </row>
    <row r="844" spans="2:65" s="12" customFormat="1">
      <c r="B844" s="158"/>
      <c r="D844" s="159" t="s">
        <v>184</v>
      </c>
      <c r="E844" s="160" t="s">
        <v>1</v>
      </c>
      <c r="F844" s="161" t="s">
        <v>1083</v>
      </c>
      <c r="H844" s="162">
        <v>3</v>
      </c>
      <c r="I844" s="163"/>
      <c r="L844" s="158"/>
      <c r="M844" s="164"/>
      <c r="T844" s="165"/>
      <c r="AT844" s="160" t="s">
        <v>184</v>
      </c>
      <c r="AU844" s="160" t="s">
        <v>88</v>
      </c>
      <c r="AV844" s="12" t="s">
        <v>88</v>
      </c>
      <c r="AW844" s="12" t="s">
        <v>31</v>
      </c>
      <c r="AX844" s="12" t="s">
        <v>75</v>
      </c>
      <c r="AY844" s="160" t="s">
        <v>177</v>
      </c>
    </row>
    <row r="845" spans="2:65" s="15" customFormat="1">
      <c r="B845" s="180"/>
      <c r="D845" s="159" t="s">
        <v>184</v>
      </c>
      <c r="E845" s="181" t="s">
        <v>1</v>
      </c>
      <c r="F845" s="182" t="s">
        <v>931</v>
      </c>
      <c r="H845" s="181" t="s">
        <v>1</v>
      </c>
      <c r="I845" s="183"/>
      <c r="L845" s="180"/>
      <c r="M845" s="184"/>
      <c r="T845" s="185"/>
      <c r="AT845" s="181" t="s">
        <v>184</v>
      </c>
      <c r="AU845" s="181" t="s">
        <v>88</v>
      </c>
      <c r="AV845" s="15" t="s">
        <v>82</v>
      </c>
      <c r="AW845" s="15" t="s">
        <v>31</v>
      </c>
      <c r="AX845" s="15" t="s">
        <v>75</v>
      </c>
      <c r="AY845" s="181" t="s">
        <v>177</v>
      </c>
    </row>
    <row r="846" spans="2:65" s="13" customFormat="1">
      <c r="B846" s="166"/>
      <c r="D846" s="159" t="s">
        <v>184</v>
      </c>
      <c r="E846" s="167" t="s">
        <v>1</v>
      </c>
      <c r="F846" s="168" t="s">
        <v>186</v>
      </c>
      <c r="H846" s="169">
        <v>3</v>
      </c>
      <c r="I846" s="170"/>
      <c r="L846" s="166"/>
      <c r="M846" s="171"/>
      <c r="T846" s="172"/>
      <c r="AT846" s="167" t="s">
        <v>184</v>
      </c>
      <c r="AU846" s="167" t="s">
        <v>88</v>
      </c>
      <c r="AV846" s="13" t="s">
        <v>183</v>
      </c>
      <c r="AW846" s="13" t="s">
        <v>31</v>
      </c>
      <c r="AX846" s="13" t="s">
        <v>82</v>
      </c>
      <c r="AY846" s="167" t="s">
        <v>177</v>
      </c>
    </row>
    <row r="847" spans="2:65" s="1" customFormat="1" ht="55.5" customHeight="1">
      <c r="B847" s="143"/>
      <c r="C847" s="144" t="s">
        <v>679</v>
      </c>
      <c r="D847" s="144" t="s">
        <v>179</v>
      </c>
      <c r="E847" s="145" t="s">
        <v>1088</v>
      </c>
      <c r="F847" s="146" t="s">
        <v>1089</v>
      </c>
      <c r="G847" s="147" t="s">
        <v>260</v>
      </c>
      <c r="H847" s="148">
        <v>3</v>
      </c>
      <c r="I847" s="149"/>
      <c r="J847" s="150">
        <f>ROUND(I847*H847,2)</f>
        <v>0</v>
      </c>
      <c r="K847" s="151"/>
      <c r="L847" s="32"/>
      <c r="M847" s="152" t="s">
        <v>1</v>
      </c>
      <c r="N847" s="153" t="s">
        <v>41</v>
      </c>
      <c r="P847" s="154">
        <f>O847*H847</f>
        <v>0</v>
      </c>
      <c r="Q847" s="154">
        <v>0</v>
      </c>
      <c r="R847" s="154">
        <f>Q847*H847</f>
        <v>0</v>
      </c>
      <c r="S847" s="154">
        <v>0</v>
      </c>
      <c r="T847" s="155">
        <f>S847*H847</f>
        <v>0</v>
      </c>
      <c r="AR847" s="156" t="s">
        <v>183</v>
      </c>
      <c r="AT847" s="156" t="s">
        <v>179</v>
      </c>
      <c r="AU847" s="156" t="s">
        <v>88</v>
      </c>
      <c r="AY847" s="17" t="s">
        <v>177</v>
      </c>
      <c r="BE847" s="157">
        <f>IF(N847="základná",J847,0)</f>
        <v>0</v>
      </c>
      <c r="BF847" s="157">
        <f>IF(N847="znížená",J847,0)</f>
        <v>0</v>
      </c>
      <c r="BG847" s="157">
        <f>IF(N847="zákl. prenesená",J847,0)</f>
        <v>0</v>
      </c>
      <c r="BH847" s="157">
        <f>IF(N847="zníž. prenesená",J847,0)</f>
        <v>0</v>
      </c>
      <c r="BI847" s="157">
        <f>IF(N847="nulová",J847,0)</f>
        <v>0</v>
      </c>
      <c r="BJ847" s="17" t="s">
        <v>88</v>
      </c>
      <c r="BK847" s="157">
        <f>ROUND(I847*H847,2)</f>
        <v>0</v>
      </c>
      <c r="BL847" s="17" t="s">
        <v>183</v>
      </c>
      <c r="BM847" s="156" t="s">
        <v>1090</v>
      </c>
    </row>
    <row r="848" spans="2:65" s="12" customFormat="1">
      <c r="B848" s="158"/>
      <c r="D848" s="159" t="s">
        <v>184</v>
      </c>
      <c r="E848" s="160" t="s">
        <v>1</v>
      </c>
      <c r="F848" s="161" t="s">
        <v>1083</v>
      </c>
      <c r="H848" s="162">
        <v>3</v>
      </c>
      <c r="I848" s="163"/>
      <c r="L848" s="158"/>
      <c r="M848" s="164"/>
      <c r="T848" s="165"/>
      <c r="AT848" s="160" t="s">
        <v>184</v>
      </c>
      <c r="AU848" s="160" t="s">
        <v>88</v>
      </c>
      <c r="AV848" s="12" t="s">
        <v>88</v>
      </c>
      <c r="AW848" s="12" t="s">
        <v>31</v>
      </c>
      <c r="AX848" s="12" t="s">
        <v>75</v>
      </c>
      <c r="AY848" s="160" t="s">
        <v>177</v>
      </c>
    </row>
    <row r="849" spans="2:65" s="15" customFormat="1">
      <c r="B849" s="180"/>
      <c r="D849" s="159" t="s">
        <v>184</v>
      </c>
      <c r="E849" s="181" t="s">
        <v>1</v>
      </c>
      <c r="F849" s="182" t="s">
        <v>931</v>
      </c>
      <c r="H849" s="181" t="s">
        <v>1</v>
      </c>
      <c r="I849" s="183"/>
      <c r="L849" s="180"/>
      <c r="M849" s="184"/>
      <c r="T849" s="185"/>
      <c r="AT849" s="181" t="s">
        <v>184</v>
      </c>
      <c r="AU849" s="181" t="s">
        <v>88</v>
      </c>
      <c r="AV849" s="15" t="s">
        <v>82</v>
      </c>
      <c r="AW849" s="15" t="s">
        <v>31</v>
      </c>
      <c r="AX849" s="15" t="s">
        <v>75</v>
      </c>
      <c r="AY849" s="181" t="s">
        <v>177</v>
      </c>
    </row>
    <row r="850" spans="2:65" s="13" customFormat="1">
      <c r="B850" s="166"/>
      <c r="D850" s="159" t="s">
        <v>184</v>
      </c>
      <c r="E850" s="167" t="s">
        <v>1</v>
      </c>
      <c r="F850" s="168" t="s">
        <v>186</v>
      </c>
      <c r="H850" s="169">
        <v>3</v>
      </c>
      <c r="I850" s="170"/>
      <c r="L850" s="166"/>
      <c r="M850" s="171"/>
      <c r="T850" s="172"/>
      <c r="AT850" s="167" t="s">
        <v>184</v>
      </c>
      <c r="AU850" s="167" t="s">
        <v>88</v>
      </c>
      <c r="AV850" s="13" t="s">
        <v>183</v>
      </c>
      <c r="AW850" s="13" t="s">
        <v>31</v>
      </c>
      <c r="AX850" s="13" t="s">
        <v>82</v>
      </c>
      <c r="AY850" s="167" t="s">
        <v>177</v>
      </c>
    </row>
    <row r="851" spans="2:65" s="1" customFormat="1" ht="55.5" customHeight="1">
      <c r="B851" s="143"/>
      <c r="C851" s="144" t="s">
        <v>1091</v>
      </c>
      <c r="D851" s="144" t="s">
        <v>179</v>
      </c>
      <c r="E851" s="145" t="s">
        <v>1092</v>
      </c>
      <c r="F851" s="146" t="s">
        <v>1093</v>
      </c>
      <c r="G851" s="147" t="s">
        <v>260</v>
      </c>
      <c r="H851" s="148">
        <v>9</v>
      </c>
      <c r="I851" s="149"/>
      <c r="J851" s="150">
        <f>ROUND(I851*H851,2)</f>
        <v>0</v>
      </c>
      <c r="K851" s="151"/>
      <c r="L851" s="32"/>
      <c r="M851" s="152" t="s">
        <v>1</v>
      </c>
      <c r="N851" s="153" t="s">
        <v>41</v>
      </c>
      <c r="P851" s="154">
        <f>O851*H851</f>
        <v>0</v>
      </c>
      <c r="Q851" s="154">
        <v>0</v>
      </c>
      <c r="R851" s="154">
        <f>Q851*H851</f>
        <v>0</v>
      </c>
      <c r="S851" s="154">
        <v>0</v>
      </c>
      <c r="T851" s="155">
        <f>S851*H851</f>
        <v>0</v>
      </c>
      <c r="AR851" s="156" t="s">
        <v>183</v>
      </c>
      <c r="AT851" s="156" t="s">
        <v>179</v>
      </c>
      <c r="AU851" s="156" t="s">
        <v>88</v>
      </c>
      <c r="AY851" s="17" t="s">
        <v>177</v>
      </c>
      <c r="BE851" s="157">
        <f>IF(N851="základná",J851,0)</f>
        <v>0</v>
      </c>
      <c r="BF851" s="157">
        <f>IF(N851="znížená",J851,0)</f>
        <v>0</v>
      </c>
      <c r="BG851" s="157">
        <f>IF(N851="zákl. prenesená",J851,0)</f>
        <v>0</v>
      </c>
      <c r="BH851" s="157">
        <f>IF(N851="zníž. prenesená",J851,0)</f>
        <v>0</v>
      </c>
      <c r="BI851" s="157">
        <f>IF(N851="nulová",J851,0)</f>
        <v>0</v>
      </c>
      <c r="BJ851" s="17" t="s">
        <v>88</v>
      </c>
      <c r="BK851" s="157">
        <f>ROUND(I851*H851,2)</f>
        <v>0</v>
      </c>
      <c r="BL851" s="17" t="s">
        <v>183</v>
      </c>
      <c r="BM851" s="156" t="s">
        <v>1094</v>
      </c>
    </row>
    <row r="852" spans="2:65" s="12" customFormat="1">
      <c r="B852" s="158"/>
      <c r="D852" s="159" t="s">
        <v>184</v>
      </c>
      <c r="E852" s="160" t="s">
        <v>1</v>
      </c>
      <c r="F852" s="161" t="s">
        <v>1095</v>
      </c>
      <c r="H852" s="162">
        <v>9</v>
      </c>
      <c r="I852" s="163"/>
      <c r="L852" s="158"/>
      <c r="M852" s="164"/>
      <c r="T852" s="165"/>
      <c r="AT852" s="160" t="s">
        <v>184</v>
      </c>
      <c r="AU852" s="160" t="s">
        <v>88</v>
      </c>
      <c r="AV852" s="12" t="s">
        <v>88</v>
      </c>
      <c r="AW852" s="12" t="s">
        <v>31</v>
      </c>
      <c r="AX852" s="12" t="s">
        <v>75</v>
      </c>
      <c r="AY852" s="160" t="s">
        <v>177</v>
      </c>
    </row>
    <row r="853" spans="2:65" s="15" customFormat="1">
      <c r="B853" s="180"/>
      <c r="D853" s="159" t="s">
        <v>184</v>
      </c>
      <c r="E853" s="181" t="s">
        <v>1</v>
      </c>
      <c r="F853" s="182" t="s">
        <v>931</v>
      </c>
      <c r="H853" s="181" t="s">
        <v>1</v>
      </c>
      <c r="I853" s="183"/>
      <c r="L853" s="180"/>
      <c r="M853" s="184"/>
      <c r="T853" s="185"/>
      <c r="AT853" s="181" t="s">
        <v>184</v>
      </c>
      <c r="AU853" s="181" t="s">
        <v>88</v>
      </c>
      <c r="AV853" s="15" t="s">
        <v>82</v>
      </c>
      <c r="AW853" s="15" t="s">
        <v>31</v>
      </c>
      <c r="AX853" s="15" t="s">
        <v>75</v>
      </c>
      <c r="AY853" s="181" t="s">
        <v>177</v>
      </c>
    </row>
    <row r="854" spans="2:65" s="13" customFormat="1">
      <c r="B854" s="166"/>
      <c r="D854" s="159" t="s">
        <v>184</v>
      </c>
      <c r="E854" s="167" t="s">
        <v>1</v>
      </c>
      <c r="F854" s="168" t="s">
        <v>186</v>
      </c>
      <c r="H854" s="169">
        <v>9</v>
      </c>
      <c r="I854" s="170"/>
      <c r="L854" s="166"/>
      <c r="M854" s="171"/>
      <c r="T854" s="172"/>
      <c r="AT854" s="167" t="s">
        <v>184</v>
      </c>
      <c r="AU854" s="167" t="s">
        <v>88</v>
      </c>
      <c r="AV854" s="13" t="s">
        <v>183</v>
      </c>
      <c r="AW854" s="13" t="s">
        <v>31</v>
      </c>
      <c r="AX854" s="13" t="s">
        <v>82</v>
      </c>
      <c r="AY854" s="167" t="s">
        <v>177</v>
      </c>
    </row>
    <row r="855" spans="2:65" s="1" customFormat="1" ht="62.7" customHeight="1">
      <c r="B855" s="143"/>
      <c r="C855" s="144" t="s">
        <v>682</v>
      </c>
      <c r="D855" s="144" t="s">
        <v>179</v>
      </c>
      <c r="E855" s="145" t="s">
        <v>1096</v>
      </c>
      <c r="F855" s="146" t="s">
        <v>1097</v>
      </c>
      <c r="G855" s="147" t="s">
        <v>260</v>
      </c>
      <c r="H855" s="148">
        <v>9</v>
      </c>
      <c r="I855" s="149"/>
      <c r="J855" s="150">
        <f>ROUND(I855*H855,2)</f>
        <v>0</v>
      </c>
      <c r="K855" s="151"/>
      <c r="L855" s="32"/>
      <c r="M855" s="152" t="s">
        <v>1</v>
      </c>
      <c r="N855" s="153" t="s">
        <v>41</v>
      </c>
      <c r="P855" s="154">
        <f>O855*H855</f>
        <v>0</v>
      </c>
      <c r="Q855" s="154">
        <v>0</v>
      </c>
      <c r="R855" s="154">
        <f>Q855*H855</f>
        <v>0</v>
      </c>
      <c r="S855" s="154">
        <v>0</v>
      </c>
      <c r="T855" s="155">
        <f>S855*H855</f>
        <v>0</v>
      </c>
      <c r="AR855" s="156" t="s">
        <v>183</v>
      </c>
      <c r="AT855" s="156" t="s">
        <v>179</v>
      </c>
      <c r="AU855" s="156" t="s">
        <v>88</v>
      </c>
      <c r="AY855" s="17" t="s">
        <v>177</v>
      </c>
      <c r="BE855" s="157">
        <f>IF(N855="základná",J855,0)</f>
        <v>0</v>
      </c>
      <c r="BF855" s="157">
        <f>IF(N855="znížená",J855,0)</f>
        <v>0</v>
      </c>
      <c r="BG855" s="157">
        <f>IF(N855="zákl. prenesená",J855,0)</f>
        <v>0</v>
      </c>
      <c r="BH855" s="157">
        <f>IF(N855="zníž. prenesená",J855,0)</f>
        <v>0</v>
      </c>
      <c r="BI855" s="157">
        <f>IF(N855="nulová",J855,0)</f>
        <v>0</v>
      </c>
      <c r="BJ855" s="17" t="s">
        <v>88</v>
      </c>
      <c r="BK855" s="157">
        <f>ROUND(I855*H855,2)</f>
        <v>0</v>
      </c>
      <c r="BL855" s="17" t="s">
        <v>183</v>
      </c>
      <c r="BM855" s="156" t="s">
        <v>1098</v>
      </c>
    </row>
    <row r="856" spans="2:65" s="12" customFormat="1">
      <c r="B856" s="158"/>
      <c r="D856" s="159" t="s">
        <v>184</v>
      </c>
      <c r="E856" s="160" t="s">
        <v>1</v>
      </c>
      <c r="F856" s="161" t="s">
        <v>1095</v>
      </c>
      <c r="H856" s="162">
        <v>9</v>
      </c>
      <c r="I856" s="163"/>
      <c r="L856" s="158"/>
      <c r="M856" s="164"/>
      <c r="T856" s="165"/>
      <c r="AT856" s="160" t="s">
        <v>184</v>
      </c>
      <c r="AU856" s="160" t="s">
        <v>88</v>
      </c>
      <c r="AV856" s="12" t="s">
        <v>88</v>
      </c>
      <c r="AW856" s="12" t="s">
        <v>31</v>
      </c>
      <c r="AX856" s="12" t="s">
        <v>75</v>
      </c>
      <c r="AY856" s="160" t="s">
        <v>177</v>
      </c>
    </row>
    <row r="857" spans="2:65" s="15" customFormat="1">
      <c r="B857" s="180"/>
      <c r="D857" s="159" t="s">
        <v>184</v>
      </c>
      <c r="E857" s="181" t="s">
        <v>1</v>
      </c>
      <c r="F857" s="182" t="s">
        <v>931</v>
      </c>
      <c r="H857" s="181" t="s">
        <v>1</v>
      </c>
      <c r="I857" s="183"/>
      <c r="L857" s="180"/>
      <c r="M857" s="184"/>
      <c r="T857" s="185"/>
      <c r="AT857" s="181" t="s">
        <v>184</v>
      </c>
      <c r="AU857" s="181" t="s">
        <v>88</v>
      </c>
      <c r="AV857" s="15" t="s">
        <v>82</v>
      </c>
      <c r="AW857" s="15" t="s">
        <v>31</v>
      </c>
      <c r="AX857" s="15" t="s">
        <v>75</v>
      </c>
      <c r="AY857" s="181" t="s">
        <v>177</v>
      </c>
    </row>
    <row r="858" spans="2:65" s="13" customFormat="1">
      <c r="B858" s="166"/>
      <c r="D858" s="159" t="s">
        <v>184</v>
      </c>
      <c r="E858" s="167" t="s">
        <v>1</v>
      </c>
      <c r="F858" s="168" t="s">
        <v>186</v>
      </c>
      <c r="H858" s="169">
        <v>9</v>
      </c>
      <c r="I858" s="170"/>
      <c r="L858" s="166"/>
      <c r="M858" s="171"/>
      <c r="T858" s="172"/>
      <c r="AT858" s="167" t="s">
        <v>184</v>
      </c>
      <c r="AU858" s="167" t="s">
        <v>88</v>
      </c>
      <c r="AV858" s="13" t="s">
        <v>183</v>
      </c>
      <c r="AW858" s="13" t="s">
        <v>31</v>
      </c>
      <c r="AX858" s="13" t="s">
        <v>82</v>
      </c>
      <c r="AY858" s="167" t="s">
        <v>177</v>
      </c>
    </row>
    <row r="859" spans="2:65" s="1" customFormat="1" ht="62.7" customHeight="1">
      <c r="B859" s="143"/>
      <c r="C859" s="144" t="s">
        <v>1099</v>
      </c>
      <c r="D859" s="144" t="s">
        <v>179</v>
      </c>
      <c r="E859" s="145" t="s">
        <v>1100</v>
      </c>
      <c r="F859" s="146" t="s">
        <v>1101</v>
      </c>
      <c r="G859" s="147" t="s">
        <v>260</v>
      </c>
      <c r="H859" s="148">
        <v>9</v>
      </c>
      <c r="I859" s="149"/>
      <c r="J859" s="150">
        <f>ROUND(I859*H859,2)</f>
        <v>0</v>
      </c>
      <c r="K859" s="151"/>
      <c r="L859" s="32"/>
      <c r="M859" s="152" t="s">
        <v>1</v>
      </c>
      <c r="N859" s="153" t="s">
        <v>41</v>
      </c>
      <c r="P859" s="154">
        <f>O859*H859</f>
        <v>0</v>
      </c>
      <c r="Q859" s="154">
        <v>0</v>
      </c>
      <c r="R859" s="154">
        <f>Q859*H859</f>
        <v>0</v>
      </c>
      <c r="S859" s="154">
        <v>0</v>
      </c>
      <c r="T859" s="155">
        <f>S859*H859</f>
        <v>0</v>
      </c>
      <c r="AR859" s="156" t="s">
        <v>183</v>
      </c>
      <c r="AT859" s="156" t="s">
        <v>179</v>
      </c>
      <c r="AU859" s="156" t="s">
        <v>88</v>
      </c>
      <c r="AY859" s="17" t="s">
        <v>177</v>
      </c>
      <c r="BE859" s="157">
        <f>IF(N859="základná",J859,0)</f>
        <v>0</v>
      </c>
      <c r="BF859" s="157">
        <f>IF(N859="znížená",J859,0)</f>
        <v>0</v>
      </c>
      <c r="BG859" s="157">
        <f>IF(N859="zákl. prenesená",J859,0)</f>
        <v>0</v>
      </c>
      <c r="BH859" s="157">
        <f>IF(N859="zníž. prenesená",J859,0)</f>
        <v>0</v>
      </c>
      <c r="BI859" s="157">
        <f>IF(N859="nulová",J859,0)</f>
        <v>0</v>
      </c>
      <c r="BJ859" s="17" t="s">
        <v>88</v>
      </c>
      <c r="BK859" s="157">
        <f>ROUND(I859*H859,2)</f>
        <v>0</v>
      </c>
      <c r="BL859" s="17" t="s">
        <v>183</v>
      </c>
      <c r="BM859" s="156" t="s">
        <v>1102</v>
      </c>
    </row>
    <row r="860" spans="2:65" s="12" customFormat="1">
      <c r="B860" s="158"/>
      <c r="D860" s="159" t="s">
        <v>184</v>
      </c>
      <c r="E860" s="160" t="s">
        <v>1</v>
      </c>
      <c r="F860" s="161" t="s">
        <v>1095</v>
      </c>
      <c r="H860" s="162">
        <v>9</v>
      </c>
      <c r="I860" s="163"/>
      <c r="L860" s="158"/>
      <c r="M860" s="164"/>
      <c r="T860" s="165"/>
      <c r="AT860" s="160" t="s">
        <v>184</v>
      </c>
      <c r="AU860" s="160" t="s">
        <v>88</v>
      </c>
      <c r="AV860" s="12" t="s">
        <v>88</v>
      </c>
      <c r="AW860" s="12" t="s">
        <v>31</v>
      </c>
      <c r="AX860" s="12" t="s">
        <v>75</v>
      </c>
      <c r="AY860" s="160" t="s">
        <v>177</v>
      </c>
    </row>
    <row r="861" spans="2:65" s="15" customFormat="1">
      <c r="B861" s="180"/>
      <c r="D861" s="159" t="s">
        <v>184</v>
      </c>
      <c r="E861" s="181" t="s">
        <v>1</v>
      </c>
      <c r="F861" s="182" t="s">
        <v>931</v>
      </c>
      <c r="H861" s="181" t="s">
        <v>1</v>
      </c>
      <c r="I861" s="183"/>
      <c r="L861" s="180"/>
      <c r="M861" s="184"/>
      <c r="T861" s="185"/>
      <c r="AT861" s="181" t="s">
        <v>184</v>
      </c>
      <c r="AU861" s="181" t="s">
        <v>88</v>
      </c>
      <c r="AV861" s="15" t="s">
        <v>82</v>
      </c>
      <c r="AW861" s="15" t="s">
        <v>31</v>
      </c>
      <c r="AX861" s="15" t="s">
        <v>75</v>
      </c>
      <c r="AY861" s="181" t="s">
        <v>177</v>
      </c>
    </row>
    <row r="862" spans="2:65" s="13" customFormat="1">
      <c r="B862" s="166"/>
      <c r="D862" s="159" t="s">
        <v>184</v>
      </c>
      <c r="E862" s="167" t="s">
        <v>1</v>
      </c>
      <c r="F862" s="168" t="s">
        <v>186</v>
      </c>
      <c r="H862" s="169">
        <v>9</v>
      </c>
      <c r="I862" s="170"/>
      <c r="L862" s="166"/>
      <c r="M862" s="171"/>
      <c r="T862" s="172"/>
      <c r="AT862" s="167" t="s">
        <v>184</v>
      </c>
      <c r="AU862" s="167" t="s">
        <v>88</v>
      </c>
      <c r="AV862" s="13" t="s">
        <v>183</v>
      </c>
      <c r="AW862" s="13" t="s">
        <v>31</v>
      </c>
      <c r="AX862" s="13" t="s">
        <v>82</v>
      </c>
      <c r="AY862" s="167" t="s">
        <v>177</v>
      </c>
    </row>
    <row r="863" spans="2:65" s="1" customFormat="1" ht="55.5" customHeight="1">
      <c r="B863" s="143"/>
      <c r="C863" s="144" t="s">
        <v>687</v>
      </c>
      <c r="D863" s="144" t="s">
        <v>179</v>
      </c>
      <c r="E863" s="145" t="s">
        <v>1103</v>
      </c>
      <c r="F863" s="146" t="s">
        <v>1104</v>
      </c>
      <c r="G863" s="147" t="s">
        <v>260</v>
      </c>
      <c r="H863" s="148">
        <v>1</v>
      </c>
      <c r="I863" s="149"/>
      <c r="J863" s="150">
        <f>ROUND(I863*H863,2)</f>
        <v>0</v>
      </c>
      <c r="K863" s="151"/>
      <c r="L863" s="32"/>
      <c r="M863" s="152" t="s">
        <v>1</v>
      </c>
      <c r="N863" s="153" t="s">
        <v>41</v>
      </c>
      <c r="P863" s="154">
        <f>O863*H863</f>
        <v>0</v>
      </c>
      <c r="Q863" s="154">
        <v>0</v>
      </c>
      <c r="R863" s="154">
        <f>Q863*H863</f>
        <v>0</v>
      </c>
      <c r="S863" s="154">
        <v>0</v>
      </c>
      <c r="T863" s="155">
        <f>S863*H863</f>
        <v>0</v>
      </c>
      <c r="AR863" s="156" t="s">
        <v>183</v>
      </c>
      <c r="AT863" s="156" t="s">
        <v>179</v>
      </c>
      <c r="AU863" s="156" t="s">
        <v>88</v>
      </c>
      <c r="AY863" s="17" t="s">
        <v>177</v>
      </c>
      <c r="BE863" s="157">
        <f>IF(N863="základná",J863,0)</f>
        <v>0</v>
      </c>
      <c r="BF863" s="157">
        <f>IF(N863="znížená",J863,0)</f>
        <v>0</v>
      </c>
      <c r="BG863" s="157">
        <f>IF(N863="zákl. prenesená",J863,0)</f>
        <v>0</v>
      </c>
      <c r="BH863" s="157">
        <f>IF(N863="zníž. prenesená",J863,0)</f>
        <v>0</v>
      </c>
      <c r="BI863" s="157">
        <f>IF(N863="nulová",J863,0)</f>
        <v>0</v>
      </c>
      <c r="BJ863" s="17" t="s">
        <v>88</v>
      </c>
      <c r="BK863" s="157">
        <f>ROUND(I863*H863,2)</f>
        <v>0</v>
      </c>
      <c r="BL863" s="17" t="s">
        <v>183</v>
      </c>
      <c r="BM863" s="156" t="s">
        <v>1105</v>
      </c>
    </row>
    <row r="864" spans="2:65" s="12" customFormat="1">
      <c r="B864" s="158"/>
      <c r="D864" s="159" t="s">
        <v>184</v>
      </c>
      <c r="E864" s="160" t="s">
        <v>1</v>
      </c>
      <c r="F864" s="161" t="s">
        <v>1106</v>
      </c>
      <c r="H864" s="162">
        <v>1</v>
      </c>
      <c r="I864" s="163"/>
      <c r="L864" s="158"/>
      <c r="M864" s="164"/>
      <c r="T864" s="165"/>
      <c r="AT864" s="160" t="s">
        <v>184</v>
      </c>
      <c r="AU864" s="160" t="s">
        <v>88</v>
      </c>
      <c r="AV864" s="12" t="s">
        <v>88</v>
      </c>
      <c r="AW864" s="12" t="s">
        <v>31</v>
      </c>
      <c r="AX864" s="12" t="s">
        <v>75</v>
      </c>
      <c r="AY864" s="160" t="s">
        <v>177</v>
      </c>
    </row>
    <row r="865" spans="2:65" s="15" customFormat="1">
      <c r="B865" s="180"/>
      <c r="D865" s="159" t="s">
        <v>184</v>
      </c>
      <c r="E865" s="181" t="s">
        <v>1</v>
      </c>
      <c r="F865" s="182" t="s">
        <v>931</v>
      </c>
      <c r="H865" s="181" t="s">
        <v>1</v>
      </c>
      <c r="I865" s="183"/>
      <c r="L865" s="180"/>
      <c r="M865" s="184"/>
      <c r="T865" s="185"/>
      <c r="AT865" s="181" t="s">
        <v>184</v>
      </c>
      <c r="AU865" s="181" t="s">
        <v>88</v>
      </c>
      <c r="AV865" s="15" t="s">
        <v>82</v>
      </c>
      <c r="AW865" s="15" t="s">
        <v>31</v>
      </c>
      <c r="AX865" s="15" t="s">
        <v>75</v>
      </c>
      <c r="AY865" s="181" t="s">
        <v>177</v>
      </c>
    </row>
    <row r="866" spans="2:65" s="13" customFormat="1">
      <c r="B866" s="166"/>
      <c r="D866" s="159" t="s">
        <v>184</v>
      </c>
      <c r="E866" s="167" t="s">
        <v>1</v>
      </c>
      <c r="F866" s="168" t="s">
        <v>186</v>
      </c>
      <c r="H866" s="169">
        <v>1</v>
      </c>
      <c r="I866" s="170"/>
      <c r="L866" s="166"/>
      <c r="M866" s="171"/>
      <c r="T866" s="172"/>
      <c r="AT866" s="167" t="s">
        <v>184</v>
      </c>
      <c r="AU866" s="167" t="s">
        <v>88</v>
      </c>
      <c r="AV866" s="13" t="s">
        <v>183</v>
      </c>
      <c r="AW866" s="13" t="s">
        <v>31</v>
      </c>
      <c r="AX866" s="13" t="s">
        <v>82</v>
      </c>
      <c r="AY866" s="167" t="s">
        <v>177</v>
      </c>
    </row>
    <row r="867" spans="2:65" s="1" customFormat="1" ht="62.7" customHeight="1">
      <c r="B867" s="143"/>
      <c r="C867" s="144" t="s">
        <v>1107</v>
      </c>
      <c r="D867" s="144" t="s">
        <v>179</v>
      </c>
      <c r="E867" s="145" t="s">
        <v>1108</v>
      </c>
      <c r="F867" s="146" t="s">
        <v>1109</v>
      </c>
      <c r="G867" s="147" t="s">
        <v>260</v>
      </c>
      <c r="H867" s="148">
        <v>1</v>
      </c>
      <c r="I867" s="149"/>
      <c r="J867" s="150">
        <f>ROUND(I867*H867,2)</f>
        <v>0</v>
      </c>
      <c r="K867" s="151"/>
      <c r="L867" s="32"/>
      <c r="M867" s="152" t="s">
        <v>1</v>
      </c>
      <c r="N867" s="153" t="s">
        <v>41</v>
      </c>
      <c r="P867" s="154">
        <f>O867*H867</f>
        <v>0</v>
      </c>
      <c r="Q867" s="154">
        <v>0</v>
      </c>
      <c r="R867" s="154">
        <f>Q867*H867</f>
        <v>0</v>
      </c>
      <c r="S867" s="154">
        <v>0</v>
      </c>
      <c r="T867" s="155">
        <f>S867*H867</f>
        <v>0</v>
      </c>
      <c r="AR867" s="156" t="s">
        <v>183</v>
      </c>
      <c r="AT867" s="156" t="s">
        <v>179</v>
      </c>
      <c r="AU867" s="156" t="s">
        <v>88</v>
      </c>
      <c r="AY867" s="17" t="s">
        <v>177</v>
      </c>
      <c r="BE867" s="157">
        <f>IF(N867="základná",J867,0)</f>
        <v>0</v>
      </c>
      <c r="BF867" s="157">
        <f>IF(N867="znížená",J867,0)</f>
        <v>0</v>
      </c>
      <c r="BG867" s="157">
        <f>IF(N867="zákl. prenesená",J867,0)</f>
        <v>0</v>
      </c>
      <c r="BH867" s="157">
        <f>IF(N867="zníž. prenesená",J867,0)</f>
        <v>0</v>
      </c>
      <c r="BI867" s="157">
        <f>IF(N867="nulová",J867,0)</f>
        <v>0</v>
      </c>
      <c r="BJ867" s="17" t="s">
        <v>88</v>
      </c>
      <c r="BK867" s="157">
        <f>ROUND(I867*H867,2)</f>
        <v>0</v>
      </c>
      <c r="BL867" s="17" t="s">
        <v>183</v>
      </c>
      <c r="BM867" s="156" t="s">
        <v>1110</v>
      </c>
    </row>
    <row r="868" spans="2:65" s="12" customFormat="1">
      <c r="B868" s="158"/>
      <c r="D868" s="159" t="s">
        <v>184</v>
      </c>
      <c r="E868" s="160" t="s">
        <v>1</v>
      </c>
      <c r="F868" s="161" t="s">
        <v>1106</v>
      </c>
      <c r="H868" s="162">
        <v>1</v>
      </c>
      <c r="I868" s="163"/>
      <c r="L868" s="158"/>
      <c r="M868" s="164"/>
      <c r="T868" s="165"/>
      <c r="AT868" s="160" t="s">
        <v>184</v>
      </c>
      <c r="AU868" s="160" t="s">
        <v>88</v>
      </c>
      <c r="AV868" s="12" t="s">
        <v>88</v>
      </c>
      <c r="AW868" s="12" t="s">
        <v>31</v>
      </c>
      <c r="AX868" s="12" t="s">
        <v>75</v>
      </c>
      <c r="AY868" s="160" t="s">
        <v>177</v>
      </c>
    </row>
    <row r="869" spans="2:65" s="15" customFormat="1">
      <c r="B869" s="180"/>
      <c r="D869" s="159" t="s">
        <v>184</v>
      </c>
      <c r="E869" s="181" t="s">
        <v>1</v>
      </c>
      <c r="F869" s="182" t="s">
        <v>931</v>
      </c>
      <c r="H869" s="181" t="s">
        <v>1</v>
      </c>
      <c r="I869" s="183"/>
      <c r="L869" s="180"/>
      <c r="M869" s="184"/>
      <c r="T869" s="185"/>
      <c r="AT869" s="181" t="s">
        <v>184</v>
      </c>
      <c r="AU869" s="181" t="s">
        <v>88</v>
      </c>
      <c r="AV869" s="15" t="s">
        <v>82</v>
      </c>
      <c r="AW869" s="15" t="s">
        <v>31</v>
      </c>
      <c r="AX869" s="15" t="s">
        <v>75</v>
      </c>
      <c r="AY869" s="181" t="s">
        <v>177</v>
      </c>
    </row>
    <row r="870" spans="2:65" s="13" customFormat="1">
      <c r="B870" s="166"/>
      <c r="D870" s="159" t="s">
        <v>184</v>
      </c>
      <c r="E870" s="167" t="s">
        <v>1</v>
      </c>
      <c r="F870" s="168" t="s">
        <v>186</v>
      </c>
      <c r="H870" s="169">
        <v>1</v>
      </c>
      <c r="I870" s="170"/>
      <c r="L870" s="166"/>
      <c r="M870" s="171"/>
      <c r="T870" s="172"/>
      <c r="AT870" s="167" t="s">
        <v>184</v>
      </c>
      <c r="AU870" s="167" t="s">
        <v>88</v>
      </c>
      <c r="AV870" s="13" t="s">
        <v>183</v>
      </c>
      <c r="AW870" s="13" t="s">
        <v>31</v>
      </c>
      <c r="AX870" s="13" t="s">
        <v>82</v>
      </c>
      <c r="AY870" s="167" t="s">
        <v>177</v>
      </c>
    </row>
    <row r="871" spans="2:65" s="1" customFormat="1" ht="55.5" customHeight="1">
      <c r="B871" s="143"/>
      <c r="C871" s="144" t="s">
        <v>689</v>
      </c>
      <c r="D871" s="144" t="s">
        <v>179</v>
      </c>
      <c r="E871" s="145" t="s">
        <v>1111</v>
      </c>
      <c r="F871" s="146" t="s">
        <v>1112</v>
      </c>
      <c r="G871" s="147" t="s">
        <v>260</v>
      </c>
      <c r="H871" s="148">
        <v>1</v>
      </c>
      <c r="I871" s="149"/>
      <c r="J871" s="150">
        <f>ROUND(I871*H871,2)</f>
        <v>0</v>
      </c>
      <c r="K871" s="151"/>
      <c r="L871" s="32"/>
      <c r="M871" s="152" t="s">
        <v>1</v>
      </c>
      <c r="N871" s="153" t="s">
        <v>41</v>
      </c>
      <c r="P871" s="154">
        <f>O871*H871</f>
        <v>0</v>
      </c>
      <c r="Q871" s="154">
        <v>0</v>
      </c>
      <c r="R871" s="154">
        <f>Q871*H871</f>
        <v>0</v>
      </c>
      <c r="S871" s="154">
        <v>0</v>
      </c>
      <c r="T871" s="155">
        <f>S871*H871</f>
        <v>0</v>
      </c>
      <c r="AR871" s="156" t="s">
        <v>183</v>
      </c>
      <c r="AT871" s="156" t="s">
        <v>179</v>
      </c>
      <c r="AU871" s="156" t="s">
        <v>88</v>
      </c>
      <c r="AY871" s="17" t="s">
        <v>177</v>
      </c>
      <c r="BE871" s="157">
        <f>IF(N871="základná",J871,0)</f>
        <v>0</v>
      </c>
      <c r="BF871" s="157">
        <f>IF(N871="znížená",J871,0)</f>
        <v>0</v>
      </c>
      <c r="BG871" s="157">
        <f>IF(N871="zákl. prenesená",J871,0)</f>
        <v>0</v>
      </c>
      <c r="BH871" s="157">
        <f>IF(N871="zníž. prenesená",J871,0)</f>
        <v>0</v>
      </c>
      <c r="BI871" s="157">
        <f>IF(N871="nulová",J871,0)</f>
        <v>0</v>
      </c>
      <c r="BJ871" s="17" t="s">
        <v>88</v>
      </c>
      <c r="BK871" s="157">
        <f>ROUND(I871*H871,2)</f>
        <v>0</v>
      </c>
      <c r="BL871" s="17" t="s">
        <v>183</v>
      </c>
      <c r="BM871" s="156" t="s">
        <v>1113</v>
      </c>
    </row>
    <row r="872" spans="2:65" s="12" customFormat="1">
      <c r="B872" s="158"/>
      <c r="D872" s="159" t="s">
        <v>184</v>
      </c>
      <c r="E872" s="160" t="s">
        <v>1</v>
      </c>
      <c r="F872" s="161" t="s">
        <v>1106</v>
      </c>
      <c r="H872" s="162">
        <v>1</v>
      </c>
      <c r="I872" s="163"/>
      <c r="L872" s="158"/>
      <c r="M872" s="164"/>
      <c r="T872" s="165"/>
      <c r="AT872" s="160" t="s">
        <v>184</v>
      </c>
      <c r="AU872" s="160" t="s">
        <v>88</v>
      </c>
      <c r="AV872" s="12" t="s">
        <v>88</v>
      </c>
      <c r="AW872" s="12" t="s">
        <v>31</v>
      </c>
      <c r="AX872" s="12" t="s">
        <v>75</v>
      </c>
      <c r="AY872" s="160" t="s">
        <v>177</v>
      </c>
    </row>
    <row r="873" spans="2:65" s="15" customFormat="1">
      <c r="B873" s="180"/>
      <c r="D873" s="159" t="s">
        <v>184</v>
      </c>
      <c r="E873" s="181" t="s">
        <v>1</v>
      </c>
      <c r="F873" s="182" t="s">
        <v>931</v>
      </c>
      <c r="H873" s="181" t="s">
        <v>1</v>
      </c>
      <c r="I873" s="183"/>
      <c r="L873" s="180"/>
      <c r="M873" s="184"/>
      <c r="T873" s="185"/>
      <c r="AT873" s="181" t="s">
        <v>184</v>
      </c>
      <c r="AU873" s="181" t="s">
        <v>88</v>
      </c>
      <c r="AV873" s="15" t="s">
        <v>82</v>
      </c>
      <c r="AW873" s="15" t="s">
        <v>31</v>
      </c>
      <c r="AX873" s="15" t="s">
        <v>75</v>
      </c>
      <c r="AY873" s="181" t="s">
        <v>177</v>
      </c>
    </row>
    <row r="874" spans="2:65" s="13" customFormat="1">
      <c r="B874" s="166"/>
      <c r="D874" s="159" t="s">
        <v>184</v>
      </c>
      <c r="E874" s="167" t="s">
        <v>1</v>
      </c>
      <c r="F874" s="168" t="s">
        <v>186</v>
      </c>
      <c r="H874" s="169">
        <v>1</v>
      </c>
      <c r="I874" s="170"/>
      <c r="L874" s="166"/>
      <c r="M874" s="171"/>
      <c r="T874" s="172"/>
      <c r="AT874" s="167" t="s">
        <v>184</v>
      </c>
      <c r="AU874" s="167" t="s">
        <v>88</v>
      </c>
      <c r="AV874" s="13" t="s">
        <v>183</v>
      </c>
      <c r="AW874" s="13" t="s">
        <v>31</v>
      </c>
      <c r="AX874" s="13" t="s">
        <v>82</v>
      </c>
      <c r="AY874" s="167" t="s">
        <v>177</v>
      </c>
    </row>
    <row r="875" spans="2:65" s="1" customFormat="1" ht="44.25" customHeight="1">
      <c r="B875" s="143"/>
      <c r="C875" s="144" t="s">
        <v>1114</v>
      </c>
      <c r="D875" s="144" t="s">
        <v>179</v>
      </c>
      <c r="E875" s="145" t="s">
        <v>1115</v>
      </c>
      <c r="F875" s="146" t="s">
        <v>1116</v>
      </c>
      <c r="G875" s="147" t="s">
        <v>260</v>
      </c>
      <c r="H875" s="148">
        <v>1</v>
      </c>
      <c r="I875" s="149"/>
      <c r="J875" s="150">
        <f>ROUND(I875*H875,2)</f>
        <v>0</v>
      </c>
      <c r="K875" s="151"/>
      <c r="L875" s="32"/>
      <c r="M875" s="152" t="s">
        <v>1</v>
      </c>
      <c r="N875" s="153" t="s">
        <v>41</v>
      </c>
      <c r="P875" s="154">
        <f>O875*H875</f>
        <v>0</v>
      </c>
      <c r="Q875" s="154">
        <v>0</v>
      </c>
      <c r="R875" s="154">
        <f>Q875*H875</f>
        <v>0</v>
      </c>
      <c r="S875" s="154">
        <v>0</v>
      </c>
      <c r="T875" s="155">
        <f>S875*H875</f>
        <v>0</v>
      </c>
      <c r="AR875" s="156" t="s">
        <v>183</v>
      </c>
      <c r="AT875" s="156" t="s">
        <v>179</v>
      </c>
      <c r="AU875" s="156" t="s">
        <v>88</v>
      </c>
      <c r="AY875" s="17" t="s">
        <v>177</v>
      </c>
      <c r="BE875" s="157">
        <f>IF(N875="základná",J875,0)</f>
        <v>0</v>
      </c>
      <c r="BF875" s="157">
        <f>IF(N875="znížená",J875,0)</f>
        <v>0</v>
      </c>
      <c r="BG875" s="157">
        <f>IF(N875="zákl. prenesená",J875,0)</f>
        <v>0</v>
      </c>
      <c r="BH875" s="157">
        <f>IF(N875="zníž. prenesená",J875,0)</f>
        <v>0</v>
      </c>
      <c r="BI875" s="157">
        <f>IF(N875="nulová",J875,0)</f>
        <v>0</v>
      </c>
      <c r="BJ875" s="17" t="s">
        <v>88</v>
      </c>
      <c r="BK875" s="157">
        <f>ROUND(I875*H875,2)</f>
        <v>0</v>
      </c>
      <c r="BL875" s="17" t="s">
        <v>183</v>
      </c>
      <c r="BM875" s="156" t="s">
        <v>1117</v>
      </c>
    </row>
    <row r="876" spans="2:65" s="12" customFormat="1">
      <c r="B876" s="158"/>
      <c r="D876" s="159" t="s">
        <v>184</v>
      </c>
      <c r="E876" s="160" t="s">
        <v>1</v>
      </c>
      <c r="F876" s="161" t="s">
        <v>1118</v>
      </c>
      <c r="H876" s="162">
        <v>1</v>
      </c>
      <c r="I876" s="163"/>
      <c r="L876" s="158"/>
      <c r="M876" s="164"/>
      <c r="T876" s="165"/>
      <c r="AT876" s="160" t="s">
        <v>184</v>
      </c>
      <c r="AU876" s="160" t="s">
        <v>88</v>
      </c>
      <c r="AV876" s="12" t="s">
        <v>88</v>
      </c>
      <c r="AW876" s="12" t="s">
        <v>31</v>
      </c>
      <c r="AX876" s="12" t="s">
        <v>75</v>
      </c>
      <c r="AY876" s="160" t="s">
        <v>177</v>
      </c>
    </row>
    <row r="877" spans="2:65" s="15" customFormat="1">
      <c r="B877" s="180"/>
      <c r="D877" s="159" t="s">
        <v>184</v>
      </c>
      <c r="E877" s="181" t="s">
        <v>1</v>
      </c>
      <c r="F877" s="182" t="s">
        <v>931</v>
      </c>
      <c r="H877" s="181" t="s">
        <v>1</v>
      </c>
      <c r="I877" s="183"/>
      <c r="L877" s="180"/>
      <c r="M877" s="184"/>
      <c r="T877" s="185"/>
      <c r="AT877" s="181" t="s">
        <v>184</v>
      </c>
      <c r="AU877" s="181" t="s">
        <v>88</v>
      </c>
      <c r="AV877" s="15" t="s">
        <v>82</v>
      </c>
      <c r="AW877" s="15" t="s">
        <v>31</v>
      </c>
      <c r="AX877" s="15" t="s">
        <v>75</v>
      </c>
      <c r="AY877" s="181" t="s">
        <v>177</v>
      </c>
    </row>
    <row r="878" spans="2:65" s="13" customFormat="1">
      <c r="B878" s="166"/>
      <c r="D878" s="159" t="s">
        <v>184</v>
      </c>
      <c r="E878" s="167" t="s">
        <v>1</v>
      </c>
      <c r="F878" s="168" t="s">
        <v>186</v>
      </c>
      <c r="H878" s="169">
        <v>1</v>
      </c>
      <c r="I878" s="170"/>
      <c r="L878" s="166"/>
      <c r="M878" s="171"/>
      <c r="T878" s="172"/>
      <c r="AT878" s="167" t="s">
        <v>184</v>
      </c>
      <c r="AU878" s="167" t="s">
        <v>88</v>
      </c>
      <c r="AV878" s="13" t="s">
        <v>183</v>
      </c>
      <c r="AW878" s="13" t="s">
        <v>31</v>
      </c>
      <c r="AX878" s="13" t="s">
        <v>82</v>
      </c>
      <c r="AY878" s="167" t="s">
        <v>177</v>
      </c>
    </row>
    <row r="879" spans="2:65" s="1" customFormat="1" ht="49.2" customHeight="1">
      <c r="B879" s="143"/>
      <c r="C879" s="144" t="s">
        <v>693</v>
      </c>
      <c r="D879" s="144" t="s">
        <v>179</v>
      </c>
      <c r="E879" s="145" t="s">
        <v>1119</v>
      </c>
      <c r="F879" s="146" t="s">
        <v>1120</v>
      </c>
      <c r="G879" s="147" t="s">
        <v>260</v>
      </c>
      <c r="H879" s="148">
        <v>1</v>
      </c>
      <c r="I879" s="149"/>
      <c r="J879" s="150">
        <f>ROUND(I879*H879,2)</f>
        <v>0</v>
      </c>
      <c r="K879" s="151"/>
      <c r="L879" s="32"/>
      <c r="M879" s="152" t="s">
        <v>1</v>
      </c>
      <c r="N879" s="153" t="s">
        <v>41</v>
      </c>
      <c r="P879" s="154">
        <f>O879*H879</f>
        <v>0</v>
      </c>
      <c r="Q879" s="154">
        <v>0</v>
      </c>
      <c r="R879" s="154">
        <f>Q879*H879</f>
        <v>0</v>
      </c>
      <c r="S879" s="154">
        <v>0</v>
      </c>
      <c r="T879" s="155">
        <f>S879*H879</f>
        <v>0</v>
      </c>
      <c r="AR879" s="156" t="s">
        <v>183</v>
      </c>
      <c r="AT879" s="156" t="s">
        <v>179</v>
      </c>
      <c r="AU879" s="156" t="s">
        <v>88</v>
      </c>
      <c r="AY879" s="17" t="s">
        <v>177</v>
      </c>
      <c r="BE879" s="157">
        <f>IF(N879="základná",J879,0)</f>
        <v>0</v>
      </c>
      <c r="BF879" s="157">
        <f>IF(N879="znížená",J879,0)</f>
        <v>0</v>
      </c>
      <c r="BG879" s="157">
        <f>IF(N879="zákl. prenesená",J879,0)</f>
        <v>0</v>
      </c>
      <c r="BH879" s="157">
        <f>IF(N879="zníž. prenesená",J879,0)</f>
        <v>0</v>
      </c>
      <c r="BI879" s="157">
        <f>IF(N879="nulová",J879,0)</f>
        <v>0</v>
      </c>
      <c r="BJ879" s="17" t="s">
        <v>88</v>
      </c>
      <c r="BK879" s="157">
        <f>ROUND(I879*H879,2)</f>
        <v>0</v>
      </c>
      <c r="BL879" s="17" t="s">
        <v>183</v>
      </c>
      <c r="BM879" s="156" t="s">
        <v>1121</v>
      </c>
    </row>
    <row r="880" spans="2:65" s="12" customFormat="1">
      <c r="B880" s="158"/>
      <c r="D880" s="159" t="s">
        <v>184</v>
      </c>
      <c r="E880" s="160" t="s">
        <v>1</v>
      </c>
      <c r="F880" s="161" t="s">
        <v>1118</v>
      </c>
      <c r="H880" s="162">
        <v>1</v>
      </c>
      <c r="I880" s="163"/>
      <c r="L880" s="158"/>
      <c r="M880" s="164"/>
      <c r="T880" s="165"/>
      <c r="AT880" s="160" t="s">
        <v>184</v>
      </c>
      <c r="AU880" s="160" t="s">
        <v>88</v>
      </c>
      <c r="AV880" s="12" t="s">
        <v>88</v>
      </c>
      <c r="AW880" s="12" t="s">
        <v>31</v>
      </c>
      <c r="AX880" s="12" t="s">
        <v>75</v>
      </c>
      <c r="AY880" s="160" t="s">
        <v>177</v>
      </c>
    </row>
    <row r="881" spans="2:65" s="15" customFormat="1">
      <c r="B881" s="180"/>
      <c r="D881" s="159" t="s">
        <v>184</v>
      </c>
      <c r="E881" s="181" t="s">
        <v>1</v>
      </c>
      <c r="F881" s="182" t="s">
        <v>931</v>
      </c>
      <c r="H881" s="181" t="s">
        <v>1</v>
      </c>
      <c r="I881" s="183"/>
      <c r="L881" s="180"/>
      <c r="M881" s="184"/>
      <c r="T881" s="185"/>
      <c r="AT881" s="181" t="s">
        <v>184</v>
      </c>
      <c r="AU881" s="181" t="s">
        <v>88</v>
      </c>
      <c r="AV881" s="15" t="s">
        <v>82</v>
      </c>
      <c r="AW881" s="15" t="s">
        <v>31</v>
      </c>
      <c r="AX881" s="15" t="s">
        <v>75</v>
      </c>
      <c r="AY881" s="181" t="s">
        <v>177</v>
      </c>
    </row>
    <row r="882" spans="2:65" s="13" customFormat="1">
      <c r="B882" s="166"/>
      <c r="D882" s="159" t="s">
        <v>184</v>
      </c>
      <c r="E882" s="167" t="s">
        <v>1</v>
      </c>
      <c r="F882" s="168" t="s">
        <v>186</v>
      </c>
      <c r="H882" s="169">
        <v>1</v>
      </c>
      <c r="I882" s="170"/>
      <c r="L882" s="166"/>
      <c r="M882" s="171"/>
      <c r="T882" s="172"/>
      <c r="AT882" s="167" t="s">
        <v>184</v>
      </c>
      <c r="AU882" s="167" t="s">
        <v>88</v>
      </c>
      <c r="AV882" s="13" t="s">
        <v>183</v>
      </c>
      <c r="AW882" s="13" t="s">
        <v>31</v>
      </c>
      <c r="AX882" s="13" t="s">
        <v>82</v>
      </c>
      <c r="AY882" s="167" t="s">
        <v>177</v>
      </c>
    </row>
    <row r="883" spans="2:65" s="1" customFormat="1" ht="44.25" customHeight="1">
      <c r="B883" s="143"/>
      <c r="C883" s="144" t="s">
        <v>1122</v>
      </c>
      <c r="D883" s="144" t="s">
        <v>179</v>
      </c>
      <c r="E883" s="145" t="s">
        <v>1123</v>
      </c>
      <c r="F883" s="146" t="s">
        <v>1124</v>
      </c>
      <c r="G883" s="147" t="s">
        <v>260</v>
      </c>
      <c r="H883" s="148">
        <v>1</v>
      </c>
      <c r="I883" s="149"/>
      <c r="J883" s="150">
        <f>ROUND(I883*H883,2)</f>
        <v>0</v>
      </c>
      <c r="K883" s="151"/>
      <c r="L883" s="32"/>
      <c r="M883" s="152" t="s">
        <v>1</v>
      </c>
      <c r="N883" s="153" t="s">
        <v>41</v>
      </c>
      <c r="P883" s="154">
        <f>O883*H883</f>
        <v>0</v>
      </c>
      <c r="Q883" s="154">
        <v>0</v>
      </c>
      <c r="R883" s="154">
        <f>Q883*H883</f>
        <v>0</v>
      </c>
      <c r="S883" s="154">
        <v>0</v>
      </c>
      <c r="T883" s="155">
        <f>S883*H883</f>
        <v>0</v>
      </c>
      <c r="AR883" s="156" t="s">
        <v>183</v>
      </c>
      <c r="AT883" s="156" t="s">
        <v>179</v>
      </c>
      <c r="AU883" s="156" t="s">
        <v>88</v>
      </c>
      <c r="AY883" s="17" t="s">
        <v>177</v>
      </c>
      <c r="BE883" s="157">
        <f>IF(N883="základná",J883,0)</f>
        <v>0</v>
      </c>
      <c r="BF883" s="157">
        <f>IF(N883="znížená",J883,0)</f>
        <v>0</v>
      </c>
      <c r="BG883" s="157">
        <f>IF(N883="zákl. prenesená",J883,0)</f>
        <v>0</v>
      </c>
      <c r="BH883" s="157">
        <f>IF(N883="zníž. prenesená",J883,0)</f>
        <v>0</v>
      </c>
      <c r="BI883" s="157">
        <f>IF(N883="nulová",J883,0)</f>
        <v>0</v>
      </c>
      <c r="BJ883" s="17" t="s">
        <v>88</v>
      </c>
      <c r="BK883" s="157">
        <f>ROUND(I883*H883,2)</f>
        <v>0</v>
      </c>
      <c r="BL883" s="17" t="s">
        <v>183</v>
      </c>
      <c r="BM883" s="156" t="s">
        <v>1125</v>
      </c>
    </row>
    <row r="884" spans="2:65" s="12" customFormat="1">
      <c r="B884" s="158"/>
      <c r="D884" s="159" t="s">
        <v>184</v>
      </c>
      <c r="E884" s="160" t="s">
        <v>1</v>
      </c>
      <c r="F884" s="161" t="s">
        <v>1118</v>
      </c>
      <c r="H884" s="162">
        <v>1</v>
      </c>
      <c r="I884" s="163"/>
      <c r="L884" s="158"/>
      <c r="M884" s="164"/>
      <c r="T884" s="165"/>
      <c r="AT884" s="160" t="s">
        <v>184</v>
      </c>
      <c r="AU884" s="160" t="s">
        <v>88</v>
      </c>
      <c r="AV884" s="12" t="s">
        <v>88</v>
      </c>
      <c r="AW884" s="12" t="s">
        <v>31</v>
      </c>
      <c r="AX884" s="12" t="s">
        <v>75</v>
      </c>
      <c r="AY884" s="160" t="s">
        <v>177</v>
      </c>
    </row>
    <row r="885" spans="2:65" s="15" customFormat="1">
      <c r="B885" s="180"/>
      <c r="D885" s="159" t="s">
        <v>184</v>
      </c>
      <c r="E885" s="181" t="s">
        <v>1</v>
      </c>
      <c r="F885" s="182" t="s">
        <v>931</v>
      </c>
      <c r="H885" s="181" t="s">
        <v>1</v>
      </c>
      <c r="I885" s="183"/>
      <c r="L885" s="180"/>
      <c r="M885" s="184"/>
      <c r="T885" s="185"/>
      <c r="AT885" s="181" t="s">
        <v>184</v>
      </c>
      <c r="AU885" s="181" t="s">
        <v>88</v>
      </c>
      <c r="AV885" s="15" t="s">
        <v>82</v>
      </c>
      <c r="AW885" s="15" t="s">
        <v>31</v>
      </c>
      <c r="AX885" s="15" t="s">
        <v>75</v>
      </c>
      <c r="AY885" s="181" t="s">
        <v>177</v>
      </c>
    </row>
    <row r="886" spans="2:65" s="13" customFormat="1">
      <c r="B886" s="166"/>
      <c r="D886" s="159" t="s">
        <v>184</v>
      </c>
      <c r="E886" s="167" t="s">
        <v>1</v>
      </c>
      <c r="F886" s="168" t="s">
        <v>186</v>
      </c>
      <c r="H886" s="169">
        <v>1</v>
      </c>
      <c r="I886" s="170"/>
      <c r="L886" s="166"/>
      <c r="M886" s="171"/>
      <c r="T886" s="172"/>
      <c r="AT886" s="167" t="s">
        <v>184</v>
      </c>
      <c r="AU886" s="167" t="s">
        <v>88</v>
      </c>
      <c r="AV886" s="13" t="s">
        <v>183</v>
      </c>
      <c r="AW886" s="13" t="s">
        <v>31</v>
      </c>
      <c r="AX886" s="13" t="s">
        <v>82</v>
      </c>
      <c r="AY886" s="167" t="s">
        <v>177</v>
      </c>
    </row>
    <row r="887" spans="2:65" s="1" customFormat="1" ht="49.2" customHeight="1">
      <c r="B887" s="143"/>
      <c r="C887" s="144" t="s">
        <v>697</v>
      </c>
      <c r="D887" s="144" t="s">
        <v>179</v>
      </c>
      <c r="E887" s="145" t="s">
        <v>1126</v>
      </c>
      <c r="F887" s="146" t="s">
        <v>1127</v>
      </c>
      <c r="G887" s="147" t="s">
        <v>260</v>
      </c>
      <c r="H887" s="148">
        <v>2</v>
      </c>
      <c r="I887" s="149"/>
      <c r="J887" s="150">
        <f>ROUND(I887*H887,2)</f>
        <v>0</v>
      </c>
      <c r="K887" s="151"/>
      <c r="L887" s="32"/>
      <c r="M887" s="152" t="s">
        <v>1</v>
      </c>
      <c r="N887" s="153" t="s">
        <v>41</v>
      </c>
      <c r="P887" s="154">
        <f>O887*H887</f>
        <v>0</v>
      </c>
      <c r="Q887" s="154">
        <v>0</v>
      </c>
      <c r="R887" s="154">
        <f>Q887*H887</f>
        <v>0</v>
      </c>
      <c r="S887" s="154">
        <v>0</v>
      </c>
      <c r="T887" s="155">
        <f>S887*H887</f>
        <v>0</v>
      </c>
      <c r="AR887" s="156" t="s">
        <v>183</v>
      </c>
      <c r="AT887" s="156" t="s">
        <v>179</v>
      </c>
      <c r="AU887" s="156" t="s">
        <v>88</v>
      </c>
      <c r="AY887" s="17" t="s">
        <v>177</v>
      </c>
      <c r="BE887" s="157">
        <f>IF(N887="základná",J887,0)</f>
        <v>0</v>
      </c>
      <c r="BF887" s="157">
        <f>IF(N887="znížená",J887,0)</f>
        <v>0</v>
      </c>
      <c r="BG887" s="157">
        <f>IF(N887="zákl. prenesená",J887,0)</f>
        <v>0</v>
      </c>
      <c r="BH887" s="157">
        <f>IF(N887="zníž. prenesená",J887,0)</f>
        <v>0</v>
      </c>
      <c r="BI887" s="157">
        <f>IF(N887="nulová",J887,0)</f>
        <v>0</v>
      </c>
      <c r="BJ887" s="17" t="s">
        <v>88</v>
      </c>
      <c r="BK887" s="157">
        <f>ROUND(I887*H887,2)</f>
        <v>0</v>
      </c>
      <c r="BL887" s="17" t="s">
        <v>183</v>
      </c>
      <c r="BM887" s="156" t="s">
        <v>1128</v>
      </c>
    </row>
    <row r="888" spans="2:65" s="12" customFormat="1">
      <c r="B888" s="158"/>
      <c r="D888" s="159" t="s">
        <v>184</v>
      </c>
      <c r="E888" s="160" t="s">
        <v>1</v>
      </c>
      <c r="F888" s="161" t="s">
        <v>1129</v>
      </c>
      <c r="H888" s="162">
        <v>2</v>
      </c>
      <c r="I888" s="163"/>
      <c r="L888" s="158"/>
      <c r="M888" s="164"/>
      <c r="T888" s="165"/>
      <c r="AT888" s="160" t="s">
        <v>184</v>
      </c>
      <c r="AU888" s="160" t="s">
        <v>88</v>
      </c>
      <c r="AV888" s="12" t="s">
        <v>88</v>
      </c>
      <c r="AW888" s="12" t="s">
        <v>31</v>
      </c>
      <c r="AX888" s="12" t="s">
        <v>75</v>
      </c>
      <c r="AY888" s="160" t="s">
        <v>177</v>
      </c>
    </row>
    <row r="889" spans="2:65" s="15" customFormat="1">
      <c r="B889" s="180"/>
      <c r="D889" s="159" t="s">
        <v>184</v>
      </c>
      <c r="E889" s="181" t="s">
        <v>1</v>
      </c>
      <c r="F889" s="182" t="s">
        <v>931</v>
      </c>
      <c r="H889" s="181" t="s">
        <v>1</v>
      </c>
      <c r="I889" s="183"/>
      <c r="L889" s="180"/>
      <c r="M889" s="184"/>
      <c r="T889" s="185"/>
      <c r="AT889" s="181" t="s">
        <v>184</v>
      </c>
      <c r="AU889" s="181" t="s">
        <v>88</v>
      </c>
      <c r="AV889" s="15" t="s">
        <v>82</v>
      </c>
      <c r="AW889" s="15" t="s">
        <v>31</v>
      </c>
      <c r="AX889" s="15" t="s">
        <v>75</v>
      </c>
      <c r="AY889" s="181" t="s">
        <v>177</v>
      </c>
    </row>
    <row r="890" spans="2:65" s="13" customFormat="1">
      <c r="B890" s="166"/>
      <c r="D890" s="159" t="s">
        <v>184</v>
      </c>
      <c r="E890" s="167" t="s">
        <v>1</v>
      </c>
      <c r="F890" s="168" t="s">
        <v>186</v>
      </c>
      <c r="H890" s="169">
        <v>2</v>
      </c>
      <c r="I890" s="170"/>
      <c r="L890" s="166"/>
      <c r="M890" s="171"/>
      <c r="T890" s="172"/>
      <c r="AT890" s="167" t="s">
        <v>184</v>
      </c>
      <c r="AU890" s="167" t="s">
        <v>88</v>
      </c>
      <c r="AV890" s="13" t="s">
        <v>183</v>
      </c>
      <c r="AW890" s="13" t="s">
        <v>31</v>
      </c>
      <c r="AX890" s="13" t="s">
        <v>82</v>
      </c>
      <c r="AY890" s="167" t="s">
        <v>177</v>
      </c>
    </row>
    <row r="891" spans="2:65" s="1" customFormat="1" ht="55.5" customHeight="1">
      <c r="B891" s="143"/>
      <c r="C891" s="144" t="s">
        <v>1130</v>
      </c>
      <c r="D891" s="144" t="s">
        <v>179</v>
      </c>
      <c r="E891" s="145" t="s">
        <v>1131</v>
      </c>
      <c r="F891" s="146" t="s">
        <v>1132</v>
      </c>
      <c r="G891" s="147" t="s">
        <v>260</v>
      </c>
      <c r="H891" s="148">
        <v>2</v>
      </c>
      <c r="I891" s="149"/>
      <c r="J891" s="150">
        <f>ROUND(I891*H891,2)</f>
        <v>0</v>
      </c>
      <c r="K891" s="151"/>
      <c r="L891" s="32"/>
      <c r="M891" s="152" t="s">
        <v>1</v>
      </c>
      <c r="N891" s="153" t="s">
        <v>41</v>
      </c>
      <c r="P891" s="154">
        <f>O891*H891</f>
        <v>0</v>
      </c>
      <c r="Q891" s="154">
        <v>0</v>
      </c>
      <c r="R891" s="154">
        <f>Q891*H891</f>
        <v>0</v>
      </c>
      <c r="S891" s="154">
        <v>0</v>
      </c>
      <c r="T891" s="155">
        <f>S891*H891</f>
        <v>0</v>
      </c>
      <c r="AR891" s="156" t="s">
        <v>183</v>
      </c>
      <c r="AT891" s="156" t="s">
        <v>179</v>
      </c>
      <c r="AU891" s="156" t="s">
        <v>88</v>
      </c>
      <c r="AY891" s="17" t="s">
        <v>177</v>
      </c>
      <c r="BE891" s="157">
        <f>IF(N891="základná",J891,0)</f>
        <v>0</v>
      </c>
      <c r="BF891" s="157">
        <f>IF(N891="znížená",J891,0)</f>
        <v>0</v>
      </c>
      <c r="BG891" s="157">
        <f>IF(N891="zákl. prenesená",J891,0)</f>
        <v>0</v>
      </c>
      <c r="BH891" s="157">
        <f>IF(N891="zníž. prenesená",J891,0)</f>
        <v>0</v>
      </c>
      <c r="BI891" s="157">
        <f>IF(N891="nulová",J891,0)</f>
        <v>0</v>
      </c>
      <c r="BJ891" s="17" t="s">
        <v>88</v>
      </c>
      <c r="BK891" s="157">
        <f>ROUND(I891*H891,2)</f>
        <v>0</v>
      </c>
      <c r="BL891" s="17" t="s">
        <v>183</v>
      </c>
      <c r="BM891" s="156" t="s">
        <v>1133</v>
      </c>
    </row>
    <row r="892" spans="2:65" s="12" customFormat="1">
      <c r="B892" s="158"/>
      <c r="D892" s="159" t="s">
        <v>184</v>
      </c>
      <c r="E892" s="160" t="s">
        <v>1</v>
      </c>
      <c r="F892" s="161" t="s">
        <v>1129</v>
      </c>
      <c r="H892" s="162">
        <v>2</v>
      </c>
      <c r="I892" s="163"/>
      <c r="L892" s="158"/>
      <c r="M892" s="164"/>
      <c r="T892" s="165"/>
      <c r="AT892" s="160" t="s">
        <v>184</v>
      </c>
      <c r="AU892" s="160" t="s">
        <v>88</v>
      </c>
      <c r="AV892" s="12" t="s">
        <v>88</v>
      </c>
      <c r="AW892" s="12" t="s">
        <v>31</v>
      </c>
      <c r="AX892" s="12" t="s">
        <v>75</v>
      </c>
      <c r="AY892" s="160" t="s">
        <v>177</v>
      </c>
    </row>
    <row r="893" spans="2:65" s="15" customFormat="1">
      <c r="B893" s="180"/>
      <c r="D893" s="159" t="s">
        <v>184</v>
      </c>
      <c r="E893" s="181" t="s">
        <v>1</v>
      </c>
      <c r="F893" s="182" t="s">
        <v>931</v>
      </c>
      <c r="H893" s="181" t="s">
        <v>1</v>
      </c>
      <c r="I893" s="183"/>
      <c r="L893" s="180"/>
      <c r="M893" s="184"/>
      <c r="T893" s="185"/>
      <c r="AT893" s="181" t="s">
        <v>184</v>
      </c>
      <c r="AU893" s="181" t="s">
        <v>88</v>
      </c>
      <c r="AV893" s="15" t="s">
        <v>82</v>
      </c>
      <c r="AW893" s="15" t="s">
        <v>31</v>
      </c>
      <c r="AX893" s="15" t="s">
        <v>75</v>
      </c>
      <c r="AY893" s="181" t="s">
        <v>177</v>
      </c>
    </row>
    <row r="894" spans="2:65" s="13" customFormat="1">
      <c r="B894" s="166"/>
      <c r="D894" s="159" t="s">
        <v>184</v>
      </c>
      <c r="E894" s="167" t="s">
        <v>1</v>
      </c>
      <c r="F894" s="168" t="s">
        <v>186</v>
      </c>
      <c r="H894" s="169">
        <v>2</v>
      </c>
      <c r="I894" s="170"/>
      <c r="L894" s="166"/>
      <c r="M894" s="171"/>
      <c r="T894" s="172"/>
      <c r="AT894" s="167" t="s">
        <v>184</v>
      </c>
      <c r="AU894" s="167" t="s">
        <v>88</v>
      </c>
      <c r="AV894" s="13" t="s">
        <v>183</v>
      </c>
      <c r="AW894" s="13" t="s">
        <v>31</v>
      </c>
      <c r="AX894" s="13" t="s">
        <v>82</v>
      </c>
      <c r="AY894" s="167" t="s">
        <v>177</v>
      </c>
    </row>
    <row r="895" spans="2:65" s="1" customFormat="1" ht="55.5" customHeight="1">
      <c r="B895" s="143"/>
      <c r="C895" s="144" t="s">
        <v>701</v>
      </c>
      <c r="D895" s="144" t="s">
        <v>179</v>
      </c>
      <c r="E895" s="145" t="s">
        <v>1134</v>
      </c>
      <c r="F895" s="146" t="s">
        <v>1135</v>
      </c>
      <c r="G895" s="147" t="s">
        <v>260</v>
      </c>
      <c r="H895" s="148">
        <v>2</v>
      </c>
      <c r="I895" s="149"/>
      <c r="J895" s="150">
        <f>ROUND(I895*H895,2)</f>
        <v>0</v>
      </c>
      <c r="K895" s="151"/>
      <c r="L895" s="32"/>
      <c r="M895" s="152" t="s">
        <v>1</v>
      </c>
      <c r="N895" s="153" t="s">
        <v>41</v>
      </c>
      <c r="P895" s="154">
        <f>O895*H895</f>
        <v>0</v>
      </c>
      <c r="Q895" s="154">
        <v>0</v>
      </c>
      <c r="R895" s="154">
        <f>Q895*H895</f>
        <v>0</v>
      </c>
      <c r="S895" s="154">
        <v>0</v>
      </c>
      <c r="T895" s="155">
        <f>S895*H895</f>
        <v>0</v>
      </c>
      <c r="AR895" s="156" t="s">
        <v>183</v>
      </c>
      <c r="AT895" s="156" t="s">
        <v>179</v>
      </c>
      <c r="AU895" s="156" t="s">
        <v>88</v>
      </c>
      <c r="AY895" s="17" t="s">
        <v>177</v>
      </c>
      <c r="BE895" s="157">
        <f>IF(N895="základná",J895,0)</f>
        <v>0</v>
      </c>
      <c r="BF895" s="157">
        <f>IF(N895="znížená",J895,0)</f>
        <v>0</v>
      </c>
      <c r="BG895" s="157">
        <f>IF(N895="zákl. prenesená",J895,0)</f>
        <v>0</v>
      </c>
      <c r="BH895" s="157">
        <f>IF(N895="zníž. prenesená",J895,0)</f>
        <v>0</v>
      </c>
      <c r="BI895" s="157">
        <f>IF(N895="nulová",J895,0)</f>
        <v>0</v>
      </c>
      <c r="BJ895" s="17" t="s">
        <v>88</v>
      </c>
      <c r="BK895" s="157">
        <f>ROUND(I895*H895,2)</f>
        <v>0</v>
      </c>
      <c r="BL895" s="17" t="s">
        <v>183</v>
      </c>
      <c r="BM895" s="156" t="s">
        <v>1136</v>
      </c>
    </row>
    <row r="896" spans="2:65" s="12" customFormat="1">
      <c r="B896" s="158"/>
      <c r="D896" s="159" t="s">
        <v>184</v>
      </c>
      <c r="E896" s="160" t="s">
        <v>1</v>
      </c>
      <c r="F896" s="161" t="s">
        <v>1129</v>
      </c>
      <c r="H896" s="162">
        <v>2</v>
      </c>
      <c r="I896" s="163"/>
      <c r="L896" s="158"/>
      <c r="M896" s="164"/>
      <c r="T896" s="165"/>
      <c r="AT896" s="160" t="s">
        <v>184</v>
      </c>
      <c r="AU896" s="160" t="s">
        <v>88</v>
      </c>
      <c r="AV896" s="12" t="s">
        <v>88</v>
      </c>
      <c r="AW896" s="12" t="s">
        <v>31</v>
      </c>
      <c r="AX896" s="12" t="s">
        <v>75</v>
      </c>
      <c r="AY896" s="160" t="s">
        <v>177</v>
      </c>
    </row>
    <row r="897" spans="2:65" s="15" customFormat="1">
      <c r="B897" s="180"/>
      <c r="D897" s="159" t="s">
        <v>184</v>
      </c>
      <c r="E897" s="181" t="s">
        <v>1</v>
      </c>
      <c r="F897" s="182" t="s">
        <v>931</v>
      </c>
      <c r="H897" s="181" t="s">
        <v>1</v>
      </c>
      <c r="I897" s="183"/>
      <c r="L897" s="180"/>
      <c r="M897" s="184"/>
      <c r="T897" s="185"/>
      <c r="AT897" s="181" t="s">
        <v>184</v>
      </c>
      <c r="AU897" s="181" t="s">
        <v>88</v>
      </c>
      <c r="AV897" s="15" t="s">
        <v>82</v>
      </c>
      <c r="AW897" s="15" t="s">
        <v>31</v>
      </c>
      <c r="AX897" s="15" t="s">
        <v>75</v>
      </c>
      <c r="AY897" s="181" t="s">
        <v>177</v>
      </c>
    </row>
    <row r="898" spans="2:65" s="13" customFormat="1">
      <c r="B898" s="166"/>
      <c r="D898" s="159" t="s">
        <v>184</v>
      </c>
      <c r="E898" s="167" t="s">
        <v>1</v>
      </c>
      <c r="F898" s="168" t="s">
        <v>186</v>
      </c>
      <c r="H898" s="169">
        <v>2</v>
      </c>
      <c r="I898" s="170"/>
      <c r="L898" s="166"/>
      <c r="M898" s="171"/>
      <c r="T898" s="172"/>
      <c r="AT898" s="167" t="s">
        <v>184</v>
      </c>
      <c r="AU898" s="167" t="s">
        <v>88</v>
      </c>
      <c r="AV898" s="13" t="s">
        <v>183</v>
      </c>
      <c r="AW898" s="13" t="s">
        <v>31</v>
      </c>
      <c r="AX898" s="13" t="s">
        <v>82</v>
      </c>
      <c r="AY898" s="167" t="s">
        <v>177</v>
      </c>
    </row>
    <row r="899" spans="2:65" s="1" customFormat="1" ht="44.25" customHeight="1">
      <c r="B899" s="143"/>
      <c r="C899" s="144" t="s">
        <v>1137</v>
      </c>
      <c r="D899" s="144" t="s">
        <v>179</v>
      </c>
      <c r="E899" s="145" t="s">
        <v>1138</v>
      </c>
      <c r="F899" s="146" t="s">
        <v>1139</v>
      </c>
      <c r="G899" s="147" t="s">
        <v>260</v>
      </c>
      <c r="H899" s="148">
        <v>2</v>
      </c>
      <c r="I899" s="149"/>
      <c r="J899" s="150">
        <f>ROUND(I899*H899,2)</f>
        <v>0</v>
      </c>
      <c r="K899" s="151"/>
      <c r="L899" s="32"/>
      <c r="M899" s="152" t="s">
        <v>1</v>
      </c>
      <c r="N899" s="153" t="s">
        <v>41</v>
      </c>
      <c r="P899" s="154">
        <f>O899*H899</f>
        <v>0</v>
      </c>
      <c r="Q899" s="154">
        <v>0</v>
      </c>
      <c r="R899" s="154">
        <f>Q899*H899</f>
        <v>0</v>
      </c>
      <c r="S899" s="154">
        <v>0</v>
      </c>
      <c r="T899" s="155">
        <f>S899*H899</f>
        <v>0</v>
      </c>
      <c r="AR899" s="156" t="s">
        <v>183</v>
      </c>
      <c r="AT899" s="156" t="s">
        <v>179</v>
      </c>
      <c r="AU899" s="156" t="s">
        <v>88</v>
      </c>
      <c r="AY899" s="17" t="s">
        <v>177</v>
      </c>
      <c r="BE899" s="157">
        <f>IF(N899="základná",J899,0)</f>
        <v>0</v>
      </c>
      <c r="BF899" s="157">
        <f>IF(N899="znížená",J899,0)</f>
        <v>0</v>
      </c>
      <c r="BG899" s="157">
        <f>IF(N899="zákl. prenesená",J899,0)</f>
        <v>0</v>
      </c>
      <c r="BH899" s="157">
        <f>IF(N899="zníž. prenesená",J899,0)</f>
        <v>0</v>
      </c>
      <c r="BI899" s="157">
        <f>IF(N899="nulová",J899,0)</f>
        <v>0</v>
      </c>
      <c r="BJ899" s="17" t="s">
        <v>88</v>
      </c>
      <c r="BK899" s="157">
        <f>ROUND(I899*H899,2)</f>
        <v>0</v>
      </c>
      <c r="BL899" s="17" t="s">
        <v>183</v>
      </c>
      <c r="BM899" s="156" t="s">
        <v>1140</v>
      </c>
    </row>
    <row r="900" spans="2:65" s="12" customFormat="1">
      <c r="B900" s="158"/>
      <c r="D900" s="159" t="s">
        <v>184</v>
      </c>
      <c r="E900" s="160" t="s">
        <v>1</v>
      </c>
      <c r="F900" s="161" t="s">
        <v>1141</v>
      </c>
      <c r="H900" s="162">
        <v>2</v>
      </c>
      <c r="I900" s="163"/>
      <c r="L900" s="158"/>
      <c r="M900" s="164"/>
      <c r="T900" s="165"/>
      <c r="AT900" s="160" t="s">
        <v>184</v>
      </c>
      <c r="AU900" s="160" t="s">
        <v>88</v>
      </c>
      <c r="AV900" s="12" t="s">
        <v>88</v>
      </c>
      <c r="AW900" s="12" t="s">
        <v>31</v>
      </c>
      <c r="AX900" s="12" t="s">
        <v>75</v>
      </c>
      <c r="AY900" s="160" t="s">
        <v>177</v>
      </c>
    </row>
    <row r="901" spans="2:65" s="15" customFormat="1">
      <c r="B901" s="180"/>
      <c r="D901" s="159" t="s">
        <v>184</v>
      </c>
      <c r="E901" s="181" t="s">
        <v>1</v>
      </c>
      <c r="F901" s="182" t="s">
        <v>931</v>
      </c>
      <c r="H901" s="181" t="s">
        <v>1</v>
      </c>
      <c r="I901" s="183"/>
      <c r="L901" s="180"/>
      <c r="M901" s="184"/>
      <c r="T901" s="185"/>
      <c r="AT901" s="181" t="s">
        <v>184</v>
      </c>
      <c r="AU901" s="181" t="s">
        <v>88</v>
      </c>
      <c r="AV901" s="15" t="s">
        <v>82</v>
      </c>
      <c r="AW901" s="15" t="s">
        <v>31</v>
      </c>
      <c r="AX901" s="15" t="s">
        <v>75</v>
      </c>
      <c r="AY901" s="181" t="s">
        <v>177</v>
      </c>
    </row>
    <row r="902" spans="2:65" s="13" customFormat="1">
      <c r="B902" s="166"/>
      <c r="D902" s="159" t="s">
        <v>184</v>
      </c>
      <c r="E902" s="167" t="s">
        <v>1</v>
      </c>
      <c r="F902" s="168" t="s">
        <v>186</v>
      </c>
      <c r="H902" s="169">
        <v>2</v>
      </c>
      <c r="I902" s="170"/>
      <c r="L902" s="166"/>
      <c r="M902" s="171"/>
      <c r="T902" s="172"/>
      <c r="AT902" s="167" t="s">
        <v>184</v>
      </c>
      <c r="AU902" s="167" t="s">
        <v>88</v>
      </c>
      <c r="AV902" s="13" t="s">
        <v>183</v>
      </c>
      <c r="AW902" s="13" t="s">
        <v>31</v>
      </c>
      <c r="AX902" s="13" t="s">
        <v>82</v>
      </c>
      <c r="AY902" s="167" t="s">
        <v>177</v>
      </c>
    </row>
    <row r="903" spans="2:65" s="1" customFormat="1" ht="55.5" customHeight="1">
      <c r="B903" s="143"/>
      <c r="C903" s="144" t="s">
        <v>705</v>
      </c>
      <c r="D903" s="144" t="s">
        <v>179</v>
      </c>
      <c r="E903" s="145" t="s">
        <v>1142</v>
      </c>
      <c r="F903" s="146" t="s">
        <v>1143</v>
      </c>
      <c r="G903" s="147" t="s">
        <v>260</v>
      </c>
      <c r="H903" s="148">
        <v>2</v>
      </c>
      <c r="I903" s="149"/>
      <c r="J903" s="150">
        <f>ROUND(I903*H903,2)</f>
        <v>0</v>
      </c>
      <c r="K903" s="151"/>
      <c r="L903" s="32"/>
      <c r="M903" s="152" t="s">
        <v>1</v>
      </c>
      <c r="N903" s="153" t="s">
        <v>41</v>
      </c>
      <c r="P903" s="154">
        <f>O903*H903</f>
        <v>0</v>
      </c>
      <c r="Q903" s="154">
        <v>0</v>
      </c>
      <c r="R903" s="154">
        <f>Q903*H903</f>
        <v>0</v>
      </c>
      <c r="S903" s="154">
        <v>0</v>
      </c>
      <c r="T903" s="155">
        <f>S903*H903</f>
        <v>0</v>
      </c>
      <c r="AR903" s="156" t="s">
        <v>183</v>
      </c>
      <c r="AT903" s="156" t="s">
        <v>179</v>
      </c>
      <c r="AU903" s="156" t="s">
        <v>88</v>
      </c>
      <c r="AY903" s="17" t="s">
        <v>177</v>
      </c>
      <c r="BE903" s="157">
        <f>IF(N903="základná",J903,0)</f>
        <v>0</v>
      </c>
      <c r="BF903" s="157">
        <f>IF(N903="znížená",J903,0)</f>
        <v>0</v>
      </c>
      <c r="BG903" s="157">
        <f>IF(N903="zákl. prenesená",J903,0)</f>
        <v>0</v>
      </c>
      <c r="BH903" s="157">
        <f>IF(N903="zníž. prenesená",J903,0)</f>
        <v>0</v>
      </c>
      <c r="BI903" s="157">
        <f>IF(N903="nulová",J903,0)</f>
        <v>0</v>
      </c>
      <c r="BJ903" s="17" t="s">
        <v>88</v>
      </c>
      <c r="BK903" s="157">
        <f>ROUND(I903*H903,2)</f>
        <v>0</v>
      </c>
      <c r="BL903" s="17" t="s">
        <v>183</v>
      </c>
      <c r="BM903" s="156" t="s">
        <v>1144</v>
      </c>
    </row>
    <row r="904" spans="2:65" s="12" customFormat="1">
      <c r="B904" s="158"/>
      <c r="D904" s="159" t="s">
        <v>184</v>
      </c>
      <c r="E904" s="160" t="s">
        <v>1</v>
      </c>
      <c r="F904" s="161" t="s">
        <v>1141</v>
      </c>
      <c r="H904" s="162">
        <v>2</v>
      </c>
      <c r="I904" s="163"/>
      <c r="L904" s="158"/>
      <c r="M904" s="164"/>
      <c r="T904" s="165"/>
      <c r="AT904" s="160" t="s">
        <v>184</v>
      </c>
      <c r="AU904" s="160" t="s">
        <v>88</v>
      </c>
      <c r="AV904" s="12" t="s">
        <v>88</v>
      </c>
      <c r="AW904" s="12" t="s">
        <v>31</v>
      </c>
      <c r="AX904" s="12" t="s">
        <v>75</v>
      </c>
      <c r="AY904" s="160" t="s">
        <v>177</v>
      </c>
    </row>
    <row r="905" spans="2:65" s="15" customFormat="1">
      <c r="B905" s="180"/>
      <c r="D905" s="159" t="s">
        <v>184</v>
      </c>
      <c r="E905" s="181" t="s">
        <v>1</v>
      </c>
      <c r="F905" s="182" t="s">
        <v>931</v>
      </c>
      <c r="H905" s="181" t="s">
        <v>1</v>
      </c>
      <c r="I905" s="183"/>
      <c r="L905" s="180"/>
      <c r="M905" s="184"/>
      <c r="T905" s="185"/>
      <c r="AT905" s="181" t="s">
        <v>184</v>
      </c>
      <c r="AU905" s="181" t="s">
        <v>88</v>
      </c>
      <c r="AV905" s="15" t="s">
        <v>82</v>
      </c>
      <c r="AW905" s="15" t="s">
        <v>31</v>
      </c>
      <c r="AX905" s="15" t="s">
        <v>75</v>
      </c>
      <c r="AY905" s="181" t="s">
        <v>177</v>
      </c>
    </row>
    <row r="906" spans="2:65" s="13" customFormat="1">
      <c r="B906" s="166"/>
      <c r="D906" s="159" t="s">
        <v>184</v>
      </c>
      <c r="E906" s="167" t="s">
        <v>1</v>
      </c>
      <c r="F906" s="168" t="s">
        <v>186</v>
      </c>
      <c r="H906" s="169">
        <v>2</v>
      </c>
      <c r="I906" s="170"/>
      <c r="L906" s="166"/>
      <c r="M906" s="171"/>
      <c r="T906" s="172"/>
      <c r="AT906" s="167" t="s">
        <v>184</v>
      </c>
      <c r="AU906" s="167" t="s">
        <v>88</v>
      </c>
      <c r="AV906" s="13" t="s">
        <v>183</v>
      </c>
      <c r="AW906" s="13" t="s">
        <v>31</v>
      </c>
      <c r="AX906" s="13" t="s">
        <v>82</v>
      </c>
      <c r="AY906" s="167" t="s">
        <v>177</v>
      </c>
    </row>
    <row r="907" spans="2:65" s="1" customFormat="1" ht="55.5" customHeight="1">
      <c r="B907" s="143"/>
      <c r="C907" s="144" t="s">
        <v>1145</v>
      </c>
      <c r="D907" s="144" t="s">
        <v>179</v>
      </c>
      <c r="E907" s="145" t="s">
        <v>1146</v>
      </c>
      <c r="F907" s="146" t="s">
        <v>1147</v>
      </c>
      <c r="G907" s="147" t="s">
        <v>260</v>
      </c>
      <c r="H907" s="148">
        <v>2</v>
      </c>
      <c r="I907" s="149"/>
      <c r="J907" s="150">
        <f>ROUND(I907*H907,2)</f>
        <v>0</v>
      </c>
      <c r="K907" s="151"/>
      <c r="L907" s="32"/>
      <c r="M907" s="152" t="s">
        <v>1</v>
      </c>
      <c r="N907" s="153" t="s">
        <v>41</v>
      </c>
      <c r="P907" s="154">
        <f>O907*H907</f>
        <v>0</v>
      </c>
      <c r="Q907" s="154">
        <v>0</v>
      </c>
      <c r="R907" s="154">
        <f>Q907*H907</f>
        <v>0</v>
      </c>
      <c r="S907" s="154">
        <v>0</v>
      </c>
      <c r="T907" s="155">
        <f>S907*H907</f>
        <v>0</v>
      </c>
      <c r="AR907" s="156" t="s">
        <v>183</v>
      </c>
      <c r="AT907" s="156" t="s">
        <v>179</v>
      </c>
      <c r="AU907" s="156" t="s">
        <v>88</v>
      </c>
      <c r="AY907" s="17" t="s">
        <v>177</v>
      </c>
      <c r="BE907" s="157">
        <f>IF(N907="základná",J907,0)</f>
        <v>0</v>
      </c>
      <c r="BF907" s="157">
        <f>IF(N907="znížená",J907,0)</f>
        <v>0</v>
      </c>
      <c r="BG907" s="157">
        <f>IF(N907="zákl. prenesená",J907,0)</f>
        <v>0</v>
      </c>
      <c r="BH907" s="157">
        <f>IF(N907="zníž. prenesená",J907,0)</f>
        <v>0</v>
      </c>
      <c r="BI907" s="157">
        <f>IF(N907="nulová",J907,0)</f>
        <v>0</v>
      </c>
      <c r="BJ907" s="17" t="s">
        <v>88</v>
      </c>
      <c r="BK907" s="157">
        <f>ROUND(I907*H907,2)</f>
        <v>0</v>
      </c>
      <c r="BL907" s="17" t="s">
        <v>183</v>
      </c>
      <c r="BM907" s="156" t="s">
        <v>1148</v>
      </c>
    </row>
    <row r="908" spans="2:65" s="12" customFormat="1">
      <c r="B908" s="158"/>
      <c r="D908" s="159" t="s">
        <v>184</v>
      </c>
      <c r="E908" s="160" t="s">
        <v>1</v>
      </c>
      <c r="F908" s="161" t="s">
        <v>1141</v>
      </c>
      <c r="H908" s="162">
        <v>2</v>
      </c>
      <c r="I908" s="163"/>
      <c r="L908" s="158"/>
      <c r="M908" s="164"/>
      <c r="T908" s="165"/>
      <c r="AT908" s="160" t="s">
        <v>184</v>
      </c>
      <c r="AU908" s="160" t="s">
        <v>88</v>
      </c>
      <c r="AV908" s="12" t="s">
        <v>88</v>
      </c>
      <c r="AW908" s="12" t="s">
        <v>31</v>
      </c>
      <c r="AX908" s="12" t="s">
        <v>75</v>
      </c>
      <c r="AY908" s="160" t="s">
        <v>177</v>
      </c>
    </row>
    <row r="909" spans="2:65" s="15" customFormat="1">
      <c r="B909" s="180"/>
      <c r="D909" s="159" t="s">
        <v>184</v>
      </c>
      <c r="E909" s="181" t="s">
        <v>1</v>
      </c>
      <c r="F909" s="182" t="s">
        <v>931</v>
      </c>
      <c r="H909" s="181" t="s">
        <v>1</v>
      </c>
      <c r="I909" s="183"/>
      <c r="L909" s="180"/>
      <c r="M909" s="184"/>
      <c r="T909" s="185"/>
      <c r="AT909" s="181" t="s">
        <v>184</v>
      </c>
      <c r="AU909" s="181" t="s">
        <v>88</v>
      </c>
      <c r="AV909" s="15" t="s">
        <v>82</v>
      </c>
      <c r="AW909" s="15" t="s">
        <v>31</v>
      </c>
      <c r="AX909" s="15" t="s">
        <v>75</v>
      </c>
      <c r="AY909" s="181" t="s">
        <v>177</v>
      </c>
    </row>
    <row r="910" spans="2:65" s="13" customFormat="1">
      <c r="B910" s="166"/>
      <c r="D910" s="159" t="s">
        <v>184</v>
      </c>
      <c r="E910" s="167" t="s">
        <v>1</v>
      </c>
      <c r="F910" s="168" t="s">
        <v>186</v>
      </c>
      <c r="H910" s="169">
        <v>2</v>
      </c>
      <c r="I910" s="170"/>
      <c r="L910" s="166"/>
      <c r="M910" s="171"/>
      <c r="T910" s="172"/>
      <c r="AT910" s="167" t="s">
        <v>184</v>
      </c>
      <c r="AU910" s="167" t="s">
        <v>88</v>
      </c>
      <c r="AV910" s="13" t="s">
        <v>183</v>
      </c>
      <c r="AW910" s="13" t="s">
        <v>31</v>
      </c>
      <c r="AX910" s="13" t="s">
        <v>82</v>
      </c>
      <c r="AY910" s="167" t="s">
        <v>177</v>
      </c>
    </row>
    <row r="911" spans="2:65" s="1" customFormat="1" ht="24.15" customHeight="1">
      <c r="B911" s="143"/>
      <c r="C911" s="144" t="s">
        <v>710</v>
      </c>
      <c r="D911" s="144" t="s">
        <v>179</v>
      </c>
      <c r="E911" s="145" t="s">
        <v>1149</v>
      </c>
      <c r="F911" s="146" t="s">
        <v>4497</v>
      </c>
      <c r="G911" s="147" t="s">
        <v>205</v>
      </c>
      <c r="H911" s="148">
        <v>260</v>
      </c>
      <c r="I911" s="149"/>
      <c r="J911" s="150">
        <f>ROUND(I911*H911,2)</f>
        <v>0</v>
      </c>
      <c r="K911" s="151"/>
      <c r="L911" s="32"/>
      <c r="M911" s="152" t="s">
        <v>1</v>
      </c>
      <c r="N911" s="153" t="s">
        <v>41</v>
      </c>
      <c r="P911" s="154">
        <f>O911*H911</f>
        <v>0</v>
      </c>
      <c r="Q911" s="154">
        <v>0</v>
      </c>
      <c r="R911" s="154">
        <f>Q911*H911</f>
        <v>0</v>
      </c>
      <c r="S911" s="154">
        <v>0</v>
      </c>
      <c r="T911" s="155">
        <f>S911*H911</f>
        <v>0</v>
      </c>
      <c r="AR911" s="156" t="s">
        <v>183</v>
      </c>
      <c r="AT911" s="156" t="s">
        <v>179</v>
      </c>
      <c r="AU911" s="156" t="s">
        <v>88</v>
      </c>
      <c r="AY911" s="17" t="s">
        <v>177</v>
      </c>
      <c r="BE911" s="157">
        <f>IF(N911="základná",J911,0)</f>
        <v>0</v>
      </c>
      <c r="BF911" s="157">
        <f>IF(N911="znížená",J911,0)</f>
        <v>0</v>
      </c>
      <c r="BG911" s="157">
        <f>IF(N911="zákl. prenesená",J911,0)</f>
        <v>0</v>
      </c>
      <c r="BH911" s="157">
        <f>IF(N911="zníž. prenesená",J911,0)</f>
        <v>0</v>
      </c>
      <c r="BI911" s="157">
        <f>IF(N911="nulová",J911,0)</f>
        <v>0</v>
      </c>
      <c r="BJ911" s="17" t="s">
        <v>88</v>
      </c>
      <c r="BK911" s="157">
        <f>ROUND(I911*H911,2)</f>
        <v>0</v>
      </c>
      <c r="BL911" s="17" t="s">
        <v>183</v>
      </c>
      <c r="BM911" s="156" t="s">
        <v>1150</v>
      </c>
    </row>
    <row r="912" spans="2:65" s="12" customFormat="1">
      <c r="B912" s="158"/>
      <c r="D912" s="159" t="s">
        <v>184</v>
      </c>
      <c r="E912" s="160" t="s">
        <v>1</v>
      </c>
      <c r="F912" s="161" t="s">
        <v>1151</v>
      </c>
      <c r="H912" s="162">
        <v>260</v>
      </c>
      <c r="I912" s="163"/>
      <c r="L912" s="158"/>
      <c r="M912" s="164"/>
      <c r="T912" s="165"/>
      <c r="AT912" s="160" t="s">
        <v>184</v>
      </c>
      <c r="AU912" s="160" t="s">
        <v>88</v>
      </c>
      <c r="AV912" s="12" t="s">
        <v>88</v>
      </c>
      <c r="AW912" s="12" t="s">
        <v>31</v>
      </c>
      <c r="AX912" s="12" t="s">
        <v>75</v>
      </c>
      <c r="AY912" s="160" t="s">
        <v>177</v>
      </c>
    </row>
    <row r="913" spans="2:65" s="13" customFormat="1">
      <c r="B913" s="166"/>
      <c r="D913" s="159" t="s">
        <v>184</v>
      </c>
      <c r="E913" s="167" t="s">
        <v>1</v>
      </c>
      <c r="F913" s="168" t="s">
        <v>186</v>
      </c>
      <c r="H913" s="169">
        <v>260</v>
      </c>
      <c r="I913" s="170"/>
      <c r="L913" s="166"/>
      <c r="M913" s="171"/>
      <c r="T913" s="172"/>
      <c r="AT913" s="167" t="s">
        <v>184</v>
      </c>
      <c r="AU913" s="167" t="s">
        <v>88</v>
      </c>
      <c r="AV913" s="13" t="s">
        <v>183</v>
      </c>
      <c r="AW913" s="13" t="s">
        <v>31</v>
      </c>
      <c r="AX913" s="13" t="s">
        <v>82</v>
      </c>
      <c r="AY913" s="167" t="s">
        <v>177</v>
      </c>
    </row>
    <row r="914" spans="2:65" s="1" customFormat="1" ht="37.950000000000003" customHeight="1">
      <c r="B914" s="143"/>
      <c r="C914" s="144" t="s">
        <v>1152</v>
      </c>
      <c r="D914" s="144" t="s">
        <v>179</v>
      </c>
      <c r="E914" s="145" t="s">
        <v>1153</v>
      </c>
      <c r="F914" s="146" t="s">
        <v>4496</v>
      </c>
      <c r="G914" s="147" t="s">
        <v>205</v>
      </c>
      <c r="H914" s="148">
        <v>260</v>
      </c>
      <c r="I914" s="149"/>
      <c r="J914" s="150">
        <f>ROUND(I914*H914,2)</f>
        <v>0</v>
      </c>
      <c r="K914" s="151"/>
      <c r="L914" s="32"/>
      <c r="M914" s="152" t="s">
        <v>1</v>
      </c>
      <c r="N914" s="153" t="s">
        <v>41</v>
      </c>
      <c r="P914" s="154">
        <f>O914*H914</f>
        <v>0</v>
      </c>
      <c r="Q914" s="154">
        <v>0</v>
      </c>
      <c r="R914" s="154">
        <f>Q914*H914</f>
        <v>0</v>
      </c>
      <c r="S914" s="154">
        <v>0</v>
      </c>
      <c r="T914" s="155">
        <f>S914*H914</f>
        <v>0</v>
      </c>
      <c r="AR914" s="156" t="s">
        <v>183</v>
      </c>
      <c r="AT914" s="156" t="s">
        <v>179</v>
      </c>
      <c r="AU914" s="156" t="s">
        <v>88</v>
      </c>
      <c r="AY914" s="17" t="s">
        <v>177</v>
      </c>
      <c r="BE914" s="157">
        <f>IF(N914="základná",J914,0)</f>
        <v>0</v>
      </c>
      <c r="BF914" s="157">
        <f>IF(N914="znížená",J914,0)</f>
        <v>0</v>
      </c>
      <c r="BG914" s="157">
        <f>IF(N914="zákl. prenesená",J914,0)</f>
        <v>0</v>
      </c>
      <c r="BH914" s="157">
        <f>IF(N914="zníž. prenesená",J914,0)</f>
        <v>0</v>
      </c>
      <c r="BI914" s="157">
        <f>IF(N914="nulová",J914,0)</f>
        <v>0</v>
      </c>
      <c r="BJ914" s="17" t="s">
        <v>88</v>
      </c>
      <c r="BK914" s="157">
        <f>ROUND(I914*H914,2)</f>
        <v>0</v>
      </c>
      <c r="BL914" s="17" t="s">
        <v>183</v>
      </c>
      <c r="BM914" s="156" t="s">
        <v>1154</v>
      </c>
    </row>
    <row r="915" spans="2:65" s="12" customFormat="1">
      <c r="B915" s="158"/>
      <c r="D915" s="159" t="s">
        <v>184</v>
      </c>
      <c r="E915" s="160" t="s">
        <v>1</v>
      </c>
      <c r="F915" s="161" t="s">
        <v>1151</v>
      </c>
      <c r="H915" s="162">
        <v>260</v>
      </c>
      <c r="I915" s="163"/>
      <c r="L915" s="158"/>
      <c r="M915" s="164"/>
      <c r="T915" s="165"/>
      <c r="AT915" s="160" t="s">
        <v>184</v>
      </c>
      <c r="AU915" s="160" t="s">
        <v>88</v>
      </c>
      <c r="AV915" s="12" t="s">
        <v>88</v>
      </c>
      <c r="AW915" s="12" t="s">
        <v>31</v>
      </c>
      <c r="AX915" s="12" t="s">
        <v>75</v>
      </c>
      <c r="AY915" s="160" t="s">
        <v>177</v>
      </c>
    </row>
    <row r="916" spans="2:65" s="13" customFormat="1">
      <c r="B916" s="166"/>
      <c r="D916" s="159" t="s">
        <v>184</v>
      </c>
      <c r="E916" s="167" t="s">
        <v>1</v>
      </c>
      <c r="F916" s="168" t="s">
        <v>186</v>
      </c>
      <c r="H916" s="169">
        <v>260</v>
      </c>
      <c r="I916" s="170"/>
      <c r="L916" s="166"/>
      <c r="M916" s="171"/>
      <c r="T916" s="172"/>
      <c r="AT916" s="167" t="s">
        <v>184</v>
      </c>
      <c r="AU916" s="167" t="s">
        <v>88</v>
      </c>
      <c r="AV916" s="13" t="s">
        <v>183</v>
      </c>
      <c r="AW916" s="13" t="s">
        <v>31</v>
      </c>
      <c r="AX916" s="13" t="s">
        <v>82</v>
      </c>
      <c r="AY916" s="167" t="s">
        <v>177</v>
      </c>
    </row>
    <row r="917" spans="2:65" s="1" customFormat="1" ht="33" customHeight="1">
      <c r="B917" s="143"/>
      <c r="C917" s="144" t="s">
        <v>714</v>
      </c>
      <c r="D917" s="144" t="s">
        <v>179</v>
      </c>
      <c r="E917" s="145" t="s">
        <v>1155</v>
      </c>
      <c r="F917" s="146" t="s">
        <v>4498</v>
      </c>
      <c r="G917" s="147" t="s">
        <v>205</v>
      </c>
      <c r="H917" s="148">
        <v>260</v>
      </c>
      <c r="I917" s="149"/>
      <c r="J917" s="150">
        <f>ROUND(I917*H917,2)</f>
        <v>0</v>
      </c>
      <c r="K917" s="151"/>
      <c r="L917" s="32"/>
      <c r="M917" s="152" t="s">
        <v>1</v>
      </c>
      <c r="N917" s="153" t="s">
        <v>41</v>
      </c>
      <c r="P917" s="154">
        <f>O917*H917</f>
        <v>0</v>
      </c>
      <c r="Q917" s="154">
        <v>0</v>
      </c>
      <c r="R917" s="154">
        <f>Q917*H917</f>
        <v>0</v>
      </c>
      <c r="S917" s="154">
        <v>0</v>
      </c>
      <c r="T917" s="155">
        <f>S917*H917</f>
        <v>0</v>
      </c>
      <c r="AR917" s="156" t="s">
        <v>183</v>
      </c>
      <c r="AT917" s="156" t="s">
        <v>179</v>
      </c>
      <c r="AU917" s="156" t="s">
        <v>88</v>
      </c>
      <c r="AY917" s="17" t="s">
        <v>177</v>
      </c>
      <c r="BE917" s="157">
        <f>IF(N917="základná",J917,0)</f>
        <v>0</v>
      </c>
      <c r="BF917" s="157">
        <f>IF(N917="znížená",J917,0)</f>
        <v>0</v>
      </c>
      <c r="BG917" s="157">
        <f>IF(N917="zákl. prenesená",J917,0)</f>
        <v>0</v>
      </c>
      <c r="BH917" s="157">
        <f>IF(N917="zníž. prenesená",J917,0)</f>
        <v>0</v>
      </c>
      <c r="BI917" s="157">
        <f>IF(N917="nulová",J917,0)</f>
        <v>0</v>
      </c>
      <c r="BJ917" s="17" t="s">
        <v>88</v>
      </c>
      <c r="BK917" s="157">
        <f>ROUND(I917*H917,2)</f>
        <v>0</v>
      </c>
      <c r="BL917" s="17" t="s">
        <v>183</v>
      </c>
      <c r="BM917" s="156" t="s">
        <v>1156</v>
      </c>
    </row>
    <row r="918" spans="2:65" s="12" customFormat="1">
      <c r="B918" s="158"/>
      <c r="D918" s="159" t="s">
        <v>184</v>
      </c>
      <c r="E918" s="160" t="s">
        <v>1</v>
      </c>
      <c r="F918" s="161" t="s">
        <v>1151</v>
      </c>
      <c r="H918" s="162">
        <v>260</v>
      </c>
      <c r="I918" s="163"/>
      <c r="L918" s="158"/>
      <c r="M918" s="164"/>
      <c r="T918" s="165"/>
      <c r="AT918" s="160" t="s">
        <v>184</v>
      </c>
      <c r="AU918" s="160" t="s">
        <v>88</v>
      </c>
      <c r="AV918" s="12" t="s">
        <v>88</v>
      </c>
      <c r="AW918" s="12" t="s">
        <v>31</v>
      </c>
      <c r="AX918" s="12" t="s">
        <v>75</v>
      </c>
      <c r="AY918" s="160" t="s">
        <v>177</v>
      </c>
    </row>
    <row r="919" spans="2:65" s="13" customFormat="1">
      <c r="B919" s="166"/>
      <c r="D919" s="159" t="s">
        <v>184</v>
      </c>
      <c r="E919" s="167" t="s">
        <v>1</v>
      </c>
      <c r="F919" s="168" t="s">
        <v>186</v>
      </c>
      <c r="H919" s="169">
        <v>260</v>
      </c>
      <c r="I919" s="170"/>
      <c r="L919" s="166"/>
      <c r="M919" s="171"/>
      <c r="T919" s="172"/>
      <c r="AT919" s="167" t="s">
        <v>184</v>
      </c>
      <c r="AU919" s="167" t="s">
        <v>88</v>
      </c>
      <c r="AV919" s="13" t="s">
        <v>183</v>
      </c>
      <c r="AW919" s="13" t="s">
        <v>31</v>
      </c>
      <c r="AX919" s="13" t="s">
        <v>82</v>
      </c>
      <c r="AY919" s="167" t="s">
        <v>177</v>
      </c>
    </row>
    <row r="920" spans="2:65" s="1" customFormat="1" ht="24.15" customHeight="1">
      <c r="B920" s="143"/>
      <c r="C920" s="144" t="s">
        <v>1157</v>
      </c>
      <c r="D920" s="144" t="s">
        <v>179</v>
      </c>
      <c r="E920" s="145" t="s">
        <v>1158</v>
      </c>
      <c r="F920" s="146" t="s">
        <v>4499</v>
      </c>
      <c r="G920" s="147" t="s">
        <v>205</v>
      </c>
      <c r="H920" s="148">
        <v>260</v>
      </c>
      <c r="I920" s="149"/>
      <c r="J920" s="150">
        <f>ROUND(I920*H920,2)</f>
        <v>0</v>
      </c>
      <c r="K920" s="151"/>
      <c r="L920" s="32"/>
      <c r="M920" s="152" t="s">
        <v>1</v>
      </c>
      <c r="N920" s="153" t="s">
        <v>41</v>
      </c>
      <c r="P920" s="154">
        <f>O920*H920</f>
        <v>0</v>
      </c>
      <c r="Q920" s="154">
        <v>0</v>
      </c>
      <c r="R920" s="154">
        <f>Q920*H920</f>
        <v>0</v>
      </c>
      <c r="S920" s="154">
        <v>0</v>
      </c>
      <c r="T920" s="155">
        <f>S920*H920</f>
        <v>0</v>
      </c>
      <c r="AR920" s="156" t="s">
        <v>183</v>
      </c>
      <c r="AT920" s="156" t="s">
        <v>179</v>
      </c>
      <c r="AU920" s="156" t="s">
        <v>88</v>
      </c>
      <c r="AY920" s="17" t="s">
        <v>177</v>
      </c>
      <c r="BE920" s="157">
        <f>IF(N920="základná",J920,0)</f>
        <v>0</v>
      </c>
      <c r="BF920" s="157">
        <f>IF(N920="znížená",J920,0)</f>
        <v>0</v>
      </c>
      <c r="BG920" s="157">
        <f>IF(N920="zákl. prenesená",J920,0)</f>
        <v>0</v>
      </c>
      <c r="BH920" s="157">
        <f>IF(N920="zníž. prenesená",J920,0)</f>
        <v>0</v>
      </c>
      <c r="BI920" s="157">
        <f>IF(N920="nulová",J920,0)</f>
        <v>0</v>
      </c>
      <c r="BJ920" s="17" t="s">
        <v>88</v>
      </c>
      <c r="BK920" s="157">
        <f>ROUND(I920*H920,2)</f>
        <v>0</v>
      </c>
      <c r="BL920" s="17" t="s">
        <v>183</v>
      </c>
      <c r="BM920" s="156" t="s">
        <v>1159</v>
      </c>
    </row>
    <row r="921" spans="2:65" s="12" customFormat="1">
      <c r="B921" s="158"/>
      <c r="D921" s="159" t="s">
        <v>184</v>
      </c>
      <c r="E921" s="160" t="s">
        <v>1</v>
      </c>
      <c r="F921" s="161" t="s">
        <v>1151</v>
      </c>
      <c r="H921" s="162">
        <v>260</v>
      </c>
      <c r="I921" s="163"/>
      <c r="L921" s="158"/>
      <c r="M921" s="164"/>
      <c r="T921" s="165"/>
      <c r="AT921" s="160" t="s">
        <v>184</v>
      </c>
      <c r="AU921" s="160" t="s">
        <v>88</v>
      </c>
      <c r="AV921" s="12" t="s">
        <v>88</v>
      </c>
      <c r="AW921" s="12" t="s">
        <v>31</v>
      </c>
      <c r="AX921" s="12" t="s">
        <v>75</v>
      </c>
      <c r="AY921" s="160" t="s">
        <v>177</v>
      </c>
    </row>
    <row r="922" spans="2:65" s="13" customFormat="1">
      <c r="B922" s="166"/>
      <c r="D922" s="159" t="s">
        <v>184</v>
      </c>
      <c r="E922" s="167" t="s">
        <v>1</v>
      </c>
      <c r="F922" s="168" t="s">
        <v>186</v>
      </c>
      <c r="H922" s="169">
        <v>260</v>
      </c>
      <c r="I922" s="170"/>
      <c r="L922" s="166"/>
      <c r="M922" s="171"/>
      <c r="T922" s="172"/>
      <c r="AT922" s="167" t="s">
        <v>184</v>
      </c>
      <c r="AU922" s="167" t="s">
        <v>88</v>
      </c>
      <c r="AV922" s="13" t="s">
        <v>183</v>
      </c>
      <c r="AW922" s="13" t="s">
        <v>31</v>
      </c>
      <c r="AX922" s="13" t="s">
        <v>82</v>
      </c>
      <c r="AY922" s="167" t="s">
        <v>177</v>
      </c>
    </row>
    <row r="923" spans="2:65" s="1" customFormat="1" ht="37.950000000000003" customHeight="1">
      <c r="B923" s="143"/>
      <c r="C923" s="144" t="s">
        <v>719</v>
      </c>
      <c r="D923" s="144" t="s">
        <v>179</v>
      </c>
      <c r="E923" s="145" t="s">
        <v>1160</v>
      </c>
      <c r="F923" s="146" t="s">
        <v>1161</v>
      </c>
      <c r="G923" s="147" t="s">
        <v>260</v>
      </c>
      <c r="H923" s="148">
        <v>1</v>
      </c>
      <c r="I923" s="149"/>
      <c r="J923" s="150">
        <f>ROUND(I923*H923,2)</f>
        <v>0</v>
      </c>
      <c r="K923" s="151"/>
      <c r="L923" s="32"/>
      <c r="M923" s="152" t="s">
        <v>1</v>
      </c>
      <c r="N923" s="153" t="s">
        <v>41</v>
      </c>
      <c r="P923" s="154">
        <f>O923*H923</f>
        <v>0</v>
      </c>
      <c r="Q923" s="154">
        <v>0</v>
      </c>
      <c r="R923" s="154">
        <f>Q923*H923</f>
        <v>0</v>
      </c>
      <c r="S923" s="154">
        <v>0</v>
      </c>
      <c r="T923" s="155">
        <f>S923*H923</f>
        <v>0</v>
      </c>
      <c r="AR923" s="156" t="s">
        <v>183</v>
      </c>
      <c r="AT923" s="156" t="s">
        <v>179</v>
      </c>
      <c r="AU923" s="156" t="s">
        <v>88</v>
      </c>
      <c r="AY923" s="17" t="s">
        <v>177</v>
      </c>
      <c r="BE923" s="157">
        <f>IF(N923="základná",J923,0)</f>
        <v>0</v>
      </c>
      <c r="BF923" s="157">
        <f>IF(N923="znížená",J923,0)</f>
        <v>0</v>
      </c>
      <c r="BG923" s="157">
        <f>IF(N923="zákl. prenesená",J923,0)</f>
        <v>0</v>
      </c>
      <c r="BH923" s="157">
        <f>IF(N923="zníž. prenesená",J923,0)</f>
        <v>0</v>
      </c>
      <c r="BI923" s="157">
        <f>IF(N923="nulová",J923,0)</f>
        <v>0</v>
      </c>
      <c r="BJ923" s="17" t="s">
        <v>88</v>
      </c>
      <c r="BK923" s="157">
        <f>ROUND(I923*H923,2)</f>
        <v>0</v>
      </c>
      <c r="BL923" s="17" t="s">
        <v>183</v>
      </c>
      <c r="BM923" s="156" t="s">
        <v>1162</v>
      </c>
    </row>
    <row r="924" spans="2:65" s="12" customFormat="1">
      <c r="B924" s="158"/>
      <c r="D924" s="159" t="s">
        <v>184</v>
      </c>
      <c r="E924" s="160" t="s">
        <v>1</v>
      </c>
      <c r="F924" s="161" t="s">
        <v>1163</v>
      </c>
      <c r="H924" s="162">
        <v>1</v>
      </c>
      <c r="I924" s="163"/>
      <c r="L924" s="158"/>
      <c r="M924" s="164"/>
      <c r="T924" s="165"/>
      <c r="AT924" s="160" t="s">
        <v>184</v>
      </c>
      <c r="AU924" s="160" t="s">
        <v>88</v>
      </c>
      <c r="AV924" s="12" t="s">
        <v>88</v>
      </c>
      <c r="AW924" s="12" t="s">
        <v>31</v>
      </c>
      <c r="AX924" s="12" t="s">
        <v>75</v>
      </c>
      <c r="AY924" s="160" t="s">
        <v>177</v>
      </c>
    </row>
    <row r="925" spans="2:65" s="15" customFormat="1" ht="30.6">
      <c r="B925" s="180"/>
      <c r="D925" s="159" t="s">
        <v>184</v>
      </c>
      <c r="E925" s="181" t="s">
        <v>1</v>
      </c>
      <c r="F925" s="182" t="s">
        <v>1164</v>
      </c>
      <c r="H925" s="181" t="s">
        <v>1</v>
      </c>
      <c r="I925" s="183"/>
      <c r="L925" s="180"/>
      <c r="M925" s="184"/>
      <c r="T925" s="185"/>
      <c r="AT925" s="181" t="s">
        <v>184</v>
      </c>
      <c r="AU925" s="181" t="s">
        <v>88</v>
      </c>
      <c r="AV925" s="15" t="s">
        <v>82</v>
      </c>
      <c r="AW925" s="15" t="s">
        <v>31</v>
      </c>
      <c r="AX925" s="15" t="s">
        <v>75</v>
      </c>
      <c r="AY925" s="181" t="s">
        <v>177</v>
      </c>
    </row>
    <row r="926" spans="2:65" s="15" customFormat="1">
      <c r="B926" s="180"/>
      <c r="D926" s="159" t="s">
        <v>184</v>
      </c>
      <c r="E926" s="181" t="s">
        <v>1</v>
      </c>
      <c r="F926" s="182" t="s">
        <v>931</v>
      </c>
      <c r="H926" s="181" t="s">
        <v>1</v>
      </c>
      <c r="I926" s="183"/>
      <c r="L926" s="180"/>
      <c r="M926" s="184"/>
      <c r="T926" s="185"/>
      <c r="AT926" s="181" t="s">
        <v>184</v>
      </c>
      <c r="AU926" s="181" t="s">
        <v>88</v>
      </c>
      <c r="AV926" s="15" t="s">
        <v>82</v>
      </c>
      <c r="AW926" s="15" t="s">
        <v>31</v>
      </c>
      <c r="AX926" s="15" t="s">
        <v>75</v>
      </c>
      <c r="AY926" s="181" t="s">
        <v>177</v>
      </c>
    </row>
    <row r="927" spans="2:65" s="13" customFormat="1">
      <c r="B927" s="166"/>
      <c r="D927" s="159" t="s">
        <v>184</v>
      </c>
      <c r="E927" s="167" t="s">
        <v>1</v>
      </c>
      <c r="F927" s="168" t="s">
        <v>186</v>
      </c>
      <c r="H927" s="169">
        <v>1</v>
      </c>
      <c r="I927" s="170"/>
      <c r="L927" s="166"/>
      <c r="M927" s="171"/>
      <c r="T927" s="172"/>
      <c r="AT927" s="167" t="s">
        <v>184</v>
      </c>
      <c r="AU927" s="167" t="s">
        <v>88</v>
      </c>
      <c r="AV927" s="13" t="s">
        <v>183</v>
      </c>
      <c r="AW927" s="13" t="s">
        <v>31</v>
      </c>
      <c r="AX927" s="13" t="s">
        <v>82</v>
      </c>
      <c r="AY927" s="167" t="s">
        <v>177</v>
      </c>
    </row>
    <row r="928" spans="2:65" s="1" customFormat="1" ht="49.2" customHeight="1">
      <c r="B928" s="143"/>
      <c r="C928" s="144" t="s">
        <v>1165</v>
      </c>
      <c r="D928" s="144" t="s">
        <v>179</v>
      </c>
      <c r="E928" s="145" t="s">
        <v>1166</v>
      </c>
      <c r="F928" s="146" t="s">
        <v>1167</v>
      </c>
      <c r="G928" s="147" t="s">
        <v>260</v>
      </c>
      <c r="H928" s="148">
        <v>1</v>
      </c>
      <c r="I928" s="149"/>
      <c r="J928" s="150">
        <f>ROUND(I928*H928,2)</f>
        <v>0</v>
      </c>
      <c r="K928" s="151"/>
      <c r="L928" s="32"/>
      <c r="M928" s="152" t="s">
        <v>1</v>
      </c>
      <c r="N928" s="153" t="s">
        <v>41</v>
      </c>
      <c r="P928" s="154">
        <f>O928*H928</f>
        <v>0</v>
      </c>
      <c r="Q928" s="154">
        <v>0</v>
      </c>
      <c r="R928" s="154">
        <f>Q928*H928</f>
        <v>0</v>
      </c>
      <c r="S928" s="154">
        <v>0</v>
      </c>
      <c r="T928" s="155">
        <f>S928*H928</f>
        <v>0</v>
      </c>
      <c r="AR928" s="156" t="s">
        <v>183</v>
      </c>
      <c r="AT928" s="156" t="s">
        <v>179</v>
      </c>
      <c r="AU928" s="156" t="s">
        <v>88</v>
      </c>
      <c r="AY928" s="17" t="s">
        <v>177</v>
      </c>
      <c r="BE928" s="157">
        <f>IF(N928="základná",J928,0)</f>
        <v>0</v>
      </c>
      <c r="BF928" s="157">
        <f>IF(N928="znížená",J928,0)</f>
        <v>0</v>
      </c>
      <c r="BG928" s="157">
        <f>IF(N928="zákl. prenesená",J928,0)</f>
        <v>0</v>
      </c>
      <c r="BH928" s="157">
        <f>IF(N928="zníž. prenesená",J928,0)</f>
        <v>0</v>
      </c>
      <c r="BI928" s="157">
        <f>IF(N928="nulová",J928,0)</f>
        <v>0</v>
      </c>
      <c r="BJ928" s="17" t="s">
        <v>88</v>
      </c>
      <c r="BK928" s="157">
        <f>ROUND(I928*H928,2)</f>
        <v>0</v>
      </c>
      <c r="BL928" s="17" t="s">
        <v>183</v>
      </c>
      <c r="BM928" s="156" t="s">
        <v>1168</v>
      </c>
    </row>
    <row r="929" spans="2:65" s="12" customFormat="1">
      <c r="B929" s="158"/>
      <c r="D929" s="159" t="s">
        <v>184</v>
      </c>
      <c r="E929" s="160" t="s">
        <v>1</v>
      </c>
      <c r="F929" s="161" t="s">
        <v>1163</v>
      </c>
      <c r="H929" s="162">
        <v>1</v>
      </c>
      <c r="I929" s="163"/>
      <c r="L929" s="158"/>
      <c r="M929" s="164"/>
      <c r="T929" s="165"/>
      <c r="AT929" s="160" t="s">
        <v>184</v>
      </c>
      <c r="AU929" s="160" t="s">
        <v>88</v>
      </c>
      <c r="AV929" s="12" t="s">
        <v>88</v>
      </c>
      <c r="AW929" s="12" t="s">
        <v>31</v>
      </c>
      <c r="AX929" s="12" t="s">
        <v>75</v>
      </c>
      <c r="AY929" s="160" t="s">
        <v>177</v>
      </c>
    </row>
    <row r="930" spans="2:65" s="15" customFormat="1" ht="30.6">
      <c r="B930" s="180"/>
      <c r="D930" s="159" t="s">
        <v>184</v>
      </c>
      <c r="E930" s="181" t="s">
        <v>1</v>
      </c>
      <c r="F930" s="182" t="s">
        <v>1164</v>
      </c>
      <c r="H930" s="181" t="s">
        <v>1</v>
      </c>
      <c r="I930" s="183"/>
      <c r="L930" s="180"/>
      <c r="M930" s="184"/>
      <c r="T930" s="185"/>
      <c r="AT930" s="181" t="s">
        <v>184</v>
      </c>
      <c r="AU930" s="181" t="s">
        <v>88</v>
      </c>
      <c r="AV930" s="15" t="s">
        <v>82</v>
      </c>
      <c r="AW930" s="15" t="s">
        <v>31</v>
      </c>
      <c r="AX930" s="15" t="s">
        <v>75</v>
      </c>
      <c r="AY930" s="181" t="s">
        <v>177</v>
      </c>
    </row>
    <row r="931" spans="2:65" s="15" customFormat="1">
      <c r="B931" s="180"/>
      <c r="D931" s="159" t="s">
        <v>184</v>
      </c>
      <c r="E931" s="181" t="s">
        <v>1</v>
      </c>
      <c r="F931" s="182" t="s">
        <v>931</v>
      </c>
      <c r="H931" s="181" t="s">
        <v>1</v>
      </c>
      <c r="I931" s="183"/>
      <c r="L931" s="180"/>
      <c r="M931" s="184"/>
      <c r="T931" s="185"/>
      <c r="AT931" s="181" t="s">
        <v>184</v>
      </c>
      <c r="AU931" s="181" t="s">
        <v>88</v>
      </c>
      <c r="AV931" s="15" t="s">
        <v>82</v>
      </c>
      <c r="AW931" s="15" t="s">
        <v>31</v>
      </c>
      <c r="AX931" s="15" t="s">
        <v>75</v>
      </c>
      <c r="AY931" s="181" t="s">
        <v>177</v>
      </c>
    </row>
    <row r="932" spans="2:65" s="13" customFormat="1">
      <c r="B932" s="166"/>
      <c r="D932" s="159" t="s">
        <v>184</v>
      </c>
      <c r="E932" s="167" t="s">
        <v>1</v>
      </c>
      <c r="F932" s="168" t="s">
        <v>186</v>
      </c>
      <c r="H932" s="169">
        <v>1</v>
      </c>
      <c r="I932" s="170"/>
      <c r="L932" s="166"/>
      <c r="M932" s="171"/>
      <c r="T932" s="172"/>
      <c r="AT932" s="167" t="s">
        <v>184</v>
      </c>
      <c r="AU932" s="167" t="s">
        <v>88</v>
      </c>
      <c r="AV932" s="13" t="s">
        <v>183</v>
      </c>
      <c r="AW932" s="13" t="s">
        <v>31</v>
      </c>
      <c r="AX932" s="13" t="s">
        <v>82</v>
      </c>
      <c r="AY932" s="167" t="s">
        <v>177</v>
      </c>
    </row>
    <row r="933" spans="2:65" s="1" customFormat="1" ht="44.25" customHeight="1">
      <c r="B933" s="143"/>
      <c r="C933" s="144" t="s">
        <v>723</v>
      </c>
      <c r="D933" s="144" t="s">
        <v>179</v>
      </c>
      <c r="E933" s="145" t="s">
        <v>1169</v>
      </c>
      <c r="F933" s="146" t="s">
        <v>1170</v>
      </c>
      <c r="G933" s="147" t="s">
        <v>260</v>
      </c>
      <c r="H933" s="148">
        <v>1</v>
      </c>
      <c r="I933" s="149"/>
      <c r="J933" s="150">
        <f>ROUND(I933*H933,2)</f>
        <v>0</v>
      </c>
      <c r="K933" s="151"/>
      <c r="L933" s="32"/>
      <c r="M933" s="152" t="s">
        <v>1</v>
      </c>
      <c r="N933" s="153" t="s">
        <v>41</v>
      </c>
      <c r="P933" s="154">
        <f>O933*H933</f>
        <v>0</v>
      </c>
      <c r="Q933" s="154">
        <v>0</v>
      </c>
      <c r="R933" s="154">
        <f>Q933*H933</f>
        <v>0</v>
      </c>
      <c r="S933" s="154">
        <v>0</v>
      </c>
      <c r="T933" s="155">
        <f>S933*H933</f>
        <v>0</v>
      </c>
      <c r="AR933" s="156" t="s">
        <v>183</v>
      </c>
      <c r="AT933" s="156" t="s">
        <v>179</v>
      </c>
      <c r="AU933" s="156" t="s">
        <v>88</v>
      </c>
      <c r="AY933" s="17" t="s">
        <v>177</v>
      </c>
      <c r="BE933" s="157">
        <f>IF(N933="základná",J933,0)</f>
        <v>0</v>
      </c>
      <c r="BF933" s="157">
        <f>IF(N933="znížená",J933,0)</f>
        <v>0</v>
      </c>
      <c r="BG933" s="157">
        <f>IF(N933="zákl. prenesená",J933,0)</f>
        <v>0</v>
      </c>
      <c r="BH933" s="157">
        <f>IF(N933="zníž. prenesená",J933,0)</f>
        <v>0</v>
      </c>
      <c r="BI933" s="157">
        <f>IF(N933="nulová",J933,0)</f>
        <v>0</v>
      </c>
      <c r="BJ933" s="17" t="s">
        <v>88</v>
      </c>
      <c r="BK933" s="157">
        <f>ROUND(I933*H933,2)</f>
        <v>0</v>
      </c>
      <c r="BL933" s="17" t="s">
        <v>183</v>
      </c>
      <c r="BM933" s="156" t="s">
        <v>1171</v>
      </c>
    </row>
    <row r="934" spans="2:65" s="12" customFormat="1">
      <c r="B934" s="158"/>
      <c r="D934" s="159" t="s">
        <v>184</v>
      </c>
      <c r="E934" s="160" t="s">
        <v>1</v>
      </c>
      <c r="F934" s="161" t="s">
        <v>1163</v>
      </c>
      <c r="H934" s="162">
        <v>1</v>
      </c>
      <c r="I934" s="163"/>
      <c r="L934" s="158"/>
      <c r="M934" s="164"/>
      <c r="T934" s="165"/>
      <c r="AT934" s="160" t="s">
        <v>184</v>
      </c>
      <c r="AU934" s="160" t="s">
        <v>88</v>
      </c>
      <c r="AV934" s="12" t="s">
        <v>88</v>
      </c>
      <c r="AW934" s="12" t="s">
        <v>31</v>
      </c>
      <c r="AX934" s="12" t="s">
        <v>75</v>
      </c>
      <c r="AY934" s="160" t="s">
        <v>177</v>
      </c>
    </row>
    <row r="935" spans="2:65" s="15" customFormat="1" ht="30.6">
      <c r="B935" s="180"/>
      <c r="D935" s="159" t="s">
        <v>184</v>
      </c>
      <c r="E935" s="181" t="s">
        <v>1</v>
      </c>
      <c r="F935" s="182" t="s">
        <v>1164</v>
      </c>
      <c r="H935" s="181" t="s">
        <v>1</v>
      </c>
      <c r="I935" s="183"/>
      <c r="L935" s="180"/>
      <c r="M935" s="184"/>
      <c r="T935" s="185"/>
      <c r="AT935" s="181" t="s">
        <v>184</v>
      </c>
      <c r="AU935" s="181" t="s">
        <v>88</v>
      </c>
      <c r="AV935" s="15" t="s">
        <v>82</v>
      </c>
      <c r="AW935" s="15" t="s">
        <v>31</v>
      </c>
      <c r="AX935" s="15" t="s">
        <v>75</v>
      </c>
      <c r="AY935" s="181" t="s">
        <v>177</v>
      </c>
    </row>
    <row r="936" spans="2:65" s="15" customFormat="1">
      <c r="B936" s="180"/>
      <c r="D936" s="159" t="s">
        <v>184</v>
      </c>
      <c r="E936" s="181" t="s">
        <v>1</v>
      </c>
      <c r="F936" s="182" t="s">
        <v>931</v>
      </c>
      <c r="H936" s="181" t="s">
        <v>1</v>
      </c>
      <c r="I936" s="183"/>
      <c r="L936" s="180"/>
      <c r="M936" s="184"/>
      <c r="T936" s="185"/>
      <c r="AT936" s="181" t="s">
        <v>184</v>
      </c>
      <c r="AU936" s="181" t="s">
        <v>88</v>
      </c>
      <c r="AV936" s="15" t="s">
        <v>82</v>
      </c>
      <c r="AW936" s="15" t="s">
        <v>31</v>
      </c>
      <c r="AX936" s="15" t="s">
        <v>75</v>
      </c>
      <c r="AY936" s="181" t="s">
        <v>177</v>
      </c>
    </row>
    <row r="937" spans="2:65" s="13" customFormat="1">
      <c r="B937" s="166"/>
      <c r="D937" s="159" t="s">
        <v>184</v>
      </c>
      <c r="E937" s="167" t="s">
        <v>1</v>
      </c>
      <c r="F937" s="168" t="s">
        <v>186</v>
      </c>
      <c r="H937" s="169">
        <v>1</v>
      </c>
      <c r="I937" s="170"/>
      <c r="L937" s="166"/>
      <c r="M937" s="171"/>
      <c r="T937" s="172"/>
      <c r="AT937" s="167" t="s">
        <v>184</v>
      </c>
      <c r="AU937" s="167" t="s">
        <v>88</v>
      </c>
      <c r="AV937" s="13" t="s">
        <v>183</v>
      </c>
      <c r="AW937" s="13" t="s">
        <v>31</v>
      </c>
      <c r="AX937" s="13" t="s">
        <v>82</v>
      </c>
      <c r="AY937" s="167" t="s">
        <v>177</v>
      </c>
    </row>
    <row r="938" spans="2:65" s="1" customFormat="1" ht="49.2" customHeight="1">
      <c r="B938" s="143"/>
      <c r="C938" s="144" t="s">
        <v>1172</v>
      </c>
      <c r="D938" s="144" t="s">
        <v>179</v>
      </c>
      <c r="E938" s="145" t="s">
        <v>1173</v>
      </c>
      <c r="F938" s="146" t="s">
        <v>1174</v>
      </c>
      <c r="G938" s="147" t="s">
        <v>260</v>
      </c>
      <c r="H938" s="148">
        <v>1</v>
      </c>
      <c r="I938" s="149"/>
      <c r="J938" s="150">
        <f>ROUND(I938*H938,2)</f>
        <v>0</v>
      </c>
      <c r="K938" s="151"/>
      <c r="L938" s="32"/>
      <c r="M938" s="152" t="s">
        <v>1</v>
      </c>
      <c r="N938" s="153" t="s">
        <v>41</v>
      </c>
      <c r="P938" s="154">
        <f>O938*H938</f>
        <v>0</v>
      </c>
      <c r="Q938" s="154">
        <v>0</v>
      </c>
      <c r="R938" s="154">
        <f>Q938*H938</f>
        <v>0</v>
      </c>
      <c r="S938" s="154">
        <v>0</v>
      </c>
      <c r="T938" s="155">
        <f>S938*H938</f>
        <v>0</v>
      </c>
      <c r="AR938" s="156" t="s">
        <v>183</v>
      </c>
      <c r="AT938" s="156" t="s">
        <v>179</v>
      </c>
      <c r="AU938" s="156" t="s">
        <v>88</v>
      </c>
      <c r="AY938" s="17" t="s">
        <v>177</v>
      </c>
      <c r="BE938" s="157">
        <f>IF(N938="základná",J938,0)</f>
        <v>0</v>
      </c>
      <c r="BF938" s="157">
        <f>IF(N938="znížená",J938,0)</f>
        <v>0</v>
      </c>
      <c r="BG938" s="157">
        <f>IF(N938="zákl. prenesená",J938,0)</f>
        <v>0</v>
      </c>
      <c r="BH938" s="157">
        <f>IF(N938="zníž. prenesená",J938,0)</f>
        <v>0</v>
      </c>
      <c r="BI938" s="157">
        <f>IF(N938="nulová",J938,0)</f>
        <v>0</v>
      </c>
      <c r="BJ938" s="17" t="s">
        <v>88</v>
      </c>
      <c r="BK938" s="157">
        <f>ROUND(I938*H938,2)</f>
        <v>0</v>
      </c>
      <c r="BL938" s="17" t="s">
        <v>183</v>
      </c>
      <c r="BM938" s="156" t="s">
        <v>1175</v>
      </c>
    </row>
    <row r="939" spans="2:65" s="12" customFormat="1">
      <c r="B939" s="158"/>
      <c r="D939" s="159" t="s">
        <v>184</v>
      </c>
      <c r="E939" s="160" t="s">
        <v>1</v>
      </c>
      <c r="F939" s="161" t="s">
        <v>1163</v>
      </c>
      <c r="H939" s="162">
        <v>1</v>
      </c>
      <c r="I939" s="163"/>
      <c r="L939" s="158"/>
      <c r="M939" s="164"/>
      <c r="T939" s="165"/>
      <c r="AT939" s="160" t="s">
        <v>184</v>
      </c>
      <c r="AU939" s="160" t="s">
        <v>88</v>
      </c>
      <c r="AV939" s="12" t="s">
        <v>88</v>
      </c>
      <c r="AW939" s="12" t="s">
        <v>31</v>
      </c>
      <c r="AX939" s="12" t="s">
        <v>75</v>
      </c>
      <c r="AY939" s="160" t="s">
        <v>177</v>
      </c>
    </row>
    <row r="940" spans="2:65" s="15" customFormat="1">
      <c r="B940" s="180"/>
      <c r="D940" s="159" t="s">
        <v>184</v>
      </c>
      <c r="E940" s="181" t="s">
        <v>1</v>
      </c>
      <c r="F940" s="182" t="s">
        <v>931</v>
      </c>
      <c r="H940" s="181" t="s">
        <v>1</v>
      </c>
      <c r="I940" s="183"/>
      <c r="L940" s="180"/>
      <c r="M940" s="184"/>
      <c r="T940" s="185"/>
      <c r="AT940" s="181" t="s">
        <v>184</v>
      </c>
      <c r="AU940" s="181" t="s">
        <v>88</v>
      </c>
      <c r="AV940" s="15" t="s">
        <v>82</v>
      </c>
      <c r="AW940" s="15" t="s">
        <v>31</v>
      </c>
      <c r="AX940" s="15" t="s">
        <v>75</v>
      </c>
      <c r="AY940" s="181" t="s">
        <v>177</v>
      </c>
    </row>
    <row r="941" spans="2:65" s="15" customFormat="1">
      <c r="B941" s="180"/>
      <c r="D941" s="159" t="s">
        <v>184</v>
      </c>
      <c r="E941" s="181" t="s">
        <v>1</v>
      </c>
      <c r="F941" s="182" t="s">
        <v>1176</v>
      </c>
      <c r="H941" s="181" t="s">
        <v>1</v>
      </c>
      <c r="I941" s="183"/>
      <c r="L941" s="180"/>
      <c r="M941" s="184"/>
      <c r="T941" s="185"/>
      <c r="AT941" s="181" t="s">
        <v>184</v>
      </c>
      <c r="AU941" s="181" t="s">
        <v>88</v>
      </c>
      <c r="AV941" s="15" t="s">
        <v>82</v>
      </c>
      <c r="AW941" s="15" t="s">
        <v>31</v>
      </c>
      <c r="AX941" s="15" t="s">
        <v>75</v>
      </c>
      <c r="AY941" s="181" t="s">
        <v>177</v>
      </c>
    </row>
    <row r="942" spans="2:65" s="13" customFormat="1">
      <c r="B942" s="166"/>
      <c r="D942" s="159" t="s">
        <v>184</v>
      </c>
      <c r="E942" s="167" t="s">
        <v>1</v>
      </c>
      <c r="F942" s="168" t="s">
        <v>186</v>
      </c>
      <c r="H942" s="169">
        <v>1</v>
      </c>
      <c r="I942" s="170"/>
      <c r="L942" s="166"/>
      <c r="M942" s="171"/>
      <c r="T942" s="172"/>
      <c r="AT942" s="167" t="s">
        <v>184</v>
      </c>
      <c r="AU942" s="167" t="s">
        <v>88</v>
      </c>
      <c r="AV942" s="13" t="s">
        <v>183</v>
      </c>
      <c r="AW942" s="13" t="s">
        <v>31</v>
      </c>
      <c r="AX942" s="13" t="s">
        <v>82</v>
      </c>
      <c r="AY942" s="167" t="s">
        <v>177</v>
      </c>
    </row>
    <row r="943" spans="2:65" s="1" customFormat="1" ht="37.950000000000003" customHeight="1">
      <c r="B943" s="143"/>
      <c r="C943" s="144" t="s">
        <v>727</v>
      </c>
      <c r="D943" s="144" t="s">
        <v>179</v>
      </c>
      <c r="E943" s="145" t="s">
        <v>1177</v>
      </c>
      <c r="F943" s="146" t="s">
        <v>1161</v>
      </c>
      <c r="G943" s="147" t="s">
        <v>260</v>
      </c>
      <c r="H943" s="148">
        <v>1</v>
      </c>
      <c r="I943" s="149"/>
      <c r="J943" s="150">
        <f>ROUND(I943*H943,2)</f>
        <v>0</v>
      </c>
      <c r="K943" s="151"/>
      <c r="L943" s="32"/>
      <c r="M943" s="152" t="s">
        <v>1</v>
      </c>
      <c r="N943" s="153" t="s">
        <v>41</v>
      </c>
      <c r="P943" s="154">
        <f>O943*H943</f>
        <v>0</v>
      </c>
      <c r="Q943" s="154">
        <v>0</v>
      </c>
      <c r="R943" s="154">
        <f>Q943*H943</f>
        <v>0</v>
      </c>
      <c r="S943" s="154">
        <v>0</v>
      </c>
      <c r="T943" s="155">
        <f>S943*H943</f>
        <v>0</v>
      </c>
      <c r="AR943" s="156" t="s">
        <v>183</v>
      </c>
      <c r="AT943" s="156" t="s">
        <v>179</v>
      </c>
      <c r="AU943" s="156" t="s">
        <v>88</v>
      </c>
      <c r="AY943" s="17" t="s">
        <v>177</v>
      </c>
      <c r="BE943" s="157">
        <f>IF(N943="základná",J943,0)</f>
        <v>0</v>
      </c>
      <c r="BF943" s="157">
        <f>IF(N943="znížená",J943,0)</f>
        <v>0</v>
      </c>
      <c r="BG943" s="157">
        <f>IF(N943="zákl. prenesená",J943,0)</f>
        <v>0</v>
      </c>
      <c r="BH943" s="157">
        <f>IF(N943="zníž. prenesená",J943,0)</f>
        <v>0</v>
      </c>
      <c r="BI943" s="157">
        <f>IF(N943="nulová",J943,0)</f>
        <v>0</v>
      </c>
      <c r="BJ943" s="17" t="s">
        <v>88</v>
      </c>
      <c r="BK943" s="157">
        <f>ROUND(I943*H943,2)</f>
        <v>0</v>
      </c>
      <c r="BL943" s="17" t="s">
        <v>183</v>
      </c>
      <c r="BM943" s="156" t="s">
        <v>1178</v>
      </c>
    </row>
    <row r="944" spans="2:65" s="12" customFormat="1">
      <c r="B944" s="158"/>
      <c r="D944" s="159" t="s">
        <v>184</v>
      </c>
      <c r="E944" s="160" t="s">
        <v>1</v>
      </c>
      <c r="F944" s="161" t="s">
        <v>1179</v>
      </c>
      <c r="H944" s="162">
        <v>1</v>
      </c>
      <c r="I944" s="163"/>
      <c r="L944" s="158"/>
      <c r="M944" s="164"/>
      <c r="T944" s="165"/>
      <c r="AT944" s="160" t="s">
        <v>184</v>
      </c>
      <c r="AU944" s="160" t="s">
        <v>88</v>
      </c>
      <c r="AV944" s="12" t="s">
        <v>88</v>
      </c>
      <c r="AW944" s="12" t="s">
        <v>31</v>
      </c>
      <c r="AX944" s="12" t="s">
        <v>75</v>
      </c>
      <c r="AY944" s="160" t="s">
        <v>177</v>
      </c>
    </row>
    <row r="945" spans="2:65" s="15" customFormat="1" ht="30.6">
      <c r="B945" s="180"/>
      <c r="D945" s="159" t="s">
        <v>184</v>
      </c>
      <c r="E945" s="181" t="s">
        <v>1</v>
      </c>
      <c r="F945" s="182" t="s">
        <v>1164</v>
      </c>
      <c r="H945" s="181" t="s">
        <v>1</v>
      </c>
      <c r="I945" s="183"/>
      <c r="L945" s="180"/>
      <c r="M945" s="184"/>
      <c r="T945" s="185"/>
      <c r="AT945" s="181" t="s">
        <v>184</v>
      </c>
      <c r="AU945" s="181" t="s">
        <v>88</v>
      </c>
      <c r="AV945" s="15" t="s">
        <v>82</v>
      </c>
      <c r="AW945" s="15" t="s">
        <v>31</v>
      </c>
      <c r="AX945" s="15" t="s">
        <v>75</v>
      </c>
      <c r="AY945" s="181" t="s">
        <v>177</v>
      </c>
    </row>
    <row r="946" spans="2:65" s="15" customFormat="1">
      <c r="B946" s="180"/>
      <c r="D946" s="159" t="s">
        <v>184</v>
      </c>
      <c r="E946" s="181" t="s">
        <v>1</v>
      </c>
      <c r="F946" s="182" t="s">
        <v>931</v>
      </c>
      <c r="H946" s="181" t="s">
        <v>1</v>
      </c>
      <c r="I946" s="183"/>
      <c r="L946" s="180"/>
      <c r="M946" s="184"/>
      <c r="T946" s="185"/>
      <c r="AT946" s="181" t="s">
        <v>184</v>
      </c>
      <c r="AU946" s="181" t="s">
        <v>88</v>
      </c>
      <c r="AV946" s="15" t="s">
        <v>82</v>
      </c>
      <c r="AW946" s="15" t="s">
        <v>31</v>
      </c>
      <c r="AX946" s="15" t="s">
        <v>75</v>
      </c>
      <c r="AY946" s="181" t="s">
        <v>177</v>
      </c>
    </row>
    <row r="947" spans="2:65" s="13" customFormat="1">
      <c r="B947" s="166"/>
      <c r="D947" s="159" t="s">
        <v>184</v>
      </c>
      <c r="E947" s="167" t="s">
        <v>1</v>
      </c>
      <c r="F947" s="168" t="s">
        <v>186</v>
      </c>
      <c r="H947" s="169">
        <v>1</v>
      </c>
      <c r="I947" s="170"/>
      <c r="L947" s="166"/>
      <c r="M947" s="171"/>
      <c r="T947" s="172"/>
      <c r="AT947" s="167" t="s">
        <v>184</v>
      </c>
      <c r="AU947" s="167" t="s">
        <v>88</v>
      </c>
      <c r="AV947" s="13" t="s">
        <v>183</v>
      </c>
      <c r="AW947" s="13" t="s">
        <v>31</v>
      </c>
      <c r="AX947" s="13" t="s">
        <v>82</v>
      </c>
      <c r="AY947" s="167" t="s">
        <v>177</v>
      </c>
    </row>
    <row r="948" spans="2:65" s="1" customFormat="1" ht="49.2" customHeight="1">
      <c r="B948" s="143"/>
      <c r="C948" s="144" t="s">
        <v>1180</v>
      </c>
      <c r="D948" s="144" t="s">
        <v>179</v>
      </c>
      <c r="E948" s="145" t="s">
        <v>1181</v>
      </c>
      <c r="F948" s="146" t="s">
        <v>1167</v>
      </c>
      <c r="G948" s="147" t="s">
        <v>260</v>
      </c>
      <c r="H948" s="148">
        <v>1</v>
      </c>
      <c r="I948" s="149"/>
      <c r="J948" s="150">
        <f>ROUND(I948*H948,2)</f>
        <v>0</v>
      </c>
      <c r="K948" s="151"/>
      <c r="L948" s="32"/>
      <c r="M948" s="152" t="s">
        <v>1</v>
      </c>
      <c r="N948" s="153" t="s">
        <v>41</v>
      </c>
      <c r="P948" s="154">
        <f>O948*H948</f>
        <v>0</v>
      </c>
      <c r="Q948" s="154">
        <v>0</v>
      </c>
      <c r="R948" s="154">
        <f>Q948*H948</f>
        <v>0</v>
      </c>
      <c r="S948" s="154">
        <v>0</v>
      </c>
      <c r="T948" s="155">
        <f>S948*H948</f>
        <v>0</v>
      </c>
      <c r="AR948" s="156" t="s">
        <v>183</v>
      </c>
      <c r="AT948" s="156" t="s">
        <v>179</v>
      </c>
      <c r="AU948" s="156" t="s">
        <v>88</v>
      </c>
      <c r="AY948" s="17" t="s">
        <v>177</v>
      </c>
      <c r="BE948" s="157">
        <f>IF(N948="základná",J948,0)</f>
        <v>0</v>
      </c>
      <c r="BF948" s="157">
        <f>IF(N948="znížená",J948,0)</f>
        <v>0</v>
      </c>
      <c r="BG948" s="157">
        <f>IF(N948="zákl. prenesená",J948,0)</f>
        <v>0</v>
      </c>
      <c r="BH948" s="157">
        <f>IF(N948="zníž. prenesená",J948,0)</f>
        <v>0</v>
      </c>
      <c r="BI948" s="157">
        <f>IF(N948="nulová",J948,0)</f>
        <v>0</v>
      </c>
      <c r="BJ948" s="17" t="s">
        <v>88</v>
      </c>
      <c r="BK948" s="157">
        <f>ROUND(I948*H948,2)</f>
        <v>0</v>
      </c>
      <c r="BL948" s="17" t="s">
        <v>183</v>
      </c>
      <c r="BM948" s="156" t="s">
        <v>1182</v>
      </c>
    </row>
    <row r="949" spans="2:65" s="12" customFormat="1">
      <c r="B949" s="158"/>
      <c r="D949" s="159" t="s">
        <v>184</v>
      </c>
      <c r="E949" s="160" t="s">
        <v>1</v>
      </c>
      <c r="F949" s="161" t="s">
        <v>1179</v>
      </c>
      <c r="H949" s="162">
        <v>1</v>
      </c>
      <c r="I949" s="163"/>
      <c r="L949" s="158"/>
      <c r="M949" s="164"/>
      <c r="T949" s="165"/>
      <c r="AT949" s="160" t="s">
        <v>184</v>
      </c>
      <c r="AU949" s="160" t="s">
        <v>88</v>
      </c>
      <c r="AV949" s="12" t="s">
        <v>88</v>
      </c>
      <c r="AW949" s="12" t="s">
        <v>31</v>
      </c>
      <c r="AX949" s="12" t="s">
        <v>75</v>
      </c>
      <c r="AY949" s="160" t="s">
        <v>177</v>
      </c>
    </row>
    <row r="950" spans="2:65" s="15" customFormat="1" ht="30.6">
      <c r="B950" s="180"/>
      <c r="D950" s="159" t="s">
        <v>184</v>
      </c>
      <c r="E950" s="181" t="s">
        <v>1</v>
      </c>
      <c r="F950" s="182" t="s">
        <v>1164</v>
      </c>
      <c r="H950" s="181" t="s">
        <v>1</v>
      </c>
      <c r="I950" s="183"/>
      <c r="L950" s="180"/>
      <c r="M950" s="184"/>
      <c r="T950" s="185"/>
      <c r="AT950" s="181" t="s">
        <v>184</v>
      </c>
      <c r="AU950" s="181" t="s">
        <v>88</v>
      </c>
      <c r="AV950" s="15" t="s">
        <v>82</v>
      </c>
      <c r="AW950" s="15" t="s">
        <v>31</v>
      </c>
      <c r="AX950" s="15" t="s">
        <v>75</v>
      </c>
      <c r="AY950" s="181" t="s">
        <v>177</v>
      </c>
    </row>
    <row r="951" spans="2:65" s="15" customFormat="1">
      <c r="B951" s="180"/>
      <c r="D951" s="159" t="s">
        <v>184</v>
      </c>
      <c r="E951" s="181" t="s">
        <v>1</v>
      </c>
      <c r="F951" s="182" t="s">
        <v>931</v>
      </c>
      <c r="H951" s="181" t="s">
        <v>1</v>
      </c>
      <c r="I951" s="183"/>
      <c r="L951" s="180"/>
      <c r="M951" s="184"/>
      <c r="T951" s="185"/>
      <c r="AT951" s="181" t="s">
        <v>184</v>
      </c>
      <c r="AU951" s="181" t="s">
        <v>88</v>
      </c>
      <c r="AV951" s="15" t="s">
        <v>82</v>
      </c>
      <c r="AW951" s="15" t="s">
        <v>31</v>
      </c>
      <c r="AX951" s="15" t="s">
        <v>75</v>
      </c>
      <c r="AY951" s="181" t="s">
        <v>177</v>
      </c>
    </row>
    <row r="952" spans="2:65" s="13" customFormat="1">
      <c r="B952" s="166"/>
      <c r="D952" s="159" t="s">
        <v>184</v>
      </c>
      <c r="E952" s="167" t="s">
        <v>1</v>
      </c>
      <c r="F952" s="168" t="s">
        <v>186</v>
      </c>
      <c r="H952" s="169">
        <v>1</v>
      </c>
      <c r="I952" s="170"/>
      <c r="L952" s="166"/>
      <c r="M952" s="171"/>
      <c r="T952" s="172"/>
      <c r="AT952" s="167" t="s">
        <v>184</v>
      </c>
      <c r="AU952" s="167" t="s">
        <v>88</v>
      </c>
      <c r="AV952" s="13" t="s">
        <v>183</v>
      </c>
      <c r="AW952" s="13" t="s">
        <v>31</v>
      </c>
      <c r="AX952" s="13" t="s">
        <v>82</v>
      </c>
      <c r="AY952" s="167" t="s">
        <v>177</v>
      </c>
    </row>
    <row r="953" spans="2:65" s="1" customFormat="1" ht="44.25" customHeight="1">
      <c r="B953" s="143"/>
      <c r="C953" s="144" t="s">
        <v>732</v>
      </c>
      <c r="D953" s="144" t="s">
        <v>179</v>
      </c>
      <c r="E953" s="145" t="s">
        <v>1183</v>
      </c>
      <c r="F953" s="146" t="s">
        <v>1170</v>
      </c>
      <c r="G953" s="147" t="s">
        <v>260</v>
      </c>
      <c r="H953" s="148">
        <v>1</v>
      </c>
      <c r="I953" s="149"/>
      <c r="J953" s="150">
        <f>ROUND(I953*H953,2)</f>
        <v>0</v>
      </c>
      <c r="K953" s="151"/>
      <c r="L953" s="32"/>
      <c r="M953" s="152" t="s">
        <v>1</v>
      </c>
      <c r="N953" s="153" t="s">
        <v>41</v>
      </c>
      <c r="P953" s="154">
        <f>O953*H953</f>
        <v>0</v>
      </c>
      <c r="Q953" s="154">
        <v>0</v>
      </c>
      <c r="R953" s="154">
        <f>Q953*H953</f>
        <v>0</v>
      </c>
      <c r="S953" s="154">
        <v>0</v>
      </c>
      <c r="T953" s="155">
        <f>S953*H953</f>
        <v>0</v>
      </c>
      <c r="AR953" s="156" t="s">
        <v>183</v>
      </c>
      <c r="AT953" s="156" t="s">
        <v>179</v>
      </c>
      <c r="AU953" s="156" t="s">
        <v>88</v>
      </c>
      <c r="AY953" s="17" t="s">
        <v>177</v>
      </c>
      <c r="BE953" s="157">
        <f>IF(N953="základná",J953,0)</f>
        <v>0</v>
      </c>
      <c r="BF953" s="157">
        <f>IF(N953="znížená",J953,0)</f>
        <v>0</v>
      </c>
      <c r="BG953" s="157">
        <f>IF(N953="zákl. prenesená",J953,0)</f>
        <v>0</v>
      </c>
      <c r="BH953" s="157">
        <f>IF(N953="zníž. prenesená",J953,0)</f>
        <v>0</v>
      </c>
      <c r="BI953" s="157">
        <f>IF(N953="nulová",J953,0)</f>
        <v>0</v>
      </c>
      <c r="BJ953" s="17" t="s">
        <v>88</v>
      </c>
      <c r="BK953" s="157">
        <f>ROUND(I953*H953,2)</f>
        <v>0</v>
      </c>
      <c r="BL953" s="17" t="s">
        <v>183</v>
      </c>
      <c r="BM953" s="156" t="s">
        <v>1184</v>
      </c>
    </row>
    <row r="954" spans="2:65" s="12" customFormat="1">
      <c r="B954" s="158"/>
      <c r="D954" s="159" t="s">
        <v>184</v>
      </c>
      <c r="E954" s="160" t="s">
        <v>1</v>
      </c>
      <c r="F954" s="161" t="s">
        <v>1179</v>
      </c>
      <c r="H954" s="162">
        <v>1</v>
      </c>
      <c r="I954" s="163"/>
      <c r="L954" s="158"/>
      <c r="M954" s="164"/>
      <c r="T954" s="165"/>
      <c r="AT954" s="160" t="s">
        <v>184</v>
      </c>
      <c r="AU954" s="160" t="s">
        <v>88</v>
      </c>
      <c r="AV954" s="12" t="s">
        <v>88</v>
      </c>
      <c r="AW954" s="12" t="s">
        <v>31</v>
      </c>
      <c r="AX954" s="12" t="s">
        <v>75</v>
      </c>
      <c r="AY954" s="160" t="s">
        <v>177</v>
      </c>
    </row>
    <row r="955" spans="2:65" s="15" customFormat="1" ht="30.6">
      <c r="B955" s="180"/>
      <c r="D955" s="159" t="s">
        <v>184</v>
      </c>
      <c r="E955" s="181" t="s">
        <v>1</v>
      </c>
      <c r="F955" s="182" t="s">
        <v>1164</v>
      </c>
      <c r="H955" s="181" t="s">
        <v>1</v>
      </c>
      <c r="I955" s="183"/>
      <c r="L955" s="180"/>
      <c r="M955" s="184"/>
      <c r="T955" s="185"/>
      <c r="AT955" s="181" t="s">
        <v>184</v>
      </c>
      <c r="AU955" s="181" t="s">
        <v>88</v>
      </c>
      <c r="AV955" s="15" t="s">
        <v>82</v>
      </c>
      <c r="AW955" s="15" t="s">
        <v>31</v>
      </c>
      <c r="AX955" s="15" t="s">
        <v>75</v>
      </c>
      <c r="AY955" s="181" t="s">
        <v>177</v>
      </c>
    </row>
    <row r="956" spans="2:65" s="15" customFormat="1">
      <c r="B956" s="180"/>
      <c r="D956" s="159" t="s">
        <v>184</v>
      </c>
      <c r="E956" s="181" t="s">
        <v>1</v>
      </c>
      <c r="F956" s="182" t="s">
        <v>931</v>
      </c>
      <c r="H956" s="181" t="s">
        <v>1</v>
      </c>
      <c r="I956" s="183"/>
      <c r="L956" s="180"/>
      <c r="M956" s="184"/>
      <c r="T956" s="185"/>
      <c r="AT956" s="181" t="s">
        <v>184</v>
      </c>
      <c r="AU956" s="181" t="s">
        <v>88</v>
      </c>
      <c r="AV956" s="15" t="s">
        <v>82</v>
      </c>
      <c r="AW956" s="15" t="s">
        <v>31</v>
      </c>
      <c r="AX956" s="15" t="s">
        <v>75</v>
      </c>
      <c r="AY956" s="181" t="s">
        <v>177</v>
      </c>
    </row>
    <row r="957" spans="2:65" s="13" customFormat="1">
      <c r="B957" s="166"/>
      <c r="D957" s="159" t="s">
        <v>184</v>
      </c>
      <c r="E957" s="167" t="s">
        <v>1</v>
      </c>
      <c r="F957" s="168" t="s">
        <v>186</v>
      </c>
      <c r="H957" s="169">
        <v>1</v>
      </c>
      <c r="I957" s="170"/>
      <c r="L957" s="166"/>
      <c r="M957" s="171"/>
      <c r="T957" s="172"/>
      <c r="AT957" s="167" t="s">
        <v>184</v>
      </c>
      <c r="AU957" s="167" t="s">
        <v>88</v>
      </c>
      <c r="AV957" s="13" t="s">
        <v>183</v>
      </c>
      <c r="AW957" s="13" t="s">
        <v>31</v>
      </c>
      <c r="AX957" s="13" t="s">
        <v>82</v>
      </c>
      <c r="AY957" s="167" t="s">
        <v>177</v>
      </c>
    </row>
    <row r="958" spans="2:65" s="1" customFormat="1" ht="49.2" customHeight="1">
      <c r="B958" s="143"/>
      <c r="C958" s="144" t="s">
        <v>1185</v>
      </c>
      <c r="D958" s="144" t="s">
        <v>179</v>
      </c>
      <c r="E958" s="145" t="s">
        <v>1186</v>
      </c>
      <c r="F958" s="146" t="s">
        <v>1174</v>
      </c>
      <c r="G958" s="147" t="s">
        <v>260</v>
      </c>
      <c r="H958" s="148">
        <v>1</v>
      </c>
      <c r="I958" s="149"/>
      <c r="J958" s="150">
        <f>ROUND(I958*H958,2)</f>
        <v>0</v>
      </c>
      <c r="K958" s="151"/>
      <c r="L958" s="32"/>
      <c r="M958" s="152" t="s">
        <v>1</v>
      </c>
      <c r="N958" s="153" t="s">
        <v>41</v>
      </c>
      <c r="P958" s="154">
        <f>O958*H958</f>
        <v>0</v>
      </c>
      <c r="Q958" s="154">
        <v>0</v>
      </c>
      <c r="R958" s="154">
        <f>Q958*H958</f>
        <v>0</v>
      </c>
      <c r="S958" s="154">
        <v>0</v>
      </c>
      <c r="T958" s="155">
        <f>S958*H958</f>
        <v>0</v>
      </c>
      <c r="AR958" s="156" t="s">
        <v>183</v>
      </c>
      <c r="AT958" s="156" t="s">
        <v>179</v>
      </c>
      <c r="AU958" s="156" t="s">
        <v>88</v>
      </c>
      <c r="AY958" s="17" t="s">
        <v>177</v>
      </c>
      <c r="BE958" s="157">
        <f>IF(N958="základná",J958,0)</f>
        <v>0</v>
      </c>
      <c r="BF958" s="157">
        <f>IF(N958="znížená",J958,0)</f>
        <v>0</v>
      </c>
      <c r="BG958" s="157">
        <f>IF(N958="zákl. prenesená",J958,0)</f>
        <v>0</v>
      </c>
      <c r="BH958" s="157">
        <f>IF(N958="zníž. prenesená",J958,0)</f>
        <v>0</v>
      </c>
      <c r="BI958" s="157">
        <f>IF(N958="nulová",J958,0)</f>
        <v>0</v>
      </c>
      <c r="BJ958" s="17" t="s">
        <v>88</v>
      </c>
      <c r="BK958" s="157">
        <f>ROUND(I958*H958,2)</f>
        <v>0</v>
      </c>
      <c r="BL958" s="17" t="s">
        <v>183</v>
      </c>
      <c r="BM958" s="156" t="s">
        <v>1187</v>
      </c>
    </row>
    <row r="959" spans="2:65" s="12" customFormat="1">
      <c r="B959" s="158"/>
      <c r="D959" s="159" t="s">
        <v>184</v>
      </c>
      <c r="E959" s="160" t="s">
        <v>1</v>
      </c>
      <c r="F959" s="161" t="s">
        <v>1179</v>
      </c>
      <c r="H959" s="162">
        <v>1</v>
      </c>
      <c r="I959" s="163"/>
      <c r="L959" s="158"/>
      <c r="M959" s="164"/>
      <c r="T959" s="165"/>
      <c r="AT959" s="160" t="s">
        <v>184</v>
      </c>
      <c r="AU959" s="160" t="s">
        <v>88</v>
      </c>
      <c r="AV959" s="12" t="s">
        <v>88</v>
      </c>
      <c r="AW959" s="12" t="s">
        <v>31</v>
      </c>
      <c r="AX959" s="12" t="s">
        <v>75</v>
      </c>
      <c r="AY959" s="160" t="s">
        <v>177</v>
      </c>
    </row>
    <row r="960" spans="2:65" s="15" customFormat="1">
      <c r="B960" s="180"/>
      <c r="D960" s="159" t="s">
        <v>184</v>
      </c>
      <c r="E960" s="181" t="s">
        <v>1</v>
      </c>
      <c r="F960" s="182" t="s">
        <v>931</v>
      </c>
      <c r="H960" s="181" t="s">
        <v>1</v>
      </c>
      <c r="I960" s="183"/>
      <c r="L960" s="180"/>
      <c r="M960" s="184"/>
      <c r="T960" s="185"/>
      <c r="AT960" s="181" t="s">
        <v>184</v>
      </c>
      <c r="AU960" s="181" t="s">
        <v>88</v>
      </c>
      <c r="AV960" s="15" t="s">
        <v>82</v>
      </c>
      <c r="AW960" s="15" t="s">
        <v>31</v>
      </c>
      <c r="AX960" s="15" t="s">
        <v>75</v>
      </c>
      <c r="AY960" s="181" t="s">
        <v>177</v>
      </c>
    </row>
    <row r="961" spans="2:65" s="15" customFormat="1">
      <c r="B961" s="180"/>
      <c r="D961" s="159" t="s">
        <v>184</v>
      </c>
      <c r="E961" s="181" t="s">
        <v>1</v>
      </c>
      <c r="F961" s="182" t="s">
        <v>1176</v>
      </c>
      <c r="H961" s="181" t="s">
        <v>1</v>
      </c>
      <c r="I961" s="183"/>
      <c r="L961" s="180"/>
      <c r="M961" s="184"/>
      <c r="T961" s="185"/>
      <c r="AT961" s="181" t="s">
        <v>184</v>
      </c>
      <c r="AU961" s="181" t="s">
        <v>88</v>
      </c>
      <c r="AV961" s="15" t="s">
        <v>82</v>
      </c>
      <c r="AW961" s="15" t="s">
        <v>31</v>
      </c>
      <c r="AX961" s="15" t="s">
        <v>75</v>
      </c>
      <c r="AY961" s="181" t="s">
        <v>177</v>
      </c>
    </row>
    <row r="962" spans="2:65" s="13" customFormat="1">
      <c r="B962" s="166"/>
      <c r="D962" s="159" t="s">
        <v>184</v>
      </c>
      <c r="E962" s="167" t="s">
        <v>1</v>
      </c>
      <c r="F962" s="168" t="s">
        <v>186</v>
      </c>
      <c r="H962" s="169">
        <v>1</v>
      </c>
      <c r="I962" s="170"/>
      <c r="L962" s="166"/>
      <c r="M962" s="171"/>
      <c r="T962" s="172"/>
      <c r="AT962" s="167" t="s">
        <v>184</v>
      </c>
      <c r="AU962" s="167" t="s">
        <v>88</v>
      </c>
      <c r="AV962" s="13" t="s">
        <v>183</v>
      </c>
      <c r="AW962" s="13" t="s">
        <v>31</v>
      </c>
      <c r="AX962" s="13" t="s">
        <v>82</v>
      </c>
      <c r="AY962" s="167" t="s">
        <v>177</v>
      </c>
    </row>
    <row r="963" spans="2:65" s="1" customFormat="1" ht="37.950000000000003" customHeight="1">
      <c r="B963" s="143"/>
      <c r="C963" s="144" t="s">
        <v>737</v>
      </c>
      <c r="D963" s="144" t="s">
        <v>179</v>
      </c>
      <c r="E963" s="145" t="s">
        <v>1188</v>
      </c>
      <c r="F963" s="146" t="s">
        <v>1161</v>
      </c>
      <c r="G963" s="147" t="s">
        <v>260</v>
      </c>
      <c r="H963" s="148">
        <v>1</v>
      </c>
      <c r="I963" s="149"/>
      <c r="J963" s="150">
        <f>ROUND(I963*H963,2)</f>
        <v>0</v>
      </c>
      <c r="K963" s="151"/>
      <c r="L963" s="32"/>
      <c r="M963" s="152" t="s">
        <v>1</v>
      </c>
      <c r="N963" s="153" t="s">
        <v>41</v>
      </c>
      <c r="P963" s="154">
        <f>O963*H963</f>
        <v>0</v>
      </c>
      <c r="Q963" s="154">
        <v>0</v>
      </c>
      <c r="R963" s="154">
        <f>Q963*H963</f>
        <v>0</v>
      </c>
      <c r="S963" s="154">
        <v>0</v>
      </c>
      <c r="T963" s="155">
        <f>S963*H963</f>
        <v>0</v>
      </c>
      <c r="AR963" s="156" t="s">
        <v>183</v>
      </c>
      <c r="AT963" s="156" t="s">
        <v>179</v>
      </c>
      <c r="AU963" s="156" t="s">
        <v>88</v>
      </c>
      <c r="AY963" s="17" t="s">
        <v>177</v>
      </c>
      <c r="BE963" s="157">
        <f>IF(N963="základná",J963,0)</f>
        <v>0</v>
      </c>
      <c r="BF963" s="157">
        <f>IF(N963="znížená",J963,0)</f>
        <v>0</v>
      </c>
      <c r="BG963" s="157">
        <f>IF(N963="zákl. prenesená",J963,0)</f>
        <v>0</v>
      </c>
      <c r="BH963" s="157">
        <f>IF(N963="zníž. prenesená",J963,0)</f>
        <v>0</v>
      </c>
      <c r="BI963" s="157">
        <f>IF(N963="nulová",J963,0)</f>
        <v>0</v>
      </c>
      <c r="BJ963" s="17" t="s">
        <v>88</v>
      </c>
      <c r="BK963" s="157">
        <f>ROUND(I963*H963,2)</f>
        <v>0</v>
      </c>
      <c r="BL963" s="17" t="s">
        <v>183</v>
      </c>
      <c r="BM963" s="156" t="s">
        <v>1189</v>
      </c>
    </row>
    <row r="964" spans="2:65" s="12" customFormat="1">
      <c r="B964" s="158"/>
      <c r="D964" s="159" t="s">
        <v>184</v>
      </c>
      <c r="E964" s="160" t="s">
        <v>1</v>
      </c>
      <c r="F964" s="161" t="s">
        <v>1190</v>
      </c>
      <c r="H964" s="162">
        <v>1</v>
      </c>
      <c r="I964" s="163"/>
      <c r="L964" s="158"/>
      <c r="M964" s="164"/>
      <c r="T964" s="165"/>
      <c r="AT964" s="160" t="s">
        <v>184</v>
      </c>
      <c r="AU964" s="160" t="s">
        <v>88</v>
      </c>
      <c r="AV964" s="12" t="s">
        <v>88</v>
      </c>
      <c r="AW964" s="12" t="s">
        <v>31</v>
      </c>
      <c r="AX964" s="12" t="s">
        <v>75</v>
      </c>
      <c r="AY964" s="160" t="s">
        <v>177</v>
      </c>
    </row>
    <row r="965" spans="2:65" s="15" customFormat="1" ht="30.6">
      <c r="B965" s="180"/>
      <c r="D965" s="159" t="s">
        <v>184</v>
      </c>
      <c r="E965" s="181" t="s">
        <v>1</v>
      </c>
      <c r="F965" s="182" t="s">
        <v>1164</v>
      </c>
      <c r="H965" s="181" t="s">
        <v>1</v>
      </c>
      <c r="I965" s="183"/>
      <c r="L965" s="180"/>
      <c r="M965" s="184"/>
      <c r="T965" s="185"/>
      <c r="AT965" s="181" t="s">
        <v>184</v>
      </c>
      <c r="AU965" s="181" t="s">
        <v>88</v>
      </c>
      <c r="AV965" s="15" t="s">
        <v>82</v>
      </c>
      <c r="AW965" s="15" t="s">
        <v>31</v>
      </c>
      <c r="AX965" s="15" t="s">
        <v>75</v>
      </c>
      <c r="AY965" s="181" t="s">
        <v>177</v>
      </c>
    </row>
    <row r="966" spans="2:65" s="15" customFormat="1">
      <c r="B966" s="180"/>
      <c r="D966" s="159" t="s">
        <v>184</v>
      </c>
      <c r="E966" s="181" t="s">
        <v>1</v>
      </c>
      <c r="F966" s="182" t="s">
        <v>931</v>
      </c>
      <c r="H966" s="181" t="s">
        <v>1</v>
      </c>
      <c r="I966" s="183"/>
      <c r="L966" s="180"/>
      <c r="M966" s="184"/>
      <c r="T966" s="185"/>
      <c r="AT966" s="181" t="s">
        <v>184</v>
      </c>
      <c r="AU966" s="181" t="s">
        <v>88</v>
      </c>
      <c r="AV966" s="15" t="s">
        <v>82</v>
      </c>
      <c r="AW966" s="15" t="s">
        <v>31</v>
      </c>
      <c r="AX966" s="15" t="s">
        <v>75</v>
      </c>
      <c r="AY966" s="181" t="s">
        <v>177</v>
      </c>
    </row>
    <row r="967" spans="2:65" s="13" customFormat="1">
      <c r="B967" s="166"/>
      <c r="D967" s="159" t="s">
        <v>184</v>
      </c>
      <c r="E967" s="167" t="s">
        <v>1</v>
      </c>
      <c r="F967" s="168" t="s">
        <v>186</v>
      </c>
      <c r="H967" s="169">
        <v>1</v>
      </c>
      <c r="I967" s="170"/>
      <c r="L967" s="166"/>
      <c r="M967" s="171"/>
      <c r="T967" s="172"/>
      <c r="AT967" s="167" t="s">
        <v>184</v>
      </c>
      <c r="AU967" s="167" t="s">
        <v>88</v>
      </c>
      <c r="AV967" s="13" t="s">
        <v>183</v>
      </c>
      <c r="AW967" s="13" t="s">
        <v>31</v>
      </c>
      <c r="AX967" s="13" t="s">
        <v>82</v>
      </c>
      <c r="AY967" s="167" t="s">
        <v>177</v>
      </c>
    </row>
    <row r="968" spans="2:65" s="1" customFormat="1" ht="49.2" customHeight="1">
      <c r="B968" s="143"/>
      <c r="C968" s="144" t="s">
        <v>1191</v>
      </c>
      <c r="D968" s="144" t="s">
        <v>179</v>
      </c>
      <c r="E968" s="145" t="s">
        <v>1192</v>
      </c>
      <c r="F968" s="146" t="s">
        <v>1193</v>
      </c>
      <c r="G968" s="147" t="s">
        <v>260</v>
      </c>
      <c r="H968" s="148">
        <v>1</v>
      </c>
      <c r="I968" s="149"/>
      <c r="J968" s="150">
        <f>ROUND(I968*H968,2)</f>
        <v>0</v>
      </c>
      <c r="K968" s="151"/>
      <c r="L968" s="32"/>
      <c r="M968" s="152" t="s">
        <v>1</v>
      </c>
      <c r="N968" s="153" t="s">
        <v>41</v>
      </c>
      <c r="P968" s="154">
        <f>O968*H968</f>
        <v>0</v>
      </c>
      <c r="Q968" s="154">
        <v>0</v>
      </c>
      <c r="R968" s="154">
        <f>Q968*H968</f>
        <v>0</v>
      </c>
      <c r="S968" s="154">
        <v>0</v>
      </c>
      <c r="T968" s="155">
        <f>S968*H968</f>
        <v>0</v>
      </c>
      <c r="AR968" s="156" t="s">
        <v>183</v>
      </c>
      <c r="AT968" s="156" t="s">
        <v>179</v>
      </c>
      <c r="AU968" s="156" t="s">
        <v>88</v>
      </c>
      <c r="AY968" s="17" t="s">
        <v>177</v>
      </c>
      <c r="BE968" s="157">
        <f>IF(N968="základná",J968,0)</f>
        <v>0</v>
      </c>
      <c r="BF968" s="157">
        <f>IF(N968="znížená",J968,0)</f>
        <v>0</v>
      </c>
      <c r="BG968" s="157">
        <f>IF(N968="zákl. prenesená",J968,0)</f>
        <v>0</v>
      </c>
      <c r="BH968" s="157">
        <f>IF(N968="zníž. prenesená",J968,0)</f>
        <v>0</v>
      </c>
      <c r="BI968" s="157">
        <f>IF(N968="nulová",J968,0)</f>
        <v>0</v>
      </c>
      <c r="BJ968" s="17" t="s">
        <v>88</v>
      </c>
      <c r="BK968" s="157">
        <f>ROUND(I968*H968,2)</f>
        <v>0</v>
      </c>
      <c r="BL968" s="17" t="s">
        <v>183</v>
      </c>
      <c r="BM968" s="156" t="s">
        <v>1194</v>
      </c>
    </row>
    <row r="969" spans="2:65" s="12" customFormat="1">
      <c r="B969" s="158"/>
      <c r="D969" s="159" t="s">
        <v>184</v>
      </c>
      <c r="E969" s="160" t="s">
        <v>1</v>
      </c>
      <c r="F969" s="161" t="s">
        <v>1190</v>
      </c>
      <c r="H969" s="162">
        <v>1</v>
      </c>
      <c r="I969" s="163"/>
      <c r="L969" s="158"/>
      <c r="M969" s="164"/>
      <c r="T969" s="165"/>
      <c r="AT969" s="160" t="s">
        <v>184</v>
      </c>
      <c r="AU969" s="160" t="s">
        <v>88</v>
      </c>
      <c r="AV969" s="12" t="s">
        <v>88</v>
      </c>
      <c r="AW969" s="12" t="s">
        <v>31</v>
      </c>
      <c r="AX969" s="12" t="s">
        <v>75</v>
      </c>
      <c r="AY969" s="160" t="s">
        <v>177</v>
      </c>
    </row>
    <row r="970" spans="2:65" s="15" customFormat="1" ht="30.6">
      <c r="B970" s="180"/>
      <c r="D970" s="159" t="s">
        <v>184</v>
      </c>
      <c r="E970" s="181" t="s">
        <v>1</v>
      </c>
      <c r="F970" s="182" t="s">
        <v>1164</v>
      </c>
      <c r="H970" s="181" t="s">
        <v>1</v>
      </c>
      <c r="I970" s="183"/>
      <c r="L970" s="180"/>
      <c r="M970" s="184"/>
      <c r="T970" s="185"/>
      <c r="AT970" s="181" t="s">
        <v>184</v>
      </c>
      <c r="AU970" s="181" t="s">
        <v>88</v>
      </c>
      <c r="AV970" s="15" t="s">
        <v>82</v>
      </c>
      <c r="AW970" s="15" t="s">
        <v>31</v>
      </c>
      <c r="AX970" s="15" t="s">
        <v>75</v>
      </c>
      <c r="AY970" s="181" t="s">
        <v>177</v>
      </c>
    </row>
    <row r="971" spans="2:65" s="15" customFormat="1">
      <c r="B971" s="180"/>
      <c r="D971" s="159" t="s">
        <v>184</v>
      </c>
      <c r="E971" s="181" t="s">
        <v>1</v>
      </c>
      <c r="F971" s="182" t="s">
        <v>931</v>
      </c>
      <c r="H971" s="181" t="s">
        <v>1</v>
      </c>
      <c r="I971" s="183"/>
      <c r="L971" s="180"/>
      <c r="M971" s="184"/>
      <c r="T971" s="185"/>
      <c r="AT971" s="181" t="s">
        <v>184</v>
      </c>
      <c r="AU971" s="181" t="s">
        <v>88</v>
      </c>
      <c r="AV971" s="15" t="s">
        <v>82</v>
      </c>
      <c r="AW971" s="15" t="s">
        <v>31</v>
      </c>
      <c r="AX971" s="15" t="s">
        <v>75</v>
      </c>
      <c r="AY971" s="181" t="s">
        <v>177</v>
      </c>
    </row>
    <row r="972" spans="2:65" s="13" customFormat="1">
      <c r="B972" s="166"/>
      <c r="D972" s="159" t="s">
        <v>184</v>
      </c>
      <c r="E972" s="167" t="s">
        <v>1</v>
      </c>
      <c r="F972" s="168" t="s">
        <v>186</v>
      </c>
      <c r="H972" s="169">
        <v>1</v>
      </c>
      <c r="I972" s="170"/>
      <c r="L972" s="166"/>
      <c r="M972" s="171"/>
      <c r="T972" s="172"/>
      <c r="AT972" s="167" t="s">
        <v>184</v>
      </c>
      <c r="AU972" s="167" t="s">
        <v>88</v>
      </c>
      <c r="AV972" s="13" t="s">
        <v>183</v>
      </c>
      <c r="AW972" s="13" t="s">
        <v>31</v>
      </c>
      <c r="AX972" s="13" t="s">
        <v>82</v>
      </c>
      <c r="AY972" s="167" t="s">
        <v>177</v>
      </c>
    </row>
    <row r="973" spans="2:65" s="1" customFormat="1" ht="44.25" customHeight="1">
      <c r="B973" s="143"/>
      <c r="C973" s="144" t="s">
        <v>741</v>
      </c>
      <c r="D973" s="144" t="s">
        <v>179</v>
      </c>
      <c r="E973" s="145" t="s">
        <v>1195</v>
      </c>
      <c r="F973" s="146" t="s">
        <v>1196</v>
      </c>
      <c r="G973" s="147" t="s">
        <v>260</v>
      </c>
      <c r="H973" s="148">
        <v>1</v>
      </c>
      <c r="I973" s="149"/>
      <c r="J973" s="150">
        <f>ROUND(I973*H973,2)</f>
        <v>0</v>
      </c>
      <c r="K973" s="151"/>
      <c r="L973" s="32"/>
      <c r="M973" s="152" t="s">
        <v>1</v>
      </c>
      <c r="N973" s="153" t="s">
        <v>41</v>
      </c>
      <c r="P973" s="154">
        <f>O973*H973</f>
        <v>0</v>
      </c>
      <c r="Q973" s="154">
        <v>0</v>
      </c>
      <c r="R973" s="154">
        <f>Q973*H973</f>
        <v>0</v>
      </c>
      <c r="S973" s="154">
        <v>0</v>
      </c>
      <c r="T973" s="155">
        <f>S973*H973</f>
        <v>0</v>
      </c>
      <c r="AR973" s="156" t="s">
        <v>183</v>
      </c>
      <c r="AT973" s="156" t="s">
        <v>179</v>
      </c>
      <c r="AU973" s="156" t="s">
        <v>88</v>
      </c>
      <c r="AY973" s="17" t="s">
        <v>177</v>
      </c>
      <c r="BE973" s="157">
        <f>IF(N973="základná",J973,0)</f>
        <v>0</v>
      </c>
      <c r="BF973" s="157">
        <f>IF(N973="znížená",J973,0)</f>
        <v>0</v>
      </c>
      <c r="BG973" s="157">
        <f>IF(N973="zákl. prenesená",J973,0)</f>
        <v>0</v>
      </c>
      <c r="BH973" s="157">
        <f>IF(N973="zníž. prenesená",J973,0)</f>
        <v>0</v>
      </c>
      <c r="BI973" s="157">
        <f>IF(N973="nulová",J973,0)</f>
        <v>0</v>
      </c>
      <c r="BJ973" s="17" t="s">
        <v>88</v>
      </c>
      <c r="BK973" s="157">
        <f>ROUND(I973*H973,2)</f>
        <v>0</v>
      </c>
      <c r="BL973" s="17" t="s">
        <v>183</v>
      </c>
      <c r="BM973" s="156" t="s">
        <v>1197</v>
      </c>
    </row>
    <row r="974" spans="2:65" s="12" customFormat="1">
      <c r="B974" s="158"/>
      <c r="D974" s="159" t="s">
        <v>184</v>
      </c>
      <c r="E974" s="160" t="s">
        <v>1</v>
      </c>
      <c r="F974" s="161" t="s">
        <v>1190</v>
      </c>
      <c r="H974" s="162">
        <v>1</v>
      </c>
      <c r="I974" s="163"/>
      <c r="L974" s="158"/>
      <c r="M974" s="164"/>
      <c r="T974" s="165"/>
      <c r="AT974" s="160" t="s">
        <v>184</v>
      </c>
      <c r="AU974" s="160" t="s">
        <v>88</v>
      </c>
      <c r="AV974" s="12" t="s">
        <v>88</v>
      </c>
      <c r="AW974" s="12" t="s">
        <v>31</v>
      </c>
      <c r="AX974" s="12" t="s">
        <v>75</v>
      </c>
      <c r="AY974" s="160" t="s">
        <v>177</v>
      </c>
    </row>
    <row r="975" spans="2:65" s="15" customFormat="1" ht="30.6">
      <c r="B975" s="180"/>
      <c r="D975" s="159" t="s">
        <v>184</v>
      </c>
      <c r="E975" s="181" t="s">
        <v>1</v>
      </c>
      <c r="F975" s="182" t="s">
        <v>1164</v>
      </c>
      <c r="H975" s="181" t="s">
        <v>1</v>
      </c>
      <c r="I975" s="183"/>
      <c r="L975" s="180"/>
      <c r="M975" s="184"/>
      <c r="T975" s="185"/>
      <c r="AT975" s="181" t="s">
        <v>184</v>
      </c>
      <c r="AU975" s="181" t="s">
        <v>88</v>
      </c>
      <c r="AV975" s="15" t="s">
        <v>82</v>
      </c>
      <c r="AW975" s="15" t="s">
        <v>31</v>
      </c>
      <c r="AX975" s="15" t="s">
        <v>75</v>
      </c>
      <c r="AY975" s="181" t="s">
        <v>177</v>
      </c>
    </row>
    <row r="976" spans="2:65" s="15" customFormat="1">
      <c r="B976" s="180"/>
      <c r="D976" s="159" t="s">
        <v>184</v>
      </c>
      <c r="E976" s="181" t="s">
        <v>1</v>
      </c>
      <c r="F976" s="182" t="s">
        <v>931</v>
      </c>
      <c r="H976" s="181" t="s">
        <v>1</v>
      </c>
      <c r="I976" s="183"/>
      <c r="L976" s="180"/>
      <c r="M976" s="184"/>
      <c r="T976" s="185"/>
      <c r="AT976" s="181" t="s">
        <v>184</v>
      </c>
      <c r="AU976" s="181" t="s">
        <v>88</v>
      </c>
      <c r="AV976" s="15" t="s">
        <v>82</v>
      </c>
      <c r="AW976" s="15" t="s">
        <v>31</v>
      </c>
      <c r="AX976" s="15" t="s">
        <v>75</v>
      </c>
      <c r="AY976" s="181" t="s">
        <v>177</v>
      </c>
    </row>
    <row r="977" spans="2:65" s="13" customFormat="1">
      <c r="B977" s="166"/>
      <c r="D977" s="159" t="s">
        <v>184</v>
      </c>
      <c r="E977" s="167" t="s">
        <v>1</v>
      </c>
      <c r="F977" s="168" t="s">
        <v>186</v>
      </c>
      <c r="H977" s="169">
        <v>1</v>
      </c>
      <c r="I977" s="170"/>
      <c r="L977" s="166"/>
      <c r="M977" s="171"/>
      <c r="T977" s="172"/>
      <c r="AT977" s="167" t="s">
        <v>184</v>
      </c>
      <c r="AU977" s="167" t="s">
        <v>88</v>
      </c>
      <c r="AV977" s="13" t="s">
        <v>183</v>
      </c>
      <c r="AW977" s="13" t="s">
        <v>31</v>
      </c>
      <c r="AX977" s="13" t="s">
        <v>82</v>
      </c>
      <c r="AY977" s="167" t="s">
        <v>177</v>
      </c>
    </row>
    <row r="978" spans="2:65" s="1" customFormat="1" ht="49.2" customHeight="1">
      <c r="B978" s="143"/>
      <c r="C978" s="144" t="s">
        <v>1198</v>
      </c>
      <c r="D978" s="144" t="s">
        <v>179</v>
      </c>
      <c r="E978" s="145" t="s">
        <v>1199</v>
      </c>
      <c r="F978" s="146" t="s">
        <v>1174</v>
      </c>
      <c r="G978" s="147" t="s">
        <v>260</v>
      </c>
      <c r="H978" s="148">
        <v>1</v>
      </c>
      <c r="I978" s="149"/>
      <c r="J978" s="150">
        <f>ROUND(I978*H978,2)</f>
        <v>0</v>
      </c>
      <c r="K978" s="151"/>
      <c r="L978" s="32"/>
      <c r="M978" s="152" t="s">
        <v>1</v>
      </c>
      <c r="N978" s="153" t="s">
        <v>41</v>
      </c>
      <c r="P978" s="154">
        <f>O978*H978</f>
        <v>0</v>
      </c>
      <c r="Q978" s="154">
        <v>0</v>
      </c>
      <c r="R978" s="154">
        <f>Q978*H978</f>
        <v>0</v>
      </c>
      <c r="S978" s="154">
        <v>0</v>
      </c>
      <c r="T978" s="155">
        <f>S978*H978</f>
        <v>0</v>
      </c>
      <c r="AR978" s="156" t="s">
        <v>183</v>
      </c>
      <c r="AT978" s="156" t="s">
        <v>179</v>
      </c>
      <c r="AU978" s="156" t="s">
        <v>88</v>
      </c>
      <c r="AY978" s="17" t="s">
        <v>177</v>
      </c>
      <c r="BE978" s="157">
        <f>IF(N978="základná",J978,0)</f>
        <v>0</v>
      </c>
      <c r="BF978" s="157">
        <f>IF(N978="znížená",J978,0)</f>
        <v>0</v>
      </c>
      <c r="BG978" s="157">
        <f>IF(N978="zákl. prenesená",J978,0)</f>
        <v>0</v>
      </c>
      <c r="BH978" s="157">
        <f>IF(N978="zníž. prenesená",J978,0)</f>
        <v>0</v>
      </c>
      <c r="BI978" s="157">
        <f>IF(N978="nulová",J978,0)</f>
        <v>0</v>
      </c>
      <c r="BJ978" s="17" t="s">
        <v>88</v>
      </c>
      <c r="BK978" s="157">
        <f>ROUND(I978*H978,2)</f>
        <v>0</v>
      </c>
      <c r="BL978" s="17" t="s">
        <v>183</v>
      </c>
      <c r="BM978" s="156" t="s">
        <v>1200</v>
      </c>
    </row>
    <row r="979" spans="2:65" s="12" customFormat="1">
      <c r="B979" s="158"/>
      <c r="D979" s="159" t="s">
        <v>184</v>
      </c>
      <c r="E979" s="160" t="s">
        <v>1</v>
      </c>
      <c r="F979" s="161" t="s">
        <v>1190</v>
      </c>
      <c r="H979" s="162">
        <v>1</v>
      </c>
      <c r="I979" s="163"/>
      <c r="L979" s="158"/>
      <c r="M979" s="164"/>
      <c r="T979" s="165"/>
      <c r="AT979" s="160" t="s">
        <v>184</v>
      </c>
      <c r="AU979" s="160" t="s">
        <v>88</v>
      </c>
      <c r="AV979" s="12" t="s">
        <v>88</v>
      </c>
      <c r="AW979" s="12" t="s">
        <v>31</v>
      </c>
      <c r="AX979" s="12" t="s">
        <v>75</v>
      </c>
      <c r="AY979" s="160" t="s">
        <v>177</v>
      </c>
    </row>
    <row r="980" spans="2:65" s="15" customFormat="1">
      <c r="B980" s="180"/>
      <c r="D980" s="159" t="s">
        <v>184</v>
      </c>
      <c r="E980" s="181" t="s">
        <v>1</v>
      </c>
      <c r="F980" s="182" t="s">
        <v>931</v>
      </c>
      <c r="H980" s="181" t="s">
        <v>1</v>
      </c>
      <c r="I980" s="183"/>
      <c r="L980" s="180"/>
      <c r="M980" s="184"/>
      <c r="T980" s="185"/>
      <c r="AT980" s="181" t="s">
        <v>184</v>
      </c>
      <c r="AU980" s="181" t="s">
        <v>88</v>
      </c>
      <c r="AV980" s="15" t="s">
        <v>82</v>
      </c>
      <c r="AW980" s="15" t="s">
        <v>31</v>
      </c>
      <c r="AX980" s="15" t="s">
        <v>75</v>
      </c>
      <c r="AY980" s="181" t="s">
        <v>177</v>
      </c>
    </row>
    <row r="981" spans="2:65" s="15" customFormat="1">
      <c r="B981" s="180"/>
      <c r="D981" s="159" t="s">
        <v>184</v>
      </c>
      <c r="E981" s="181" t="s">
        <v>1</v>
      </c>
      <c r="F981" s="182" t="s">
        <v>1176</v>
      </c>
      <c r="H981" s="181" t="s">
        <v>1</v>
      </c>
      <c r="I981" s="183"/>
      <c r="L981" s="180"/>
      <c r="M981" s="184"/>
      <c r="T981" s="185"/>
      <c r="AT981" s="181" t="s">
        <v>184</v>
      </c>
      <c r="AU981" s="181" t="s">
        <v>88</v>
      </c>
      <c r="AV981" s="15" t="s">
        <v>82</v>
      </c>
      <c r="AW981" s="15" t="s">
        <v>31</v>
      </c>
      <c r="AX981" s="15" t="s">
        <v>75</v>
      </c>
      <c r="AY981" s="181" t="s">
        <v>177</v>
      </c>
    </row>
    <row r="982" spans="2:65" s="13" customFormat="1">
      <c r="B982" s="166"/>
      <c r="D982" s="159" t="s">
        <v>184</v>
      </c>
      <c r="E982" s="167" t="s">
        <v>1</v>
      </c>
      <c r="F982" s="168" t="s">
        <v>186</v>
      </c>
      <c r="H982" s="169">
        <v>1</v>
      </c>
      <c r="I982" s="170"/>
      <c r="L982" s="166"/>
      <c r="M982" s="171"/>
      <c r="T982" s="172"/>
      <c r="AT982" s="167" t="s">
        <v>184</v>
      </c>
      <c r="AU982" s="167" t="s">
        <v>88</v>
      </c>
      <c r="AV982" s="13" t="s">
        <v>183</v>
      </c>
      <c r="AW982" s="13" t="s">
        <v>31</v>
      </c>
      <c r="AX982" s="13" t="s">
        <v>82</v>
      </c>
      <c r="AY982" s="167" t="s">
        <v>177</v>
      </c>
    </row>
    <row r="983" spans="2:65" s="1" customFormat="1" ht="44.25" customHeight="1">
      <c r="B983" s="143"/>
      <c r="C983" s="144" t="s">
        <v>745</v>
      </c>
      <c r="D983" s="144" t="s">
        <v>179</v>
      </c>
      <c r="E983" s="145" t="s">
        <v>1201</v>
      </c>
      <c r="F983" s="146" t="s">
        <v>1202</v>
      </c>
      <c r="G983" s="147" t="s">
        <v>260</v>
      </c>
      <c r="H983" s="148">
        <v>1</v>
      </c>
      <c r="I983" s="149"/>
      <c r="J983" s="150">
        <f>ROUND(I983*H983,2)</f>
        <v>0</v>
      </c>
      <c r="K983" s="151"/>
      <c r="L983" s="32"/>
      <c r="M983" s="152" t="s">
        <v>1</v>
      </c>
      <c r="N983" s="153" t="s">
        <v>41</v>
      </c>
      <c r="P983" s="154">
        <f>O983*H983</f>
        <v>0</v>
      </c>
      <c r="Q983" s="154">
        <v>0</v>
      </c>
      <c r="R983" s="154">
        <f>Q983*H983</f>
        <v>0</v>
      </c>
      <c r="S983" s="154">
        <v>0</v>
      </c>
      <c r="T983" s="155">
        <f>S983*H983</f>
        <v>0</v>
      </c>
      <c r="AR983" s="156" t="s">
        <v>183</v>
      </c>
      <c r="AT983" s="156" t="s">
        <v>179</v>
      </c>
      <c r="AU983" s="156" t="s">
        <v>88</v>
      </c>
      <c r="AY983" s="17" t="s">
        <v>177</v>
      </c>
      <c r="BE983" s="157">
        <f>IF(N983="základná",J983,0)</f>
        <v>0</v>
      </c>
      <c r="BF983" s="157">
        <f>IF(N983="znížená",J983,0)</f>
        <v>0</v>
      </c>
      <c r="BG983" s="157">
        <f>IF(N983="zákl. prenesená",J983,0)</f>
        <v>0</v>
      </c>
      <c r="BH983" s="157">
        <f>IF(N983="zníž. prenesená",J983,0)</f>
        <v>0</v>
      </c>
      <c r="BI983" s="157">
        <f>IF(N983="nulová",J983,0)</f>
        <v>0</v>
      </c>
      <c r="BJ983" s="17" t="s">
        <v>88</v>
      </c>
      <c r="BK983" s="157">
        <f>ROUND(I983*H983,2)</f>
        <v>0</v>
      </c>
      <c r="BL983" s="17" t="s">
        <v>183</v>
      </c>
      <c r="BM983" s="156" t="s">
        <v>1203</v>
      </c>
    </row>
    <row r="984" spans="2:65" s="12" customFormat="1">
      <c r="B984" s="158"/>
      <c r="D984" s="159" t="s">
        <v>184</v>
      </c>
      <c r="E984" s="160" t="s">
        <v>1</v>
      </c>
      <c r="F984" s="161" t="s">
        <v>1204</v>
      </c>
      <c r="H984" s="162">
        <v>1</v>
      </c>
      <c r="I984" s="163"/>
      <c r="L984" s="158"/>
      <c r="M984" s="164"/>
      <c r="T984" s="165"/>
      <c r="AT984" s="160" t="s">
        <v>184</v>
      </c>
      <c r="AU984" s="160" t="s">
        <v>88</v>
      </c>
      <c r="AV984" s="12" t="s">
        <v>88</v>
      </c>
      <c r="AW984" s="12" t="s">
        <v>31</v>
      </c>
      <c r="AX984" s="12" t="s">
        <v>75</v>
      </c>
      <c r="AY984" s="160" t="s">
        <v>177</v>
      </c>
    </row>
    <row r="985" spans="2:65" s="15" customFormat="1" ht="30.6">
      <c r="B985" s="180"/>
      <c r="D985" s="159" t="s">
        <v>184</v>
      </c>
      <c r="E985" s="181" t="s">
        <v>1</v>
      </c>
      <c r="F985" s="182" t="s">
        <v>1164</v>
      </c>
      <c r="H985" s="181" t="s">
        <v>1</v>
      </c>
      <c r="I985" s="183"/>
      <c r="L985" s="180"/>
      <c r="M985" s="184"/>
      <c r="T985" s="185"/>
      <c r="AT985" s="181" t="s">
        <v>184</v>
      </c>
      <c r="AU985" s="181" t="s">
        <v>88</v>
      </c>
      <c r="AV985" s="15" t="s">
        <v>82</v>
      </c>
      <c r="AW985" s="15" t="s">
        <v>31</v>
      </c>
      <c r="AX985" s="15" t="s">
        <v>75</v>
      </c>
      <c r="AY985" s="181" t="s">
        <v>177</v>
      </c>
    </row>
    <row r="986" spans="2:65" s="15" customFormat="1">
      <c r="B986" s="180"/>
      <c r="D986" s="159" t="s">
        <v>184</v>
      </c>
      <c r="E986" s="181" t="s">
        <v>1</v>
      </c>
      <c r="F986" s="182" t="s">
        <v>931</v>
      </c>
      <c r="H986" s="181" t="s">
        <v>1</v>
      </c>
      <c r="I986" s="183"/>
      <c r="L986" s="180"/>
      <c r="M986" s="184"/>
      <c r="T986" s="185"/>
      <c r="AT986" s="181" t="s">
        <v>184</v>
      </c>
      <c r="AU986" s="181" t="s">
        <v>88</v>
      </c>
      <c r="AV986" s="15" t="s">
        <v>82</v>
      </c>
      <c r="AW986" s="15" t="s">
        <v>31</v>
      </c>
      <c r="AX986" s="15" t="s">
        <v>75</v>
      </c>
      <c r="AY986" s="181" t="s">
        <v>177</v>
      </c>
    </row>
    <row r="987" spans="2:65" s="13" customFormat="1">
      <c r="B987" s="166"/>
      <c r="D987" s="159" t="s">
        <v>184</v>
      </c>
      <c r="E987" s="167" t="s">
        <v>1</v>
      </c>
      <c r="F987" s="168" t="s">
        <v>186</v>
      </c>
      <c r="H987" s="169">
        <v>1</v>
      </c>
      <c r="I987" s="170"/>
      <c r="L987" s="166"/>
      <c r="M987" s="171"/>
      <c r="T987" s="172"/>
      <c r="AT987" s="167" t="s">
        <v>184</v>
      </c>
      <c r="AU987" s="167" t="s">
        <v>88</v>
      </c>
      <c r="AV987" s="13" t="s">
        <v>183</v>
      </c>
      <c r="AW987" s="13" t="s">
        <v>31</v>
      </c>
      <c r="AX987" s="13" t="s">
        <v>82</v>
      </c>
      <c r="AY987" s="167" t="s">
        <v>177</v>
      </c>
    </row>
    <row r="988" spans="2:65" s="1" customFormat="1" ht="55.5" customHeight="1">
      <c r="B988" s="143"/>
      <c r="C988" s="144" t="s">
        <v>1205</v>
      </c>
      <c r="D988" s="144" t="s">
        <v>179</v>
      </c>
      <c r="E988" s="145" t="s">
        <v>1206</v>
      </c>
      <c r="F988" s="146" t="s">
        <v>1207</v>
      </c>
      <c r="G988" s="147" t="s">
        <v>260</v>
      </c>
      <c r="H988" s="148">
        <v>1</v>
      </c>
      <c r="I988" s="149"/>
      <c r="J988" s="150">
        <f>ROUND(I988*H988,2)</f>
        <v>0</v>
      </c>
      <c r="K988" s="151"/>
      <c r="L988" s="32"/>
      <c r="M988" s="152" t="s">
        <v>1</v>
      </c>
      <c r="N988" s="153" t="s">
        <v>41</v>
      </c>
      <c r="P988" s="154">
        <f>O988*H988</f>
        <v>0</v>
      </c>
      <c r="Q988" s="154">
        <v>0</v>
      </c>
      <c r="R988" s="154">
        <f>Q988*H988</f>
        <v>0</v>
      </c>
      <c r="S988" s="154">
        <v>0</v>
      </c>
      <c r="T988" s="155">
        <f>S988*H988</f>
        <v>0</v>
      </c>
      <c r="AR988" s="156" t="s">
        <v>183</v>
      </c>
      <c r="AT988" s="156" t="s">
        <v>179</v>
      </c>
      <c r="AU988" s="156" t="s">
        <v>88</v>
      </c>
      <c r="AY988" s="17" t="s">
        <v>177</v>
      </c>
      <c r="BE988" s="157">
        <f>IF(N988="základná",J988,0)</f>
        <v>0</v>
      </c>
      <c r="BF988" s="157">
        <f>IF(N988="znížená",J988,0)</f>
        <v>0</v>
      </c>
      <c r="BG988" s="157">
        <f>IF(N988="zákl. prenesená",J988,0)</f>
        <v>0</v>
      </c>
      <c r="BH988" s="157">
        <f>IF(N988="zníž. prenesená",J988,0)</f>
        <v>0</v>
      </c>
      <c r="BI988" s="157">
        <f>IF(N988="nulová",J988,0)</f>
        <v>0</v>
      </c>
      <c r="BJ988" s="17" t="s">
        <v>88</v>
      </c>
      <c r="BK988" s="157">
        <f>ROUND(I988*H988,2)</f>
        <v>0</v>
      </c>
      <c r="BL988" s="17" t="s">
        <v>183</v>
      </c>
      <c r="BM988" s="156" t="s">
        <v>1208</v>
      </c>
    </row>
    <row r="989" spans="2:65" s="12" customFormat="1">
      <c r="B989" s="158"/>
      <c r="D989" s="159" t="s">
        <v>184</v>
      </c>
      <c r="E989" s="160" t="s">
        <v>1</v>
      </c>
      <c r="F989" s="161" t="s">
        <v>1204</v>
      </c>
      <c r="H989" s="162">
        <v>1</v>
      </c>
      <c r="I989" s="163"/>
      <c r="L989" s="158"/>
      <c r="M989" s="164"/>
      <c r="T989" s="165"/>
      <c r="AT989" s="160" t="s">
        <v>184</v>
      </c>
      <c r="AU989" s="160" t="s">
        <v>88</v>
      </c>
      <c r="AV989" s="12" t="s">
        <v>88</v>
      </c>
      <c r="AW989" s="12" t="s">
        <v>31</v>
      </c>
      <c r="AX989" s="12" t="s">
        <v>75</v>
      </c>
      <c r="AY989" s="160" t="s">
        <v>177</v>
      </c>
    </row>
    <row r="990" spans="2:65" s="15" customFormat="1" ht="30.6">
      <c r="B990" s="180"/>
      <c r="D990" s="159" t="s">
        <v>184</v>
      </c>
      <c r="E990" s="181" t="s">
        <v>1</v>
      </c>
      <c r="F990" s="182" t="s">
        <v>1164</v>
      </c>
      <c r="H990" s="181" t="s">
        <v>1</v>
      </c>
      <c r="I990" s="183"/>
      <c r="L990" s="180"/>
      <c r="M990" s="184"/>
      <c r="T990" s="185"/>
      <c r="AT990" s="181" t="s">
        <v>184</v>
      </c>
      <c r="AU990" s="181" t="s">
        <v>88</v>
      </c>
      <c r="AV990" s="15" t="s">
        <v>82</v>
      </c>
      <c r="AW990" s="15" t="s">
        <v>31</v>
      </c>
      <c r="AX990" s="15" t="s">
        <v>75</v>
      </c>
      <c r="AY990" s="181" t="s">
        <v>177</v>
      </c>
    </row>
    <row r="991" spans="2:65" s="15" customFormat="1">
      <c r="B991" s="180"/>
      <c r="D991" s="159" t="s">
        <v>184</v>
      </c>
      <c r="E991" s="181" t="s">
        <v>1</v>
      </c>
      <c r="F991" s="182" t="s">
        <v>931</v>
      </c>
      <c r="H991" s="181" t="s">
        <v>1</v>
      </c>
      <c r="I991" s="183"/>
      <c r="L991" s="180"/>
      <c r="M991" s="184"/>
      <c r="T991" s="185"/>
      <c r="AT991" s="181" t="s">
        <v>184</v>
      </c>
      <c r="AU991" s="181" t="s">
        <v>88</v>
      </c>
      <c r="AV991" s="15" t="s">
        <v>82</v>
      </c>
      <c r="AW991" s="15" t="s">
        <v>31</v>
      </c>
      <c r="AX991" s="15" t="s">
        <v>75</v>
      </c>
      <c r="AY991" s="181" t="s">
        <v>177</v>
      </c>
    </row>
    <row r="992" spans="2:65" s="13" customFormat="1">
      <c r="B992" s="166"/>
      <c r="D992" s="159" t="s">
        <v>184</v>
      </c>
      <c r="E992" s="167" t="s">
        <v>1</v>
      </c>
      <c r="F992" s="168" t="s">
        <v>186</v>
      </c>
      <c r="H992" s="169">
        <v>1</v>
      </c>
      <c r="I992" s="170"/>
      <c r="L992" s="166"/>
      <c r="M992" s="171"/>
      <c r="T992" s="172"/>
      <c r="AT992" s="167" t="s">
        <v>184</v>
      </c>
      <c r="AU992" s="167" t="s">
        <v>88</v>
      </c>
      <c r="AV992" s="13" t="s">
        <v>183</v>
      </c>
      <c r="AW992" s="13" t="s">
        <v>31</v>
      </c>
      <c r="AX992" s="13" t="s">
        <v>82</v>
      </c>
      <c r="AY992" s="167" t="s">
        <v>177</v>
      </c>
    </row>
    <row r="993" spans="2:65" s="1" customFormat="1" ht="49.2" customHeight="1">
      <c r="B993" s="143"/>
      <c r="C993" s="144" t="s">
        <v>750</v>
      </c>
      <c r="D993" s="144" t="s">
        <v>179</v>
      </c>
      <c r="E993" s="145" t="s">
        <v>1209</v>
      </c>
      <c r="F993" s="146" t="s">
        <v>1210</v>
      </c>
      <c r="G993" s="147" t="s">
        <v>260</v>
      </c>
      <c r="H993" s="148">
        <v>1</v>
      </c>
      <c r="I993" s="149"/>
      <c r="J993" s="150">
        <f>ROUND(I993*H993,2)</f>
        <v>0</v>
      </c>
      <c r="K993" s="151"/>
      <c r="L993" s="32"/>
      <c r="M993" s="152" t="s">
        <v>1</v>
      </c>
      <c r="N993" s="153" t="s">
        <v>41</v>
      </c>
      <c r="P993" s="154">
        <f>O993*H993</f>
        <v>0</v>
      </c>
      <c r="Q993" s="154">
        <v>0</v>
      </c>
      <c r="R993" s="154">
        <f>Q993*H993</f>
        <v>0</v>
      </c>
      <c r="S993" s="154">
        <v>0</v>
      </c>
      <c r="T993" s="155">
        <f>S993*H993</f>
        <v>0</v>
      </c>
      <c r="AR993" s="156" t="s">
        <v>183</v>
      </c>
      <c r="AT993" s="156" t="s">
        <v>179</v>
      </c>
      <c r="AU993" s="156" t="s">
        <v>88</v>
      </c>
      <c r="AY993" s="17" t="s">
        <v>177</v>
      </c>
      <c r="BE993" s="157">
        <f>IF(N993="základná",J993,0)</f>
        <v>0</v>
      </c>
      <c r="BF993" s="157">
        <f>IF(N993="znížená",J993,0)</f>
        <v>0</v>
      </c>
      <c r="BG993" s="157">
        <f>IF(N993="zákl. prenesená",J993,0)</f>
        <v>0</v>
      </c>
      <c r="BH993" s="157">
        <f>IF(N993="zníž. prenesená",J993,0)</f>
        <v>0</v>
      </c>
      <c r="BI993" s="157">
        <f>IF(N993="nulová",J993,0)</f>
        <v>0</v>
      </c>
      <c r="BJ993" s="17" t="s">
        <v>88</v>
      </c>
      <c r="BK993" s="157">
        <f>ROUND(I993*H993,2)</f>
        <v>0</v>
      </c>
      <c r="BL993" s="17" t="s">
        <v>183</v>
      </c>
      <c r="BM993" s="156" t="s">
        <v>1211</v>
      </c>
    </row>
    <row r="994" spans="2:65" s="12" customFormat="1">
      <c r="B994" s="158"/>
      <c r="D994" s="159" t="s">
        <v>184</v>
      </c>
      <c r="E994" s="160" t="s">
        <v>1</v>
      </c>
      <c r="F994" s="161" t="s">
        <v>1204</v>
      </c>
      <c r="H994" s="162">
        <v>1</v>
      </c>
      <c r="I994" s="163"/>
      <c r="L994" s="158"/>
      <c r="M994" s="164"/>
      <c r="T994" s="165"/>
      <c r="AT994" s="160" t="s">
        <v>184</v>
      </c>
      <c r="AU994" s="160" t="s">
        <v>88</v>
      </c>
      <c r="AV994" s="12" t="s">
        <v>88</v>
      </c>
      <c r="AW994" s="12" t="s">
        <v>31</v>
      </c>
      <c r="AX994" s="12" t="s">
        <v>75</v>
      </c>
      <c r="AY994" s="160" t="s">
        <v>177</v>
      </c>
    </row>
    <row r="995" spans="2:65" s="15" customFormat="1" ht="30.6">
      <c r="B995" s="180"/>
      <c r="D995" s="159" t="s">
        <v>184</v>
      </c>
      <c r="E995" s="181" t="s">
        <v>1</v>
      </c>
      <c r="F995" s="182" t="s">
        <v>1164</v>
      </c>
      <c r="H995" s="181" t="s">
        <v>1</v>
      </c>
      <c r="I995" s="183"/>
      <c r="L995" s="180"/>
      <c r="M995" s="184"/>
      <c r="T995" s="185"/>
      <c r="AT995" s="181" t="s">
        <v>184</v>
      </c>
      <c r="AU995" s="181" t="s">
        <v>88</v>
      </c>
      <c r="AV995" s="15" t="s">
        <v>82</v>
      </c>
      <c r="AW995" s="15" t="s">
        <v>31</v>
      </c>
      <c r="AX995" s="15" t="s">
        <v>75</v>
      </c>
      <c r="AY995" s="181" t="s">
        <v>177</v>
      </c>
    </row>
    <row r="996" spans="2:65" s="15" customFormat="1">
      <c r="B996" s="180"/>
      <c r="D996" s="159" t="s">
        <v>184</v>
      </c>
      <c r="E996" s="181" t="s">
        <v>1</v>
      </c>
      <c r="F996" s="182" t="s">
        <v>931</v>
      </c>
      <c r="H996" s="181" t="s">
        <v>1</v>
      </c>
      <c r="I996" s="183"/>
      <c r="L996" s="180"/>
      <c r="M996" s="184"/>
      <c r="T996" s="185"/>
      <c r="AT996" s="181" t="s">
        <v>184</v>
      </c>
      <c r="AU996" s="181" t="s">
        <v>88</v>
      </c>
      <c r="AV996" s="15" t="s">
        <v>82</v>
      </c>
      <c r="AW996" s="15" t="s">
        <v>31</v>
      </c>
      <c r="AX996" s="15" t="s">
        <v>75</v>
      </c>
      <c r="AY996" s="181" t="s">
        <v>177</v>
      </c>
    </row>
    <row r="997" spans="2:65" s="13" customFormat="1">
      <c r="B997" s="166"/>
      <c r="D997" s="159" t="s">
        <v>184</v>
      </c>
      <c r="E997" s="167" t="s">
        <v>1</v>
      </c>
      <c r="F997" s="168" t="s">
        <v>186</v>
      </c>
      <c r="H997" s="169">
        <v>1</v>
      </c>
      <c r="I997" s="170"/>
      <c r="L997" s="166"/>
      <c r="M997" s="171"/>
      <c r="T997" s="172"/>
      <c r="AT997" s="167" t="s">
        <v>184</v>
      </c>
      <c r="AU997" s="167" t="s">
        <v>88</v>
      </c>
      <c r="AV997" s="13" t="s">
        <v>183</v>
      </c>
      <c r="AW997" s="13" t="s">
        <v>31</v>
      </c>
      <c r="AX997" s="13" t="s">
        <v>82</v>
      </c>
      <c r="AY997" s="167" t="s">
        <v>177</v>
      </c>
    </row>
    <row r="998" spans="2:65" s="1" customFormat="1" ht="55.5" customHeight="1">
      <c r="B998" s="143"/>
      <c r="C998" s="144" t="s">
        <v>1212</v>
      </c>
      <c r="D998" s="144" t="s">
        <v>179</v>
      </c>
      <c r="E998" s="145" t="s">
        <v>1213</v>
      </c>
      <c r="F998" s="146" t="s">
        <v>1214</v>
      </c>
      <c r="G998" s="147" t="s">
        <v>260</v>
      </c>
      <c r="H998" s="148">
        <v>1</v>
      </c>
      <c r="I998" s="149"/>
      <c r="J998" s="150">
        <f>ROUND(I998*H998,2)</f>
        <v>0</v>
      </c>
      <c r="K998" s="151"/>
      <c r="L998" s="32"/>
      <c r="M998" s="152" t="s">
        <v>1</v>
      </c>
      <c r="N998" s="153" t="s">
        <v>41</v>
      </c>
      <c r="P998" s="154">
        <f>O998*H998</f>
        <v>0</v>
      </c>
      <c r="Q998" s="154">
        <v>0</v>
      </c>
      <c r="R998" s="154">
        <f>Q998*H998</f>
        <v>0</v>
      </c>
      <c r="S998" s="154">
        <v>0</v>
      </c>
      <c r="T998" s="155">
        <f>S998*H998</f>
        <v>0</v>
      </c>
      <c r="AR998" s="156" t="s">
        <v>183</v>
      </c>
      <c r="AT998" s="156" t="s">
        <v>179</v>
      </c>
      <c r="AU998" s="156" t="s">
        <v>88</v>
      </c>
      <c r="AY998" s="17" t="s">
        <v>177</v>
      </c>
      <c r="BE998" s="157">
        <f>IF(N998="základná",J998,0)</f>
        <v>0</v>
      </c>
      <c r="BF998" s="157">
        <f>IF(N998="znížená",J998,0)</f>
        <v>0</v>
      </c>
      <c r="BG998" s="157">
        <f>IF(N998="zákl. prenesená",J998,0)</f>
        <v>0</v>
      </c>
      <c r="BH998" s="157">
        <f>IF(N998="zníž. prenesená",J998,0)</f>
        <v>0</v>
      </c>
      <c r="BI998" s="157">
        <f>IF(N998="nulová",J998,0)</f>
        <v>0</v>
      </c>
      <c r="BJ998" s="17" t="s">
        <v>88</v>
      </c>
      <c r="BK998" s="157">
        <f>ROUND(I998*H998,2)</f>
        <v>0</v>
      </c>
      <c r="BL998" s="17" t="s">
        <v>183</v>
      </c>
      <c r="BM998" s="156" t="s">
        <v>1215</v>
      </c>
    </row>
    <row r="999" spans="2:65" s="12" customFormat="1">
      <c r="B999" s="158"/>
      <c r="D999" s="159" t="s">
        <v>184</v>
      </c>
      <c r="E999" s="160" t="s">
        <v>1</v>
      </c>
      <c r="F999" s="161" t="s">
        <v>1204</v>
      </c>
      <c r="H999" s="162">
        <v>1</v>
      </c>
      <c r="I999" s="163"/>
      <c r="L999" s="158"/>
      <c r="M999" s="164"/>
      <c r="T999" s="165"/>
      <c r="AT999" s="160" t="s">
        <v>184</v>
      </c>
      <c r="AU999" s="160" t="s">
        <v>88</v>
      </c>
      <c r="AV999" s="12" t="s">
        <v>88</v>
      </c>
      <c r="AW999" s="12" t="s">
        <v>31</v>
      </c>
      <c r="AX999" s="12" t="s">
        <v>75</v>
      </c>
      <c r="AY999" s="160" t="s">
        <v>177</v>
      </c>
    </row>
    <row r="1000" spans="2:65" s="15" customFormat="1">
      <c r="B1000" s="180"/>
      <c r="D1000" s="159" t="s">
        <v>184</v>
      </c>
      <c r="E1000" s="181" t="s">
        <v>1</v>
      </c>
      <c r="F1000" s="182" t="s">
        <v>931</v>
      </c>
      <c r="H1000" s="181" t="s">
        <v>1</v>
      </c>
      <c r="I1000" s="183"/>
      <c r="L1000" s="180"/>
      <c r="M1000" s="184"/>
      <c r="T1000" s="185"/>
      <c r="AT1000" s="181" t="s">
        <v>184</v>
      </c>
      <c r="AU1000" s="181" t="s">
        <v>88</v>
      </c>
      <c r="AV1000" s="15" t="s">
        <v>82</v>
      </c>
      <c r="AW1000" s="15" t="s">
        <v>31</v>
      </c>
      <c r="AX1000" s="15" t="s">
        <v>75</v>
      </c>
      <c r="AY1000" s="181" t="s">
        <v>177</v>
      </c>
    </row>
    <row r="1001" spans="2:65" s="15" customFormat="1">
      <c r="B1001" s="180"/>
      <c r="D1001" s="159" t="s">
        <v>184</v>
      </c>
      <c r="E1001" s="181" t="s">
        <v>1</v>
      </c>
      <c r="F1001" s="182" t="s">
        <v>1176</v>
      </c>
      <c r="H1001" s="181" t="s">
        <v>1</v>
      </c>
      <c r="I1001" s="183"/>
      <c r="L1001" s="180"/>
      <c r="M1001" s="184"/>
      <c r="T1001" s="185"/>
      <c r="AT1001" s="181" t="s">
        <v>184</v>
      </c>
      <c r="AU1001" s="181" t="s">
        <v>88</v>
      </c>
      <c r="AV1001" s="15" t="s">
        <v>82</v>
      </c>
      <c r="AW1001" s="15" t="s">
        <v>31</v>
      </c>
      <c r="AX1001" s="15" t="s">
        <v>75</v>
      </c>
      <c r="AY1001" s="181" t="s">
        <v>177</v>
      </c>
    </row>
    <row r="1002" spans="2:65" s="13" customFormat="1">
      <c r="B1002" s="166"/>
      <c r="D1002" s="159" t="s">
        <v>184</v>
      </c>
      <c r="E1002" s="167" t="s">
        <v>1</v>
      </c>
      <c r="F1002" s="168" t="s">
        <v>186</v>
      </c>
      <c r="H1002" s="169">
        <v>1</v>
      </c>
      <c r="I1002" s="170"/>
      <c r="L1002" s="166"/>
      <c r="M1002" s="171"/>
      <c r="T1002" s="172"/>
      <c r="AT1002" s="167" t="s">
        <v>184</v>
      </c>
      <c r="AU1002" s="167" t="s">
        <v>88</v>
      </c>
      <c r="AV1002" s="13" t="s">
        <v>183</v>
      </c>
      <c r="AW1002" s="13" t="s">
        <v>31</v>
      </c>
      <c r="AX1002" s="13" t="s">
        <v>82</v>
      </c>
      <c r="AY1002" s="167" t="s">
        <v>177</v>
      </c>
    </row>
    <row r="1003" spans="2:65" s="1" customFormat="1" ht="44.25" customHeight="1">
      <c r="B1003" s="143"/>
      <c r="C1003" s="144" t="s">
        <v>755</v>
      </c>
      <c r="D1003" s="144" t="s">
        <v>179</v>
      </c>
      <c r="E1003" s="145" t="s">
        <v>1216</v>
      </c>
      <c r="F1003" s="146" t="s">
        <v>1217</v>
      </c>
      <c r="G1003" s="147" t="s">
        <v>260</v>
      </c>
      <c r="H1003" s="148">
        <v>4</v>
      </c>
      <c r="I1003" s="149"/>
      <c r="J1003" s="150">
        <f>ROUND(I1003*H1003,2)</f>
        <v>0</v>
      </c>
      <c r="K1003" s="151"/>
      <c r="L1003" s="32"/>
      <c r="M1003" s="152" t="s">
        <v>1</v>
      </c>
      <c r="N1003" s="153" t="s">
        <v>41</v>
      </c>
      <c r="P1003" s="154">
        <f>O1003*H1003</f>
        <v>0</v>
      </c>
      <c r="Q1003" s="154">
        <v>0</v>
      </c>
      <c r="R1003" s="154">
        <f>Q1003*H1003</f>
        <v>0</v>
      </c>
      <c r="S1003" s="154">
        <v>0</v>
      </c>
      <c r="T1003" s="155">
        <f>S1003*H1003</f>
        <v>0</v>
      </c>
      <c r="AR1003" s="156" t="s">
        <v>183</v>
      </c>
      <c r="AT1003" s="156" t="s">
        <v>179</v>
      </c>
      <c r="AU1003" s="156" t="s">
        <v>88</v>
      </c>
      <c r="AY1003" s="17" t="s">
        <v>177</v>
      </c>
      <c r="BE1003" s="157">
        <f>IF(N1003="základná",J1003,0)</f>
        <v>0</v>
      </c>
      <c r="BF1003" s="157">
        <f>IF(N1003="znížená",J1003,0)</f>
        <v>0</v>
      </c>
      <c r="BG1003" s="157">
        <f>IF(N1003="zákl. prenesená",J1003,0)</f>
        <v>0</v>
      </c>
      <c r="BH1003" s="157">
        <f>IF(N1003="zníž. prenesená",J1003,0)</f>
        <v>0</v>
      </c>
      <c r="BI1003" s="157">
        <f>IF(N1003="nulová",J1003,0)</f>
        <v>0</v>
      </c>
      <c r="BJ1003" s="17" t="s">
        <v>88</v>
      </c>
      <c r="BK1003" s="157">
        <f>ROUND(I1003*H1003,2)</f>
        <v>0</v>
      </c>
      <c r="BL1003" s="17" t="s">
        <v>183</v>
      </c>
      <c r="BM1003" s="156" t="s">
        <v>1218</v>
      </c>
    </row>
    <row r="1004" spans="2:65" s="12" customFormat="1" ht="20.399999999999999">
      <c r="B1004" s="158"/>
      <c r="D1004" s="159" t="s">
        <v>184</v>
      </c>
      <c r="E1004" s="160" t="s">
        <v>1</v>
      </c>
      <c r="F1004" s="161" t="s">
        <v>1219</v>
      </c>
      <c r="H1004" s="162">
        <v>4</v>
      </c>
      <c r="I1004" s="163"/>
      <c r="L1004" s="158"/>
      <c r="M1004" s="164"/>
      <c r="T1004" s="165"/>
      <c r="AT1004" s="160" t="s">
        <v>184</v>
      </c>
      <c r="AU1004" s="160" t="s">
        <v>88</v>
      </c>
      <c r="AV1004" s="12" t="s">
        <v>88</v>
      </c>
      <c r="AW1004" s="12" t="s">
        <v>31</v>
      </c>
      <c r="AX1004" s="12" t="s">
        <v>75</v>
      </c>
      <c r="AY1004" s="160" t="s">
        <v>177</v>
      </c>
    </row>
    <row r="1005" spans="2:65" s="15" customFormat="1" ht="20.399999999999999">
      <c r="B1005" s="180"/>
      <c r="D1005" s="159" t="s">
        <v>184</v>
      </c>
      <c r="E1005" s="181" t="s">
        <v>1</v>
      </c>
      <c r="F1005" s="182" t="s">
        <v>1220</v>
      </c>
      <c r="H1005" s="181" t="s">
        <v>1</v>
      </c>
      <c r="I1005" s="183"/>
      <c r="L1005" s="180"/>
      <c r="M1005" s="184"/>
      <c r="T1005" s="185"/>
      <c r="AT1005" s="181" t="s">
        <v>184</v>
      </c>
      <c r="AU1005" s="181" t="s">
        <v>88</v>
      </c>
      <c r="AV1005" s="15" t="s">
        <v>82</v>
      </c>
      <c r="AW1005" s="15" t="s">
        <v>31</v>
      </c>
      <c r="AX1005" s="15" t="s">
        <v>75</v>
      </c>
      <c r="AY1005" s="181" t="s">
        <v>177</v>
      </c>
    </row>
    <row r="1006" spans="2:65" s="15" customFormat="1" ht="20.399999999999999">
      <c r="B1006" s="180"/>
      <c r="D1006" s="159" t="s">
        <v>184</v>
      </c>
      <c r="E1006" s="181" t="s">
        <v>1</v>
      </c>
      <c r="F1006" s="182" t="s">
        <v>1221</v>
      </c>
      <c r="H1006" s="181" t="s">
        <v>1</v>
      </c>
      <c r="I1006" s="183"/>
      <c r="L1006" s="180"/>
      <c r="M1006" s="184"/>
      <c r="T1006" s="185"/>
      <c r="AT1006" s="181" t="s">
        <v>184</v>
      </c>
      <c r="AU1006" s="181" t="s">
        <v>88</v>
      </c>
      <c r="AV1006" s="15" t="s">
        <v>82</v>
      </c>
      <c r="AW1006" s="15" t="s">
        <v>31</v>
      </c>
      <c r="AX1006" s="15" t="s">
        <v>75</v>
      </c>
      <c r="AY1006" s="181" t="s">
        <v>177</v>
      </c>
    </row>
    <row r="1007" spans="2:65" s="15" customFormat="1">
      <c r="B1007" s="180"/>
      <c r="D1007" s="159" t="s">
        <v>184</v>
      </c>
      <c r="E1007" s="181" t="s">
        <v>1</v>
      </c>
      <c r="F1007" s="182" t="s">
        <v>931</v>
      </c>
      <c r="H1007" s="181" t="s">
        <v>1</v>
      </c>
      <c r="I1007" s="183"/>
      <c r="L1007" s="180"/>
      <c r="M1007" s="184"/>
      <c r="T1007" s="185"/>
      <c r="AT1007" s="181" t="s">
        <v>184</v>
      </c>
      <c r="AU1007" s="181" t="s">
        <v>88</v>
      </c>
      <c r="AV1007" s="15" t="s">
        <v>82</v>
      </c>
      <c r="AW1007" s="15" t="s">
        <v>31</v>
      </c>
      <c r="AX1007" s="15" t="s">
        <v>75</v>
      </c>
      <c r="AY1007" s="181" t="s">
        <v>177</v>
      </c>
    </row>
    <row r="1008" spans="2:65" s="13" customFormat="1">
      <c r="B1008" s="166"/>
      <c r="D1008" s="159" t="s">
        <v>184</v>
      </c>
      <c r="E1008" s="167" t="s">
        <v>1</v>
      </c>
      <c r="F1008" s="168" t="s">
        <v>186</v>
      </c>
      <c r="H1008" s="169">
        <v>4</v>
      </c>
      <c r="I1008" s="170"/>
      <c r="L1008" s="166"/>
      <c r="M1008" s="171"/>
      <c r="T1008" s="172"/>
      <c r="AT1008" s="167" t="s">
        <v>184</v>
      </c>
      <c r="AU1008" s="167" t="s">
        <v>88</v>
      </c>
      <c r="AV1008" s="13" t="s">
        <v>183</v>
      </c>
      <c r="AW1008" s="13" t="s">
        <v>31</v>
      </c>
      <c r="AX1008" s="13" t="s">
        <v>82</v>
      </c>
      <c r="AY1008" s="167" t="s">
        <v>177</v>
      </c>
    </row>
    <row r="1009" spans="2:65" s="1" customFormat="1" ht="49.2" customHeight="1">
      <c r="B1009" s="143"/>
      <c r="C1009" s="144" t="s">
        <v>1222</v>
      </c>
      <c r="D1009" s="144" t="s">
        <v>179</v>
      </c>
      <c r="E1009" s="145" t="s">
        <v>1223</v>
      </c>
      <c r="F1009" s="146" t="s">
        <v>1224</v>
      </c>
      <c r="G1009" s="147" t="s">
        <v>260</v>
      </c>
      <c r="H1009" s="148">
        <v>4</v>
      </c>
      <c r="I1009" s="149"/>
      <c r="J1009" s="150">
        <f>ROUND(I1009*H1009,2)</f>
        <v>0</v>
      </c>
      <c r="K1009" s="151"/>
      <c r="L1009" s="32"/>
      <c r="M1009" s="152" t="s">
        <v>1</v>
      </c>
      <c r="N1009" s="153" t="s">
        <v>41</v>
      </c>
      <c r="P1009" s="154">
        <f>O1009*H1009</f>
        <v>0</v>
      </c>
      <c r="Q1009" s="154">
        <v>0</v>
      </c>
      <c r="R1009" s="154">
        <f>Q1009*H1009</f>
        <v>0</v>
      </c>
      <c r="S1009" s="154">
        <v>0</v>
      </c>
      <c r="T1009" s="155">
        <f>S1009*H1009</f>
        <v>0</v>
      </c>
      <c r="AR1009" s="156" t="s">
        <v>183</v>
      </c>
      <c r="AT1009" s="156" t="s">
        <v>179</v>
      </c>
      <c r="AU1009" s="156" t="s">
        <v>88</v>
      </c>
      <c r="AY1009" s="17" t="s">
        <v>177</v>
      </c>
      <c r="BE1009" s="157">
        <f>IF(N1009="základná",J1009,0)</f>
        <v>0</v>
      </c>
      <c r="BF1009" s="157">
        <f>IF(N1009="znížená",J1009,0)</f>
        <v>0</v>
      </c>
      <c r="BG1009" s="157">
        <f>IF(N1009="zákl. prenesená",J1009,0)</f>
        <v>0</v>
      </c>
      <c r="BH1009" s="157">
        <f>IF(N1009="zníž. prenesená",J1009,0)</f>
        <v>0</v>
      </c>
      <c r="BI1009" s="157">
        <f>IF(N1009="nulová",J1009,0)</f>
        <v>0</v>
      </c>
      <c r="BJ1009" s="17" t="s">
        <v>88</v>
      </c>
      <c r="BK1009" s="157">
        <f>ROUND(I1009*H1009,2)</f>
        <v>0</v>
      </c>
      <c r="BL1009" s="17" t="s">
        <v>183</v>
      </c>
      <c r="BM1009" s="156" t="s">
        <v>1225</v>
      </c>
    </row>
    <row r="1010" spans="2:65" s="12" customFormat="1" ht="20.399999999999999">
      <c r="B1010" s="158"/>
      <c r="D1010" s="159" t="s">
        <v>184</v>
      </c>
      <c r="E1010" s="160" t="s">
        <v>1</v>
      </c>
      <c r="F1010" s="161" t="s">
        <v>1219</v>
      </c>
      <c r="H1010" s="162">
        <v>4</v>
      </c>
      <c r="I1010" s="163"/>
      <c r="L1010" s="158"/>
      <c r="M1010" s="164"/>
      <c r="T1010" s="165"/>
      <c r="AT1010" s="160" t="s">
        <v>184</v>
      </c>
      <c r="AU1010" s="160" t="s">
        <v>88</v>
      </c>
      <c r="AV1010" s="12" t="s">
        <v>88</v>
      </c>
      <c r="AW1010" s="12" t="s">
        <v>31</v>
      </c>
      <c r="AX1010" s="12" t="s">
        <v>75</v>
      </c>
      <c r="AY1010" s="160" t="s">
        <v>177</v>
      </c>
    </row>
    <row r="1011" spans="2:65" s="15" customFormat="1" ht="20.399999999999999">
      <c r="B1011" s="180"/>
      <c r="D1011" s="159" t="s">
        <v>184</v>
      </c>
      <c r="E1011" s="181" t="s">
        <v>1</v>
      </c>
      <c r="F1011" s="182" t="s">
        <v>1220</v>
      </c>
      <c r="H1011" s="181" t="s">
        <v>1</v>
      </c>
      <c r="I1011" s="183"/>
      <c r="L1011" s="180"/>
      <c r="M1011" s="184"/>
      <c r="T1011" s="185"/>
      <c r="AT1011" s="181" t="s">
        <v>184</v>
      </c>
      <c r="AU1011" s="181" t="s">
        <v>88</v>
      </c>
      <c r="AV1011" s="15" t="s">
        <v>82</v>
      </c>
      <c r="AW1011" s="15" t="s">
        <v>31</v>
      </c>
      <c r="AX1011" s="15" t="s">
        <v>75</v>
      </c>
      <c r="AY1011" s="181" t="s">
        <v>177</v>
      </c>
    </row>
    <row r="1012" spans="2:65" s="15" customFormat="1" ht="20.399999999999999">
      <c r="B1012" s="180"/>
      <c r="D1012" s="159" t="s">
        <v>184</v>
      </c>
      <c r="E1012" s="181" t="s">
        <v>1</v>
      </c>
      <c r="F1012" s="182" t="s">
        <v>1221</v>
      </c>
      <c r="H1012" s="181" t="s">
        <v>1</v>
      </c>
      <c r="I1012" s="183"/>
      <c r="L1012" s="180"/>
      <c r="M1012" s="184"/>
      <c r="T1012" s="185"/>
      <c r="AT1012" s="181" t="s">
        <v>184</v>
      </c>
      <c r="AU1012" s="181" t="s">
        <v>88</v>
      </c>
      <c r="AV1012" s="15" t="s">
        <v>82</v>
      </c>
      <c r="AW1012" s="15" t="s">
        <v>31</v>
      </c>
      <c r="AX1012" s="15" t="s">
        <v>75</v>
      </c>
      <c r="AY1012" s="181" t="s">
        <v>177</v>
      </c>
    </row>
    <row r="1013" spans="2:65" s="15" customFormat="1">
      <c r="B1013" s="180"/>
      <c r="D1013" s="159" t="s">
        <v>184</v>
      </c>
      <c r="E1013" s="181" t="s">
        <v>1</v>
      </c>
      <c r="F1013" s="182" t="s">
        <v>931</v>
      </c>
      <c r="H1013" s="181" t="s">
        <v>1</v>
      </c>
      <c r="I1013" s="183"/>
      <c r="L1013" s="180"/>
      <c r="M1013" s="184"/>
      <c r="T1013" s="185"/>
      <c r="AT1013" s="181" t="s">
        <v>184</v>
      </c>
      <c r="AU1013" s="181" t="s">
        <v>88</v>
      </c>
      <c r="AV1013" s="15" t="s">
        <v>82</v>
      </c>
      <c r="AW1013" s="15" t="s">
        <v>31</v>
      </c>
      <c r="AX1013" s="15" t="s">
        <v>75</v>
      </c>
      <c r="AY1013" s="181" t="s">
        <v>177</v>
      </c>
    </row>
    <row r="1014" spans="2:65" s="13" customFormat="1">
      <c r="B1014" s="166"/>
      <c r="D1014" s="159" t="s">
        <v>184</v>
      </c>
      <c r="E1014" s="167" t="s">
        <v>1</v>
      </c>
      <c r="F1014" s="168" t="s">
        <v>186</v>
      </c>
      <c r="H1014" s="169">
        <v>4</v>
      </c>
      <c r="I1014" s="170"/>
      <c r="L1014" s="166"/>
      <c r="M1014" s="171"/>
      <c r="T1014" s="172"/>
      <c r="AT1014" s="167" t="s">
        <v>184</v>
      </c>
      <c r="AU1014" s="167" t="s">
        <v>88</v>
      </c>
      <c r="AV1014" s="13" t="s">
        <v>183</v>
      </c>
      <c r="AW1014" s="13" t="s">
        <v>31</v>
      </c>
      <c r="AX1014" s="13" t="s">
        <v>82</v>
      </c>
      <c r="AY1014" s="167" t="s">
        <v>177</v>
      </c>
    </row>
    <row r="1015" spans="2:65" s="1" customFormat="1" ht="49.2" customHeight="1">
      <c r="B1015" s="143"/>
      <c r="C1015" s="144" t="s">
        <v>759</v>
      </c>
      <c r="D1015" s="144" t="s">
        <v>179</v>
      </c>
      <c r="E1015" s="145" t="s">
        <v>1226</v>
      </c>
      <c r="F1015" s="146" t="s">
        <v>1227</v>
      </c>
      <c r="G1015" s="147" t="s">
        <v>260</v>
      </c>
      <c r="H1015" s="148">
        <v>4</v>
      </c>
      <c r="I1015" s="149"/>
      <c r="J1015" s="150">
        <f>ROUND(I1015*H1015,2)</f>
        <v>0</v>
      </c>
      <c r="K1015" s="151"/>
      <c r="L1015" s="32"/>
      <c r="M1015" s="152" t="s">
        <v>1</v>
      </c>
      <c r="N1015" s="153" t="s">
        <v>41</v>
      </c>
      <c r="P1015" s="154">
        <f>O1015*H1015</f>
        <v>0</v>
      </c>
      <c r="Q1015" s="154">
        <v>0</v>
      </c>
      <c r="R1015" s="154">
        <f>Q1015*H1015</f>
        <v>0</v>
      </c>
      <c r="S1015" s="154">
        <v>0</v>
      </c>
      <c r="T1015" s="155">
        <f>S1015*H1015</f>
        <v>0</v>
      </c>
      <c r="AR1015" s="156" t="s">
        <v>183</v>
      </c>
      <c r="AT1015" s="156" t="s">
        <v>179</v>
      </c>
      <c r="AU1015" s="156" t="s">
        <v>88</v>
      </c>
      <c r="AY1015" s="17" t="s">
        <v>177</v>
      </c>
      <c r="BE1015" s="157">
        <f>IF(N1015="základná",J1015,0)</f>
        <v>0</v>
      </c>
      <c r="BF1015" s="157">
        <f>IF(N1015="znížená",J1015,0)</f>
        <v>0</v>
      </c>
      <c r="BG1015" s="157">
        <f>IF(N1015="zákl. prenesená",J1015,0)</f>
        <v>0</v>
      </c>
      <c r="BH1015" s="157">
        <f>IF(N1015="zníž. prenesená",J1015,0)</f>
        <v>0</v>
      </c>
      <c r="BI1015" s="157">
        <f>IF(N1015="nulová",J1015,0)</f>
        <v>0</v>
      </c>
      <c r="BJ1015" s="17" t="s">
        <v>88</v>
      </c>
      <c r="BK1015" s="157">
        <f>ROUND(I1015*H1015,2)</f>
        <v>0</v>
      </c>
      <c r="BL1015" s="17" t="s">
        <v>183</v>
      </c>
      <c r="BM1015" s="156" t="s">
        <v>1228</v>
      </c>
    </row>
    <row r="1016" spans="2:65" s="12" customFormat="1" ht="20.399999999999999">
      <c r="B1016" s="158"/>
      <c r="D1016" s="159" t="s">
        <v>184</v>
      </c>
      <c r="E1016" s="160" t="s">
        <v>1</v>
      </c>
      <c r="F1016" s="161" t="s">
        <v>1219</v>
      </c>
      <c r="H1016" s="162">
        <v>4</v>
      </c>
      <c r="I1016" s="163"/>
      <c r="L1016" s="158"/>
      <c r="M1016" s="164"/>
      <c r="T1016" s="165"/>
      <c r="AT1016" s="160" t="s">
        <v>184</v>
      </c>
      <c r="AU1016" s="160" t="s">
        <v>88</v>
      </c>
      <c r="AV1016" s="12" t="s">
        <v>88</v>
      </c>
      <c r="AW1016" s="12" t="s">
        <v>31</v>
      </c>
      <c r="AX1016" s="12" t="s">
        <v>75</v>
      </c>
      <c r="AY1016" s="160" t="s">
        <v>177</v>
      </c>
    </row>
    <row r="1017" spans="2:65" s="15" customFormat="1" ht="20.399999999999999">
      <c r="B1017" s="180"/>
      <c r="D1017" s="159" t="s">
        <v>184</v>
      </c>
      <c r="E1017" s="181" t="s">
        <v>1</v>
      </c>
      <c r="F1017" s="182" t="s">
        <v>1220</v>
      </c>
      <c r="H1017" s="181" t="s">
        <v>1</v>
      </c>
      <c r="I1017" s="183"/>
      <c r="L1017" s="180"/>
      <c r="M1017" s="184"/>
      <c r="T1017" s="185"/>
      <c r="AT1017" s="181" t="s">
        <v>184</v>
      </c>
      <c r="AU1017" s="181" t="s">
        <v>88</v>
      </c>
      <c r="AV1017" s="15" t="s">
        <v>82</v>
      </c>
      <c r="AW1017" s="15" t="s">
        <v>31</v>
      </c>
      <c r="AX1017" s="15" t="s">
        <v>75</v>
      </c>
      <c r="AY1017" s="181" t="s">
        <v>177</v>
      </c>
    </row>
    <row r="1018" spans="2:65" s="15" customFormat="1" ht="20.399999999999999">
      <c r="B1018" s="180"/>
      <c r="D1018" s="159" t="s">
        <v>184</v>
      </c>
      <c r="E1018" s="181" t="s">
        <v>1</v>
      </c>
      <c r="F1018" s="182" t="s">
        <v>1221</v>
      </c>
      <c r="H1018" s="181" t="s">
        <v>1</v>
      </c>
      <c r="I1018" s="183"/>
      <c r="L1018" s="180"/>
      <c r="M1018" s="184"/>
      <c r="T1018" s="185"/>
      <c r="AT1018" s="181" t="s">
        <v>184</v>
      </c>
      <c r="AU1018" s="181" t="s">
        <v>88</v>
      </c>
      <c r="AV1018" s="15" t="s">
        <v>82</v>
      </c>
      <c r="AW1018" s="15" t="s">
        <v>31</v>
      </c>
      <c r="AX1018" s="15" t="s">
        <v>75</v>
      </c>
      <c r="AY1018" s="181" t="s">
        <v>177</v>
      </c>
    </row>
    <row r="1019" spans="2:65" s="15" customFormat="1">
      <c r="B1019" s="180"/>
      <c r="D1019" s="159" t="s">
        <v>184</v>
      </c>
      <c r="E1019" s="181" t="s">
        <v>1</v>
      </c>
      <c r="F1019" s="182" t="s">
        <v>931</v>
      </c>
      <c r="H1019" s="181" t="s">
        <v>1</v>
      </c>
      <c r="I1019" s="183"/>
      <c r="L1019" s="180"/>
      <c r="M1019" s="184"/>
      <c r="T1019" s="185"/>
      <c r="AT1019" s="181" t="s">
        <v>184</v>
      </c>
      <c r="AU1019" s="181" t="s">
        <v>88</v>
      </c>
      <c r="AV1019" s="15" t="s">
        <v>82</v>
      </c>
      <c r="AW1019" s="15" t="s">
        <v>31</v>
      </c>
      <c r="AX1019" s="15" t="s">
        <v>75</v>
      </c>
      <c r="AY1019" s="181" t="s">
        <v>177</v>
      </c>
    </row>
    <row r="1020" spans="2:65" s="13" customFormat="1">
      <c r="B1020" s="166"/>
      <c r="D1020" s="159" t="s">
        <v>184</v>
      </c>
      <c r="E1020" s="167" t="s">
        <v>1</v>
      </c>
      <c r="F1020" s="168" t="s">
        <v>186</v>
      </c>
      <c r="H1020" s="169">
        <v>4</v>
      </c>
      <c r="I1020" s="170"/>
      <c r="L1020" s="166"/>
      <c r="M1020" s="171"/>
      <c r="T1020" s="172"/>
      <c r="AT1020" s="167" t="s">
        <v>184</v>
      </c>
      <c r="AU1020" s="167" t="s">
        <v>88</v>
      </c>
      <c r="AV1020" s="13" t="s">
        <v>183</v>
      </c>
      <c r="AW1020" s="13" t="s">
        <v>31</v>
      </c>
      <c r="AX1020" s="13" t="s">
        <v>82</v>
      </c>
      <c r="AY1020" s="167" t="s">
        <v>177</v>
      </c>
    </row>
    <row r="1021" spans="2:65" s="1" customFormat="1" ht="37.950000000000003" customHeight="1">
      <c r="B1021" s="143"/>
      <c r="C1021" s="144" t="s">
        <v>1229</v>
      </c>
      <c r="D1021" s="144" t="s">
        <v>179</v>
      </c>
      <c r="E1021" s="145" t="s">
        <v>1230</v>
      </c>
      <c r="F1021" s="146" t="s">
        <v>1231</v>
      </c>
      <c r="G1021" s="147" t="s">
        <v>260</v>
      </c>
      <c r="H1021" s="148">
        <v>4</v>
      </c>
      <c r="I1021" s="149"/>
      <c r="J1021" s="150">
        <f>ROUND(I1021*H1021,2)</f>
        <v>0</v>
      </c>
      <c r="K1021" s="151"/>
      <c r="L1021" s="32"/>
      <c r="M1021" s="152" t="s">
        <v>1</v>
      </c>
      <c r="N1021" s="153" t="s">
        <v>41</v>
      </c>
      <c r="P1021" s="154">
        <f>O1021*H1021</f>
        <v>0</v>
      </c>
      <c r="Q1021" s="154">
        <v>0</v>
      </c>
      <c r="R1021" s="154">
        <f>Q1021*H1021</f>
        <v>0</v>
      </c>
      <c r="S1021" s="154">
        <v>0</v>
      </c>
      <c r="T1021" s="155">
        <f>S1021*H1021</f>
        <v>0</v>
      </c>
      <c r="AR1021" s="156" t="s">
        <v>183</v>
      </c>
      <c r="AT1021" s="156" t="s">
        <v>179</v>
      </c>
      <c r="AU1021" s="156" t="s">
        <v>88</v>
      </c>
      <c r="AY1021" s="17" t="s">
        <v>177</v>
      </c>
      <c r="BE1021" s="157">
        <f>IF(N1021="základná",J1021,0)</f>
        <v>0</v>
      </c>
      <c r="BF1021" s="157">
        <f>IF(N1021="znížená",J1021,0)</f>
        <v>0</v>
      </c>
      <c r="BG1021" s="157">
        <f>IF(N1021="zákl. prenesená",J1021,0)</f>
        <v>0</v>
      </c>
      <c r="BH1021" s="157">
        <f>IF(N1021="zníž. prenesená",J1021,0)</f>
        <v>0</v>
      </c>
      <c r="BI1021" s="157">
        <f>IF(N1021="nulová",J1021,0)</f>
        <v>0</v>
      </c>
      <c r="BJ1021" s="17" t="s">
        <v>88</v>
      </c>
      <c r="BK1021" s="157">
        <f>ROUND(I1021*H1021,2)</f>
        <v>0</v>
      </c>
      <c r="BL1021" s="17" t="s">
        <v>183</v>
      </c>
      <c r="BM1021" s="156" t="s">
        <v>1232</v>
      </c>
    </row>
    <row r="1022" spans="2:65" s="12" customFormat="1" ht="20.399999999999999">
      <c r="B1022" s="158"/>
      <c r="D1022" s="159" t="s">
        <v>184</v>
      </c>
      <c r="E1022" s="160" t="s">
        <v>1</v>
      </c>
      <c r="F1022" s="161" t="s">
        <v>1219</v>
      </c>
      <c r="H1022" s="162">
        <v>4</v>
      </c>
      <c r="I1022" s="163"/>
      <c r="L1022" s="158"/>
      <c r="M1022" s="164"/>
      <c r="T1022" s="165"/>
      <c r="AT1022" s="160" t="s">
        <v>184</v>
      </c>
      <c r="AU1022" s="160" t="s">
        <v>88</v>
      </c>
      <c r="AV1022" s="12" t="s">
        <v>88</v>
      </c>
      <c r="AW1022" s="12" t="s">
        <v>31</v>
      </c>
      <c r="AX1022" s="12" t="s">
        <v>75</v>
      </c>
      <c r="AY1022" s="160" t="s">
        <v>177</v>
      </c>
    </row>
    <row r="1023" spans="2:65" s="15" customFormat="1" ht="20.399999999999999">
      <c r="B1023" s="180"/>
      <c r="D1023" s="159" t="s">
        <v>184</v>
      </c>
      <c r="E1023" s="181" t="s">
        <v>1</v>
      </c>
      <c r="F1023" s="182" t="s">
        <v>1220</v>
      </c>
      <c r="H1023" s="181" t="s">
        <v>1</v>
      </c>
      <c r="I1023" s="183"/>
      <c r="L1023" s="180"/>
      <c r="M1023" s="184"/>
      <c r="T1023" s="185"/>
      <c r="AT1023" s="181" t="s">
        <v>184</v>
      </c>
      <c r="AU1023" s="181" t="s">
        <v>88</v>
      </c>
      <c r="AV1023" s="15" t="s">
        <v>82</v>
      </c>
      <c r="AW1023" s="15" t="s">
        <v>31</v>
      </c>
      <c r="AX1023" s="15" t="s">
        <v>75</v>
      </c>
      <c r="AY1023" s="181" t="s">
        <v>177</v>
      </c>
    </row>
    <row r="1024" spans="2:65" s="15" customFormat="1" ht="20.399999999999999">
      <c r="B1024" s="180"/>
      <c r="D1024" s="159" t="s">
        <v>184</v>
      </c>
      <c r="E1024" s="181" t="s">
        <v>1</v>
      </c>
      <c r="F1024" s="182" t="s">
        <v>1221</v>
      </c>
      <c r="H1024" s="181" t="s">
        <v>1</v>
      </c>
      <c r="I1024" s="183"/>
      <c r="L1024" s="180"/>
      <c r="M1024" s="184"/>
      <c r="T1024" s="185"/>
      <c r="AT1024" s="181" t="s">
        <v>184</v>
      </c>
      <c r="AU1024" s="181" t="s">
        <v>88</v>
      </c>
      <c r="AV1024" s="15" t="s">
        <v>82</v>
      </c>
      <c r="AW1024" s="15" t="s">
        <v>31</v>
      </c>
      <c r="AX1024" s="15" t="s">
        <v>75</v>
      </c>
      <c r="AY1024" s="181" t="s">
        <v>177</v>
      </c>
    </row>
    <row r="1025" spans="2:65" s="15" customFormat="1">
      <c r="B1025" s="180"/>
      <c r="D1025" s="159" t="s">
        <v>184</v>
      </c>
      <c r="E1025" s="181" t="s">
        <v>1</v>
      </c>
      <c r="F1025" s="182" t="s">
        <v>931</v>
      </c>
      <c r="H1025" s="181" t="s">
        <v>1</v>
      </c>
      <c r="I1025" s="183"/>
      <c r="L1025" s="180"/>
      <c r="M1025" s="184"/>
      <c r="T1025" s="185"/>
      <c r="AT1025" s="181" t="s">
        <v>184</v>
      </c>
      <c r="AU1025" s="181" t="s">
        <v>88</v>
      </c>
      <c r="AV1025" s="15" t="s">
        <v>82</v>
      </c>
      <c r="AW1025" s="15" t="s">
        <v>31</v>
      </c>
      <c r="AX1025" s="15" t="s">
        <v>75</v>
      </c>
      <c r="AY1025" s="181" t="s">
        <v>177</v>
      </c>
    </row>
    <row r="1026" spans="2:65" s="13" customFormat="1">
      <c r="B1026" s="166"/>
      <c r="D1026" s="159" t="s">
        <v>184</v>
      </c>
      <c r="E1026" s="167" t="s">
        <v>1</v>
      </c>
      <c r="F1026" s="168" t="s">
        <v>186</v>
      </c>
      <c r="H1026" s="169">
        <v>4</v>
      </c>
      <c r="I1026" s="170"/>
      <c r="L1026" s="166"/>
      <c r="M1026" s="171"/>
      <c r="T1026" s="172"/>
      <c r="AT1026" s="167" t="s">
        <v>184</v>
      </c>
      <c r="AU1026" s="167" t="s">
        <v>88</v>
      </c>
      <c r="AV1026" s="13" t="s">
        <v>183</v>
      </c>
      <c r="AW1026" s="13" t="s">
        <v>31</v>
      </c>
      <c r="AX1026" s="13" t="s">
        <v>82</v>
      </c>
      <c r="AY1026" s="167" t="s">
        <v>177</v>
      </c>
    </row>
    <row r="1027" spans="2:65" s="1" customFormat="1" ht="24.15" customHeight="1">
      <c r="B1027" s="143"/>
      <c r="C1027" s="144" t="s">
        <v>764</v>
      </c>
      <c r="D1027" s="144" t="s">
        <v>179</v>
      </c>
      <c r="E1027" s="145" t="s">
        <v>1233</v>
      </c>
      <c r="F1027" s="146" t="s">
        <v>1234</v>
      </c>
      <c r="G1027" s="147" t="s">
        <v>260</v>
      </c>
      <c r="H1027" s="148">
        <v>3</v>
      </c>
      <c r="I1027" s="149"/>
      <c r="J1027" s="150">
        <f>ROUND(I1027*H1027,2)</f>
        <v>0</v>
      </c>
      <c r="K1027" s="151"/>
      <c r="L1027" s="32"/>
      <c r="M1027" s="152" t="s">
        <v>1</v>
      </c>
      <c r="N1027" s="153" t="s">
        <v>41</v>
      </c>
      <c r="P1027" s="154">
        <f>O1027*H1027</f>
        <v>0</v>
      </c>
      <c r="Q1027" s="154">
        <v>0</v>
      </c>
      <c r="R1027" s="154">
        <f>Q1027*H1027</f>
        <v>0</v>
      </c>
      <c r="S1027" s="154">
        <v>0</v>
      </c>
      <c r="T1027" s="155">
        <f>S1027*H1027</f>
        <v>0</v>
      </c>
      <c r="AR1027" s="156" t="s">
        <v>183</v>
      </c>
      <c r="AT1027" s="156" t="s">
        <v>179</v>
      </c>
      <c r="AU1027" s="156" t="s">
        <v>88</v>
      </c>
      <c r="AY1027" s="17" t="s">
        <v>177</v>
      </c>
      <c r="BE1027" s="157">
        <f>IF(N1027="základná",J1027,0)</f>
        <v>0</v>
      </c>
      <c r="BF1027" s="157">
        <f>IF(N1027="znížená",J1027,0)</f>
        <v>0</v>
      </c>
      <c r="BG1027" s="157">
        <f>IF(N1027="zákl. prenesená",J1027,0)</f>
        <v>0</v>
      </c>
      <c r="BH1027" s="157">
        <f>IF(N1027="zníž. prenesená",J1027,0)</f>
        <v>0</v>
      </c>
      <c r="BI1027" s="157">
        <f>IF(N1027="nulová",J1027,0)</f>
        <v>0</v>
      </c>
      <c r="BJ1027" s="17" t="s">
        <v>88</v>
      </c>
      <c r="BK1027" s="157">
        <f>ROUND(I1027*H1027,2)</f>
        <v>0</v>
      </c>
      <c r="BL1027" s="17" t="s">
        <v>183</v>
      </c>
      <c r="BM1027" s="156" t="s">
        <v>1235</v>
      </c>
    </row>
    <row r="1028" spans="2:65" s="12" customFormat="1">
      <c r="B1028" s="158"/>
      <c r="D1028" s="159" t="s">
        <v>184</v>
      </c>
      <c r="E1028" s="160" t="s">
        <v>1</v>
      </c>
      <c r="F1028" s="161" t="s">
        <v>1236</v>
      </c>
      <c r="H1028" s="162">
        <v>3</v>
      </c>
      <c r="I1028" s="163"/>
      <c r="L1028" s="158"/>
      <c r="M1028" s="164"/>
      <c r="T1028" s="165"/>
      <c r="AT1028" s="160" t="s">
        <v>184</v>
      </c>
      <c r="AU1028" s="160" t="s">
        <v>88</v>
      </c>
      <c r="AV1028" s="12" t="s">
        <v>88</v>
      </c>
      <c r="AW1028" s="12" t="s">
        <v>31</v>
      </c>
      <c r="AX1028" s="12" t="s">
        <v>75</v>
      </c>
      <c r="AY1028" s="160" t="s">
        <v>177</v>
      </c>
    </row>
    <row r="1029" spans="2:65" s="15" customFormat="1" ht="20.399999999999999">
      <c r="B1029" s="180"/>
      <c r="D1029" s="159" t="s">
        <v>184</v>
      </c>
      <c r="E1029" s="181" t="s">
        <v>1</v>
      </c>
      <c r="F1029" s="182" t="s">
        <v>1237</v>
      </c>
      <c r="H1029" s="181" t="s">
        <v>1</v>
      </c>
      <c r="I1029" s="183"/>
      <c r="L1029" s="180"/>
      <c r="M1029" s="184"/>
      <c r="T1029" s="185"/>
      <c r="AT1029" s="181" t="s">
        <v>184</v>
      </c>
      <c r="AU1029" s="181" t="s">
        <v>88</v>
      </c>
      <c r="AV1029" s="15" t="s">
        <v>82</v>
      </c>
      <c r="AW1029" s="15" t="s">
        <v>31</v>
      </c>
      <c r="AX1029" s="15" t="s">
        <v>75</v>
      </c>
      <c r="AY1029" s="181" t="s">
        <v>177</v>
      </c>
    </row>
    <row r="1030" spans="2:65" s="15" customFormat="1">
      <c r="B1030" s="180"/>
      <c r="D1030" s="159" t="s">
        <v>184</v>
      </c>
      <c r="E1030" s="181" t="s">
        <v>1</v>
      </c>
      <c r="F1030" s="182" t="s">
        <v>931</v>
      </c>
      <c r="H1030" s="181" t="s">
        <v>1</v>
      </c>
      <c r="I1030" s="183"/>
      <c r="L1030" s="180"/>
      <c r="M1030" s="184"/>
      <c r="T1030" s="185"/>
      <c r="AT1030" s="181" t="s">
        <v>184</v>
      </c>
      <c r="AU1030" s="181" t="s">
        <v>88</v>
      </c>
      <c r="AV1030" s="15" t="s">
        <v>82</v>
      </c>
      <c r="AW1030" s="15" t="s">
        <v>31</v>
      </c>
      <c r="AX1030" s="15" t="s">
        <v>75</v>
      </c>
      <c r="AY1030" s="181" t="s">
        <v>177</v>
      </c>
    </row>
    <row r="1031" spans="2:65" s="13" customFormat="1">
      <c r="B1031" s="166"/>
      <c r="D1031" s="159" t="s">
        <v>184</v>
      </c>
      <c r="E1031" s="167" t="s">
        <v>1</v>
      </c>
      <c r="F1031" s="168" t="s">
        <v>186</v>
      </c>
      <c r="H1031" s="169">
        <v>3</v>
      </c>
      <c r="I1031" s="170"/>
      <c r="L1031" s="166"/>
      <c r="M1031" s="171"/>
      <c r="T1031" s="172"/>
      <c r="AT1031" s="167" t="s">
        <v>184</v>
      </c>
      <c r="AU1031" s="167" t="s">
        <v>88</v>
      </c>
      <c r="AV1031" s="13" t="s">
        <v>183</v>
      </c>
      <c r="AW1031" s="13" t="s">
        <v>31</v>
      </c>
      <c r="AX1031" s="13" t="s">
        <v>82</v>
      </c>
      <c r="AY1031" s="167" t="s">
        <v>177</v>
      </c>
    </row>
    <row r="1032" spans="2:65" s="1" customFormat="1" ht="37.950000000000003" customHeight="1">
      <c r="B1032" s="143"/>
      <c r="C1032" s="144" t="s">
        <v>1238</v>
      </c>
      <c r="D1032" s="144" t="s">
        <v>179</v>
      </c>
      <c r="E1032" s="145" t="s">
        <v>1239</v>
      </c>
      <c r="F1032" s="146" t="s">
        <v>1240</v>
      </c>
      <c r="G1032" s="147" t="s">
        <v>260</v>
      </c>
      <c r="H1032" s="148">
        <v>3</v>
      </c>
      <c r="I1032" s="149"/>
      <c r="J1032" s="150">
        <f>ROUND(I1032*H1032,2)</f>
        <v>0</v>
      </c>
      <c r="K1032" s="151"/>
      <c r="L1032" s="32"/>
      <c r="M1032" s="152" t="s">
        <v>1</v>
      </c>
      <c r="N1032" s="153" t="s">
        <v>41</v>
      </c>
      <c r="P1032" s="154">
        <f>O1032*H1032</f>
        <v>0</v>
      </c>
      <c r="Q1032" s="154">
        <v>0</v>
      </c>
      <c r="R1032" s="154">
        <f>Q1032*H1032</f>
        <v>0</v>
      </c>
      <c r="S1032" s="154">
        <v>0</v>
      </c>
      <c r="T1032" s="155">
        <f>S1032*H1032</f>
        <v>0</v>
      </c>
      <c r="AR1032" s="156" t="s">
        <v>183</v>
      </c>
      <c r="AT1032" s="156" t="s">
        <v>179</v>
      </c>
      <c r="AU1032" s="156" t="s">
        <v>88</v>
      </c>
      <c r="AY1032" s="17" t="s">
        <v>177</v>
      </c>
      <c r="BE1032" s="157">
        <f>IF(N1032="základná",J1032,0)</f>
        <v>0</v>
      </c>
      <c r="BF1032" s="157">
        <f>IF(N1032="znížená",J1032,0)</f>
        <v>0</v>
      </c>
      <c r="BG1032" s="157">
        <f>IF(N1032="zákl. prenesená",J1032,0)</f>
        <v>0</v>
      </c>
      <c r="BH1032" s="157">
        <f>IF(N1032="zníž. prenesená",J1032,0)</f>
        <v>0</v>
      </c>
      <c r="BI1032" s="157">
        <f>IF(N1032="nulová",J1032,0)</f>
        <v>0</v>
      </c>
      <c r="BJ1032" s="17" t="s">
        <v>88</v>
      </c>
      <c r="BK1032" s="157">
        <f>ROUND(I1032*H1032,2)</f>
        <v>0</v>
      </c>
      <c r="BL1032" s="17" t="s">
        <v>183</v>
      </c>
      <c r="BM1032" s="156" t="s">
        <v>1241</v>
      </c>
    </row>
    <row r="1033" spans="2:65" s="12" customFormat="1">
      <c r="B1033" s="158"/>
      <c r="D1033" s="159" t="s">
        <v>184</v>
      </c>
      <c r="E1033" s="160" t="s">
        <v>1</v>
      </c>
      <c r="F1033" s="161" t="s">
        <v>1236</v>
      </c>
      <c r="H1033" s="162">
        <v>3</v>
      </c>
      <c r="I1033" s="163"/>
      <c r="L1033" s="158"/>
      <c r="M1033" s="164"/>
      <c r="T1033" s="165"/>
      <c r="AT1033" s="160" t="s">
        <v>184</v>
      </c>
      <c r="AU1033" s="160" t="s">
        <v>88</v>
      </c>
      <c r="AV1033" s="12" t="s">
        <v>88</v>
      </c>
      <c r="AW1033" s="12" t="s">
        <v>31</v>
      </c>
      <c r="AX1033" s="12" t="s">
        <v>75</v>
      </c>
      <c r="AY1033" s="160" t="s">
        <v>177</v>
      </c>
    </row>
    <row r="1034" spans="2:65" s="15" customFormat="1" ht="20.399999999999999">
      <c r="B1034" s="180"/>
      <c r="D1034" s="159" t="s">
        <v>184</v>
      </c>
      <c r="E1034" s="181" t="s">
        <v>1</v>
      </c>
      <c r="F1034" s="182" t="s">
        <v>1237</v>
      </c>
      <c r="H1034" s="181" t="s">
        <v>1</v>
      </c>
      <c r="I1034" s="183"/>
      <c r="L1034" s="180"/>
      <c r="M1034" s="184"/>
      <c r="T1034" s="185"/>
      <c r="AT1034" s="181" t="s">
        <v>184</v>
      </c>
      <c r="AU1034" s="181" t="s">
        <v>88</v>
      </c>
      <c r="AV1034" s="15" t="s">
        <v>82</v>
      </c>
      <c r="AW1034" s="15" t="s">
        <v>31</v>
      </c>
      <c r="AX1034" s="15" t="s">
        <v>75</v>
      </c>
      <c r="AY1034" s="181" t="s">
        <v>177</v>
      </c>
    </row>
    <row r="1035" spans="2:65" s="15" customFormat="1">
      <c r="B1035" s="180"/>
      <c r="D1035" s="159" t="s">
        <v>184</v>
      </c>
      <c r="E1035" s="181" t="s">
        <v>1</v>
      </c>
      <c r="F1035" s="182" t="s">
        <v>931</v>
      </c>
      <c r="H1035" s="181" t="s">
        <v>1</v>
      </c>
      <c r="I1035" s="183"/>
      <c r="L1035" s="180"/>
      <c r="M1035" s="184"/>
      <c r="T1035" s="185"/>
      <c r="AT1035" s="181" t="s">
        <v>184</v>
      </c>
      <c r="AU1035" s="181" t="s">
        <v>88</v>
      </c>
      <c r="AV1035" s="15" t="s">
        <v>82</v>
      </c>
      <c r="AW1035" s="15" t="s">
        <v>31</v>
      </c>
      <c r="AX1035" s="15" t="s">
        <v>75</v>
      </c>
      <c r="AY1035" s="181" t="s">
        <v>177</v>
      </c>
    </row>
    <row r="1036" spans="2:65" s="13" customFormat="1">
      <c r="B1036" s="166"/>
      <c r="D1036" s="159" t="s">
        <v>184</v>
      </c>
      <c r="E1036" s="167" t="s">
        <v>1</v>
      </c>
      <c r="F1036" s="168" t="s">
        <v>186</v>
      </c>
      <c r="H1036" s="169">
        <v>3</v>
      </c>
      <c r="I1036" s="170"/>
      <c r="L1036" s="166"/>
      <c r="M1036" s="171"/>
      <c r="T1036" s="172"/>
      <c r="AT1036" s="167" t="s">
        <v>184</v>
      </c>
      <c r="AU1036" s="167" t="s">
        <v>88</v>
      </c>
      <c r="AV1036" s="13" t="s">
        <v>183</v>
      </c>
      <c r="AW1036" s="13" t="s">
        <v>31</v>
      </c>
      <c r="AX1036" s="13" t="s">
        <v>82</v>
      </c>
      <c r="AY1036" s="167" t="s">
        <v>177</v>
      </c>
    </row>
    <row r="1037" spans="2:65" s="1" customFormat="1" ht="33" customHeight="1">
      <c r="B1037" s="143"/>
      <c r="C1037" s="144" t="s">
        <v>768</v>
      </c>
      <c r="D1037" s="144" t="s">
        <v>179</v>
      </c>
      <c r="E1037" s="145" t="s">
        <v>1242</v>
      </c>
      <c r="F1037" s="146" t="s">
        <v>1243</v>
      </c>
      <c r="G1037" s="147" t="s">
        <v>260</v>
      </c>
      <c r="H1037" s="148">
        <v>3</v>
      </c>
      <c r="I1037" s="149"/>
      <c r="J1037" s="150">
        <f>ROUND(I1037*H1037,2)</f>
        <v>0</v>
      </c>
      <c r="K1037" s="151"/>
      <c r="L1037" s="32"/>
      <c r="M1037" s="152" t="s">
        <v>1</v>
      </c>
      <c r="N1037" s="153" t="s">
        <v>41</v>
      </c>
      <c r="P1037" s="154">
        <f>O1037*H1037</f>
        <v>0</v>
      </c>
      <c r="Q1037" s="154">
        <v>0</v>
      </c>
      <c r="R1037" s="154">
        <f>Q1037*H1037</f>
        <v>0</v>
      </c>
      <c r="S1037" s="154">
        <v>0</v>
      </c>
      <c r="T1037" s="155">
        <f>S1037*H1037</f>
        <v>0</v>
      </c>
      <c r="AR1037" s="156" t="s">
        <v>183</v>
      </c>
      <c r="AT1037" s="156" t="s">
        <v>179</v>
      </c>
      <c r="AU1037" s="156" t="s">
        <v>88</v>
      </c>
      <c r="AY1037" s="17" t="s">
        <v>177</v>
      </c>
      <c r="BE1037" s="157">
        <f>IF(N1037="základná",J1037,0)</f>
        <v>0</v>
      </c>
      <c r="BF1037" s="157">
        <f>IF(N1037="znížená",J1037,0)</f>
        <v>0</v>
      </c>
      <c r="BG1037" s="157">
        <f>IF(N1037="zákl. prenesená",J1037,0)</f>
        <v>0</v>
      </c>
      <c r="BH1037" s="157">
        <f>IF(N1037="zníž. prenesená",J1037,0)</f>
        <v>0</v>
      </c>
      <c r="BI1037" s="157">
        <f>IF(N1037="nulová",J1037,0)</f>
        <v>0</v>
      </c>
      <c r="BJ1037" s="17" t="s">
        <v>88</v>
      </c>
      <c r="BK1037" s="157">
        <f>ROUND(I1037*H1037,2)</f>
        <v>0</v>
      </c>
      <c r="BL1037" s="17" t="s">
        <v>183</v>
      </c>
      <c r="BM1037" s="156" t="s">
        <v>1244</v>
      </c>
    </row>
    <row r="1038" spans="2:65" s="12" customFormat="1">
      <c r="B1038" s="158"/>
      <c r="D1038" s="159" t="s">
        <v>184</v>
      </c>
      <c r="E1038" s="160" t="s">
        <v>1</v>
      </c>
      <c r="F1038" s="161" t="s">
        <v>1236</v>
      </c>
      <c r="H1038" s="162">
        <v>3</v>
      </c>
      <c r="I1038" s="163"/>
      <c r="L1038" s="158"/>
      <c r="M1038" s="164"/>
      <c r="T1038" s="165"/>
      <c r="AT1038" s="160" t="s">
        <v>184</v>
      </c>
      <c r="AU1038" s="160" t="s">
        <v>88</v>
      </c>
      <c r="AV1038" s="12" t="s">
        <v>88</v>
      </c>
      <c r="AW1038" s="12" t="s">
        <v>31</v>
      </c>
      <c r="AX1038" s="12" t="s">
        <v>75</v>
      </c>
      <c r="AY1038" s="160" t="s">
        <v>177</v>
      </c>
    </row>
    <row r="1039" spans="2:65" s="15" customFormat="1" ht="20.399999999999999">
      <c r="B1039" s="180"/>
      <c r="D1039" s="159" t="s">
        <v>184</v>
      </c>
      <c r="E1039" s="181" t="s">
        <v>1</v>
      </c>
      <c r="F1039" s="182" t="s">
        <v>1237</v>
      </c>
      <c r="H1039" s="181" t="s">
        <v>1</v>
      </c>
      <c r="I1039" s="183"/>
      <c r="L1039" s="180"/>
      <c r="M1039" s="184"/>
      <c r="T1039" s="185"/>
      <c r="AT1039" s="181" t="s">
        <v>184</v>
      </c>
      <c r="AU1039" s="181" t="s">
        <v>88</v>
      </c>
      <c r="AV1039" s="15" t="s">
        <v>82</v>
      </c>
      <c r="AW1039" s="15" t="s">
        <v>31</v>
      </c>
      <c r="AX1039" s="15" t="s">
        <v>75</v>
      </c>
      <c r="AY1039" s="181" t="s">
        <v>177</v>
      </c>
    </row>
    <row r="1040" spans="2:65" s="15" customFormat="1">
      <c r="B1040" s="180"/>
      <c r="D1040" s="159" t="s">
        <v>184</v>
      </c>
      <c r="E1040" s="181" t="s">
        <v>1</v>
      </c>
      <c r="F1040" s="182" t="s">
        <v>931</v>
      </c>
      <c r="H1040" s="181" t="s">
        <v>1</v>
      </c>
      <c r="I1040" s="183"/>
      <c r="L1040" s="180"/>
      <c r="M1040" s="184"/>
      <c r="T1040" s="185"/>
      <c r="AT1040" s="181" t="s">
        <v>184</v>
      </c>
      <c r="AU1040" s="181" t="s">
        <v>88</v>
      </c>
      <c r="AV1040" s="15" t="s">
        <v>82</v>
      </c>
      <c r="AW1040" s="15" t="s">
        <v>31</v>
      </c>
      <c r="AX1040" s="15" t="s">
        <v>75</v>
      </c>
      <c r="AY1040" s="181" t="s">
        <v>177</v>
      </c>
    </row>
    <row r="1041" spans="2:65" s="13" customFormat="1">
      <c r="B1041" s="166"/>
      <c r="D1041" s="159" t="s">
        <v>184</v>
      </c>
      <c r="E1041" s="167" t="s">
        <v>1</v>
      </c>
      <c r="F1041" s="168" t="s">
        <v>186</v>
      </c>
      <c r="H1041" s="169">
        <v>3</v>
      </c>
      <c r="I1041" s="170"/>
      <c r="L1041" s="166"/>
      <c r="M1041" s="171"/>
      <c r="T1041" s="172"/>
      <c r="AT1041" s="167" t="s">
        <v>184</v>
      </c>
      <c r="AU1041" s="167" t="s">
        <v>88</v>
      </c>
      <c r="AV1041" s="13" t="s">
        <v>183</v>
      </c>
      <c r="AW1041" s="13" t="s">
        <v>31</v>
      </c>
      <c r="AX1041" s="13" t="s">
        <v>82</v>
      </c>
      <c r="AY1041" s="167" t="s">
        <v>177</v>
      </c>
    </row>
    <row r="1042" spans="2:65" s="1" customFormat="1" ht="24.15" customHeight="1">
      <c r="B1042" s="143"/>
      <c r="C1042" s="144" t="s">
        <v>1245</v>
      </c>
      <c r="D1042" s="144" t="s">
        <v>179</v>
      </c>
      <c r="E1042" s="145" t="s">
        <v>1246</v>
      </c>
      <c r="F1042" s="146" t="s">
        <v>1247</v>
      </c>
      <c r="G1042" s="147" t="s">
        <v>260</v>
      </c>
      <c r="H1042" s="148">
        <v>3</v>
      </c>
      <c r="I1042" s="149"/>
      <c r="J1042" s="150">
        <f>ROUND(I1042*H1042,2)</f>
        <v>0</v>
      </c>
      <c r="K1042" s="151"/>
      <c r="L1042" s="32"/>
      <c r="M1042" s="152" t="s">
        <v>1</v>
      </c>
      <c r="N1042" s="153" t="s">
        <v>41</v>
      </c>
      <c r="P1042" s="154">
        <f>O1042*H1042</f>
        <v>0</v>
      </c>
      <c r="Q1042" s="154">
        <v>0</v>
      </c>
      <c r="R1042" s="154">
        <f>Q1042*H1042</f>
        <v>0</v>
      </c>
      <c r="S1042" s="154">
        <v>0</v>
      </c>
      <c r="T1042" s="155">
        <f>S1042*H1042</f>
        <v>0</v>
      </c>
      <c r="AR1042" s="156" t="s">
        <v>183</v>
      </c>
      <c r="AT1042" s="156" t="s">
        <v>179</v>
      </c>
      <c r="AU1042" s="156" t="s">
        <v>88</v>
      </c>
      <c r="AY1042" s="17" t="s">
        <v>177</v>
      </c>
      <c r="BE1042" s="157">
        <f>IF(N1042="základná",J1042,0)</f>
        <v>0</v>
      </c>
      <c r="BF1042" s="157">
        <f>IF(N1042="znížená",J1042,0)</f>
        <v>0</v>
      </c>
      <c r="BG1042" s="157">
        <f>IF(N1042="zákl. prenesená",J1042,0)</f>
        <v>0</v>
      </c>
      <c r="BH1042" s="157">
        <f>IF(N1042="zníž. prenesená",J1042,0)</f>
        <v>0</v>
      </c>
      <c r="BI1042" s="157">
        <f>IF(N1042="nulová",J1042,0)</f>
        <v>0</v>
      </c>
      <c r="BJ1042" s="17" t="s">
        <v>88</v>
      </c>
      <c r="BK1042" s="157">
        <f>ROUND(I1042*H1042,2)</f>
        <v>0</v>
      </c>
      <c r="BL1042" s="17" t="s">
        <v>183</v>
      </c>
      <c r="BM1042" s="156" t="s">
        <v>1248</v>
      </c>
    </row>
    <row r="1043" spans="2:65" s="12" customFormat="1">
      <c r="B1043" s="158"/>
      <c r="D1043" s="159" t="s">
        <v>184</v>
      </c>
      <c r="E1043" s="160" t="s">
        <v>1</v>
      </c>
      <c r="F1043" s="161" t="s">
        <v>1236</v>
      </c>
      <c r="H1043" s="162">
        <v>3</v>
      </c>
      <c r="I1043" s="163"/>
      <c r="L1043" s="158"/>
      <c r="M1043" s="164"/>
      <c r="T1043" s="165"/>
      <c r="AT1043" s="160" t="s">
        <v>184</v>
      </c>
      <c r="AU1043" s="160" t="s">
        <v>88</v>
      </c>
      <c r="AV1043" s="12" t="s">
        <v>88</v>
      </c>
      <c r="AW1043" s="12" t="s">
        <v>31</v>
      </c>
      <c r="AX1043" s="12" t="s">
        <v>75</v>
      </c>
      <c r="AY1043" s="160" t="s">
        <v>177</v>
      </c>
    </row>
    <row r="1044" spans="2:65" s="15" customFormat="1" ht="20.399999999999999">
      <c r="B1044" s="180"/>
      <c r="D1044" s="159" t="s">
        <v>184</v>
      </c>
      <c r="E1044" s="181" t="s">
        <v>1</v>
      </c>
      <c r="F1044" s="182" t="s">
        <v>1237</v>
      </c>
      <c r="H1044" s="181" t="s">
        <v>1</v>
      </c>
      <c r="I1044" s="183"/>
      <c r="L1044" s="180"/>
      <c r="M1044" s="184"/>
      <c r="T1044" s="185"/>
      <c r="AT1044" s="181" t="s">
        <v>184</v>
      </c>
      <c r="AU1044" s="181" t="s">
        <v>88</v>
      </c>
      <c r="AV1044" s="15" t="s">
        <v>82</v>
      </c>
      <c r="AW1044" s="15" t="s">
        <v>31</v>
      </c>
      <c r="AX1044" s="15" t="s">
        <v>75</v>
      </c>
      <c r="AY1044" s="181" t="s">
        <v>177</v>
      </c>
    </row>
    <row r="1045" spans="2:65" s="15" customFormat="1">
      <c r="B1045" s="180"/>
      <c r="D1045" s="159" t="s">
        <v>184</v>
      </c>
      <c r="E1045" s="181" t="s">
        <v>1</v>
      </c>
      <c r="F1045" s="182" t="s">
        <v>931</v>
      </c>
      <c r="H1045" s="181" t="s">
        <v>1</v>
      </c>
      <c r="I1045" s="183"/>
      <c r="L1045" s="180"/>
      <c r="M1045" s="184"/>
      <c r="T1045" s="185"/>
      <c r="AT1045" s="181" t="s">
        <v>184</v>
      </c>
      <c r="AU1045" s="181" t="s">
        <v>88</v>
      </c>
      <c r="AV1045" s="15" t="s">
        <v>82</v>
      </c>
      <c r="AW1045" s="15" t="s">
        <v>31</v>
      </c>
      <c r="AX1045" s="15" t="s">
        <v>75</v>
      </c>
      <c r="AY1045" s="181" t="s">
        <v>177</v>
      </c>
    </row>
    <row r="1046" spans="2:65" s="13" customFormat="1">
      <c r="B1046" s="166"/>
      <c r="D1046" s="159" t="s">
        <v>184</v>
      </c>
      <c r="E1046" s="167" t="s">
        <v>1</v>
      </c>
      <c r="F1046" s="168" t="s">
        <v>186</v>
      </c>
      <c r="H1046" s="169">
        <v>3</v>
      </c>
      <c r="I1046" s="170"/>
      <c r="L1046" s="166"/>
      <c r="M1046" s="171"/>
      <c r="T1046" s="172"/>
      <c r="AT1046" s="167" t="s">
        <v>184</v>
      </c>
      <c r="AU1046" s="167" t="s">
        <v>88</v>
      </c>
      <c r="AV1046" s="13" t="s">
        <v>183</v>
      </c>
      <c r="AW1046" s="13" t="s">
        <v>31</v>
      </c>
      <c r="AX1046" s="13" t="s">
        <v>82</v>
      </c>
      <c r="AY1046" s="167" t="s">
        <v>177</v>
      </c>
    </row>
    <row r="1047" spans="2:65" s="1" customFormat="1" ht="37.950000000000003" customHeight="1">
      <c r="B1047" s="143"/>
      <c r="C1047" s="144" t="s">
        <v>773</v>
      </c>
      <c r="D1047" s="144" t="s">
        <v>179</v>
      </c>
      <c r="E1047" s="145" t="s">
        <v>1249</v>
      </c>
      <c r="F1047" s="146" t="s">
        <v>1250</v>
      </c>
      <c r="G1047" s="147" t="s">
        <v>260</v>
      </c>
      <c r="H1047" s="148">
        <v>2</v>
      </c>
      <c r="I1047" s="149"/>
      <c r="J1047" s="150">
        <f>ROUND(I1047*H1047,2)</f>
        <v>0</v>
      </c>
      <c r="K1047" s="151"/>
      <c r="L1047" s="32"/>
      <c r="M1047" s="152" t="s">
        <v>1</v>
      </c>
      <c r="N1047" s="153" t="s">
        <v>41</v>
      </c>
      <c r="P1047" s="154">
        <f>O1047*H1047</f>
        <v>0</v>
      </c>
      <c r="Q1047" s="154">
        <v>0</v>
      </c>
      <c r="R1047" s="154">
        <f>Q1047*H1047</f>
        <v>0</v>
      </c>
      <c r="S1047" s="154">
        <v>0</v>
      </c>
      <c r="T1047" s="155">
        <f>S1047*H1047</f>
        <v>0</v>
      </c>
      <c r="AR1047" s="156" t="s">
        <v>183</v>
      </c>
      <c r="AT1047" s="156" t="s">
        <v>179</v>
      </c>
      <c r="AU1047" s="156" t="s">
        <v>88</v>
      </c>
      <c r="AY1047" s="17" t="s">
        <v>177</v>
      </c>
      <c r="BE1047" s="157">
        <f>IF(N1047="základná",J1047,0)</f>
        <v>0</v>
      </c>
      <c r="BF1047" s="157">
        <f>IF(N1047="znížená",J1047,0)</f>
        <v>0</v>
      </c>
      <c r="BG1047" s="157">
        <f>IF(N1047="zákl. prenesená",J1047,0)</f>
        <v>0</v>
      </c>
      <c r="BH1047" s="157">
        <f>IF(N1047="zníž. prenesená",J1047,0)</f>
        <v>0</v>
      </c>
      <c r="BI1047" s="157">
        <f>IF(N1047="nulová",J1047,0)</f>
        <v>0</v>
      </c>
      <c r="BJ1047" s="17" t="s">
        <v>88</v>
      </c>
      <c r="BK1047" s="157">
        <f>ROUND(I1047*H1047,2)</f>
        <v>0</v>
      </c>
      <c r="BL1047" s="17" t="s">
        <v>183</v>
      </c>
      <c r="BM1047" s="156" t="s">
        <v>1251</v>
      </c>
    </row>
    <row r="1048" spans="2:65" s="12" customFormat="1">
      <c r="B1048" s="158"/>
      <c r="D1048" s="159" t="s">
        <v>184</v>
      </c>
      <c r="E1048" s="160" t="s">
        <v>1</v>
      </c>
      <c r="F1048" s="161" t="s">
        <v>1252</v>
      </c>
      <c r="H1048" s="162">
        <v>2</v>
      </c>
      <c r="I1048" s="163"/>
      <c r="L1048" s="158"/>
      <c r="M1048" s="164"/>
      <c r="T1048" s="165"/>
      <c r="AT1048" s="160" t="s">
        <v>184</v>
      </c>
      <c r="AU1048" s="160" t="s">
        <v>88</v>
      </c>
      <c r="AV1048" s="12" t="s">
        <v>88</v>
      </c>
      <c r="AW1048" s="12" t="s">
        <v>31</v>
      </c>
      <c r="AX1048" s="12" t="s">
        <v>75</v>
      </c>
      <c r="AY1048" s="160" t="s">
        <v>177</v>
      </c>
    </row>
    <row r="1049" spans="2:65" s="15" customFormat="1" ht="20.399999999999999">
      <c r="B1049" s="180"/>
      <c r="D1049" s="159" t="s">
        <v>184</v>
      </c>
      <c r="E1049" s="181" t="s">
        <v>1</v>
      </c>
      <c r="F1049" s="182" t="s">
        <v>1253</v>
      </c>
      <c r="H1049" s="181" t="s">
        <v>1</v>
      </c>
      <c r="I1049" s="183"/>
      <c r="L1049" s="180"/>
      <c r="M1049" s="184"/>
      <c r="T1049" s="185"/>
      <c r="AT1049" s="181" t="s">
        <v>184</v>
      </c>
      <c r="AU1049" s="181" t="s">
        <v>88</v>
      </c>
      <c r="AV1049" s="15" t="s">
        <v>82</v>
      </c>
      <c r="AW1049" s="15" t="s">
        <v>31</v>
      </c>
      <c r="AX1049" s="15" t="s">
        <v>75</v>
      </c>
      <c r="AY1049" s="181" t="s">
        <v>177</v>
      </c>
    </row>
    <row r="1050" spans="2:65" s="15" customFormat="1">
      <c r="B1050" s="180"/>
      <c r="D1050" s="159" t="s">
        <v>184</v>
      </c>
      <c r="E1050" s="181" t="s">
        <v>1</v>
      </c>
      <c r="F1050" s="182" t="s">
        <v>931</v>
      </c>
      <c r="H1050" s="181" t="s">
        <v>1</v>
      </c>
      <c r="I1050" s="183"/>
      <c r="L1050" s="180"/>
      <c r="M1050" s="184"/>
      <c r="T1050" s="185"/>
      <c r="AT1050" s="181" t="s">
        <v>184</v>
      </c>
      <c r="AU1050" s="181" t="s">
        <v>88</v>
      </c>
      <c r="AV1050" s="15" t="s">
        <v>82</v>
      </c>
      <c r="AW1050" s="15" t="s">
        <v>31</v>
      </c>
      <c r="AX1050" s="15" t="s">
        <v>75</v>
      </c>
      <c r="AY1050" s="181" t="s">
        <v>177</v>
      </c>
    </row>
    <row r="1051" spans="2:65" s="13" customFormat="1">
      <c r="B1051" s="166"/>
      <c r="D1051" s="159" t="s">
        <v>184</v>
      </c>
      <c r="E1051" s="167" t="s">
        <v>1</v>
      </c>
      <c r="F1051" s="168" t="s">
        <v>186</v>
      </c>
      <c r="H1051" s="169">
        <v>2</v>
      </c>
      <c r="I1051" s="170"/>
      <c r="L1051" s="166"/>
      <c r="M1051" s="171"/>
      <c r="T1051" s="172"/>
      <c r="AT1051" s="167" t="s">
        <v>184</v>
      </c>
      <c r="AU1051" s="167" t="s">
        <v>88</v>
      </c>
      <c r="AV1051" s="13" t="s">
        <v>183</v>
      </c>
      <c r="AW1051" s="13" t="s">
        <v>31</v>
      </c>
      <c r="AX1051" s="13" t="s">
        <v>82</v>
      </c>
      <c r="AY1051" s="167" t="s">
        <v>177</v>
      </c>
    </row>
    <row r="1052" spans="2:65" s="1" customFormat="1" ht="49.2" customHeight="1">
      <c r="B1052" s="143"/>
      <c r="C1052" s="144" t="s">
        <v>1254</v>
      </c>
      <c r="D1052" s="144" t="s">
        <v>179</v>
      </c>
      <c r="E1052" s="145" t="s">
        <v>1255</v>
      </c>
      <c r="F1052" s="146" t="s">
        <v>1256</v>
      </c>
      <c r="G1052" s="147" t="s">
        <v>260</v>
      </c>
      <c r="H1052" s="148">
        <v>2</v>
      </c>
      <c r="I1052" s="149"/>
      <c r="J1052" s="150">
        <f>ROUND(I1052*H1052,2)</f>
        <v>0</v>
      </c>
      <c r="K1052" s="151"/>
      <c r="L1052" s="32"/>
      <c r="M1052" s="152" t="s">
        <v>1</v>
      </c>
      <c r="N1052" s="153" t="s">
        <v>41</v>
      </c>
      <c r="P1052" s="154">
        <f>O1052*H1052</f>
        <v>0</v>
      </c>
      <c r="Q1052" s="154">
        <v>0</v>
      </c>
      <c r="R1052" s="154">
        <f>Q1052*H1052</f>
        <v>0</v>
      </c>
      <c r="S1052" s="154">
        <v>0</v>
      </c>
      <c r="T1052" s="155">
        <f>S1052*H1052</f>
        <v>0</v>
      </c>
      <c r="AR1052" s="156" t="s">
        <v>183</v>
      </c>
      <c r="AT1052" s="156" t="s">
        <v>179</v>
      </c>
      <c r="AU1052" s="156" t="s">
        <v>88</v>
      </c>
      <c r="AY1052" s="17" t="s">
        <v>177</v>
      </c>
      <c r="BE1052" s="157">
        <f>IF(N1052="základná",J1052,0)</f>
        <v>0</v>
      </c>
      <c r="BF1052" s="157">
        <f>IF(N1052="znížená",J1052,0)</f>
        <v>0</v>
      </c>
      <c r="BG1052" s="157">
        <f>IF(N1052="zákl. prenesená",J1052,0)</f>
        <v>0</v>
      </c>
      <c r="BH1052" s="157">
        <f>IF(N1052="zníž. prenesená",J1052,0)</f>
        <v>0</v>
      </c>
      <c r="BI1052" s="157">
        <f>IF(N1052="nulová",J1052,0)</f>
        <v>0</v>
      </c>
      <c r="BJ1052" s="17" t="s">
        <v>88</v>
      </c>
      <c r="BK1052" s="157">
        <f>ROUND(I1052*H1052,2)</f>
        <v>0</v>
      </c>
      <c r="BL1052" s="17" t="s">
        <v>183</v>
      </c>
      <c r="BM1052" s="156" t="s">
        <v>1257</v>
      </c>
    </row>
    <row r="1053" spans="2:65" s="12" customFormat="1">
      <c r="B1053" s="158"/>
      <c r="D1053" s="159" t="s">
        <v>184</v>
      </c>
      <c r="E1053" s="160" t="s">
        <v>1</v>
      </c>
      <c r="F1053" s="161" t="s">
        <v>1252</v>
      </c>
      <c r="H1053" s="162">
        <v>2</v>
      </c>
      <c r="I1053" s="163"/>
      <c r="L1053" s="158"/>
      <c r="M1053" s="164"/>
      <c r="T1053" s="165"/>
      <c r="AT1053" s="160" t="s">
        <v>184</v>
      </c>
      <c r="AU1053" s="160" t="s">
        <v>88</v>
      </c>
      <c r="AV1053" s="12" t="s">
        <v>88</v>
      </c>
      <c r="AW1053" s="12" t="s">
        <v>31</v>
      </c>
      <c r="AX1053" s="12" t="s">
        <v>75</v>
      </c>
      <c r="AY1053" s="160" t="s">
        <v>177</v>
      </c>
    </row>
    <row r="1054" spans="2:65" s="15" customFormat="1" ht="20.399999999999999">
      <c r="B1054" s="180"/>
      <c r="D1054" s="159" t="s">
        <v>184</v>
      </c>
      <c r="E1054" s="181" t="s">
        <v>1</v>
      </c>
      <c r="F1054" s="182" t="s">
        <v>1253</v>
      </c>
      <c r="H1054" s="181" t="s">
        <v>1</v>
      </c>
      <c r="I1054" s="183"/>
      <c r="L1054" s="180"/>
      <c r="M1054" s="184"/>
      <c r="T1054" s="185"/>
      <c r="AT1054" s="181" t="s">
        <v>184</v>
      </c>
      <c r="AU1054" s="181" t="s">
        <v>88</v>
      </c>
      <c r="AV1054" s="15" t="s">
        <v>82</v>
      </c>
      <c r="AW1054" s="15" t="s">
        <v>31</v>
      </c>
      <c r="AX1054" s="15" t="s">
        <v>75</v>
      </c>
      <c r="AY1054" s="181" t="s">
        <v>177</v>
      </c>
    </row>
    <row r="1055" spans="2:65" s="15" customFormat="1">
      <c r="B1055" s="180"/>
      <c r="D1055" s="159" t="s">
        <v>184</v>
      </c>
      <c r="E1055" s="181" t="s">
        <v>1</v>
      </c>
      <c r="F1055" s="182" t="s">
        <v>931</v>
      </c>
      <c r="H1055" s="181" t="s">
        <v>1</v>
      </c>
      <c r="I1055" s="183"/>
      <c r="L1055" s="180"/>
      <c r="M1055" s="184"/>
      <c r="T1055" s="185"/>
      <c r="AT1055" s="181" t="s">
        <v>184</v>
      </c>
      <c r="AU1055" s="181" t="s">
        <v>88</v>
      </c>
      <c r="AV1055" s="15" t="s">
        <v>82</v>
      </c>
      <c r="AW1055" s="15" t="s">
        <v>31</v>
      </c>
      <c r="AX1055" s="15" t="s">
        <v>75</v>
      </c>
      <c r="AY1055" s="181" t="s">
        <v>177</v>
      </c>
    </row>
    <row r="1056" spans="2:65" s="13" customFormat="1">
      <c r="B1056" s="166"/>
      <c r="D1056" s="159" t="s">
        <v>184</v>
      </c>
      <c r="E1056" s="167" t="s">
        <v>1</v>
      </c>
      <c r="F1056" s="168" t="s">
        <v>186</v>
      </c>
      <c r="H1056" s="169">
        <v>2</v>
      </c>
      <c r="I1056" s="170"/>
      <c r="L1056" s="166"/>
      <c r="M1056" s="171"/>
      <c r="T1056" s="172"/>
      <c r="AT1056" s="167" t="s">
        <v>184</v>
      </c>
      <c r="AU1056" s="167" t="s">
        <v>88</v>
      </c>
      <c r="AV1056" s="13" t="s">
        <v>183</v>
      </c>
      <c r="AW1056" s="13" t="s">
        <v>31</v>
      </c>
      <c r="AX1056" s="13" t="s">
        <v>82</v>
      </c>
      <c r="AY1056" s="167" t="s">
        <v>177</v>
      </c>
    </row>
    <row r="1057" spans="2:65" s="1" customFormat="1" ht="44.25" customHeight="1">
      <c r="B1057" s="143"/>
      <c r="C1057" s="144" t="s">
        <v>777</v>
      </c>
      <c r="D1057" s="144" t="s">
        <v>179</v>
      </c>
      <c r="E1057" s="145" t="s">
        <v>1258</v>
      </c>
      <c r="F1057" s="146" t="s">
        <v>1259</v>
      </c>
      <c r="G1057" s="147" t="s">
        <v>260</v>
      </c>
      <c r="H1057" s="148">
        <v>2</v>
      </c>
      <c r="I1057" s="149"/>
      <c r="J1057" s="150">
        <f>ROUND(I1057*H1057,2)</f>
        <v>0</v>
      </c>
      <c r="K1057" s="151"/>
      <c r="L1057" s="32"/>
      <c r="M1057" s="152" t="s">
        <v>1</v>
      </c>
      <c r="N1057" s="153" t="s">
        <v>41</v>
      </c>
      <c r="P1057" s="154">
        <f>O1057*H1057</f>
        <v>0</v>
      </c>
      <c r="Q1057" s="154">
        <v>0</v>
      </c>
      <c r="R1057" s="154">
        <f>Q1057*H1057</f>
        <v>0</v>
      </c>
      <c r="S1057" s="154">
        <v>0</v>
      </c>
      <c r="T1057" s="155">
        <f>S1057*H1057</f>
        <v>0</v>
      </c>
      <c r="AR1057" s="156" t="s">
        <v>183</v>
      </c>
      <c r="AT1057" s="156" t="s">
        <v>179</v>
      </c>
      <c r="AU1057" s="156" t="s">
        <v>88</v>
      </c>
      <c r="AY1057" s="17" t="s">
        <v>177</v>
      </c>
      <c r="BE1057" s="157">
        <f>IF(N1057="základná",J1057,0)</f>
        <v>0</v>
      </c>
      <c r="BF1057" s="157">
        <f>IF(N1057="znížená",J1057,0)</f>
        <v>0</v>
      </c>
      <c r="BG1057" s="157">
        <f>IF(N1057="zákl. prenesená",J1057,0)</f>
        <v>0</v>
      </c>
      <c r="BH1057" s="157">
        <f>IF(N1057="zníž. prenesená",J1057,0)</f>
        <v>0</v>
      </c>
      <c r="BI1057" s="157">
        <f>IF(N1057="nulová",J1057,0)</f>
        <v>0</v>
      </c>
      <c r="BJ1057" s="17" t="s">
        <v>88</v>
      </c>
      <c r="BK1057" s="157">
        <f>ROUND(I1057*H1057,2)</f>
        <v>0</v>
      </c>
      <c r="BL1057" s="17" t="s">
        <v>183</v>
      </c>
      <c r="BM1057" s="156" t="s">
        <v>1260</v>
      </c>
    </row>
    <row r="1058" spans="2:65" s="12" customFormat="1">
      <c r="B1058" s="158"/>
      <c r="D1058" s="159" t="s">
        <v>184</v>
      </c>
      <c r="E1058" s="160" t="s">
        <v>1</v>
      </c>
      <c r="F1058" s="161" t="s">
        <v>1252</v>
      </c>
      <c r="H1058" s="162">
        <v>2</v>
      </c>
      <c r="I1058" s="163"/>
      <c r="L1058" s="158"/>
      <c r="M1058" s="164"/>
      <c r="T1058" s="165"/>
      <c r="AT1058" s="160" t="s">
        <v>184</v>
      </c>
      <c r="AU1058" s="160" t="s">
        <v>88</v>
      </c>
      <c r="AV1058" s="12" t="s">
        <v>88</v>
      </c>
      <c r="AW1058" s="12" t="s">
        <v>31</v>
      </c>
      <c r="AX1058" s="12" t="s">
        <v>75</v>
      </c>
      <c r="AY1058" s="160" t="s">
        <v>177</v>
      </c>
    </row>
    <row r="1059" spans="2:65" s="15" customFormat="1" ht="20.399999999999999">
      <c r="B1059" s="180"/>
      <c r="D1059" s="159" t="s">
        <v>184</v>
      </c>
      <c r="E1059" s="181" t="s">
        <v>1</v>
      </c>
      <c r="F1059" s="182" t="s">
        <v>1253</v>
      </c>
      <c r="H1059" s="181" t="s">
        <v>1</v>
      </c>
      <c r="I1059" s="183"/>
      <c r="L1059" s="180"/>
      <c r="M1059" s="184"/>
      <c r="T1059" s="185"/>
      <c r="AT1059" s="181" t="s">
        <v>184</v>
      </c>
      <c r="AU1059" s="181" t="s">
        <v>88</v>
      </c>
      <c r="AV1059" s="15" t="s">
        <v>82</v>
      </c>
      <c r="AW1059" s="15" t="s">
        <v>31</v>
      </c>
      <c r="AX1059" s="15" t="s">
        <v>75</v>
      </c>
      <c r="AY1059" s="181" t="s">
        <v>177</v>
      </c>
    </row>
    <row r="1060" spans="2:65" s="15" customFormat="1">
      <c r="B1060" s="180"/>
      <c r="D1060" s="159" t="s">
        <v>184</v>
      </c>
      <c r="E1060" s="181" t="s">
        <v>1</v>
      </c>
      <c r="F1060" s="182" t="s">
        <v>931</v>
      </c>
      <c r="H1060" s="181" t="s">
        <v>1</v>
      </c>
      <c r="I1060" s="183"/>
      <c r="L1060" s="180"/>
      <c r="M1060" s="184"/>
      <c r="T1060" s="185"/>
      <c r="AT1060" s="181" t="s">
        <v>184</v>
      </c>
      <c r="AU1060" s="181" t="s">
        <v>88</v>
      </c>
      <c r="AV1060" s="15" t="s">
        <v>82</v>
      </c>
      <c r="AW1060" s="15" t="s">
        <v>31</v>
      </c>
      <c r="AX1060" s="15" t="s">
        <v>75</v>
      </c>
      <c r="AY1060" s="181" t="s">
        <v>177</v>
      </c>
    </row>
    <row r="1061" spans="2:65" s="13" customFormat="1">
      <c r="B1061" s="166"/>
      <c r="D1061" s="159" t="s">
        <v>184</v>
      </c>
      <c r="E1061" s="167" t="s">
        <v>1</v>
      </c>
      <c r="F1061" s="168" t="s">
        <v>186</v>
      </c>
      <c r="H1061" s="169">
        <v>2</v>
      </c>
      <c r="I1061" s="170"/>
      <c r="L1061" s="166"/>
      <c r="M1061" s="171"/>
      <c r="T1061" s="172"/>
      <c r="AT1061" s="167" t="s">
        <v>184</v>
      </c>
      <c r="AU1061" s="167" t="s">
        <v>88</v>
      </c>
      <c r="AV1061" s="13" t="s">
        <v>183</v>
      </c>
      <c r="AW1061" s="13" t="s">
        <v>31</v>
      </c>
      <c r="AX1061" s="13" t="s">
        <v>82</v>
      </c>
      <c r="AY1061" s="167" t="s">
        <v>177</v>
      </c>
    </row>
    <row r="1062" spans="2:65" s="1" customFormat="1" ht="37.950000000000003" customHeight="1">
      <c r="B1062" s="143"/>
      <c r="C1062" s="144" t="s">
        <v>1261</v>
      </c>
      <c r="D1062" s="144" t="s">
        <v>179</v>
      </c>
      <c r="E1062" s="145" t="s">
        <v>1262</v>
      </c>
      <c r="F1062" s="146" t="s">
        <v>1263</v>
      </c>
      <c r="G1062" s="147" t="s">
        <v>260</v>
      </c>
      <c r="H1062" s="148">
        <v>2</v>
      </c>
      <c r="I1062" s="149"/>
      <c r="J1062" s="150">
        <f>ROUND(I1062*H1062,2)</f>
        <v>0</v>
      </c>
      <c r="K1062" s="151"/>
      <c r="L1062" s="32"/>
      <c r="M1062" s="152" t="s">
        <v>1</v>
      </c>
      <c r="N1062" s="153" t="s">
        <v>41</v>
      </c>
      <c r="P1062" s="154">
        <f>O1062*H1062</f>
        <v>0</v>
      </c>
      <c r="Q1062" s="154">
        <v>0</v>
      </c>
      <c r="R1062" s="154">
        <f>Q1062*H1062</f>
        <v>0</v>
      </c>
      <c r="S1062" s="154">
        <v>0</v>
      </c>
      <c r="T1062" s="155">
        <f>S1062*H1062</f>
        <v>0</v>
      </c>
      <c r="AR1062" s="156" t="s">
        <v>183</v>
      </c>
      <c r="AT1062" s="156" t="s">
        <v>179</v>
      </c>
      <c r="AU1062" s="156" t="s">
        <v>88</v>
      </c>
      <c r="AY1062" s="17" t="s">
        <v>177</v>
      </c>
      <c r="BE1062" s="157">
        <f>IF(N1062="základná",J1062,0)</f>
        <v>0</v>
      </c>
      <c r="BF1062" s="157">
        <f>IF(N1062="znížená",J1062,0)</f>
        <v>0</v>
      </c>
      <c r="BG1062" s="157">
        <f>IF(N1062="zákl. prenesená",J1062,0)</f>
        <v>0</v>
      </c>
      <c r="BH1062" s="157">
        <f>IF(N1062="zníž. prenesená",J1062,0)</f>
        <v>0</v>
      </c>
      <c r="BI1062" s="157">
        <f>IF(N1062="nulová",J1062,0)</f>
        <v>0</v>
      </c>
      <c r="BJ1062" s="17" t="s">
        <v>88</v>
      </c>
      <c r="BK1062" s="157">
        <f>ROUND(I1062*H1062,2)</f>
        <v>0</v>
      </c>
      <c r="BL1062" s="17" t="s">
        <v>183</v>
      </c>
      <c r="BM1062" s="156" t="s">
        <v>1264</v>
      </c>
    </row>
    <row r="1063" spans="2:65" s="12" customFormat="1">
      <c r="B1063" s="158"/>
      <c r="D1063" s="159" t="s">
        <v>184</v>
      </c>
      <c r="E1063" s="160" t="s">
        <v>1</v>
      </c>
      <c r="F1063" s="161" t="s">
        <v>1252</v>
      </c>
      <c r="H1063" s="162">
        <v>2</v>
      </c>
      <c r="I1063" s="163"/>
      <c r="L1063" s="158"/>
      <c r="M1063" s="164"/>
      <c r="T1063" s="165"/>
      <c r="AT1063" s="160" t="s">
        <v>184</v>
      </c>
      <c r="AU1063" s="160" t="s">
        <v>88</v>
      </c>
      <c r="AV1063" s="12" t="s">
        <v>88</v>
      </c>
      <c r="AW1063" s="12" t="s">
        <v>31</v>
      </c>
      <c r="AX1063" s="12" t="s">
        <v>75</v>
      </c>
      <c r="AY1063" s="160" t="s">
        <v>177</v>
      </c>
    </row>
    <row r="1064" spans="2:65" s="15" customFormat="1" ht="20.399999999999999">
      <c r="B1064" s="180"/>
      <c r="D1064" s="159" t="s">
        <v>184</v>
      </c>
      <c r="E1064" s="181" t="s">
        <v>1</v>
      </c>
      <c r="F1064" s="182" t="s">
        <v>1253</v>
      </c>
      <c r="H1064" s="181" t="s">
        <v>1</v>
      </c>
      <c r="I1064" s="183"/>
      <c r="L1064" s="180"/>
      <c r="M1064" s="184"/>
      <c r="T1064" s="185"/>
      <c r="AT1064" s="181" t="s">
        <v>184</v>
      </c>
      <c r="AU1064" s="181" t="s">
        <v>88</v>
      </c>
      <c r="AV1064" s="15" t="s">
        <v>82</v>
      </c>
      <c r="AW1064" s="15" t="s">
        <v>31</v>
      </c>
      <c r="AX1064" s="15" t="s">
        <v>75</v>
      </c>
      <c r="AY1064" s="181" t="s">
        <v>177</v>
      </c>
    </row>
    <row r="1065" spans="2:65" s="15" customFormat="1">
      <c r="B1065" s="180"/>
      <c r="D1065" s="159" t="s">
        <v>184</v>
      </c>
      <c r="E1065" s="181" t="s">
        <v>1</v>
      </c>
      <c r="F1065" s="182" t="s">
        <v>931</v>
      </c>
      <c r="H1065" s="181" t="s">
        <v>1</v>
      </c>
      <c r="I1065" s="183"/>
      <c r="L1065" s="180"/>
      <c r="M1065" s="184"/>
      <c r="T1065" s="185"/>
      <c r="AT1065" s="181" t="s">
        <v>184</v>
      </c>
      <c r="AU1065" s="181" t="s">
        <v>88</v>
      </c>
      <c r="AV1065" s="15" t="s">
        <v>82</v>
      </c>
      <c r="AW1065" s="15" t="s">
        <v>31</v>
      </c>
      <c r="AX1065" s="15" t="s">
        <v>75</v>
      </c>
      <c r="AY1065" s="181" t="s">
        <v>177</v>
      </c>
    </row>
    <row r="1066" spans="2:65" s="13" customFormat="1">
      <c r="B1066" s="166"/>
      <c r="D1066" s="159" t="s">
        <v>184</v>
      </c>
      <c r="E1066" s="167" t="s">
        <v>1</v>
      </c>
      <c r="F1066" s="168" t="s">
        <v>186</v>
      </c>
      <c r="H1066" s="169">
        <v>2</v>
      </c>
      <c r="I1066" s="170"/>
      <c r="L1066" s="166"/>
      <c r="M1066" s="171"/>
      <c r="T1066" s="172"/>
      <c r="AT1066" s="167" t="s">
        <v>184</v>
      </c>
      <c r="AU1066" s="167" t="s">
        <v>88</v>
      </c>
      <c r="AV1066" s="13" t="s">
        <v>183</v>
      </c>
      <c r="AW1066" s="13" t="s">
        <v>31</v>
      </c>
      <c r="AX1066" s="13" t="s">
        <v>82</v>
      </c>
      <c r="AY1066" s="167" t="s">
        <v>177</v>
      </c>
    </row>
    <row r="1067" spans="2:65" s="1" customFormat="1" ht="24.15" customHeight="1">
      <c r="B1067" s="143"/>
      <c r="C1067" s="144" t="s">
        <v>783</v>
      </c>
      <c r="D1067" s="144" t="s">
        <v>179</v>
      </c>
      <c r="E1067" s="145" t="s">
        <v>1265</v>
      </c>
      <c r="F1067" s="146" t="s">
        <v>1266</v>
      </c>
      <c r="G1067" s="147" t="s">
        <v>260</v>
      </c>
      <c r="H1067" s="148">
        <v>2</v>
      </c>
      <c r="I1067" s="149"/>
      <c r="J1067" s="150">
        <f>ROUND(I1067*H1067,2)</f>
        <v>0</v>
      </c>
      <c r="K1067" s="151"/>
      <c r="L1067" s="32"/>
      <c r="M1067" s="152" t="s">
        <v>1</v>
      </c>
      <c r="N1067" s="153" t="s">
        <v>41</v>
      </c>
      <c r="P1067" s="154">
        <f>O1067*H1067</f>
        <v>0</v>
      </c>
      <c r="Q1067" s="154">
        <v>0</v>
      </c>
      <c r="R1067" s="154">
        <f>Q1067*H1067</f>
        <v>0</v>
      </c>
      <c r="S1067" s="154">
        <v>0</v>
      </c>
      <c r="T1067" s="155">
        <f>S1067*H1067</f>
        <v>0</v>
      </c>
      <c r="AR1067" s="156" t="s">
        <v>183</v>
      </c>
      <c r="AT1067" s="156" t="s">
        <v>179</v>
      </c>
      <c r="AU1067" s="156" t="s">
        <v>88</v>
      </c>
      <c r="AY1067" s="17" t="s">
        <v>177</v>
      </c>
      <c r="BE1067" s="157">
        <f>IF(N1067="základná",J1067,0)</f>
        <v>0</v>
      </c>
      <c r="BF1067" s="157">
        <f>IF(N1067="znížená",J1067,0)</f>
        <v>0</v>
      </c>
      <c r="BG1067" s="157">
        <f>IF(N1067="zákl. prenesená",J1067,0)</f>
        <v>0</v>
      </c>
      <c r="BH1067" s="157">
        <f>IF(N1067="zníž. prenesená",J1067,0)</f>
        <v>0</v>
      </c>
      <c r="BI1067" s="157">
        <f>IF(N1067="nulová",J1067,0)</f>
        <v>0</v>
      </c>
      <c r="BJ1067" s="17" t="s">
        <v>88</v>
      </c>
      <c r="BK1067" s="157">
        <f>ROUND(I1067*H1067,2)</f>
        <v>0</v>
      </c>
      <c r="BL1067" s="17" t="s">
        <v>183</v>
      </c>
      <c r="BM1067" s="156" t="s">
        <v>1267</v>
      </c>
    </row>
    <row r="1068" spans="2:65" s="12" customFormat="1">
      <c r="B1068" s="158"/>
      <c r="D1068" s="159" t="s">
        <v>184</v>
      </c>
      <c r="E1068" s="160" t="s">
        <v>1</v>
      </c>
      <c r="F1068" s="161" t="s">
        <v>1268</v>
      </c>
      <c r="H1068" s="162">
        <v>1</v>
      </c>
      <c r="I1068" s="163"/>
      <c r="L1068" s="158"/>
      <c r="M1068" s="164"/>
      <c r="T1068" s="165"/>
      <c r="AT1068" s="160" t="s">
        <v>184</v>
      </c>
      <c r="AU1068" s="160" t="s">
        <v>88</v>
      </c>
      <c r="AV1068" s="12" t="s">
        <v>88</v>
      </c>
      <c r="AW1068" s="12" t="s">
        <v>31</v>
      </c>
      <c r="AX1068" s="12" t="s">
        <v>75</v>
      </c>
      <c r="AY1068" s="160" t="s">
        <v>177</v>
      </c>
    </row>
    <row r="1069" spans="2:65" s="12" customFormat="1">
      <c r="B1069" s="158"/>
      <c r="D1069" s="159" t="s">
        <v>184</v>
      </c>
      <c r="E1069" s="160" t="s">
        <v>1</v>
      </c>
      <c r="F1069" s="161" t="s">
        <v>1269</v>
      </c>
      <c r="H1069" s="162">
        <v>1</v>
      </c>
      <c r="I1069" s="163"/>
      <c r="L1069" s="158"/>
      <c r="M1069" s="164"/>
      <c r="T1069" s="165"/>
      <c r="AT1069" s="160" t="s">
        <v>184</v>
      </c>
      <c r="AU1069" s="160" t="s">
        <v>88</v>
      </c>
      <c r="AV1069" s="12" t="s">
        <v>88</v>
      </c>
      <c r="AW1069" s="12" t="s">
        <v>31</v>
      </c>
      <c r="AX1069" s="12" t="s">
        <v>75</v>
      </c>
      <c r="AY1069" s="160" t="s">
        <v>177</v>
      </c>
    </row>
    <row r="1070" spans="2:65" s="14" customFormat="1">
      <c r="B1070" s="173"/>
      <c r="D1070" s="159" t="s">
        <v>184</v>
      </c>
      <c r="E1070" s="174" t="s">
        <v>1</v>
      </c>
      <c r="F1070" s="175" t="s">
        <v>209</v>
      </c>
      <c r="H1070" s="176">
        <v>2</v>
      </c>
      <c r="I1070" s="177"/>
      <c r="L1070" s="173"/>
      <c r="M1070" s="178"/>
      <c r="T1070" s="179"/>
      <c r="AT1070" s="174" t="s">
        <v>184</v>
      </c>
      <c r="AU1070" s="174" t="s">
        <v>88</v>
      </c>
      <c r="AV1070" s="14" t="s">
        <v>191</v>
      </c>
      <c r="AW1070" s="14" t="s">
        <v>31</v>
      </c>
      <c r="AX1070" s="14" t="s">
        <v>75</v>
      </c>
      <c r="AY1070" s="174" t="s">
        <v>177</v>
      </c>
    </row>
    <row r="1071" spans="2:65" s="15" customFormat="1">
      <c r="B1071" s="180"/>
      <c r="D1071" s="159" t="s">
        <v>184</v>
      </c>
      <c r="E1071" s="181" t="s">
        <v>1</v>
      </c>
      <c r="F1071" s="182" t="s">
        <v>1270</v>
      </c>
      <c r="H1071" s="181" t="s">
        <v>1</v>
      </c>
      <c r="I1071" s="183"/>
      <c r="L1071" s="180"/>
      <c r="M1071" s="184"/>
      <c r="T1071" s="185"/>
      <c r="AT1071" s="181" t="s">
        <v>184</v>
      </c>
      <c r="AU1071" s="181" t="s">
        <v>88</v>
      </c>
      <c r="AV1071" s="15" t="s">
        <v>82</v>
      </c>
      <c r="AW1071" s="15" t="s">
        <v>31</v>
      </c>
      <c r="AX1071" s="15" t="s">
        <v>75</v>
      </c>
      <c r="AY1071" s="181" t="s">
        <v>177</v>
      </c>
    </row>
    <row r="1072" spans="2:65" s="15" customFormat="1">
      <c r="B1072" s="180"/>
      <c r="D1072" s="159" t="s">
        <v>184</v>
      </c>
      <c r="E1072" s="181" t="s">
        <v>1</v>
      </c>
      <c r="F1072" s="182" t="s">
        <v>931</v>
      </c>
      <c r="H1072" s="181" t="s">
        <v>1</v>
      </c>
      <c r="I1072" s="183"/>
      <c r="L1072" s="180"/>
      <c r="M1072" s="184"/>
      <c r="T1072" s="185"/>
      <c r="AT1072" s="181" t="s">
        <v>184</v>
      </c>
      <c r="AU1072" s="181" t="s">
        <v>88</v>
      </c>
      <c r="AV1072" s="15" t="s">
        <v>82</v>
      </c>
      <c r="AW1072" s="15" t="s">
        <v>31</v>
      </c>
      <c r="AX1072" s="15" t="s">
        <v>75</v>
      </c>
      <c r="AY1072" s="181" t="s">
        <v>177</v>
      </c>
    </row>
    <row r="1073" spans="2:65" s="13" customFormat="1">
      <c r="B1073" s="166"/>
      <c r="D1073" s="159" t="s">
        <v>184</v>
      </c>
      <c r="E1073" s="167" t="s">
        <v>1</v>
      </c>
      <c r="F1073" s="168" t="s">
        <v>186</v>
      </c>
      <c r="H1073" s="169">
        <v>2</v>
      </c>
      <c r="I1073" s="170"/>
      <c r="L1073" s="166"/>
      <c r="M1073" s="171"/>
      <c r="T1073" s="172"/>
      <c r="AT1073" s="167" t="s">
        <v>184</v>
      </c>
      <c r="AU1073" s="167" t="s">
        <v>88</v>
      </c>
      <c r="AV1073" s="13" t="s">
        <v>183</v>
      </c>
      <c r="AW1073" s="13" t="s">
        <v>31</v>
      </c>
      <c r="AX1073" s="13" t="s">
        <v>82</v>
      </c>
      <c r="AY1073" s="167" t="s">
        <v>177</v>
      </c>
    </row>
    <row r="1074" spans="2:65" s="1" customFormat="1" ht="37.950000000000003" customHeight="1">
      <c r="B1074" s="143"/>
      <c r="C1074" s="144" t="s">
        <v>1271</v>
      </c>
      <c r="D1074" s="144" t="s">
        <v>179</v>
      </c>
      <c r="E1074" s="145" t="s">
        <v>1272</v>
      </c>
      <c r="F1074" s="146" t="s">
        <v>1273</v>
      </c>
      <c r="G1074" s="147" t="s">
        <v>260</v>
      </c>
      <c r="H1074" s="148">
        <v>2</v>
      </c>
      <c r="I1074" s="149"/>
      <c r="J1074" s="150">
        <f>ROUND(I1074*H1074,2)</f>
        <v>0</v>
      </c>
      <c r="K1074" s="151"/>
      <c r="L1074" s="32"/>
      <c r="M1074" s="152" t="s">
        <v>1</v>
      </c>
      <c r="N1074" s="153" t="s">
        <v>41</v>
      </c>
      <c r="P1074" s="154">
        <f>O1074*H1074</f>
        <v>0</v>
      </c>
      <c r="Q1074" s="154">
        <v>0</v>
      </c>
      <c r="R1074" s="154">
        <f>Q1074*H1074</f>
        <v>0</v>
      </c>
      <c r="S1074" s="154">
        <v>0</v>
      </c>
      <c r="T1074" s="155">
        <f>S1074*H1074</f>
        <v>0</v>
      </c>
      <c r="AR1074" s="156" t="s">
        <v>183</v>
      </c>
      <c r="AT1074" s="156" t="s">
        <v>179</v>
      </c>
      <c r="AU1074" s="156" t="s">
        <v>88</v>
      </c>
      <c r="AY1074" s="17" t="s">
        <v>177</v>
      </c>
      <c r="BE1074" s="157">
        <f>IF(N1074="základná",J1074,0)</f>
        <v>0</v>
      </c>
      <c r="BF1074" s="157">
        <f>IF(N1074="znížená",J1074,0)</f>
        <v>0</v>
      </c>
      <c r="BG1074" s="157">
        <f>IF(N1074="zákl. prenesená",J1074,0)</f>
        <v>0</v>
      </c>
      <c r="BH1074" s="157">
        <f>IF(N1074="zníž. prenesená",J1074,0)</f>
        <v>0</v>
      </c>
      <c r="BI1074" s="157">
        <f>IF(N1074="nulová",J1074,0)</f>
        <v>0</v>
      </c>
      <c r="BJ1074" s="17" t="s">
        <v>88</v>
      </c>
      <c r="BK1074" s="157">
        <f>ROUND(I1074*H1074,2)</f>
        <v>0</v>
      </c>
      <c r="BL1074" s="17" t="s">
        <v>183</v>
      </c>
      <c r="BM1074" s="156" t="s">
        <v>1274</v>
      </c>
    </row>
    <row r="1075" spans="2:65" s="12" customFormat="1">
      <c r="B1075" s="158"/>
      <c r="D1075" s="159" t="s">
        <v>184</v>
      </c>
      <c r="E1075" s="160" t="s">
        <v>1</v>
      </c>
      <c r="F1075" s="161" t="s">
        <v>1268</v>
      </c>
      <c r="H1075" s="162">
        <v>1</v>
      </c>
      <c r="I1075" s="163"/>
      <c r="L1075" s="158"/>
      <c r="M1075" s="164"/>
      <c r="T1075" s="165"/>
      <c r="AT1075" s="160" t="s">
        <v>184</v>
      </c>
      <c r="AU1075" s="160" t="s">
        <v>88</v>
      </c>
      <c r="AV1075" s="12" t="s">
        <v>88</v>
      </c>
      <c r="AW1075" s="12" t="s">
        <v>31</v>
      </c>
      <c r="AX1075" s="12" t="s">
        <v>75</v>
      </c>
      <c r="AY1075" s="160" t="s">
        <v>177</v>
      </c>
    </row>
    <row r="1076" spans="2:65" s="12" customFormat="1">
      <c r="B1076" s="158"/>
      <c r="D1076" s="159" t="s">
        <v>184</v>
      </c>
      <c r="E1076" s="160" t="s">
        <v>1</v>
      </c>
      <c r="F1076" s="161" t="s">
        <v>1269</v>
      </c>
      <c r="H1076" s="162">
        <v>1</v>
      </c>
      <c r="I1076" s="163"/>
      <c r="L1076" s="158"/>
      <c r="M1076" s="164"/>
      <c r="T1076" s="165"/>
      <c r="AT1076" s="160" t="s">
        <v>184</v>
      </c>
      <c r="AU1076" s="160" t="s">
        <v>88</v>
      </c>
      <c r="AV1076" s="12" t="s">
        <v>88</v>
      </c>
      <c r="AW1076" s="12" t="s">
        <v>31</v>
      </c>
      <c r="AX1076" s="12" t="s">
        <v>75</v>
      </c>
      <c r="AY1076" s="160" t="s">
        <v>177</v>
      </c>
    </row>
    <row r="1077" spans="2:65" s="14" customFormat="1">
      <c r="B1077" s="173"/>
      <c r="D1077" s="159" t="s">
        <v>184</v>
      </c>
      <c r="E1077" s="174" t="s">
        <v>1</v>
      </c>
      <c r="F1077" s="175" t="s">
        <v>209</v>
      </c>
      <c r="H1077" s="176">
        <v>2</v>
      </c>
      <c r="I1077" s="177"/>
      <c r="L1077" s="173"/>
      <c r="M1077" s="178"/>
      <c r="T1077" s="179"/>
      <c r="AT1077" s="174" t="s">
        <v>184</v>
      </c>
      <c r="AU1077" s="174" t="s">
        <v>88</v>
      </c>
      <c r="AV1077" s="14" t="s">
        <v>191</v>
      </c>
      <c r="AW1077" s="14" t="s">
        <v>31</v>
      </c>
      <c r="AX1077" s="14" t="s">
        <v>75</v>
      </c>
      <c r="AY1077" s="174" t="s">
        <v>177</v>
      </c>
    </row>
    <row r="1078" spans="2:65" s="15" customFormat="1">
      <c r="B1078" s="180"/>
      <c r="D1078" s="159" t="s">
        <v>184</v>
      </c>
      <c r="E1078" s="181" t="s">
        <v>1</v>
      </c>
      <c r="F1078" s="182" t="s">
        <v>1270</v>
      </c>
      <c r="H1078" s="181" t="s">
        <v>1</v>
      </c>
      <c r="I1078" s="183"/>
      <c r="L1078" s="180"/>
      <c r="M1078" s="184"/>
      <c r="T1078" s="185"/>
      <c r="AT1078" s="181" t="s">
        <v>184</v>
      </c>
      <c r="AU1078" s="181" t="s">
        <v>88</v>
      </c>
      <c r="AV1078" s="15" t="s">
        <v>82</v>
      </c>
      <c r="AW1078" s="15" t="s">
        <v>31</v>
      </c>
      <c r="AX1078" s="15" t="s">
        <v>75</v>
      </c>
      <c r="AY1078" s="181" t="s">
        <v>177</v>
      </c>
    </row>
    <row r="1079" spans="2:65" s="15" customFormat="1">
      <c r="B1079" s="180"/>
      <c r="D1079" s="159" t="s">
        <v>184</v>
      </c>
      <c r="E1079" s="181" t="s">
        <v>1</v>
      </c>
      <c r="F1079" s="182" t="s">
        <v>931</v>
      </c>
      <c r="H1079" s="181" t="s">
        <v>1</v>
      </c>
      <c r="I1079" s="183"/>
      <c r="L1079" s="180"/>
      <c r="M1079" s="184"/>
      <c r="T1079" s="185"/>
      <c r="AT1079" s="181" t="s">
        <v>184</v>
      </c>
      <c r="AU1079" s="181" t="s">
        <v>88</v>
      </c>
      <c r="AV1079" s="15" t="s">
        <v>82</v>
      </c>
      <c r="AW1079" s="15" t="s">
        <v>31</v>
      </c>
      <c r="AX1079" s="15" t="s">
        <v>75</v>
      </c>
      <c r="AY1079" s="181" t="s">
        <v>177</v>
      </c>
    </row>
    <row r="1080" spans="2:65" s="13" customFormat="1">
      <c r="B1080" s="166"/>
      <c r="D1080" s="159" t="s">
        <v>184</v>
      </c>
      <c r="E1080" s="167" t="s">
        <v>1</v>
      </c>
      <c r="F1080" s="168" t="s">
        <v>186</v>
      </c>
      <c r="H1080" s="169">
        <v>2</v>
      </c>
      <c r="I1080" s="170"/>
      <c r="L1080" s="166"/>
      <c r="M1080" s="171"/>
      <c r="T1080" s="172"/>
      <c r="AT1080" s="167" t="s">
        <v>184</v>
      </c>
      <c r="AU1080" s="167" t="s">
        <v>88</v>
      </c>
      <c r="AV1080" s="13" t="s">
        <v>183</v>
      </c>
      <c r="AW1080" s="13" t="s">
        <v>31</v>
      </c>
      <c r="AX1080" s="13" t="s">
        <v>82</v>
      </c>
      <c r="AY1080" s="167" t="s">
        <v>177</v>
      </c>
    </row>
    <row r="1081" spans="2:65" s="1" customFormat="1" ht="24.15" customHeight="1">
      <c r="B1081" s="143"/>
      <c r="C1081" s="144" t="s">
        <v>787</v>
      </c>
      <c r="D1081" s="144" t="s">
        <v>179</v>
      </c>
      <c r="E1081" s="145" t="s">
        <v>1275</v>
      </c>
      <c r="F1081" s="146" t="s">
        <v>1276</v>
      </c>
      <c r="G1081" s="147" t="s">
        <v>260</v>
      </c>
      <c r="H1081" s="148">
        <v>2</v>
      </c>
      <c r="I1081" s="149"/>
      <c r="J1081" s="150">
        <f>ROUND(I1081*H1081,2)</f>
        <v>0</v>
      </c>
      <c r="K1081" s="151"/>
      <c r="L1081" s="32"/>
      <c r="M1081" s="152" t="s">
        <v>1</v>
      </c>
      <c r="N1081" s="153" t="s">
        <v>41</v>
      </c>
      <c r="P1081" s="154">
        <f>O1081*H1081</f>
        <v>0</v>
      </c>
      <c r="Q1081" s="154">
        <v>0</v>
      </c>
      <c r="R1081" s="154">
        <f>Q1081*H1081</f>
        <v>0</v>
      </c>
      <c r="S1081" s="154">
        <v>0</v>
      </c>
      <c r="T1081" s="155">
        <f>S1081*H1081</f>
        <v>0</v>
      </c>
      <c r="AR1081" s="156" t="s">
        <v>183</v>
      </c>
      <c r="AT1081" s="156" t="s">
        <v>179</v>
      </c>
      <c r="AU1081" s="156" t="s">
        <v>88</v>
      </c>
      <c r="AY1081" s="17" t="s">
        <v>177</v>
      </c>
      <c r="BE1081" s="157">
        <f>IF(N1081="základná",J1081,0)</f>
        <v>0</v>
      </c>
      <c r="BF1081" s="157">
        <f>IF(N1081="znížená",J1081,0)</f>
        <v>0</v>
      </c>
      <c r="BG1081" s="157">
        <f>IF(N1081="zákl. prenesená",J1081,0)</f>
        <v>0</v>
      </c>
      <c r="BH1081" s="157">
        <f>IF(N1081="zníž. prenesená",J1081,0)</f>
        <v>0</v>
      </c>
      <c r="BI1081" s="157">
        <f>IF(N1081="nulová",J1081,0)</f>
        <v>0</v>
      </c>
      <c r="BJ1081" s="17" t="s">
        <v>88</v>
      </c>
      <c r="BK1081" s="157">
        <f>ROUND(I1081*H1081,2)</f>
        <v>0</v>
      </c>
      <c r="BL1081" s="17" t="s">
        <v>183</v>
      </c>
      <c r="BM1081" s="156" t="s">
        <v>1277</v>
      </c>
    </row>
    <row r="1082" spans="2:65" s="12" customFormat="1">
      <c r="B1082" s="158"/>
      <c r="D1082" s="159" t="s">
        <v>184</v>
      </c>
      <c r="E1082" s="160" t="s">
        <v>1</v>
      </c>
      <c r="F1082" s="161" t="s">
        <v>1268</v>
      </c>
      <c r="H1082" s="162">
        <v>1</v>
      </c>
      <c r="I1082" s="163"/>
      <c r="L1082" s="158"/>
      <c r="M1082" s="164"/>
      <c r="T1082" s="165"/>
      <c r="AT1082" s="160" t="s">
        <v>184</v>
      </c>
      <c r="AU1082" s="160" t="s">
        <v>88</v>
      </c>
      <c r="AV1082" s="12" t="s">
        <v>88</v>
      </c>
      <c r="AW1082" s="12" t="s">
        <v>31</v>
      </c>
      <c r="AX1082" s="12" t="s">
        <v>75</v>
      </c>
      <c r="AY1082" s="160" t="s">
        <v>177</v>
      </c>
    </row>
    <row r="1083" spans="2:65" s="12" customFormat="1">
      <c r="B1083" s="158"/>
      <c r="D1083" s="159" t="s">
        <v>184</v>
      </c>
      <c r="E1083" s="160" t="s">
        <v>1</v>
      </c>
      <c r="F1083" s="161" t="s">
        <v>1269</v>
      </c>
      <c r="H1083" s="162">
        <v>1</v>
      </c>
      <c r="I1083" s="163"/>
      <c r="L1083" s="158"/>
      <c r="M1083" s="164"/>
      <c r="T1083" s="165"/>
      <c r="AT1083" s="160" t="s">
        <v>184</v>
      </c>
      <c r="AU1083" s="160" t="s">
        <v>88</v>
      </c>
      <c r="AV1083" s="12" t="s">
        <v>88</v>
      </c>
      <c r="AW1083" s="12" t="s">
        <v>31</v>
      </c>
      <c r="AX1083" s="12" t="s">
        <v>75</v>
      </c>
      <c r="AY1083" s="160" t="s">
        <v>177</v>
      </c>
    </row>
    <row r="1084" spans="2:65" s="14" customFormat="1">
      <c r="B1084" s="173"/>
      <c r="D1084" s="159" t="s">
        <v>184</v>
      </c>
      <c r="E1084" s="174" t="s">
        <v>1</v>
      </c>
      <c r="F1084" s="175" t="s">
        <v>209</v>
      </c>
      <c r="H1084" s="176">
        <v>2</v>
      </c>
      <c r="I1084" s="177"/>
      <c r="L1084" s="173"/>
      <c r="M1084" s="178"/>
      <c r="T1084" s="179"/>
      <c r="AT1084" s="174" t="s">
        <v>184</v>
      </c>
      <c r="AU1084" s="174" t="s">
        <v>88</v>
      </c>
      <c r="AV1084" s="14" t="s">
        <v>191</v>
      </c>
      <c r="AW1084" s="14" t="s">
        <v>31</v>
      </c>
      <c r="AX1084" s="14" t="s">
        <v>75</v>
      </c>
      <c r="AY1084" s="174" t="s">
        <v>177</v>
      </c>
    </row>
    <row r="1085" spans="2:65" s="15" customFormat="1">
      <c r="B1085" s="180"/>
      <c r="D1085" s="159" t="s">
        <v>184</v>
      </c>
      <c r="E1085" s="181" t="s">
        <v>1</v>
      </c>
      <c r="F1085" s="182" t="s">
        <v>1270</v>
      </c>
      <c r="H1085" s="181" t="s">
        <v>1</v>
      </c>
      <c r="I1085" s="183"/>
      <c r="L1085" s="180"/>
      <c r="M1085" s="184"/>
      <c r="T1085" s="185"/>
      <c r="AT1085" s="181" t="s">
        <v>184</v>
      </c>
      <c r="AU1085" s="181" t="s">
        <v>88</v>
      </c>
      <c r="AV1085" s="15" t="s">
        <v>82</v>
      </c>
      <c r="AW1085" s="15" t="s">
        <v>31</v>
      </c>
      <c r="AX1085" s="15" t="s">
        <v>75</v>
      </c>
      <c r="AY1085" s="181" t="s">
        <v>177</v>
      </c>
    </row>
    <row r="1086" spans="2:65" s="15" customFormat="1">
      <c r="B1086" s="180"/>
      <c r="D1086" s="159" t="s">
        <v>184</v>
      </c>
      <c r="E1086" s="181" t="s">
        <v>1</v>
      </c>
      <c r="F1086" s="182" t="s">
        <v>931</v>
      </c>
      <c r="H1086" s="181" t="s">
        <v>1</v>
      </c>
      <c r="I1086" s="183"/>
      <c r="L1086" s="180"/>
      <c r="M1086" s="184"/>
      <c r="T1086" s="185"/>
      <c r="AT1086" s="181" t="s">
        <v>184</v>
      </c>
      <c r="AU1086" s="181" t="s">
        <v>88</v>
      </c>
      <c r="AV1086" s="15" t="s">
        <v>82</v>
      </c>
      <c r="AW1086" s="15" t="s">
        <v>31</v>
      </c>
      <c r="AX1086" s="15" t="s">
        <v>75</v>
      </c>
      <c r="AY1086" s="181" t="s">
        <v>177</v>
      </c>
    </row>
    <row r="1087" spans="2:65" s="13" customFormat="1">
      <c r="B1087" s="166"/>
      <c r="D1087" s="159" t="s">
        <v>184</v>
      </c>
      <c r="E1087" s="167" t="s">
        <v>1</v>
      </c>
      <c r="F1087" s="168" t="s">
        <v>186</v>
      </c>
      <c r="H1087" s="169">
        <v>2</v>
      </c>
      <c r="I1087" s="170"/>
      <c r="L1087" s="166"/>
      <c r="M1087" s="171"/>
      <c r="T1087" s="172"/>
      <c r="AT1087" s="167" t="s">
        <v>184</v>
      </c>
      <c r="AU1087" s="167" t="s">
        <v>88</v>
      </c>
      <c r="AV1087" s="13" t="s">
        <v>183</v>
      </c>
      <c r="AW1087" s="13" t="s">
        <v>31</v>
      </c>
      <c r="AX1087" s="13" t="s">
        <v>82</v>
      </c>
      <c r="AY1087" s="167" t="s">
        <v>177</v>
      </c>
    </row>
    <row r="1088" spans="2:65" s="1" customFormat="1" ht="21.75" customHeight="1">
      <c r="B1088" s="143"/>
      <c r="C1088" s="144" t="s">
        <v>1278</v>
      </c>
      <c r="D1088" s="144" t="s">
        <v>179</v>
      </c>
      <c r="E1088" s="145" t="s">
        <v>1279</v>
      </c>
      <c r="F1088" s="146" t="s">
        <v>1280</v>
      </c>
      <c r="G1088" s="147" t="s">
        <v>260</v>
      </c>
      <c r="H1088" s="148">
        <v>2</v>
      </c>
      <c r="I1088" s="149"/>
      <c r="J1088" s="150">
        <f>ROUND(I1088*H1088,2)</f>
        <v>0</v>
      </c>
      <c r="K1088" s="151"/>
      <c r="L1088" s="32"/>
      <c r="M1088" s="152" t="s">
        <v>1</v>
      </c>
      <c r="N1088" s="153" t="s">
        <v>41</v>
      </c>
      <c r="P1088" s="154">
        <f>O1088*H1088</f>
        <v>0</v>
      </c>
      <c r="Q1088" s="154">
        <v>0</v>
      </c>
      <c r="R1088" s="154">
        <f>Q1088*H1088</f>
        <v>0</v>
      </c>
      <c r="S1088" s="154">
        <v>0</v>
      </c>
      <c r="T1088" s="155">
        <f>S1088*H1088</f>
        <v>0</v>
      </c>
      <c r="AR1088" s="156" t="s">
        <v>183</v>
      </c>
      <c r="AT1088" s="156" t="s">
        <v>179</v>
      </c>
      <c r="AU1088" s="156" t="s">
        <v>88</v>
      </c>
      <c r="AY1088" s="17" t="s">
        <v>177</v>
      </c>
      <c r="BE1088" s="157">
        <f>IF(N1088="základná",J1088,0)</f>
        <v>0</v>
      </c>
      <c r="BF1088" s="157">
        <f>IF(N1088="znížená",J1088,0)</f>
        <v>0</v>
      </c>
      <c r="BG1088" s="157">
        <f>IF(N1088="zákl. prenesená",J1088,0)</f>
        <v>0</v>
      </c>
      <c r="BH1088" s="157">
        <f>IF(N1088="zníž. prenesená",J1088,0)</f>
        <v>0</v>
      </c>
      <c r="BI1088" s="157">
        <f>IF(N1088="nulová",J1088,0)</f>
        <v>0</v>
      </c>
      <c r="BJ1088" s="17" t="s">
        <v>88</v>
      </c>
      <c r="BK1088" s="157">
        <f>ROUND(I1088*H1088,2)</f>
        <v>0</v>
      </c>
      <c r="BL1088" s="17" t="s">
        <v>183</v>
      </c>
      <c r="BM1088" s="156" t="s">
        <v>1281</v>
      </c>
    </row>
    <row r="1089" spans="2:65" s="12" customFormat="1">
      <c r="B1089" s="158"/>
      <c r="D1089" s="159" t="s">
        <v>184</v>
      </c>
      <c r="E1089" s="160" t="s">
        <v>1</v>
      </c>
      <c r="F1089" s="161" t="s">
        <v>1268</v>
      </c>
      <c r="H1089" s="162">
        <v>1</v>
      </c>
      <c r="I1089" s="163"/>
      <c r="L1089" s="158"/>
      <c r="M1089" s="164"/>
      <c r="T1089" s="165"/>
      <c r="AT1089" s="160" t="s">
        <v>184</v>
      </c>
      <c r="AU1089" s="160" t="s">
        <v>88</v>
      </c>
      <c r="AV1089" s="12" t="s">
        <v>88</v>
      </c>
      <c r="AW1089" s="12" t="s">
        <v>31</v>
      </c>
      <c r="AX1089" s="12" t="s">
        <v>75</v>
      </c>
      <c r="AY1089" s="160" t="s">
        <v>177</v>
      </c>
    </row>
    <row r="1090" spans="2:65" s="12" customFormat="1">
      <c r="B1090" s="158"/>
      <c r="D1090" s="159" t="s">
        <v>184</v>
      </c>
      <c r="E1090" s="160" t="s">
        <v>1</v>
      </c>
      <c r="F1090" s="161" t="s">
        <v>1269</v>
      </c>
      <c r="H1090" s="162">
        <v>1</v>
      </c>
      <c r="I1090" s="163"/>
      <c r="L1090" s="158"/>
      <c r="M1090" s="164"/>
      <c r="T1090" s="165"/>
      <c r="AT1090" s="160" t="s">
        <v>184</v>
      </c>
      <c r="AU1090" s="160" t="s">
        <v>88</v>
      </c>
      <c r="AV1090" s="12" t="s">
        <v>88</v>
      </c>
      <c r="AW1090" s="12" t="s">
        <v>31</v>
      </c>
      <c r="AX1090" s="12" t="s">
        <v>75</v>
      </c>
      <c r="AY1090" s="160" t="s">
        <v>177</v>
      </c>
    </row>
    <row r="1091" spans="2:65" s="14" customFormat="1">
      <c r="B1091" s="173"/>
      <c r="D1091" s="159" t="s">
        <v>184</v>
      </c>
      <c r="E1091" s="174" t="s">
        <v>1</v>
      </c>
      <c r="F1091" s="175" t="s">
        <v>209</v>
      </c>
      <c r="H1091" s="176">
        <v>2</v>
      </c>
      <c r="I1091" s="177"/>
      <c r="L1091" s="173"/>
      <c r="M1091" s="178"/>
      <c r="T1091" s="179"/>
      <c r="AT1091" s="174" t="s">
        <v>184</v>
      </c>
      <c r="AU1091" s="174" t="s">
        <v>88</v>
      </c>
      <c r="AV1091" s="14" t="s">
        <v>191</v>
      </c>
      <c r="AW1091" s="14" t="s">
        <v>31</v>
      </c>
      <c r="AX1091" s="14" t="s">
        <v>75</v>
      </c>
      <c r="AY1091" s="174" t="s">
        <v>177</v>
      </c>
    </row>
    <row r="1092" spans="2:65" s="15" customFormat="1">
      <c r="B1092" s="180"/>
      <c r="D1092" s="159" t="s">
        <v>184</v>
      </c>
      <c r="E1092" s="181" t="s">
        <v>1</v>
      </c>
      <c r="F1092" s="182" t="s">
        <v>1270</v>
      </c>
      <c r="H1092" s="181" t="s">
        <v>1</v>
      </c>
      <c r="I1092" s="183"/>
      <c r="L1092" s="180"/>
      <c r="M1092" s="184"/>
      <c r="T1092" s="185"/>
      <c r="AT1092" s="181" t="s">
        <v>184</v>
      </c>
      <c r="AU1092" s="181" t="s">
        <v>88</v>
      </c>
      <c r="AV1092" s="15" t="s">
        <v>82</v>
      </c>
      <c r="AW1092" s="15" t="s">
        <v>31</v>
      </c>
      <c r="AX1092" s="15" t="s">
        <v>75</v>
      </c>
      <c r="AY1092" s="181" t="s">
        <v>177</v>
      </c>
    </row>
    <row r="1093" spans="2:65" s="15" customFormat="1">
      <c r="B1093" s="180"/>
      <c r="D1093" s="159" t="s">
        <v>184</v>
      </c>
      <c r="E1093" s="181" t="s">
        <v>1</v>
      </c>
      <c r="F1093" s="182" t="s">
        <v>931</v>
      </c>
      <c r="H1093" s="181" t="s">
        <v>1</v>
      </c>
      <c r="I1093" s="183"/>
      <c r="L1093" s="180"/>
      <c r="M1093" s="184"/>
      <c r="T1093" s="185"/>
      <c r="AT1093" s="181" t="s">
        <v>184</v>
      </c>
      <c r="AU1093" s="181" t="s">
        <v>88</v>
      </c>
      <c r="AV1093" s="15" t="s">
        <v>82</v>
      </c>
      <c r="AW1093" s="15" t="s">
        <v>31</v>
      </c>
      <c r="AX1093" s="15" t="s">
        <v>75</v>
      </c>
      <c r="AY1093" s="181" t="s">
        <v>177</v>
      </c>
    </row>
    <row r="1094" spans="2:65" s="13" customFormat="1">
      <c r="B1094" s="166"/>
      <c r="D1094" s="159" t="s">
        <v>184</v>
      </c>
      <c r="E1094" s="167" t="s">
        <v>1</v>
      </c>
      <c r="F1094" s="168" t="s">
        <v>186</v>
      </c>
      <c r="H1094" s="169">
        <v>2</v>
      </c>
      <c r="I1094" s="170"/>
      <c r="L1094" s="166"/>
      <c r="M1094" s="171"/>
      <c r="T1094" s="172"/>
      <c r="AT1094" s="167" t="s">
        <v>184</v>
      </c>
      <c r="AU1094" s="167" t="s">
        <v>88</v>
      </c>
      <c r="AV1094" s="13" t="s">
        <v>183</v>
      </c>
      <c r="AW1094" s="13" t="s">
        <v>31</v>
      </c>
      <c r="AX1094" s="13" t="s">
        <v>82</v>
      </c>
      <c r="AY1094" s="167" t="s">
        <v>177</v>
      </c>
    </row>
    <row r="1095" spans="2:65" s="1" customFormat="1" ht="37.950000000000003" customHeight="1">
      <c r="B1095" s="143"/>
      <c r="C1095" s="144" t="s">
        <v>792</v>
      </c>
      <c r="D1095" s="144" t="s">
        <v>179</v>
      </c>
      <c r="E1095" s="145" t="s">
        <v>1282</v>
      </c>
      <c r="F1095" s="146" t="s">
        <v>1283</v>
      </c>
      <c r="G1095" s="147" t="s">
        <v>260</v>
      </c>
      <c r="H1095" s="148">
        <v>1</v>
      </c>
      <c r="I1095" s="149"/>
      <c r="J1095" s="150">
        <f>ROUND(I1095*H1095,2)</f>
        <v>0</v>
      </c>
      <c r="K1095" s="151"/>
      <c r="L1095" s="32"/>
      <c r="M1095" s="152" t="s">
        <v>1</v>
      </c>
      <c r="N1095" s="153" t="s">
        <v>41</v>
      </c>
      <c r="P1095" s="154">
        <f>O1095*H1095</f>
        <v>0</v>
      </c>
      <c r="Q1095" s="154">
        <v>0</v>
      </c>
      <c r="R1095" s="154">
        <f>Q1095*H1095</f>
        <v>0</v>
      </c>
      <c r="S1095" s="154">
        <v>0</v>
      </c>
      <c r="T1095" s="155">
        <f>S1095*H1095</f>
        <v>0</v>
      </c>
      <c r="AR1095" s="156" t="s">
        <v>183</v>
      </c>
      <c r="AT1095" s="156" t="s">
        <v>179</v>
      </c>
      <c r="AU1095" s="156" t="s">
        <v>88</v>
      </c>
      <c r="AY1095" s="17" t="s">
        <v>177</v>
      </c>
      <c r="BE1095" s="157">
        <f>IF(N1095="základná",J1095,0)</f>
        <v>0</v>
      </c>
      <c r="BF1095" s="157">
        <f>IF(N1095="znížená",J1095,0)</f>
        <v>0</v>
      </c>
      <c r="BG1095" s="157">
        <f>IF(N1095="zákl. prenesená",J1095,0)</f>
        <v>0</v>
      </c>
      <c r="BH1095" s="157">
        <f>IF(N1095="zníž. prenesená",J1095,0)</f>
        <v>0</v>
      </c>
      <c r="BI1095" s="157">
        <f>IF(N1095="nulová",J1095,0)</f>
        <v>0</v>
      </c>
      <c r="BJ1095" s="17" t="s">
        <v>88</v>
      </c>
      <c r="BK1095" s="157">
        <f>ROUND(I1095*H1095,2)</f>
        <v>0</v>
      </c>
      <c r="BL1095" s="17" t="s">
        <v>183</v>
      </c>
      <c r="BM1095" s="156" t="s">
        <v>1284</v>
      </c>
    </row>
    <row r="1096" spans="2:65" s="12" customFormat="1">
      <c r="B1096" s="158"/>
      <c r="D1096" s="159" t="s">
        <v>184</v>
      </c>
      <c r="E1096" s="160" t="s">
        <v>1</v>
      </c>
      <c r="F1096" s="161" t="s">
        <v>1285</v>
      </c>
      <c r="H1096" s="162">
        <v>1</v>
      </c>
      <c r="I1096" s="163"/>
      <c r="L1096" s="158"/>
      <c r="M1096" s="164"/>
      <c r="T1096" s="165"/>
      <c r="AT1096" s="160" t="s">
        <v>184</v>
      </c>
      <c r="AU1096" s="160" t="s">
        <v>88</v>
      </c>
      <c r="AV1096" s="12" t="s">
        <v>88</v>
      </c>
      <c r="AW1096" s="12" t="s">
        <v>31</v>
      </c>
      <c r="AX1096" s="12" t="s">
        <v>75</v>
      </c>
      <c r="AY1096" s="160" t="s">
        <v>177</v>
      </c>
    </row>
    <row r="1097" spans="2:65" s="15" customFormat="1">
      <c r="B1097" s="180"/>
      <c r="D1097" s="159" t="s">
        <v>184</v>
      </c>
      <c r="E1097" s="181" t="s">
        <v>1</v>
      </c>
      <c r="F1097" s="182" t="s">
        <v>1286</v>
      </c>
      <c r="H1097" s="181" t="s">
        <v>1</v>
      </c>
      <c r="I1097" s="183"/>
      <c r="L1097" s="180"/>
      <c r="M1097" s="184"/>
      <c r="T1097" s="185"/>
      <c r="AT1097" s="181" t="s">
        <v>184</v>
      </c>
      <c r="AU1097" s="181" t="s">
        <v>88</v>
      </c>
      <c r="AV1097" s="15" t="s">
        <v>82</v>
      </c>
      <c r="AW1097" s="15" t="s">
        <v>31</v>
      </c>
      <c r="AX1097" s="15" t="s">
        <v>75</v>
      </c>
      <c r="AY1097" s="181" t="s">
        <v>177</v>
      </c>
    </row>
    <row r="1098" spans="2:65" s="15" customFormat="1">
      <c r="B1098" s="180"/>
      <c r="D1098" s="159" t="s">
        <v>184</v>
      </c>
      <c r="E1098" s="181" t="s">
        <v>1</v>
      </c>
      <c r="F1098" s="182" t="s">
        <v>931</v>
      </c>
      <c r="H1098" s="181" t="s">
        <v>1</v>
      </c>
      <c r="I1098" s="183"/>
      <c r="L1098" s="180"/>
      <c r="M1098" s="184"/>
      <c r="T1098" s="185"/>
      <c r="AT1098" s="181" t="s">
        <v>184</v>
      </c>
      <c r="AU1098" s="181" t="s">
        <v>88</v>
      </c>
      <c r="AV1098" s="15" t="s">
        <v>82</v>
      </c>
      <c r="AW1098" s="15" t="s">
        <v>31</v>
      </c>
      <c r="AX1098" s="15" t="s">
        <v>75</v>
      </c>
      <c r="AY1098" s="181" t="s">
        <v>177</v>
      </c>
    </row>
    <row r="1099" spans="2:65" s="13" customFormat="1">
      <c r="B1099" s="166"/>
      <c r="D1099" s="159" t="s">
        <v>184</v>
      </c>
      <c r="E1099" s="167" t="s">
        <v>1</v>
      </c>
      <c r="F1099" s="168" t="s">
        <v>186</v>
      </c>
      <c r="H1099" s="169">
        <v>1</v>
      </c>
      <c r="I1099" s="170"/>
      <c r="L1099" s="166"/>
      <c r="M1099" s="171"/>
      <c r="T1099" s="172"/>
      <c r="AT1099" s="167" t="s">
        <v>184</v>
      </c>
      <c r="AU1099" s="167" t="s">
        <v>88</v>
      </c>
      <c r="AV1099" s="13" t="s">
        <v>183</v>
      </c>
      <c r="AW1099" s="13" t="s">
        <v>31</v>
      </c>
      <c r="AX1099" s="13" t="s">
        <v>82</v>
      </c>
      <c r="AY1099" s="167" t="s">
        <v>177</v>
      </c>
    </row>
    <row r="1100" spans="2:65" s="1" customFormat="1" ht="49.2" customHeight="1">
      <c r="B1100" s="143"/>
      <c r="C1100" s="144" t="s">
        <v>1287</v>
      </c>
      <c r="D1100" s="144" t="s">
        <v>179</v>
      </c>
      <c r="E1100" s="145" t="s">
        <v>1288</v>
      </c>
      <c r="F1100" s="146" t="s">
        <v>1167</v>
      </c>
      <c r="G1100" s="147" t="s">
        <v>260</v>
      </c>
      <c r="H1100" s="148">
        <v>1</v>
      </c>
      <c r="I1100" s="149"/>
      <c r="J1100" s="150">
        <f>ROUND(I1100*H1100,2)</f>
        <v>0</v>
      </c>
      <c r="K1100" s="151"/>
      <c r="L1100" s="32"/>
      <c r="M1100" s="152" t="s">
        <v>1</v>
      </c>
      <c r="N1100" s="153" t="s">
        <v>41</v>
      </c>
      <c r="P1100" s="154">
        <f>O1100*H1100</f>
        <v>0</v>
      </c>
      <c r="Q1100" s="154">
        <v>0</v>
      </c>
      <c r="R1100" s="154">
        <f>Q1100*H1100</f>
        <v>0</v>
      </c>
      <c r="S1100" s="154">
        <v>0</v>
      </c>
      <c r="T1100" s="155">
        <f>S1100*H1100</f>
        <v>0</v>
      </c>
      <c r="AR1100" s="156" t="s">
        <v>183</v>
      </c>
      <c r="AT1100" s="156" t="s">
        <v>179</v>
      </c>
      <c r="AU1100" s="156" t="s">
        <v>88</v>
      </c>
      <c r="AY1100" s="17" t="s">
        <v>177</v>
      </c>
      <c r="BE1100" s="157">
        <f>IF(N1100="základná",J1100,0)</f>
        <v>0</v>
      </c>
      <c r="BF1100" s="157">
        <f>IF(N1100="znížená",J1100,0)</f>
        <v>0</v>
      </c>
      <c r="BG1100" s="157">
        <f>IF(N1100="zákl. prenesená",J1100,0)</f>
        <v>0</v>
      </c>
      <c r="BH1100" s="157">
        <f>IF(N1100="zníž. prenesená",J1100,0)</f>
        <v>0</v>
      </c>
      <c r="BI1100" s="157">
        <f>IF(N1100="nulová",J1100,0)</f>
        <v>0</v>
      </c>
      <c r="BJ1100" s="17" t="s">
        <v>88</v>
      </c>
      <c r="BK1100" s="157">
        <f>ROUND(I1100*H1100,2)</f>
        <v>0</v>
      </c>
      <c r="BL1100" s="17" t="s">
        <v>183</v>
      </c>
      <c r="BM1100" s="156" t="s">
        <v>1289</v>
      </c>
    </row>
    <row r="1101" spans="2:65" s="12" customFormat="1">
      <c r="B1101" s="158"/>
      <c r="D1101" s="159" t="s">
        <v>184</v>
      </c>
      <c r="E1101" s="160" t="s">
        <v>1</v>
      </c>
      <c r="F1101" s="161" t="s">
        <v>1285</v>
      </c>
      <c r="H1101" s="162">
        <v>1</v>
      </c>
      <c r="I1101" s="163"/>
      <c r="L1101" s="158"/>
      <c r="M1101" s="164"/>
      <c r="T1101" s="165"/>
      <c r="AT1101" s="160" t="s">
        <v>184</v>
      </c>
      <c r="AU1101" s="160" t="s">
        <v>88</v>
      </c>
      <c r="AV1101" s="12" t="s">
        <v>88</v>
      </c>
      <c r="AW1101" s="12" t="s">
        <v>31</v>
      </c>
      <c r="AX1101" s="12" t="s">
        <v>75</v>
      </c>
      <c r="AY1101" s="160" t="s">
        <v>177</v>
      </c>
    </row>
    <row r="1102" spans="2:65" s="15" customFormat="1">
      <c r="B1102" s="180"/>
      <c r="D1102" s="159" t="s">
        <v>184</v>
      </c>
      <c r="E1102" s="181" t="s">
        <v>1</v>
      </c>
      <c r="F1102" s="182" t="s">
        <v>1286</v>
      </c>
      <c r="H1102" s="181" t="s">
        <v>1</v>
      </c>
      <c r="I1102" s="183"/>
      <c r="L1102" s="180"/>
      <c r="M1102" s="184"/>
      <c r="T1102" s="185"/>
      <c r="AT1102" s="181" t="s">
        <v>184</v>
      </c>
      <c r="AU1102" s="181" t="s">
        <v>88</v>
      </c>
      <c r="AV1102" s="15" t="s">
        <v>82</v>
      </c>
      <c r="AW1102" s="15" t="s">
        <v>31</v>
      </c>
      <c r="AX1102" s="15" t="s">
        <v>75</v>
      </c>
      <c r="AY1102" s="181" t="s">
        <v>177</v>
      </c>
    </row>
    <row r="1103" spans="2:65" s="15" customFormat="1">
      <c r="B1103" s="180"/>
      <c r="D1103" s="159" t="s">
        <v>184</v>
      </c>
      <c r="E1103" s="181" t="s">
        <v>1</v>
      </c>
      <c r="F1103" s="182" t="s">
        <v>931</v>
      </c>
      <c r="H1103" s="181" t="s">
        <v>1</v>
      </c>
      <c r="I1103" s="183"/>
      <c r="L1103" s="180"/>
      <c r="M1103" s="184"/>
      <c r="T1103" s="185"/>
      <c r="AT1103" s="181" t="s">
        <v>184</v>
      </c>
      <c r="AU1103" s="181" t="s">
        <v>88</v>
      </c>
      <c r="AV1103" s="15" t="s">
        <v>82</v>
      </c>
      <c r="AW1103" s="15" t="s">
        <v>31</v>
      </c>
      <c r="AX1103" s="15" t="s">
        <v>75</v>
      </c>
      <c r="AY1103" s="181" t="s">
        <v>177</v>
      </c>
    </row>
    <row r="1104" spans="2:65" s="13" customFormat="1">
      <c r="B1104" s="166"/>
      <c r="D1104" s="159" t="s">
        <v>184</v>
      </c>
      <c r="E1104" s="167" t="s">
        <v>1</v>
      </c>
      <c r="F1104" s="168" t="s">
        <v>186</v>
      </c>
      <c r="H1104" s="169">
        <v>1</v>
      </c>
      <c r="I1104" s="170"/>
      <c r="L1104" s="166"/>
      <c r="M1104" s="171"/>
      <c r="T1104" s="172"/>
      <c r="AT1104" s="167" t="s">
        <v>184</v>
      </c>
      <c r="AU1104" s="167" t="s">
        <v>88</v>
      </c>
      <c r="AV1104" s="13" t="s">
        <v>183</v>
      </c>
      <c r="AW1104" s="13" t="s">
        <v>31</v>
      </c>
      <c r="AX1104" s="13" t="s">
        <v>82</v>
      </c>
      <c r="AY1104" s="167" t="s">
        <v>177</v>
      </c>
    </row>
    <row r="1105" spans="2:65" s="1" customFormat="1" ht="44.25" customHeight="1">
      <c r="B1105" s="143"/>
      <c r="C1105" s="144" t="s">
        <v>796</v>
      </c>
      <c r="D1105" s="144" t="s">
        <v>179</v>
      </c>
      <c r="E1105" s="145" t="s">
        <v>1290</v>
      </c>
      <c r="F1105" s="146" t="s">
        <v>1291</v>
      </c>
      <c r="G1105" s="147" t="s">
        <v>260</v>
      </c>
      <c r="H1105" s="148">
        <v>1</v>
      </c>
      <c r="I1105" s="149"/>
      <c r="J1105" s="150">
        <f>ROUND(I1105*H1105,2)</f>
        <v>0</v>
      </c>
      <c r="K1105" s="151"/>
      <c r="L1105" s="32"/>
      <c r="M1105" s="152" t="s">
        <v>1</v>
      </c>
      <c r="N1105" s="153" t="s">
        <v>41</v>
      </c>
      <c r="P1105" s="154">
        <f>O1105*H1105</f>
        <v>0</v>
      </c>
      <c r="Q1105" s="154">
        <v>0</v>
      </c>
      <c r="R1105" s="154">
        <f>Q1105*H1105</f>
        <v>0</v>
      </c>
      <c r="S1105" s="154">
        <v>0</v>
      </c>
      <c r="T1105" s="155">
        <f>S1105*H1105</f>
        <v>0</v>
      </c>
      <c r="AR1105" s="156" t="s">
        <v>183</v>
      </c>
      <c r="AT1105" s="156" t="s">
        <v>179</v>
      </c>
      <c r="AU1105" s="156" t="s">
        <v>88</v>
      </c>
      <c r="AY1105" s="17" t="s">
        <v>177</v>
      </c>
      <c r="BE1105" s="157">
        <f>IF(N1105="základná",J1105,0)</f>
        <v>0</v>
      </c>
      <c r="BF1105" s="157">
        <f>IF(N1105="znížená",J1105,0)</f>
        <v>0</v>
      </c>
      <c r="BG1105" s="157">
        <f>IF(N1105="zákl. prenesená",J1105,0)</f>
        <v>0</v>
      </c>
      <c r="BH1105" s="157">
        <f>IF(N1105="zníž. prenesená",J1105,0)</f>
        <v>0</v>
      </c>
      <c r="BI1105" s="157">
        <f>IF(N1105="nulová",J1105,0)</f>
        <v>0</v>
      </c>
      <c r="BJ1105" s="17" t="s">
        <v>88</v>
      </c>
      <c r="BK1105" s="157">
        <f>ROUND(I1105*H1105,2)</f>
        <v>0</v>
      </c>
      <c r="BL1105" s="17" t="s">
        <v>183</v>
      </c>
      <c r="BM1105" s="156" t="s">
        <v>1292</v>
      </c>
    </row>
    <row r="1106" spans="2:65" s="12" customFormat="1">
      <c r="B1106" s="158"/>
      <c r="D1106" s="159" t="s">
        <v>184</v>
      </c>
      <c r="E1106" s="160" t="s">
        <v>1</v>
      </c>
      <c r="F1106" s="161" t="s">
        <v>1285</v>
      </c>
      <c r="H1106" s="162">
        <v>1</v>
      </c>
      <c r="I1106" s="163"/>
      <c r="L1106" s="158"/>
      <c r="M1106" s="164"/>
      <c r="T1106" s="165"/>
      <c r="AT1106" s="160" t="s">
        <v>184</v>
      </c>
      <c r="AU1106" s="160" t="s">
        <v>88</v>
      </c>
      <c r="AV1106" s="12" t="s">
        <v>88</v>
      </c>
      <c r="AW1106" s="12" t="s">
        <v>31</v>
      </c>
      <c r="AX1106" s="12" t="s">
        <v>75</v>
      </c>
      <c r="AY1106" s="160" t="s">
        <v>177</v>
      </c>
    </row>
    <row r="1107" spans="2:65" s="15" customFormat="1">
      <c r="B1107" s="180"/>
      <c r="D1107" s="159" t="s">
        <v>184</v>
      </c>
      <c r="E1107" s="181" t="s">
        <v>1</v>
      </c>
      <c r="F1107" s="182" t="s">
        <v>1286</v>
      </c>
      <c r="H1107" s="181" t="s">
        <v>1</v>
      </c>
      <c r="I1107" s="183"/>
      <c r="L1107" s="180"/>
      <c r="M1107" s="184"/>
      <c r="T1107" s="185"/>
      <c r="AT1107" s="181" t="s">
        <v>184</v>
      </c>
      <c r="AU1107" s="181" t="s">
        <v>88</v>
      </c>
      <c r="AV1107" s="15" t="s">
        <v>82</v>
      </c>
      <c r="AW1107" s="15" t="s">
        <v>31</v>
      </c>
      <c r="AX1107" s="15" t="s">
        <v>75</v>
      </c>
      <c r="AY1107" s="181" t="s">
        <v>177</v>
      </c>
    </row>
    <row r="1108" spans="2:65" s="15" customFormat="1">
      <c r="B1108" s="180"/>
      <c r="D1108" s="159" t="s">
        <v>184</v>
      </c>
      <c r="E1108" s="181" t="s">
        <v>1</v>
      </c>
      <c r="F1108" s="182" t="s">
        <v>931</v>
      </c>
      <c r="H1108" s="181" t="s">
        <v>1</v>
      </c>
      <c r="I1108" s="183"/>
      <c r="L1108" s="180"/>
      <c r="M1108" s="184"/>
      <c r="T1108" s="185"/>
      <c r="AT1108" s="181" t="s">
        <v>184</v>
      </c>
      <c r="AU1108" s="181" t="s">
        <v>88</v>
      </c>
      <c r="AV1108" s="15" t="s">
        <v>82</v>
      </c>
      <c r="AW1108" s="15" t="s">
        <v>31</v>
      </c>
      <c r="AX1108" s="15" t="s">
        <v>75</v>
      </c>
      <c r="AY1108" s="181" t="s">
        <v>177</v>
      </c>
    </row>
    <row r="1109" spans="2:65" s="13" customFormat="1">
      <c r="B1109" s="166"/>
      <c r="D1109" s="159" t="s">
        <v>184</v>
      </c>
      <c r="E1109" s="167" t="s">
        <v>1</v>
      </c>
      <c r="F1109" s="168" t="s">
        <v>186</v>
      </c>
      <c r="H1109" s="169">
        <v>1</v>
      </c>
      <c r="I1109" s="170"/>
      <c r="L1109" s="166"/>
      <c r="M1109" s="171"/>
      <c r="T1109" s="172"/>
      <c r="AT1109" s="167" t="s">
        <v>184</v>
      </c>
      <c r="AU1109" s="167" t="s">
        <v>88</v>
      </c>
      <c r="AV1109" s="13" t="s">
        <v>183</v>
      </c>
      <c r="AW1109" s="13" t="s">
        <v>31</v>
      </c>
      <c r="AX1109" s="13" t="s">
        <v>82</v>
      </c>
      <c r="AY1109" s="167" t="s">
        <v>177</v>
      </c>
    </row>
    <row r="1110" spans="2:65" s="1" customFormat="1" ht="37.950000000000003" customHeight="1">
      <c r="B1110" s="143"/>
      <c r="C1110" s="144" t="s">
        <v>1293</v>
      </c>
      <c r="D1110" s="144" t="s">
        <v>179</v>
      </c>
      <c r="E1110" s="145" t="s">
        <v>1294</v>
      </c>
      <c r="F1110" s="146" t="s">
        <v>1283</v>
      </c>
      <c r="G1110" s="147" t="s">
        <v>260</v>
      </c>
      <c r="H1110" s="148">
        <v>1</v>
      </c>
      <c r="I1110" s="149"/>
      <c r="J1110" s="150">
        <f>ROUND(I1110*H1110,2)</f>
        <v>0</v>
      </c>
      <c r="K1110" s="151"/>
      <c r="L1110" s="32"/>
      <c r="M1110" s="152" t="s">
        <v>1</v>
      </c>
      <c r="N1110" s="153" t="s">
        <v>41</v>
      </c>
      <c r="P1110" s="154">
        <f>O1110*H1110</f>
        <v>0</v>
      </c>
      <c r="Q1110" s="154">
        <v>0</v>
      </c>
      <c r="R1110" s="154">
        <f>Q1110*H1110</f>
        <v>0</v>
      </c>
      <c r="S1110" s="154">
        <v>0</v>
      </c>
      <c r="T1110" s="155">
        <f>S1110*H1110</f>
        <v>0</v>
      </c>
      <c r="AR1110" s="156" t="s">
        <v>183</v>
      </c>
      <c r="AT1110" s="156" t="s">
        <v>179</v>
      </c>
      <c r="AU1110" s="156" t="s">
        <v>88</v>
      </c>
      <c r="AY1110" s="17" t="s">
        <v>177</v>
      </c>
      <c r="BE1110" s="157">
        <f>IF(N1110="základná",J1110,0)</f>
        <v>0</v>
      </c>
      <c r="BF1110" s="157">
        <f>IF(N1110="znížená",J1110,0)</f>
        <v>0</v>
      </c>
      <c r="BG1110" s="157">
        <f>IF(N1110="zákl. prenesená",J1110,0)</f>
        <v>0</v>
      </c>
      <c r="BH1110" s="157">
        <f>IF(N1110="zníž. prenesená",J1110,0)</f>
        <v>0</v>
      </c>
      <c r="BI1110" s="157">
        <f>IF(N1110="nulová",J1110,0)</f>
        <v>0</v>
      </c>
      <c r="BJ1110" s="17" t="s">
        <v>88</v>
      </c>
      <c r="BK1110" s="157">
        <f>ROUND(I1110*H1110,2)</f>
        <v>0</v>
      </c>
      <c r="BL1110" s="17" t="s">
        <v>183</v>
      </c>
      <c r="BM1110" s="156" t="s">
        <v>1295</v>
      </c>
    </row>
    <row r="1111" spans="2:65" s="12" customFormat="1">
      <c r="B1111" s="158"/>
      <c r="D1111" s="159" t="s">
        <v>184</v>
      </c>
      <c r="E1111" s="160" t="s">
        <v>1</v>
      </c>
      <c r="F1111" s="161" t="s">
        <v>1296</v>
      </c>
      <c r="H1111" s="162">
        <v>1</v>
      </c>
      <c r="I1111" s="163"/>
      <c r="L1111" s="158"/>
      <c r="M1111" s="164"/>
      <c r="T1111" s="165"/>
      <c r="AT1111" s="160" t="s">
        <v>184</v>
      </c>
      <c r="AU1111" s="160" t="s">
        <v>88</v>
      </c>
      <c r="AV1111" s="12" t="s">
        <v>88</v>
      </c>
      <c r="AW1111" s="12" t="s">
        <v>31</v>
      </c>
      <c r="AX1111" s="12" t="s">
        <v>75</v>
      </c>
      <c r="AY1111" s="160" t="s">
        <v>177</v>
      </c>
    </row>
    <row r="1112" spans="2:65" s="15" customFormat="1">
      <c r="B1112" s="180"/>
      <c r="D1112" s="159" t="s">
        <v>184</v>
      </c>
      <c r="E1112" s="181" t="s">
        <v>1</v>
      </c>
      <c r="F1112" s="182" t="s">
        <v>1286</v>
      </c>
      <c r="H1112" s="181" t="s">
        <v>1</v>
      </c>
      <c r="I1112" s="183"/>
      <c r="L1112" s="180"/>
      <c r="M1112" s="184"/>
      <c r="T1112" s="185"/>
      <c r="AT1112" s="181" t="s">
        <v>184</v>
      </c>
      <c r="AU1112" s="181" t="s">
        <v>88</v>
      </c>
      <c r="AV1112" s="15" t="s">
        <v>82</v>
      </c>
      <c r="AW1112" s="15" t="s">
        <v>31</v>
      </c>
      <c r="AX1112" s="15" t="s">
        <v>75</v>
      </c>
      <c r="AY1112" s="181" t="s">
        <v>177</v>
      </c>
    </row>
    <row r="1113" spans="2:65" s="15" customFormat="1">
      <c r="B1113" s="180"/>
      <c r="D1113" s="159" t="s">
        <v>184</v>
      </c>
      <c r="E1113" s="181" t="s">
        <v>1</v>
      </c>
      <c r="F1113" s="182" t="s">
        <v>931</v>
      </c>
      <c r="H1113" s="181" t="s">
        <v>1</v>
      </c>
      <c r="I1113" s="183"/>
      <c r="L1113" s="180"/>
      <c r="M1113" s="184"/>
      <c r="T1113" s="185"/>
      <c r="AT1113" s="181" t="s">
        <v>184</v>
      </c>
      <c r="AU1113" s="181" t="s">
        <v>88</v>
      </c>
      <c r="AV1113" s="15" t="s">
        <v>82</v>
      </c>
      <c r="AW1113" s="15" t="s">
        <v>31</v>
      </c>
      <c r="AX1113" s="15" t="s">
        <v>75</v>
      </c>
      <c r="AY1113" s="181" t="s">
        <v>177</v>
      </c>
    </row>
    <row r="1114" spans="2:65" s="13" customFormat="1">
      <c r="B1114" s="166"/>
      <c r="D1114" s="159" t="s">
        <v>184</v>
      </c>
      <c r="E1114" s="167" t="s">
        <v>1</v>
      </c>
      <c r="F1114" s="168" t="s">
        <v>186</v>
      </c>
      <c r="H1114" s="169">
        <v>1</v>
      </c>
      <c r="I1114" s="170"/>
      <c r="L1114" s="166"/>
      <c r="M1114" s="171"/>
      <c r="T1114" s="172"/>
      <c r="AT1114" s="167" t="s">
        <v>184</v>
      </c>
      <c r="AU1114" s="167" t="s">
        <v>88</v>
      </c>
      <c r="AV1114" s="13" t="s">
        <v>183</v>
      </c>
      <c r="AW1114" s="13" t="s">
        <v>31</v>
      </c>
      <c r="AX1114" s="13" t="s">
        <v>82</v>
      </c>
      <c r="AY1114" s="167" t="s">
        <v>177</v>
      </c>
    </row>
    <row r="1115" spans="2:65" s="1" customFormat="1" ht="49.2" customHeight="1">
      <c r="B1115" s="143"/>
      <c r="C1115" s="144" t="s">
        <v>805</v>
      </c>
      <c r="D1115" s="144" t="s">
        <v>179</v>
      </c>
      <c r="E1115" s="145" t="s">
        <v>1297</v>
      </c>
      <c r="F1115" s="146" t="s">
        <v>1167</v>
      </c>
      <c r="G1115" s="147" t="s">
        <v>260</v>
      </c>
      <c r="H1115" s="148">
        <v>1</v>
      </c>
      <c r="I1115" s="149"/>
      <c r="J1115" s="150">
        <f>ROUND(I1115*H1115,2)</f>
        <v>0</v>
      </c>
      <c r="K1115" s="151"/>
      <c r="L1115" s="32"/>
      <c r="M1115" s="152" t="s">
        <v>1</v>
      </c>
      <c r="N1115" s="153" t="s">
        <v>41</v>
      </c>
      <c r="P1115" s="154">
        <f>O1115*H1115</f>
        <v>0</v>
      </c>
      <c r="Q1115" s="154">
        <v>0</v>
      </c>
      <c r="R1115" s="154">
        <f>Q1115*H1115</f>
        <v>0</v>
      </c>
      <c r="S1115" s="154">
        <v>0</v>
      </c>
      <c r="T1115" s="155">
        <f>S1115*H1115</f>
        <v>0</v>
      </c>
      <c r="AR1115" s="156" t="s">
        <v>183</v>
      </c>
      <c r="AT1115" s="156" t="s">
        <v>179</v>
      </c>
      <c r="AU1115" s="156" t="s">
        <v>88</v>
      </c>
      <c r="AY1115" s="17" t="s">
        <v>177</v>
      </c>
      <c r="BE1115" s="157">
        <f>IF(N1115="základná",J1115,0)</f>
        <v>0</v>
      </c>
      <c r="BF1115" s="157">
        <f>IF(N1115="znížená",J1115,0)</f>
        <v>0</v>
      </c>
      <c r="BG1115" s="157">
        <f>IF(N1115="zákl. prenesená",J1115,0)</f>
        <v>0</v>
      </c>
      <c r="BH1115" s="157">
        <f>IF(N1115="zníž. prenesená",J1115,0)</f>
        <v>0</v>
      </c>
      <c r="BI1115" s="157">
        <f>IF(N1115="nulová",J1115,0)</f>
        <v>0</v>
      </c>
      <c r="BJ1115" s="17" t="s">
        <v>88</v>
      </c>
      <c r="BK1115" s="157">
        <f>ROUND(I1115*H1115,2)</f>
        <v>0</v>
      </c>
      <c r="BL1115" s="17" t="s">
        <v>183</v>
      </c>
      <c r="BM1115" s="156" t="s">
        <v>1298</v>
      </c>
    </row>
    <row r="1116" spans="2:65" s="12" customFormat="1">
      <c r="B1116" s="158"/>
      <c r="D1116" s="159" t="s">
        <v>184</v>
      </c>
      <c r="E1116" s="160" t="s">
        <v>1</v>
      </c>
      <c r="F1116" s="161" t="s">
        <v>1296</v>
      </c>
      <c r="H1116" s="162">
        <v>1</v>
      </c>
      <c r="I1116" s="163"/>
      <c r="L1116" s="158"/>
      <c r="M1116" s="164"/>
      <c r="T1116" s="165"/>
      <c r="AT1116" s="160" t="s">
        <v>184</v>
      </c>
      <c r="AU1116" s="160" t="s">
        <v>88</v>
      </c>
      <c r="AV1116" s="12" t="s">
        <v>88</v>
      </c>
      <c r="AW1116" s="12" t="s">
        <v>31</v>
      </c>
      <c r="AX1116" s="12" t="s">
        <v>75</v>
      </c>
      <c r="AY1116" s="160" t="s">
        <v>177</v>
      </c>
    </row>
    <row r="1117" spans="2:65" s="15" customFormat="1">
      <c r="B1117" s="180"/>
      <c r="D1117" s="159" t="s">
        <v>184</v>
      </c>
      <c r="E1117" s="181" t="s">
        <v>1</v>
      </c>
      <c r="F1117" s="182" t="s">
        <v>1286</v>
      </c>
      <c r="H1117" s="181" t="s">
        <v>1</v>
      </c>
      <c r="I1117" s="183"/>
      <c r="L1117" s="180"/>
      <c r="M1117" s="184"/>
      <c r="T1117" s="185"/>
      <c r="AT1117" s="181" t="s">
        <v>184</v>
      </c>
      <c r="AU1117" s="181" t="s">
        <v>88</v>
      </c>
      <c r="AV1117" s="15" t="s">
        <v>82</v>
      </c>
      <c r="AW1117" s="15" t="s">
        <v>31</v>
      </c>
      <c r="AX1117" s="15" t="s">
        <v>75</v>
      </c>
      <c r="AY1117" s="181" t="s">
        <v>177</v>
      </c>
    </row>
    <row r="1118" spans="2:65" s="15" customFormat="1">
      <c r="B1118" s="180"/>
      <c r="D1118" s="159" t="s">
        <v>184</v>
      </c>
      <c r="E1118" s="181" t="s">
        <v>1</v>
      </c>
      <c r="F1118" s="182" t="s">
        <v>931</v>
      </c>
      <c r="H1118" s="181" t="s">
        <v>1</v>
      </c>
      <c r="I1118" s="183"/>
      <c r="L1118" s="180"/>
      <c r="M1118" s="184"/>
      <c r="T1118" s="185"/>
      <c r="AT1118" s="181" t="s">
        <v>184</v>
      </c>
      <c r="AU1118" s="181" t="s">
        <v>88</v>
      </c>
      <c r="AV1118" s="15" t="s">
        <v>82</v>
      </c>
      <c r="AW1118" s="15" t="s">
        <v>31</v>
      </c>
      <c r="AX1118" s="15" t="s">
        <v>75</v>
      </c>
      <c r="AY1118" s="181" t="s">
        <v>177</v>
      </c>
    </row>
    <row r="1119" spans="2:65" s="13" customFormat="1">
      <c r="B1119" s="166"/>
      <c r="D1119" s="159" t="s">
        <v>184</v>
      </c>
      <c r="E1119" s="167" t="s">
        <v>1</v>
      </c>
      <c r="F1119" s="168" t="s">
        <v>186</v>
      </c>
      <c r="H1119" s="169">
        <v>1</v>
      </c>
      <c r="I1119" s="170"/>
      <c r="L1119" s="166"/>
      <c r="M1119" s="171"/>
      <c r="T1119" s="172"/>
      <c r="AT1119" s="167" t="s">
        <v>184</v>
      </c>
      <c r="AU1119" s="167" t="s">
        <v>88</v>
      </c>
      <c r="AV1119" s="13" t="s">
        <v>183</v>
      </c>
      <c r="AW1119" s="13" t="s">
        <v>31</v>
      </c>
      <c r="AX1119" s="13" t="s">
        <v>82</v>
      </c>
      <c r="AY1119" s="167" t="s">
        <v>177</v>
      </c>
    </row>
    <row r="1120" spans="2:65" s="1" customFormat="1" ht="44.25" customHeight="1">
      <c r="B1120" s="143"/>
      <c r="C1120" s="144" t="s">
        <v>1299</v>
      </c>
      <c r="D1120" s="144" t="s">
        <v>179</v>
      </c>
      <c r="E1120" s="145" t="s">
        <v>1300</v>
      </c>
      <c r="F1120" s="146" t="s">
        <v>1301</v>
      </c>
      <c r="G1120" s="147" t="s">
        <v>260</v>
      </c>
      <c r="H1120" s="148">
        <v>1</v>
      </c>
      <c r="I1120" s="149"/>
      <c r="J1120" s="150">
        <f>ROUND(I1120*H1120,2)</f>
        <v>0</v>
      </c>
      <c r="K1120" s="151"/>
      <c r="L1120" s="32"/>
      <c r="M1120" s="152" t="s">
        <v>1</v>
      </c>
      <c r="N1120" s="153" t="s">
        <v>41</v>
      </c>
      <c r="P1120" s="154">
        <f>O1120*H1120</f>
        <v>0</v>
      </c>
      <c r="Q1120" s="154">
        <v>0</v>
      </c>
      <c r="R1120" s="154">
        <f>Q1120*H1120</f>
        <v>0</v>
      </c>
      <c r="S1120" s="154">
        <v>0</v>
      </c>
      <c r="T1120" s="155">
        <f>S1120*H1120</f>
        <v>0</v>
      </c>
      <c r="AR1120" s="156" t="s">
        <v>183</v>
      </c>
      <c r="AT1120" s="156" t="s">
        <v>179</v>
      </c>
      <c r="AU1120" s="156" t="s">
        <v>88</v>
      </c>
      <c r="AY1120" s="17" t="s">
        <v>177</v>
      </c>
      <c r="BE1120" s="157">
        <f>IF(N1120="základná",J1120,0)</f>
        <v>0</v>
      </c>
      <c r="BF1120" s="157">
        <f>IF(N1120="znížená",J1120,0)</f>
        <v>0</v>
      </c>
      <c r="BG1120" s="157">
        <f>IF(N1120="zákl. prenesená",J1120,0)</f>
        <v>0</v>
      </c>
      <c r="BH1120" s="157">
        <f>IF(N1120="zníž. prenesená",J1120,0)</f>
        <v>0</v>
      </c>
      <c r="BI1120" s="157">
        <f>IF(N1120="nulová",J1120,0)</f>
        <v>0</v>
      </c>
      <c r="BJ1120" s="17" t="s">
        <v>88</v>
      </c>
      <c r="BK1120" s="157">
        <f>ROUND(I1120*H1120,2)</f>
        <v>0</v>
      </c>
      <c r="BL1120" s="17" t="s">
        <v>183</v>
      </c>
      <c r="BM1120" s="156" t="s">
        <v>1302</v>
      </c>
    </row>
    <row r="1121" spans="2:65" s="12" customFormat="1">
      <c r="B1121" s="158"/>
      <c r="D1121" s="159" t="s">
        <v>184</v>
      </c>
      <c r="E1121" s="160" t="s">
        <v>1</v>
      </c>
      <c r="F1121" s="161" t="s">
        <v>1296</v>
      </c>
      <c r="H1121" s="162">
        <v>1</v>
      </c>
      <c r="I1121" s="163"/>
      <c r="L1121" s="158"/>
      <c r="M1121" s="164"/>
      <c r="T1121" s="165"/>
      <c r="AT1121" s="160" t="s">
        <v>184</v>
      </c>
      <c r="AU1121" s="160" t="s">
        <v>88</v>
      </c>
      <c r="AV1121" s="12" t="s">
        <v>88</v>
      </c>
      <c r="AW1121" s="12" t="s">
        <v>31</v>
      </c>
      <c r="AX1121" s="12" t="s">
        <v>75</v>
      </c>
      <c r="AY1121" s="160" t="s">
        <v>177</v>
      </c>
    </row>
    <row r="1122" spans="2:65" s="15" customFormat="1">
      <c r="B1122" s="180"/>
      <c r="D1122" s="159" t="s">
        <v>184</v>
      </c>
      <c r="E1122" s="181" t="s">
        <v>1</v>
      </c>
      <c r="F1122" s="182" t="s">
        <v>1286</v>
      </c>
      <c r="H1122" s="181" t="s">
        <v>1</v>
      </c>
      <c r="I1122" s="183"/>
      <c r="L1122" s="180"/>
      <c r="M1122" s="184"/>
      <c r="T1122" s="185"/>
      <c r="AT1122" s="181" t="s">
        <v>184</v>
      </c>
      <c r="AU1122" s="181" t="s">
        <v>88</v>
      </c>
      <c r="AV1122" s="15" t="s">
        <v>82</v>
      </c>
      <c r="AW1122" s="15" t="s">
        <v>31</v>
      </c>
      <c r="AX1122" s="15" t="s">
        <v>75</v>
      </c>
      <c r="AY1122" s="181" t="s">
        <v>177</v>
      </c>
    </row>
    <row r="1123" spans="2:65" s="15" customFormat="1">
      <c r="B1123" s="180"/>
      <c r="D1123" s="159" t="s">
        <v>184</v>
      </c>
      <c r="E1123" s="181" t="s">
        <v>1</v>
      </c>
      <c r="F1123" s="182" t="s">
        <v>931</v>
      </c>
      <c r="H1123" s="181" t="s">
        <v>1</v>
      </c>
      <c r="I1123" s="183"/>
      <c r="L1123" s="180"/>
      <c r="M1123" s="184"/>
      <c r="T1123" s="185"/>
      <c r="AT1123" s="181" t="s">
        <v>184</v>
      </c>
      <c r="AU1123" s="181" t="s">
        <v>88</v>
      </c>
      <c r="AV1123" s="15" t="s">
        <v>82</v>
      </c>
      <c r="AW1123" s="15" t="s">
        <v>31</v>
      </c>
      <c r="AX1123" s="15" t="s">
        <v>75</v>
      </c>
      <c r="AY1123" s="181" t="s">
        <v>177</v>
      </c>
    </row>
    <row r="1124" spans="2:65" s="13" customFormat="1">
      <c r="B1124" s="166"/>
      <c r="D1124" s="159" t="s">
        <v>184</v>
      </c>
      <c r="E1124" s="167" t="s">
        <v>1</v>
      </c>
      <c r="F1124" s="168" t="s">
        <v>186</v>
      </c>
      <c r="H1124" s="169">
        <v>1</v>
      </c>
      <c r="I1124" s="170"/>
      <c r="L1124" s="166"/>
      <c r="M1124" s="171"/>
      <c r="T1124" s="172"/>
      <c r="AT1124" s="167" t="s">
        <v>184</v>
      </c>
      <c r="AU1124" s="167" t="s">
        <v>88</v>
      </c>
      <c r="AV1124" s="13" t="s">
        <v>183</v>
      </c>
      <c r="AW1124" s="13" t="s">
        <v>31</v>
      </c>
      <c r="AX1124" s="13" t="s">
        <v>82</v>
      </c>
      <c r="AY1124" s="167" t="s">
        <v>177</v>
      </c>
    </row>
    <row r="1125" spans="2:65" s="1" customFormat="1" ht="37.950000000000003" customHeight="1">
      <c r="B1125" s="143"/>
      <c r="C1125" s="144" t="s">
        <v>809</v>
      </c>
      <c r="D1125" s="144" t="s">
        <v>179</v>
      </c>
      <c r="E1125" s="145" t="s">
        <v>1303</v>
      </c>
      <c r="F1125" s="146" t="s">
        <v>1283</v>
      </c>
      <c r="G1125" s="147" t="s">
        <v>260</v>
      </c>
      <c r="H1125" s="148">
        <v>1</v>
      </c>
      <c r="I1125" s="149"/>
      <c r="J1125" s="150">
        <f>ROUND(I1125*H1125,2)</f>
        <v>0</v>
      </c>
      <c r="K1125" s="151"/>
      <c r="L1125" s="32"/>
      <c r="M1125" s="152" t="s">
        <v>1</v>
      </c>
      <c r="N1125" s="153" t="s">
        <v>41</v>
      </c>
      <c r="P1125" s="154">
        <f>O1125*H1125</f>
        <v>0</v>
      </c>
      <c r="Q1125" s="154">
        <v>0</v>
      </c>
      <c r="R1125" s="154">
        <f>Q1125*H1125</f>
        <v>0</v>
      </c>
      <c r="S1125" s="154">
        <v>0</v>
      </c>
      <c r="T1125" s="155">
        <f>S1125*H1125</f>
        <v>0</v>
      </c>
      <c r="AR1125" s="156" t="s">
        <v>183</v>
      </c>
      <c r="AT1125" s="156" t="s">
        <v>179</v>
      </c>
      <c r="AU1125" s="156" t="s">
        <v>88</v>
      </c>
      <c r="AY1125" s="17" t="s">
        <v>177</v>
      </c>
      <c r="BE1125" s="157">
        <f>IF(N1125="základná",J1125,0)</f>
        <v>0</v>
      </c>
      <c r="BF1125" s="157">
        <f>IF(N1125="znížená",J1125,0)</f>
        <v>0</v>
      </c>
      <c r="BG1125" s="157">
        <f>IF(N1125="zákl. prenesená",J1125,0)</f>
        <v>0</v>
      </c>
      <c r="BH1125" s="157">
        <f>IF(N1125="zníž. prenesená",J1125,0)</f>
        <v>0</v>
      </c>
      <c r="BI1125" s="157">
        <f>IF(N1125="nulová",J1125,0)</f>
        <v>0</v>
      </c>
      <c r="BJ1125" s="17" t="s">
        <v>88</v>
      </c>
      <c r="BK1125" s="157">
        <f>ROUND(I1125*H1125,2)</f>
        <v>0</v>
      </c>
      <c r="BL1125" s="17" t="s">
        <v>183</v>
      </c>
      <c r="BM1125" s="156" t="s">
        <v>1304</v>
      </c>
    </row>
    <row r="1126" spans="2:65" s="12" customFormat="1">
      <c r="B1126" s="158"/>
      <c r="D1126" s="159" t="s">
        <v>184</v>
      </c>
      <c r="E1126" s="160" t="s">
        <v>1</v>
      </c>
      <c r="F1126" s="161" t="s">
        <v>1305</v>
      </c>
      <c r="H1126" s="162">
        <v>1</v>
      </c>
      <c r="I1126" s="163"/>
      <c r="L1126" s="158"/>
      <c r="M1126" s="164"/>
      <c r="T1126" s="165"/>
      <c r="AT1126" s="160" t="s">
        <v>184</v>
      </c>
      <c r="AU1126" s="160" t="s">
        <v>88</v>
      </c>
      <c r="AV1126" s="12" t="s">
        <v>88</v>
      </c>
      <c r="AW1126" s="12" t="s">
        <v>31</v>
      </c>
      <c r="AX1126" s="12" t="s">
        <v>75</v>
      </c>
      <c r="AY1126" s="160" t="s">
        <v>177</v>
      </c>
    </row>
    <row r="1127" spans="2:65" s="15" customFormat="1" ht="30.6">
      <c r="B1127" s="180"/>
      <c r="D1127" s="159" t="s">
        <v>184</v>
      </c>
      <c r="E1127" s="181" t="s">
        <v>1</v>
      </c>
      <c r="F1127" s="182" t="s">
        <v>1164</v>
      </c>
      <c r="H1127" s="181" t="s">
        <v>1</v>
      </c>
      <c r="I1127" s="183"/>
      <c r="L1127" s="180"/>
      <c r="M1127" s="184"/>
      <c r="T1127" s="185"/>
      <c r="AT1127" s="181" t="s">
        <v>184</v>
      </c>
      <c r="AU1127" s="181" t="s">
        <v>88</v>
      </c>
      <c r="AV1127" s="15" t="s">
        <v>82</v>
      </c>
      <c r="AW1127" s="15" t="s">
        <v>31</v>
      </c>
      <c r="AX1127" s="15" t="s">
        <v>75</v>
      </c>
      <c r="AY1127" s="181" t="s">
        <v>177</v>
      </c>
    </row>
    <row r="1128" spans="2:65" s="15" customFormat="1">
      <c r="B1128" s="180"/>
      <c r="D1128" s="159" t="s">
        <v>184</v>
      </c>
      <c r="E1128" s="181" t="s">
        <v>1</v>
      </c>
      <c r="F1128" s="182" t="s">
        <v>931</v>
      </c>
      <c r="H1128" s="181" t="s">
        <v>1</v>
      </c>
      <c r="I1128" s="183"/>
      <c r="L1128" s="180"/>
      <c r="M1128" s="184"/>
      <c r="T1128" s="185"/>
      <c r="AT1128" s="181" t="s">
        <v>184</v>
      </c>
      <c r="AU1128" s="181" t="s">
        <v>88</v>
      </c>
      <c r="AV1128" s="15" t="s">
        <v>82</v>
      </c>
      <c r="AW1128" s="15" t="s">
        <v>31</v>
      </c>
      <c r="AX1128" s="15" t="s">
        <v>75</v>
      </c>
      <c r="AY1128" s="181" t="s">
        <v>177</v>
      </c>
    </row>
    <row r="1129" spans="2:65" s="15" customFormat="1">
      <c r="B1129" s="180"/>
      <c r="D1129" s="159" t="s">
        <v>184</v>
      </c>
      <c r="E1129" s="181" t="s">
        <v>1</v>
      </c>
      <c r="F1129" s="182" t="s">
        <v>1176</v>
      </c>
      <c r="H1129" s="181" t="s">
        <v>1</v>
      </c>
      <c r="I1129" s="183"/>
      <c r="L1129" s="180"/>
      <c r="M1129" s="184"/>
      <c r="T1129" s="185"/>
      <c r="AT1129" s="181" t="s">
        <v>184</v>
      </c>
      <c r="AU1129" s="181" t="s">
        <v>88</v>
      </c>
      <c r="AV1129" s="15" t="s">
        <v>82</v>
      </c>
      <c r="AW1129" s="15" t="s">
        <v>31</v>
      </c>
      <c r="AX1129" s="15" t="s">
        <v>75</v>
      </c>
      <c r="AY1129" s="181" t="s">
        <v>177</v>
      </c>
    </row>
    <row r="1130" spans="2:65" s="13" customFormat="1">
      <c r="B1130" s="166"/>
      <c r="D1130" s="159" t="s">
        <v>184</v>
      </c>
      <c r="E1130" s="167" t="s">
        <v>1</v>
      </c>
      <c r="F1130" s="168" t="s">
        <v>186</v>
      </c>
      <c r="H1130" s="169">
        <v>1</v>
      </c>
      <c r="I1130" s="170"/>
      <c r="L1130" s="166"/>
      <c r="M1130" s="171"/>
      <c r="T1130" s="172"/>
      <c r="AT1130" s="167" t="s">
        <v>184</v>
      </c>
      <c r="AU1130" s="167" t="s">
        <v>88</v>
      </c>
      <c r="AV1130" s="13" t="s">
        <v>183</v>
      </c>
      <c r="AW1130" s="13" t="s">
        <v>31</v>
      </c>
      <c r="AX1130" s="13" t="s">
        <v>82</v>
      </c>
      <c r="AY1130" s="167" t="s">
        <v>177</v>
      </c>
    </row>
    <row r="1131" spans="2:65" s="1" customFormat="1" ht="49.2" customHeight="1">
      <c r="B1131" s="143"/>
      <c r="C1131" s="144" t="s">
        <v>1306</v>
      </c>
      <c r="D1131" s="144" t="s">
        <v>179</v>
      </c>
      <c r="E1131" s="145" t="s">
        <v>1307</v>
      </c>
      <c r="F1131" s="146" t="s">
        <v>1167</v>
      </c>
      <c r="G1131" s="147" t="s">
        <v>260</v>
      </c>
      <c r="H1131" s="148">
        <v>1</v>
      </c>
      <c r="I1131" s="149"/>
      <c r="J1131" s="150">
        <f>ROUND(I1131*H1131,2)</f>
        <v>0</v>
      </c>
      <c r="K1131" s="151"/>
      <c r="L1131" s="32"/>
      <c r="M1131" s="152" t="s">
        <v>1</v>
      </c>
      <c r="N1131" s="153" t="s">
        <v>41</v>
      </c>
      <c r="P1131" s="154">
        <f>O1131*H1131</f>
        <v>0</v>
      </c>
      <c r="Q1131" s="154">
        <v>0</v>
      </c>
      <c r="R1131" s="154">
        <f>Q1131*H1131</f>
        <v>0</v>
      </c>
      <c r="S1131" s="154">
        <v>0</v>
      </c>
      <c r="T1131" s="155">
        <f>S1131*H1131</f>
        <v>0</v>
      </c>
      <c r="AR1131" s="156" t="s">
        <v>183</v>
      </c>
      <c r="AT1131" s="156" t="s">
        <v>179</v>
      </c>
      <c r="AU1131" s="156" t="s">
        <v>88</v>
      </c>
      <c r="AY1131" s="17" t="s">
        <v>177</v>
      </c>
      <c r="BE1131" s="157">
        <f>IF(N1131="základná",J1131,0)</f>
        <v>0</v>
      </c>
      <c r="BF1131" s="157">
        <f>IF(N1131="znížená",J1131,0)</f>
        <v>0</v>
      </c>
      <c r="BG1131" s="157">
        <f>IF(N1131="zákl. prenesená",J1131,0)</f>
        <v>0</v>
      </c>
      <c r="BH1131" s="157">
        <f>IF(N1131="zníž. prenesená",J1131,0)</f>
        <v>0</v>
      </c>
      <c r="BI1131" s="157">
        <f>IF(N1131="nulová",J1131,0)</f>
        <v>0</v>
      </c>
      <c r="BJ1131" s="17" t="s">
        <v>88</v>
      </c>
      <c r="BK1131" s="157">
        <f>ROUND(I1131*H1131,2)</f>
        <v>0</v>
      </c>
      <c r="BL1131" s="17" t="s">
        <v>183</v>
      </c>
      <c r="BM1131" s="156" t="s">
        <v>1308</v>
      </c>
    </row>
    <row r="1132" spans="2:65" s="12" customFormat="1">
      <c r="B1132" s="158"/>
      <c r="D1132" s="159" t="s">
        <v>184</v>
      </c>
      <c r="E1132" s="160" t="s">
        <v>1</v>
      </c>
      <c r="F1132" s="161" t="s">
        <v>1305</v>
      </c>
      <c r="H1132" s="162">
        <v>1</v>
      </c>
      <c r="I1132" s="163"/>
      <c r="L1132" s="158"/>
      <c r="M1132" s="164"/>
      <c r="T1132" s="165"/>
      <c r="AT1132" s="160" t="s">
        <v>184</v>
      </c>
      <c r="AU1132" s="160" t="s">
        <v>88</v>
      </c>
      <c r="AV1132" s="12" t="s">
        <v>88</v>
      </c>
      <c r="AW1132" s="12" t="s">
        <v>31</v>
      </c>
      <c r="AX1132" s="12" t="s">
        <v>75</v>
      </c>
      <c r="AY1132" s="160" t="s">
        <v>177</v>
      </c>
    </row>
    <row r="1133" spans="2:65" s="15" customFormat="1" ht="30.6">
      <c r="B1133" s="180"/>
      <c r="D1133" s="159" t="s">
        <v>184</v>
      </c>
      <c r="E1133" s="181" t="s">
        <v>1</v>
      </c>
      <c r="F1133" s="182" t="s">
        <v>1164</v>
      </c>
      <c r="H1133" s="181" t="s">
        <v>1</v>
      </c>
      <c r="I1133" s="183"/>
      <c r="L1133" s="180"/>
      <c r="M1133" s="184"/>
      <c r="T1133" s="185"/>
      <c r="AT1133" s="181" t="s">
        <v>184</v>
      </c>
      <c r="AU1133" s="181" t="s">
        <v>88</v>
      </c>
      <c r="AV1133" s="15" t="s">
        <v>82</v>
      </c>
      <c r="AW1133" s="15" t="s">
        <v>31</v>
      </c>
      <c r="AX1133" s="15" t="s">
        <v>75</v>
      </c>
      <c r="AY1133" s="181" t="s">
        <v>177</v>
      </c>
    </row>
    <row r="1134" spans="2:65" s="15" customFormat="1">
      <c r="B1134" s="180"/>
      <c r="D1134" s="159" t="s">
        <v>184</v>
      </c>
      <c r="E1134" s="181" t="s">
        <v>1</v>
      </c>
      <c r="F1134" s="182" t="s">
        <v>931</v>
      </c>
      <c r="H1134" s="181" t="s">
        <v>1</v>
      </c>
      <c r="I1134" s="183"/>
      <c r="L1134" s="180"/>
      <c r="M1134" s="184"/>
      <c r="T1134" s="185"/>
      <c r="AT1134" s="181" t="s">
        <v>184</v>
      </c>
      <c r="AU1134" s="181" t="s">
        <v>88</v>
      </c>
      <c r="AV1134" s="15" t="s">
        <v>82</v>
      </c>
      <c r="AW1134" s="15" t="s">
        <v>31</v>
      </c>
      <c r="AX1134" s="15" t="s">
        <v>75</v>
      </c>
      <c r="AY1134" s="181" t="s">
        <v>177</v>
      </c>
    </row>
    <row r="1135" spans="2:65" s="15" customFormat="1">
      <c r="B1135" s="180"/>
      <c r="D1135" s="159" t="s">
        <v>184</v>
      </c>
      <c r="E1135" s="181" t="s">
        <v>1</v>
      </c>
      <c r="F1135" s="182" t="s">
        <v>1176</v>
      </c>
      <c r="H1135" s="181" t="s">
        <v>1</v>
      </c>
      <c r="I1135" s="183"/>
      <c r="L1135" s="180"/>
      <c r="M1135" s="184"/>
      <c r="T1135" s="185"/>
      <c r="AT1135" s="181" t="s">
        <v>184</v>
      </c>
      <c r="AU1135" s="181" t="s">
        <v>88</v>
      </c>
      <c r="AV1135" s="15" t="s">
        <v>82</v>
      </c>
      <c r="AW1135" s="15" t="s">
        <v>31</v>
      </c>
      <c r="AX1135" s="15" t="s">
        <v>75</v>
      </c>
      <c r="AY1135" s="181" t="s">
        <v>177</v>
      </c>
    </row>
    <row r="1136" spans="2:65" s="13" customFormat="1">
      <c r="B1136" s="166"/>
      <c r="D1136" s="159" t="s">
        <v>184</v>
      </c>
      <c r="E1136" s="167" t="s">
        <v>1</v>
      </c>
      <c r="F1136" s="168" t="s">
        <v>186</v>
      </c>
      <c r="H1136" s="169">
        <v>1</v>
      </c>
      <c r="I1136" s="170"/>
      <c r="L1136" s="166"/>
      <c r="M1136" s="171"/>
      <c r="T1136" s="172"/>
      <c r="AT1136" s="167" t="s">
        <v>184</v>
      </c>
      <c r="AU1136" s="167" t="s">
        <v>88</v>
      </c>
      <c r="AV1136" s="13" t="s">
        <v>183</v>
      </c>
      <c r="AW1136" s="13" t="s">
        <v>31</v>
      </c>
      <c r="AX1136" s="13" t="s">
        <v>82</v>
      </c>
      <c r="AY1136" s="167" t="s">
        <v>177</v>
      </c>
    </row>
    <row r="1137" spans="2:65" s="1" customFormat="1" ht="44.25" customHeight="1">
      <c r="B1137" s="143"/>
      <c r="C1137" s="144" t="s">
        <v>814</v>
      </c>
      <c r="D1137" s="144" t="s">
        <v>179</v>
      </c>
      <c r="E1137" s="145" t="s">
        <v>1309</v>
      </c>
      <c r="F1137" s="146" t="s">
        <v>1170</v>
      </c>
      <c r="G1137" s="147" t="s">
        <v>260</v>
      </c>
      <c r="H1137" s="148">
        <v>1</v>
      </c>
      <c r="I1137" s="149"/>
      <c r="J1137" s="150">
        <f>ROUND(I1137*H1137,2)</f>
        <v>0</v>
      </c>
      <c r="K1137" s="151"/>
      <c r="L1137" s="32"/>
      <c r="M1137" s="152" t="s">
        <v>1</v>
      </c>
      <c r="N1137" s="153" t="s">
        <v>41</v>
      </c>
      <c r="P1137" s="154">
        <f>O1137*H1137</f>
        <v>0</v>
      </c>
      <c r="Q1137" s="154">
        <v>0</v>
      </c>
      <c r="R1137" s="154">
        <f>Q1137*H1137</f>
        <v>0</v>
      </c>
      <c r="S1137" s="154">
        <v>0</v>
      </c>
      <c r="T1137" s="155">
        <f>S1137*H1137</f>
        <v>0</v>
      </c>
      <c r="AR1137" s="156" t="s">
        <v>183</v>
      </c>
      <c r="AT1137" s="156" t="s">
        <v>179</v>
      </c>
      <c r="AU1137" s="156" t="s">
        <v>88</v>
      </c>
      <c r="AY1137" s="17" t="s">
        <v>177</v>
      </c>
      <c r="BE1137" s="157">
        <f>IF(N1137="základná",J1137,0)</f>
        <v>0</v>
      </c>
      <c r="BF1137" s="157">
        <f>IF(N1137="znížená",J1137,0)</f>
        <v>0</v>
      </c>
      <c r="BG1137" s="157">
        <f>IF(N1137="zákl. prenesená",J1137,0)</f>
        <v>0</v>
      </c>
      <c r="BH1137" s="157">
        <f>IF(N1137="zníž. prenesená",J1137,0)</f>
        <v>0</v>
      </c>
      <c r="BI1137" s="157">
        <f>IF(N1137="nulová",J1137,0)</f>
        <v>0</v>
      </c>
      <c r="BJ1137" s="17" t="s">
        <v>88</v>
      </c>
      <c r="BK1137" s="157">
        <f>ROUND(I1137*H1137,2)</f>
        <v>0</v>
      </c>
      <c r="BL1137" s="17" t="s">
        <v>183</v>
      </c>
      <c r="BM1137" s="156" t="s">
        <v>1310</v>
      </c>
    </row>
    <row r="1138" spans="2:65" s="12" customFormat="1">
      <c r="B1138" s="158"/>
      <c r="D1138" s="159" t="s">
        <v>184</v>
      </c>
      <c r="E1138" s="160" t="s">
        <v>1</v>
      </c>
      <c r="F1138" s="161" t="s">
        <v>1305</v>
      </c>
      <c r="H1138" s="162">
        <v>1</v>
      </c>
      <c r="I1138" s="163"/>
      <c r="L1138" s="158"/>
      <c r="M1138" s="164"/>
      <c r="T1138" s="165"/>
      <c r="AT1138" s="160" t="s">
        <v>184</v>
      </c>
      <c r="AU1138" s="160" t="s">
        <v>88</v>
      </c>
      <c r="AV1138" s="12" t="s">
        <v>88</v>
      </c>
      <c r="AW1138" s="12" t="s">
        <v>31</v>
      </c>
      <c r="AX1138" s="12" t="s">
        <v>75</v>
      </c>
      <c r="AY1138" s="160" t="s">
        <v>177</v>
      </c>
    </row>
    <row r="1139" spans="2:65" s="15" customFormat="1" ht="30.6">
      <c r="B1139" s="180"/>
      <c r="D1139" s="159" t="s">
        <v>184</v>
      </c>
      <c r="E1139" s="181" t="s">
        <v>1</v>
      </c>
      <c r="F1139" s="182" t="s">
        <v>1164</v>
      </c>
      <c r="H1139" s="181" t="s">
        <v>1</v>
      </c>
      <c r="I1139" s="183"/>
      <c r="L1139" s="180"/>
      <c r="M1139" s="184"/>
      <c r="T1139" s="185"/>
      <c r="AT1139" s="181" t="s">
        <v>184</v>
      </c>
      <c r="AU1139" s="181" t="s">
        <v>88</v>
      </c>
      <c r="AV1139" s="15" t="s">
        <v>82</v>
      </c>
      <c r="AW1139" s="15" t="s">
        <v>31</v>
      </c>
      <c r="AX1139" s="15" t="s">
        <v>75</v>
      </c>
      <c r="AY1139" s="181" t="s">
        <v>177</v>
      </c>
    </row>
    <row r="1140" spans="2:65" s="15" customFormat="1">
      <c r="B1140" s="180"/>
      <c r="D1140" s="159" t="s">
        <v>184</v>
      </c>
      <c r="E1140" s="181" t="s">
        <v>1</v>
      </c>
      <c r="F1140" s="182" t="s">
        <v>931</v>
      </c>
      <c r="H1140" s="181" t="s">
        <v>1</v>
      </c>
      <c r="I1140" s="183"/>
      <c r="L1140" s="180"/>
      <c r="M1140" s="184"/>
      <c r="T1140" s="185"/>
      <c r="AT1140" s="181" t="s">
        <v>184</v>
      </c>
      <c r="AU1140" s="181" t="s">
        <v>88</v>
      </c>
      <c r="AV1140" s="15" t="s">
        <v>82</v>
      </c>
      <c r="AW1140" s="15" t="s">
        <v>31</v>
      </c>
      <c r="AX1140" s="15" t="s">
        <v>75</v>
      </c>
      <c r="AY1140" s="181" t="s">
        <v>177</v>
      </c>
    </row>
    <row r="1141" spans="2:65" s="15" customFormat="1">
      <c r="B1141" s="180"/>
      <c r="D1141" s="159" t="s">
        <v>184</v>
      </c>
      <c r="E1141" s="181" t="s">
        <v>1</v>
      </c>
      <c r="F1141" s="182" t="s">
        <v>1176</v>
      </c>
      <c r="H1141" s="181" t="s">
        <v>1</v>
      </c>
      <c r="I1141" s="183"/>
      <c r="L1141" s="180"/>
      <c r="M1141" s="184"/>
      <c r="T1141" s="185"/>
      <c r="AT1141" s="181" t="s">
        <v>184</v>
      </c>
      <c r="AU1141" s="181" t="s">
        <v>88</v>
      </c>
      <c r="AV1141" s="15" t="s">
        <v>82</v>
      </c>
      <c r="AW1141" s="15" t="s">
        <v>31</v>
      </c>
      <c r="AX1141" s="15" t="s">
        <v>75</v>
      </c>
      <c r="AY1141" s="181" t="s">
        <v>177</v>
      </c>
    </row>
    <row r="1142" spans="2:65" s="13" customFormat="1">
      <c r="B1142" s="166"/>
      <c r="D1142" s="159" t="s">
        <v>184</v>
      </c>
      <c r="E1142" s="167" t="s">
        <v>1</v>
      </c>
      <c r="F1142" s="168" t="s">
        <v>186</v>
      </c>
      <c r="H1142" s="169">
        <v>1</v>
      </c>
      <c r="I1142" s="170"/>
      <c r="L1142" s="166"/>
      <c r="M1142" s="171"/>
      <c r="T1142" s="172"/>
      <c r="AT1142" s="167" t="s">
        <v>184</v>
      </c>
      <c r="AU1142" s="167" t="s">
        <v>88</v>
      </c>
      <c r="AV1142" s="13" t="s">
        <v>183</v>
      </c>
      <c r="AW1142" s="13" t="s">
        <v>31</v>
      </c>
      <c r="AX1142" s="13" t="s">
        <v>82</v>
      </c>
      <c r="AY1142" s="167" t="s">
        <v>177</v>
      </c>
    </row>
    <row r="1143" spans="2:65" s="1" customFormat="1" ht="37.950000000000003" customHeight="1">
      <c r="B1143" s="143"/>
      <c r="C1143" s="144" t="s">
        <v>1311</v>
      </c>
      <c r="D1143" s="144" t="s">
        <v>179</v>
      </c>
      <c r="E1143" s="145" t="s">
        <v>1312</v>
      </c>
      <c r="F1143" s="146" t="s">
        <v>1313</v>
      </c>
      <c r="G1143" s="147" t="s">
        <v>260</v>
      </c>
      <c r="H1143" s="148">
        <v>1</v>
      </c>
      <c r="I1143" s="149"/>
      <c r="J1143" s="150">
        <f>ROUND(I1143*H1143,2)</f>
        <v>0</v>
      </c>
      <c r="K1143" s="151"/>
      <c r="L1143" s="32"/>
      <c r="M1143" s="152" t="s">
        <v>1</v>
      </c>
      <c r="N1143" s="153" t="s">
        <v>41</v>
      </c>
      <c r="P1143" s="154">
        <f>O1143*H1143</f>
        <v>0</v>
      </c>
      <c r="Q1143" s="154">
        <v>0</v>
      </c>
      <c r="R1143" s="154">
        <f>Q1143*H1143</f>
        <v>0</v>
      </c>
      <c r="S1143" s="154">
        <v>0</v>
      </c>
      <c r="T1143" s="155">
        <f>S1143*H1143</f>
        <v>0</v>
      </c>
      <c r="AR1143" s="156" t="s">
        <v>183</v>
      </c>
      <c r="AT1143" s="156" t="s">
        <v>179</v>
      </c>
      <c r="AU1143" s="156" t="s">
        <v>88</v>
      </c>
      <c r="AY1143" s="17" t="s">
        <v>177</v>
      </c>
      <c r="BE1143" s="157">
        <f>IF(N1143="základná",J1143,0)</f>
        <v>0</v>
      </c>
      <c r="BF1143" s="157">
        <f>IF(N1143="znížená",J1143,0)</f>
        <v>0</v>
      </c>
      <c r="BG1143" s="157">
        <f>IF(N1143="zákl. prenesená",J1143,0)</f>
        <v>0</v>
      </c>
      <c r="BH1143" s="157">
        <f>IF(N1143="zníž. prenesená",J1143,0)</f>
        <v>0</v>
      </c>
      <c r="BI1143" s="157">
        <f>IF(N1143="nulová",J1143,0)</f>
        <v>0</v>
      </c>
      <c r="BJ1143" s="17" t="s">
        <v>88</v>
      </c>
      <c r="BK1143" s="157">
        <f>ROUND(I1143*H1143,2)</f>
        <v>0</v>
      </c>
      <c r="BL1143" s="17" t="s">
        <v>183</v>
      </c>
      <c r="BM1143" s="156" t="s">
        <v>1314</v>
      </c>
    </row>
    <row r="1144" spans="2:65" s="12" customFormat="1">
      <c r="B1144" s="158"/>
      <c r="D1144" s="159" t="s">
        <v>184</v>
      </c>
      <c r="E1144" s="160" t="s">
        <v>1</v>
      </c>
      <c r="F1144" s="161" t="s">
        <v>1305</v>
      </c>
      <c r="H1144" s="162">
        <v>1</v>
      </c>
      <c r="I1144" s="163"/>
      <c r="L1144" s="158"/>
      <c r="M1144" s="164"/>
      <c r="T1144" s="165"/>
      <c r="AT1144" s="160" t="s">
        <v>184</v>
      </c>
      <c r="AU1144" s="160" t="s">
        <v>88</v>
      </c>
      <c r="AV1144" s="12" t="s">
        <v>88</v>
      </c>
      <c r="AW1144" s="12" t="s">
        <v>31</v>
      </c>
      <c r="AX1144" s="12" t="s">
        <v>75</v>
      </c>
      <c r="AY1144" s="160" t="s">
        <v>177</v>
      </c>
    </row>
    <row r="1145" spans="2:65" s="15" customFormat="1">
      <c r="B1145" s="180"/>
      <c r="D1145" s="159" t="s">
        <v>184</v>
      </c>
      <c r="E1145" s="181" t="s">
        <v>1</v>
      </c>
      <c r="F1145" s="182" t="s">
        <v>931</v>
      </c>
      <c r="H1145" s="181" t="s">
        <v>1</v>
      </c>
      <c r="I1145" s="183"/>
      <c r="L1145" s="180"/>
      <c r="M1145" s="184"/>
      <c r="T1145" s="185"/>
      <c r="AT1145" s="181" t="s">
        <v>184</v>
      </c>
      <c r="AU1145" s="181" t="s">
        <v>88</v>
      </c>
      <c r="AV1145" s="15" t="s">
        <v>82</v>
      </c>
      <c r="AW1145" s="15" t="s">
        <v>31</v>
      </c>
      <c r="AX1145" s="15" t="s">
        <v>75</v>
      </c>
      <c r="AY1145" s="181" t="s">
        <v>177</v>
      </c>
    </row>
    <row r="1146" spans="2:65" s="15" customFormat="1">
      <c r="B1146" s="180"/>
      <c r="D1146" s="159" t="s">
        <v>184</v>
      </c>
      <c r="E1146" s="181" t="s">
        <v>1</v>
      </c>
      <c r="F1146" s="182" t="s">
        <v>1176</v>
      </c>
      <c r="H1146" s="181" t="s">
        <v>1</v>
      </c>
      <c r="I1146" s="183"/>
      <c r="L1146" s="180"/>
      <c r="M1146" s="184"/>
      <c r="T1146" s="185"/>
      <c r="AT1146" s="181" t="s">
        <v>184</v>
      </c>
      <c r="AU1146" s="181" t="s">
        <v>88</v>
      </c>
      <c r="AV1146" s="15" t="s">
        <v>82</v>
      </c>
      <c r="AW1146" s="15" t="s">
        <v>31</v>
      </c>
      <c r="AX1146" s="15" t="s">
        <v>75</v>
      </c>
      <c r="AY1146" s="181" t="s">
        <v>177</v>
      </c>
    </row>
    <row r="1147" spans="2:65" s="13" customFormat="1">
      <c r="B1147" s="166"/>
      <c r="D1147" s="159" t="s">
        <v>184</v>
      </c>
      <c r="E1147" s="167" t="s">
        <v>1</v>
      </c>
      <c r="F1147" s="168" t="s">
        <v>186</v>
      </c>
      <c r="H1147" s="169">
        <v>1</v>
      </c>
      <c r="I1147" s="170"/>
      <c r="L1147" s="166"/>
      <c r="M1147" s="171"/>
      <c r="T1147" s="172"/>
      <c r="AT1147" s="167" t="s">
        <v>184</v>
      </c>
      <c r="AU1147" s="167" t="s">
        <v>88</v>
      </c>
      <c r="AV1147" s="13" t="s">
        <v>183</v>
      </c>
      <c r="AW1147" s="13" t="s">
        <v>31</v>
      </c>
      <c r="AX1147" s="13" t="s">
        <v>82</v>
      </c>
      <c r="AY1147" s="167" t="s">
        <v>177</v>
      </c>
    </row>
    <row r="1148" spans="2:65" s="1" customFormat="1" ht="55.5" customHeight="1">
      <c r="B1148" s="143"/>
      <c r="C1148" s="144" t="s">
        <v>818</v>
      </c>
      <c r="D1148" s="144" t="s">
        <v>179</v>
      </c>
      <c r="E1148" s="145" t="s">
        <v>1315</v>
      </c>
      <c r="F1148" s="146" t="s">
        <v>1316</v>
      </c>
      <c r="G1148" s="147" t="s">
        <v>260</v>
      </c>
      <c r="H1148" s="148">
        <v>1</v>
      </c>
      <c r="I1148" s="149"/>
      <c r="J1148" s="150">
        <f>ROUND(I1148*H1148,2)</f>
        <v>0</v>
      </c>
      <c r="K1148" s="151"/>
      <c r="L1148" s="32"/>
      <c r="M1148" s="152" t="s">
        <v>1</v>
      </c>
      <c r="N1148" s="153" t="s">
        <v>41</v>
      </c>
      <c r="P1148" s="154">
        <f>O1148*H1148</f>
        <v>0</v>
      </c>
      <c r="Q1148" s="154">
        <v>0</v>
      </c>
      <c r="R1148" s="154">
        <f>Q1148*H1148</f>
        <v>0</v>
      </c>
      <c r="S1148" s="154">
        <v>0</v>
      </c>
      <c r="T1148" s="155">
        <f>S1148*H1148</f>
        <v>0</v>
      </c>
      <c r="AR1148" s="156" t="s">
        <v>183</v>
      </c>
      <c r="AT1148" s="156" t="s">
        <v>179</v>
      </c>
      <c r="AU1148" s="156" t="s">
        <v>88</v>
      </c>
      <c r="AY1148" s="17" t="s">
        <v>177</v>
      </c>
      <c r="BE1148" s="157">
        <f>IF(N1148="základná",J1148,0)</f>
        <v>0</v>
      </c>
      <c r="BF1148" s="157">
        <f>IF(N1148="znížená",J1148,0)</f>
        <v>0</v>
      </c>
      <c r="BG1148" s="157">
        <f>IF(N1148="zákl. prenesená",J1148,0)</f>
        <v>0</v>
      </c>
      <c r="BH1148" s="157">
        <f>IF(N1148="zníž. prenesená",J1148,0)</f>
        <v>0</v>
      </c>
      <c r="BI1148" s="157">
        <f>IF(N1148="nulová",J1148,0)</f>
        <v>0</v>
      </c>
      <c r="BJ1148" s="17" t="s">
        <v>88</v>
      </c>
      <c r="BK1148" s="157">
        <f>ROUND(I1148*H1148,2)</f>
        <v>0</v>
      </c>
      <c r="BL1148" s="17" t="s">
        <v>183</v>
      </c>
      <c r="BM1148" s="156" t="s">
        <v>1317</v>
      </c>
    </row>
    <row r="1149" spans="2:65" s="12" customFormat="1">
      <c r="B1149" s="158"/>
      <c r="D1149" s="159" t="s">
        <v>184</v>
      </c>
      <c r="E1149" s="160" t="s">
        <v>1</v>
      </c>
      <c r="F1149" s="161" t="s">
        <v>1318</v>
      </c>
      <c r="H1149" s="162">
        <v>1</v>
      </c>
      <c r="I1149" s="163"/>
      <c r="L1149" s="158"/>
      <c r="M1149" s="164"/>
      <c r="T1149" s="165"/>
      <c r="AT1149" s="160" t="s">
        <v>184</v>
      </c>
      <c r="AU1149" s="160" t="s">
        <v>88</v>
      </c>
      <c r="AV1149" s="12" t="s">
        <v>88</v>
      </c>
      <c r="AW1149" s="12" t="s">
        <v>31</v>
      </c>
      <c r="AX1149" s="12" t="s">
        <v>75</v>
      </c>
      <c r="AY1149" s="160" t="s">
        <v>177</v>
      </c>
    </row>
    <row r="1150" spans="2:65" s="15" customFormat="1">
      <c r="B1150" s="180"/>
      <c r="D1150" s="159" t="s">
        <v>184</v>
      </c>
      <c r="E1150" s="181" t="s">
        <v>1</v>
      </c>
      <c r="F1150" s="182" t="s">
        <v>931</v>
      </c>
      <c r="H1150" s="181" t="s">
        <v>1</v>
      </c>
      <c r="I1150" s="183"/>
      <c r="L1150" s="180"/>
      <c r="M1150" s="184"/>
      <c r="T1150" s="185"/>
      <c r="AT1150" s="181" t="s">
        <v>184</v>
      </c>
      <c r="AU1150" s="181" t="s">
        <v>88</v>
      </c>
      <c r="AV1150" s="15" t="s">
        <v>82</v>
      </c>
      <c r="AW1150" s="15" t="s">
        <v>31</v>
      </c>
      <c r="AX1150" s="15" t="s">
        <v>75</v>
      </c>
      <c r="AY1150" s="181" t="s">
        <v>177</v>
      </c>
    </row>
    <row r="1151" spans="2:65" s="13" customFormat="1">
      <c r="B1151" s="166"/>
      <c r="D1151" s="159" t="s">
        <v>184</v>
      </c>
      <c r="E1151" s="167" t="s">
        <v>1</v>
      </c>
      <c r="F1151" s="168" t="s">
        <v>186</v>
      </c>
      <c r="H1151" s="169">
        <v>1</v>
      </c>
      <c r="I1151" s="170"/>
      <c r="L1151" s="166"/>
      <c r="M1151" s="171"/>
      <c r="T1151" s="172"/>
      <c r="AT1151" s="167" t="s">
        <v>184</v>
      </c>
      <c r="AU1151" s="167" t="s">
        <v>88</v>
      </c>
      <c r="AV1151" s="13" t="s">
        <v>183</v>
      </c>
      <c r="AW1151" s="13" t="s">
        <v>31</v>
      </c>
      <c r="AX1151" s="13" t="s">
        <v>82</v>
      </c>
      <c r="AY1151" s="167" t="s">
        <v>177</v>
      </c>
    </row>
    <row r="1152" spans="2:65" s="1" customFormat="1" ht="66.75" customHeight="1">
      <c r="B1152" s="143"/>
      <c r="C1152" s="144" t="s">
        <v>1319</v>
      </c>
      <c r="D1152" s="144" t="s">
        <v>179</v>
      </c>
      <c r="E1152" s="145" t="s">
        <v>1320</v>
      </c>
      <c r="F1152" s="146" t="s">
        <v>1321</v>
      </c>
      <c r="G1152" s="147" t="s">
        <v>260</v>
      </c>
      <c r="H1152" s="148">
        <v>1</v>
      </c>
      <c r="I1152" s="149"/>
      <c r="J1152" s="150">
        <f>ROUND(I1152*H1152,2)</f>
        <v>0</v>
      </c>
      <c r="K1152" s="151"/>
      <c r="L1152" s="32"/>
      <c r="M1152" s="152" t="s">
        <v>1</v>
      </c>
      <c r="N1152" s="153" t="s">
        <v>41</v>
      </c>
      <c r="P1152" s="154">
        <f>O1152*H1152</f>
        <v>0</v>
      </c>
      <c r="Q1152" s="154">
        <v>0</v>
      </c>
      <c r="R1152" s="154">
        <f>Q1152*H1152</f>
        <v>0</v>
      </c>
      <c r="S1152" s="154">
        <v>0</v>
      </c>
      <c r="T1152" s="155">
        <f>S1152*H1152</f>
        <v>0</v>
      </c>
      <c r="AR1152" s="156" t="s">
        <v>183</v>
      </c>
      <c r="AT1152" s="156" t="s">
        <v>179</v>
      </c>
      <c r="AU1152" s="156" t="s">
        <v>88</v>
      </c>
      <c r="AY1152" s="17" t="s">
        <v>177</v>
      </c>
      <c r="BE1152" s="157">
        <f>IF(N1152="základná",J1152,0)</f>
        <v>0</v>
      </c>
      <c r="BF1152" s="157">
        <f>IF(N1152="znížená",J1152,0)</f>
        <v>0</v>
      </c>
      <c r="BG1152" s="157">
        <f>IF(N1152="zákl. prenesená",J1152,0)</f>
        <v>0</v>
      </c>
      <c r="BH1152" s="157">
        <f>IF(N1152="zníž. prenesená",J1152,0)</f>
        <v>0</v>
      </c>
      <c r="BI1152" s="157">
        <f>IF(N1152="nulová",J1152,0)</f>
        <v>0</v>
      </c>
      <c r="BJ1152" s="17" t="s">
        <v>88</v>
      </c>
      <c r="BK1152" s="157">
        <f>ROUND(I1152*H1152,2)</f>
        <v>0</v>
      </c>
      <c r="BL1152" s="17" t="s">
        <v>183</v>
      </c>
      <c r="BM1152" s="156" t="s">
        <v>1322</v>
      </c>
    </row>
    <row r="1153" spans="2:65" s="12" customFormat="1">
      <c r="B1153" s="158"/>
      <c r="D1153" s="159" t="s">
        <v>184</v>
      </c>
      <c r="E1153" s="160" t="s">
        <v>1</v>
      </c>
      <c r="F1153" s="161" t="s">
        <v>1318</v>
      </c>
      <c r="H1153" s="162">
        <v>1</v>
      </c>
      <c r="I1153" s="163"/>
      <c r="L1153" s="158"/>
      <c r="M1153" s="164"/>
      <c r="T1153" s="165"/>
      <c r="AT1153" s="160" t="s">
        <v>184</v>
      </c>
      <c r="AU1153" s="160" t="s">
        <v>88</v>
      </c>
      <c r="AV1153" s="12" t="s">
        <v>88</v>
      </c>
      <c r="AW1153" s="12" t="s">
        <v>31</v>
      </c>
      <c r="AX1153" s="12" t="s">
        <v>75</v>
      </c>
      <c r="AY1153" s="160" t="s">
        <v>177</v>
      </c>
    </row>
    <row r="1154" spans="2:65" s="15" customFormat="1">
      <c r="B1154" s="180"/>
      <c r="D1154" s="159" t="s">
        <v>184</v>
      </c>
      <c r="E1154" s="181" t="s">
        <v>1</v>
      </c>
      <c r="F1154" s="182" t="s">
        <v>931</v>
      </c>
      <c r="H1154" s="181" t="s">
        <v>1</v>
      </c>
      <c r="I1154" s="183"/>
      <c r="L1154" s="180"/>
      <c r="M1154" s="184"/>
      <c r="T1154" s="185"/>
      <c r="AT1154" s="181" t="s">
        <v>184</v>
      </c>
      <c r="AU1154" s="181" t="s">
        <v>88</v>
      </c>
      <c r="AV1154" s="15" t="s">
        <v>82</v>
      </c>
      <c r="AW1154" s="15" t="s">
        <v>31</v>
      </c>
      <c r="AX1154" s="15" t="s">
        <v>75</v>
      </c>
      <c r="AY1154" s="181" t="s">
        <v>177</v>
      </c>
    </row>
    <row r="1155" spans="2:65" s="13" customFormat="1">
      <c r="B1155" s="166"/>
      <c r="D1155" s="159" t="s">
        <v>184</v>
      </c>
      <c r="E1155" s="167" t="s">
        <v>1</v>
      </c>
      <c r="F1155" s="168" t="s">
        <v>186</v>
      </c>
      <c r="H1155" s="169">
        <v>1</v>
      </c>
      <c r="I1155" s="170"/>
      <c r="L1155" s="166"/>
      <c r="M1155" s="171"/>
      <c r="T1155" s="172"/>
      <c r="AT1155" s="167" t="s">
        <v>184</v>
      </c>
      <c r="AU1155" s="167" t="s">
        <v>88</v>
      </c>
      <c r="AV1155" s="13" t="s">
        <v>183</v>
      </c>
      <c r="AW1155" s="13" t="s">
        <v>31</v>
      </c>
      <c r="AX1155" s="13" t="s">
        <v>82</v>
      </c>
      <c r="AY1155" s="167" t="s">
        <v>177</v>
      </c>
    </row>
    <row r="1156" spans="2:65" s="1" customFormat="1" ht="62.7" customHeight="1">
      <c r="B1156" s="143"/>
      <c r="C1156" s="144" t="s">
        <v>406</v>
      </c>
      <c r="D1156" s="144" t="s">
        <v>179</v>
      </c>
      <c r="E1156" s="145" t="s">
        <v>1323</v>
      </c>
      <c r="F1156" s="146" t="s">
        <v>1324</v>
      </c>
      <c r="G1156" s="147" t="s">
        <v>260</v>
      </c>
      <c r="H1156" s="148">
        <v>1</v>
      </c>
      <c r="I1156" s="149"/>
      <c r="J1156" s="150">
        <f>ROUND(I1156*H1156,2)</f>
        <v>0</v>
      </c>
      <c r="K1156" s="151"/>
      <c r="L1156" s="32"/>
      <c r="M1156" s="152" t="s">
        <v>1</v>
      </c>
      <c r="N1156" s="153" t="s">
        <v>41</v>
      </c>
      <c r="P1156" s="154">
        <f>O1156*H1156</f>
        <v>0</v>
      </c>
      <c r="Q1156" s="154">
        <v>0</v>
      </c>
      <c r="R1156" s="154">
        <f>Q1156*H1156</f>
        <v>0</v>
      </c>
      <c r="S1156" s="154">
        <v>0</v>
      </c>
      <c r="T1156" s="155">
        <f>S1156*H1156</f>
        <v>0</v>
      </c>
      <c r="AR1156" s="156" t="s">
        <v>183</v>
      </c>
      <c r="AT1156" s="156" t="s">
        <v>179</v>
      </c>
      <c r="AU1156" s="156" t="s">
        <v>88</v>
      </c>
      <c r="AY1156" s="17" t="s">
        <v>177</v>
      </c>
      <c r="BE1156" s="157">
        <f>IF(N1156="základná",J1156,0)</f>
        <v>0</v>
      </c>
      <c r="BF1156" s="157">
        <f>IF(N1156="znížená",J1156,0)</f>
        <v>0</v>
      </c>
      <c r="BG1156" s="157">
        <f>IF(N1156="zákl. prenesená",J1156,0)</f>
        <v>0</v>
      </c>
      <c r="BH1156" s="157">
        <f>IF(N1156="zníž. prenesená",J1156,0)</f>
        <v>0</v>
      </c>
      <c r="BI1156" s="157">
        <f>IF(N1156="nulová",J1156,0)</f>
        <v>0</v>
      </c>
      <c r="BJ1156" s="17" t="s">
        <v>88</v>
      </c>
      <c r="BK1156" s="157">
        <f>ROUND(I1156*H1156,2)</f>
        <v>0</v>
      </c>
      <c r="BL1156" s="17" t="s">
        <v>183</v>
      </c>
      <c r="BM1156" s="156" t="s">
        <v>1325</v>
      </c>
    </row>
    <row r="1157" spans="2:65" s="12" customFormat="1">
      <c r="B1157" s="158"/>
      <c r="D1157" s="159" t="s">
        <v>184</v>
      </c>
      <c r="E1157" s="160" t="s">
        <v>1</v>
      </c>
      <c r="F1157" s="161" t="s">
        <v>1318</v>
      </c>
      <c r="H1157" s="162">
        <v>1</v>
      </c>
      <c r="I1157" s="163"/>
      <c r="L1157" s="158"/>
      <c r="M1157" s="164"/>
      <c r="T1157" s="165"/>
      <c r="AT1157" s="160" t="s">
        <v>184</v>
      </c>
      <c r="AU1157" s="160" t="s">
        <v>88</v>
      </c>
      <c r="AV1157" s="12" t="s">
        <v>88</v>
      </c>
      <c r="AW1157" s="12" t="s">
        <v>31</v>
      </c>
      <c r="AX1157" s="12" t="s">
        <v>75</v>
      </c>
      <c r="AY1157" s="160" t="s">
        <v>177</v>
      </c>
    </row>
    <row r="1158" spans="2:65" s="15" customFormat="1">
      <c r="B1158" s="180"/>
      <c r="D1158" s="159" t="s">
        <v>184</v>
      </c>
      <c r="E1158" s="181" t="s">
        <v>1</v>
      </c>
      <c r="F1158" s="182" t="s">
        <v>931</v>
      </c>
      <c r="H1158" s="181" t="s">
        <v>1</v>
      </c>
      <c r="I1158" s="183"/>
      <c r="L1158" s="180"/>
      <c r="M1158" s="184"/>
      <c r="T1158" s="185"/>
      <c r="AT1158" s="181" t="s">
        <v>184</v>
      </c>
      <c r="AU1158" s="181" t="s">
        <v>88</v>
      </c>
      <c r="AV1158" s="15" t="s">
        <v>82</v>
      </c>
      <c r="AW1158" s="15" t="s">
        <v>31</v>
      </c>
      <c r="AX1158" s="15" t="s">
        <v>75</v>
      </c>
      <c r="AY1158" s="181" t="s">
        <v>177</v>
      </c>
    </row>
    <row r="1159" spans="2:65" s="13" customFormat="1">
      <c r="B1159" s="166"/>
      <c r="D1159" s="159" t="s">
        <v>184</v>
      </c>
      <c r="E1159" s="167" t="s">
        <v>1</v>
      </c>
      <c r="F1159" s="168" t="s">
        <v>186</v>
      </c>
      <c r="H1159" s="169">
        <v>1</v>
      </c>
      <c r="I1159" s="170"/>
      <c r="L1159" s="166"/>
      <c r="M1159" s="171"/>
      <c r="T1159" s="172"/>
      <c r="AT1159" s="167" t="s">
        <v>184</v>
      </c>
      <c r="AU1159" s="167" t="s">
        <v>88</v>
      </c>
      <c r="AV1159" s="13" t="s">
        <v>183</v>
      </c>
      <c r="AW1159" s="13" t="s">
        <v>31</v>
      </c>
      <c r="AX1159" s="13" t="s">
        <v>82</v>
      </c>
      <c r="AY1159" s="167" t="s">
        <v>177</v>
      </c>
    </row>
    <row r="1160" spans="2:65" s="1" customFormat="1" ht="55.5" customHeight="1">
      <c r="B1160" s="143"/>
      <c r="C1160" s="144" t="s">
        <v>1326</v>
      </c>
      <c r="D1160" s="144" t="s">
        <v>179</v>
      </c>
      <c r="E1160" s="145" t="s">
        <v>1327</v>
      </c>
      <c r="F1160" s="146" t="s">
        <v>1328</v>
      </c>
      <c r="G1160" s="147" t="s">
        <v>260</v>
      </c>
      <c r="H1160" s="148">
        <v>1</v>
      </c>
      <c r="I1160" s="149"/>
      <c r="J1160" s="150">
        <f>ROUND(I1160*H1160,2)</f>
        <v>0</v>
      </c>
      <c r="K1160" s="151"/>
      <c r="L1160" s="32"/>
      <c r="M1160" s="152" t="s">
        <v>1</v>
      </c>
      <c r="N1160" s="153" t="s">
        <v>41</v>
      </c>
      <c r="P1160" s="154">
        <f>O1160*H1160</f>
        <v>0</v>
      </c>
      <c r="Q1160" s="154">
        <v>0</v>
      </c>
      <c r="R1160" s="154">
        <f>Q1160*H1160</f>
        <v>0</v>
      </c>
      <c r="S1160" s="154">
        <v>0</v>
      </c>
      <c r="T1160" s="155">
        <f>S1160*H1160</f>
        <v>0</v>
      </c>
      <c r="AR1160" s="156" t="s">
        <v>183</v>
      </c>
      <c r="AT1160" s="156" t="s">
        <v>179</v>
      </c>
      <c r="AU1160" s="156" t="s">
        <v>88</v>
      </c>
      <c r="AY1160" s="17" t="s">
        <v>177</v>
      </c>
      <c r="BE1160" s="157">
        <f>IF(N1160="základná",J1160,0)</f>
        <v>0</v>
      </c>
      <c r="BF1160" s="157">
        <f>IF(N1160="znížená",J1160,0)</f>
        <v>0</v>
      </c>
      <c r="BG1160" s="157">
        <f>IF(N1160="zákl. prenesená",J1160,0)</f>
        <v>0</v>
      </c>
      <c r="BH1160" s="157">
        <f>IF(N1160="zníž. prenesená",J1160,0)</f>
        <v>0</v>
      </c>
      <c r="BI1160" s="157">
        <f>IF(N1160="nulová",J1160,0)</f>
        <v>0</v>
      </c>
      <c r="BJ1160" s="17" t="s">
        <v>88</v>
      </c>
      <c r="BK1160" s="157">
        <f>ROUND(I1160*H1160,2)</f>
        <v>0</v>
      </c>
      <c r="BL1160" s="17" t="s">
        <v>183</v>
      </c>
      <c r="BM1160" s="156" t="s">
        <v>1329</v>
      </c>
    </row>
    <row r="1161" spans="2:65" s="12" customFormat="1">
      <c r="B1161" s="158"/>
      <c r="D1161" s="159" t="s">
        <v>184</v>
      </c>
      <c r="E1161" s="160" t="s">
        <v>1</v>
      </c>
      <c r="F1161" s="161" t="s">
        <v>1318</v>
      </c>
      <c r="H1161" s="162">
        <v>1</v>
      </c>
      <c r="I1161" s="163"/>
      <c r="L1161" s="158"/>
      <c r="M1161" s="164"/>
      <c r="T1161" s="165"/>
      <c r="AT1161" s="160" t="s">
        <v>184</v>
      </c>
      <c r="AU1161" s="160" t="s">
        <v>88</v>
      </c>
      <c r="AV1161" s="12" t="s">
        <v>88</v>
      </c>
      <c r="AW1161" s="12" t="s">
        <v>31</v>
      </c>
      <c r="AX1161" s="12" t="s">
        <v>75</v>
      </c>
      <c r="AY1161" s="160" t="s">
        <v>177</v>
      </c>
    </row>
    <row r="1162" spans="2:65" s="15" customFormat="1">
      <c r="B1162" s="180"/>
      <c r="D1162" s="159" t="s">
        <v>184</v>
      </c>
      <c r="E1162" s="181" t="s">
        <v>1</v>
      </c>
      <c r="F1162" s="182" t="s">
        <v>931</v>
      </c>
      <c r="H1162" s="181" t="s">
        <v>1</v>
      </c>
      <c r="I1162" s="183"/>
      <c r="L1162" s="180"/>
      <c r="M1162" s="184"/>
      <c r="T1162" s="185"/>
      <c r="AT1162" s="181" t="s">
        <v>184</v>
      </c>
      <c r="AU1162" s="181" t="s">
        <v>88</v>
      </c>
      <c r="AV1162" s="15" t="s">
        <v>82</v>
      </c>
      <c r="AW1162" s="15" t="s">
        <v>31</v>
      </c>
      <c r="AX1162" s="15" t="s">
        <v>75</v>
      </c>
      <c r="AY1162" s="181" t="s">
        <v>177</v>
      </c>
    </row>
    <row r="1163" spans="2:65" s="13" customFormat="1">
      <c r="B1163" s="166"/>
      <c r="D1163" s="159" t="s">
        <v>184</v>
      </c>
      <c r="E1163" s="167" t="s">
        <v>1</v>
      </c>
      <c r="F1163" s="168" t="s">
        <v>186</v>
      </c>
      <c r="H1163" s="169">
        <v>1</v>
      </c>
      <c r="I1163" s="170"/>
      <c r="L1163" s="166"/>
      <c r="M1163" s="171"/>
      <c r="T1163" s="172"/>
      <c r="AT1163" s="167" t="s">
        <v>184</v>
      </c>
      <c r="AU1163" s="167" t="s">
        <v>88</v>
      </c>
      <c r="AV1163" s="13" t="s">
        <v>183</v>
      </c>
      <c r="AW1163" s="13" t="s">
        <v>31</v>
      </c>
      <c r="AX1163" s="13" t="s">
        <v>82</v>
      </c>
      <c r="AY1163" s="167" t="s">
        <v>177</v>
      </c>
    </row>
    <row r="1164" spans="2:65" s="1" customFormat="1" ht="55.5" customHeight="1">
      <c r="B1164" s="143"/>
      <c r="C1164" s="144" t="s">
        <v>827</v>
      </c>
      <c r="D1164" s="144" t="s">
        <v>179</v>
      </c>
      <c r="E1164" s="145" t="s">
        <v>1330</v>
      </c>
      <c r="F1164" s="146" t="s">
        <v>1316</v>
      </c>
      <c r="G1164" s="147" t="s">
        <v>260</v>
      </c>
      <c r="H1164" s="148">
        <v>1</v>
      </c>
      <c r="I1164" s="149"/>
      <c r="J1164" s="150">
        <f>ROUND(I1164*H1164,2)</f>
        <v>0</v>
      </c>
      <c r="K1164" s="151"/>
      <c r="L1164" s="32"/>
      <c r="M1164" s="152" t="s">
        <v>1</v>
      </c>
      <c r="N1164" s="153" t="s">
        <v>41</v>
      </c>
      <c r="P1164" s="154">
        <f>O1164*H1164</f>
        <v>0</v>
      </c>
      <c r="Q1164" s="154">
        <v>0</v>
      </c>
      <c r="R1164" s="154">
        <f>Q1164*H1164</f>
        <v>0</v>
      </c>
      <c r="S1164" s="154">
        <v>0</v>
      </c>
      <c r="T1164" s="155">
        <f>S1164*H1164</f>
        <v>0</v>
      </c>
      <c r="AR1164" s="156" t="s">
        <v>183</v>
      </c>
      <c r="AT1164" s="156" t="s">
        <v>179</v>
      </c>
      <c r="AU1164" s="156" t="s">
        <v>88</v>
      </c>
      <c r="AY1164" s="17" t="s">
        <v>177</v>
      </c>
      <c r="BE1164" s="157">
        <f>IF(N1164="základná",J1164,0)</f>
        <v>0</v>
      </c>
      <c r="BF1164" s="157">
        <f>IF(N1164="znížená",J1164,0)</f>
        <v>0</v>
      </c>
      <c r="BG1164" s="157">
        <f>IF(N1164="zákl. prenesená",J1164,0)</f>
        <v>0</v>
      </c>
      <c r="BH1164" s="157">
        <f>IF(N1164="zníž. prenesená",J1164,0)</f>
        <v>0</v>
      </c>
      <c r="BI1164" s="157">
        <f>IF(N1164="nulová",J1164,0)</f>
        <v>0</v>
      </c>
      <c r="BJ1164" s="17" t="s">
        <v>88</v>
      </c>
      <c r="BK1164" s="157">
        <f>ROUND(I1164*H1164,2)</f>
        <v>0</v>
      </c>
      <c r="BL1164" s="17" t="s">
        <v>183</v>
      </c>
      <c r="BM1164" s="156" t="s">
        <v>1331</v>
      </c>
    </row>
    <row r="1165" spans="2:65" s="12" customFormat="1">
      <c r="B1165" s="158"/>
      <c r="D1165" s="159" t="s">
        <v>184</v>
      </c>
      <c r="E1165" s="160" t="s">
        <v>1</v>
      </c>
      <c r="F1165" s="161" t="s">
        <v>1332</v>
      </c>
      <c r="H1165" s="162">
        <v>1</v>
      </c>
      <c r="I1165" s="163"/>
      <c r="L1165" s="158"/>
      <c r="M1165" s="164"/>
      <c r="T1165" s="165"/>
      <c r="AT1165" s="160" t="s">
        <v>184</v>
      </c>
      <c r="AU1165" s="160" t="s">
        <v>88</v>
      </c>
      <c r="AV1165" s="12" t="s">
        <v>88</v>
      </c>
      <c r="AW1165" s="12" t="s">
        <v>31</v>
      </c>
      <c r="AX1165" s="12" t="s">
        <v>75</v>
      </c>
      <c r="AY1165" s="160" t="s">
        <v>177</v>
      </c>
    </row>
    <row r="1166" spans="2:65" s="15" customFormat="1">
      <c r="B1166" s="180"/>
      <c r="D1166" s="159" t="s">
        <v>184</v>
      </c>
      <c r="E1166" s="181" t="s">
        <v>1</v>
      </c>
      <c r="F1166" s="182" t="s">
        <v>931</v>
      </c>
      <c r="H1166" s="181" t="s">
        <v>1</v>
      </c>
      <c r="I1166" s="183"/>
      <c r="L1166" s="180"/>
      <c r="M1166" s="184"/>
      <c r="T1166" s="185"/>
      <c r="AT1166" s="181" t="s">
        <v>184</v>
      </c>
      <c r="AU1166" s="181" t="s">
        <v>88</v>
      </c>
      <c r="AV1166" s="15" t="s">
        <v>82</v>
      </c>
      <c r="AW1166" s="15" t="s">
        <v>31</v>
      </c>
      <c r="AX1166" s="15" t="s">
        <v>75</v>
      </c>
      <c r="AY1166" s="181" t="s">
        <v>177</v>
      </c>
    </row>
    <row r="1167" spans="2:65" s="13" customFormat="1">
      <c r="B1167" s="166"/>
      <c r="D1167" s="159" t="s">
        <v>184</v>
      </c>
      <c r="E1167" s="167" t="s">
        <v>1</v>
      </c>
      <c r="F1167" s="168" t="s">
        <v>186</v>
      </c>
      <c r="H1167" s="169">
        <v>1</v>
      </c>
      <c r="I1167" s="170"/>
      <c r="L1167" s="166"/>
      <c r="M1167" s="171"/>
      <c r="T1167" s="172"/>
      <c r="AT1167" s="167" t="s">
        <v>184</v>
      </c>
      <c r="AU1167" s="167" t="s">
        <v>88</v>
      </c>
      <c r="AV1167" s="13" t="s">
        <v>183</v>
      </c>
      <c r="AW1167" s="13" t="s">
        <v>31</v>
      </c>
      <c r="AX1167" s="13" t="s">
        <v>82</v>
      </c>
      <c r="AY1167" s="167" t="s">
        <v>177</v>
      </c>
    </row>
    <row r="1168" spans="2:65" s="1" customFormat="1" ht="66.75" customHeight="1">
      <c r="B1168" s="143"/>
      <c r="C1168" s="144" t="s">
        <v>1333</v>
      </c>
      <c r="D1168" s="144" t="s">
        <v>179</v>
      </c>
      <c r="E1168" s="145" t="s">
        <v>1334</v>
      </c>
      <c r="F1168" s="146" t="s">
        <v>1335</v>
      </c>
      <c r="G1168" s="147" t="s">
        <v>260</v>
      </c>
      <c r="H1168" s="148">
        <v>1</v>
      </c>
      <c r="I1168" s="149"/>
      <c r="J1168" s="150">
        <f>ROUND(I1168*H1168,2)</f>
        <v>0</v>
      </c>
      <c r="K1168" s="151"/>
      <c r="L1168" s="32"/>
      <c r="M1168" s="152" t="s">
        <v>1</v>
      </c>
      <c r="N1168" s="153" t="s">
        <v>41</v>
      </c>
      <c r="P1168" s="154">
        <f>O1168*H1168</f>
        <v>0</v>
      </c>
      <c r="Q1168" s="154">
        <v>0</v>
      </c>
      <c r="R1168" s="154">
        <f>Q1168*H1168</f>
        <v>0</v>
      </c>
      <c r="S1168" s="154">
        <v>0</v>
      </c>
      <c r="T1168" s="155">
        <f>S1168*H1168</f>
        <v>0</v>
      </c>
      <c r="AR1168" s="156" t="s">
        <v>183</v>
      </c>
      <c r="AT1168" s="156" t="s">
        <v>179</v>
      </c>
      <c r="AU1168" s="156" t="s">
        <v>88</v>
      </c>
      <c r="AY1168" s="17" t="s">
        <v>177</v>
      </c>
      <c r="BE1168" s="157">
        <f>IF(N1168="základná",J1168,0)</f>
        <v>0</v>
      </c>
      <c r="BF1168" s="157">
        <f>IF(N1168="znížená",J1168,0)</f>
        <v>0</v>
      </c>
      <c r="BG1168" s="157">
        <f>IF(N1168="zákl. prenesená",J1168,0)</f>
        <v>0</v>
      </c>
      <c r="BH1168" s="157">
        <f>IF(N1168="zníž. prenesená",J1168,0)</f>
        <v>0</v>
      </c>
      <c r="BI1168" s="157">
        <f>IF(N1168="nulová",J1168,0)</f>
        <v>0</v>
      </c>
      <c r="BJ1168" s="17" t="s">
        <v>88</v>
      </c>
      <c r="BK1168" s="157">
        <f>ROUND(I1168*H1168,2)</f>
        <v>0</v>
      </c>
      <c r="BL1168" s="17" t="s">
        <v>183</v>
      </c>
      <c r="BM1168" s="156" t="s">
        <v>1336</v>
      </c>
    </row>
    <row r="1169" spans="2:65" s="12" customFormat="1">
      <c r="B1169" s="158"/>
      <c r="D1169" s="159" t="s">
        <v>184</v>
      </c>
      <c r="E1169" s="160" t="s">
        <v>1</v>
      </c>
      <c r="F1169" s="161" t="s">
        <v>1332</v>
      </c>
      <c r="H1169" s="162">
        <v>1</v>
      </c>
      <c r="I1169" s="163"/>
      <c r="L1169" s="158"/>
      <c r="M1169" s="164"/>
      <c r="T1169" s="165"/>
      <c r="AT1169" s="160" t="s">
        <v>184</v>
      </c>
      <c r="AU1169" s="160" t="s">
        <v>88</v>
      </c>
      <c r="AV1169" s="12" t="s">
        <v>88</v>
      </c>
      <c r="AW1169" s="12" t="s">
        <v>31</v>
      </c>
      <c r="AX1169" s="12" t="s">
        <v>75</v>
      </c>
      <c r="AY1169" s="160" t="s">
        <v>177</v>
      </c>
    </row>
    <row r="1170" spans="2:65" s="15" customFormat="1">
      <c r="B1170" s="180"/>
      <c r="D1170" s="159" t="s">
        <v>184</v>
      </c>
      <c r="E1170" s="181" t="s">
        <v>1</v>
      </c>
      <c r="F1170" s="182" t="s">
        <v>931</v>
      </c>
      <c r="H1170" s="181" t="s">
        <v>1</v>
      </c>
      <c r="I1170" s="183"/>
      <c r="L1170" s="180"/>
      <c r="M1170" s="184"/>
      <c r="T1170" s="185"/>
      <c r="AT1170" s="181" t="s">
        <v>184</v>
      </c>
      <c r="AU1170" s="181" t="s">
        <v>88</v>
      </c>
      <c r="AV1170" s="15" t="s">
        <v>82</v>
      </c>
      <c r="AW1170" s="15" t="s">
        <v>31</v>
      </c>
      <c r="AX1170" s="15" t="s">
        <v>75</v>
      </c>
      <c r="AY1170" s="181" t="s">
        <v>177</v>
      </c>
    </row>
    <row r="1171" spans="2:65" s="13" customFormat="1">
      <c r="B1171" s="166"/>
      <c r="D1171" s="159" t="s">
        <v>184</v>
      </c>
      <c r="E1171" s="167" t="s">
        <v>1</v>
      </c>
      <c r="F1171" s="168" t="s">
        <v>186</v>
      </c>
      <c r="H1171" s="169">
        <v>1</v>
      </c>
      <c r="I1171" s="170"/>
      <c r="L1171" s="166"/>
      <c r="M1171" s="171"/>
      <c r="T1171" s="172"/>
      <c r="AT1171" s="167" t="s">
        <v>184</v>
      </c>
      <c r="AU1171" s="167" t="s">
        <v>88</v>
      </c>
      <c r="AV1171" s="13" t="s">
        <v>183</v>
      </c>
      <c r="AW1171" s="13" t="s">
        <v>31</v>
      </c>
      <c r="AX1171" s="13" t="s">
        <v>82</v>
      </c>
      <c r="AY1171" s="167" t="s">
        <v>177</v>
      </c>
    </row>
    <row r="1172" spans="2:65" s="1" customFormat="1" ht="62.7" customHeight="1">
      <c r="B1172" s="143"/>
      <c r="C1172" s="144" t="s">
        <v>832</v>
      </c>
      <c r="D1172" s="144" t="s">
        <v>179</v>
      </c>
      <c r="E1172" s="145" t="s">
        <v>1337</v>
      </c>
      <c r="F1172" s="146" t="s">
        <v>1338</v>
      </c>
      <c r="G1172" s="147" t="s">
        <v>260</v>
      </c>
      <c r="H1172" s="148">
        <v>1</v>
      </c>
      <c r="I1172" s="149"/>
      <c r="J1172" s="150">
        <f>ROUND(I1172*H1172,2)</f>
        <v>0</v>
      </c>
      <c r="K1172" s="151"/>
      <c r="L1172" s="32"/>
      <c r="M1172" s="152" t="s">
        <v>1</v>
      </c>
      <c r="N1172" s="153" t="s">
        <v>41</v>
      </c>
      <c r="P1172" s="154">
        <f>O1172*H1172</f>
        <v>0</v>
      </c>
      <c r="Q1172" s="154">
        <v>0</v>
      </c>
      <c r="R1172" s="154">
        <f>Q1172*H1172</f>
        <v>0</v>
      </c>
      <c r="S1172" s="154">
        <v>0</v>
      </c>
      <c r="T1172" s="155">
        <f>S1172*H1172</f>
        <v>0</v>
      </c>
      <c r="AR1172" s="156" t="s">
        <v>183</v>
      </c>
      <c r="AT1172" s="156" t="s">
        <v>179</v>
      </c>
      <c r="AU1172" s="156" t="s">
        <v>88</v>
      </c>
      <c r="AY1172" s="17" t="s">
        <v>177</v>
      </c>
      <c r="BE1172" s="157">
        <f>IF(N1172="základná",J1172,0)</f>
        <v>0</v>
      </c>
      <c r="BF1172" s="157">
        <f>IF(N1172="znížená",J1172,0)</f>
        <v>0</v>
      </c>
      <c r="BG1172" s="157">
        <f>IF(N1172="zákl. prenesená",J1172,0)</f>
        <v>0</v>
      </c>
      <c r="BH1172" s="157">
        <f>IF(N1172="zníž. prenesená",J1172,0)</f>
        <v>0</v>
      </c>
      <c r="BI1172" s="157">
        <f>IF(N1172="nulová",J1172,0)</f>
        <v>0</v>
      </c>
      <c r="BJ1172" s="17" t="s">
        <v>88</v>
      </c>
      <c r="BK1172" s="157">
        <f>ROUND(I1172*H1172,2)</f>
        <v>0</v>
      </c>
      <c r="BL1172" s="17" t="s">
        <v>183</v>
      </c>
      <c r="BM1172" s="156" t="s">
        <v>1339</v>
      </c>
    </row>
    <row r="1173" spans="2:65" s="12" customFormat="1">
      <c r="B1173" s="158"/>
      <c r="D1173" s="159" t="s">
        <v>184</v>
      </c>
      <c r="E1173" s="160" t="s">
        <v>1</v>
      </c>
      <c r="F1173" s="161" t="s">
        <v>1332</v>
      </c>
      <c r="H1173" s="162">
        <v>1</v>
      </c>
      <c r="I1173" s="163"/>
      <c r="L1173" s="158"/>
      <c r="M1173" s="164"/>
      <c r="T1173" s="165"/>
      <c r="AT1173" s="160" t="s">
        <v>184</v>
      </c>
      <c r="AU1173" s="160" t="s">
        <v>88</v>
      </c>
      <c r="AV1173" s="12" t="s">
        <v>88</v>
      </c>
      <c r="AW1173" s="12" t="s">
        <v>31</v>
      </c>
      <c r="AX1173" s="12" t="s">
        <v>75</v>
      </c>
      <c r="AY1173" s="160" t="s">
        <v>177</v>
      </c>
    </row>
    <row r="1174" spans="2:65" s="15" customFormat="1">
      <c r="B1174" s="180"/>
      <c r="D1174" s="159" t="s">
        <v>184</v>
      </c>
      <c r="E1174" s="181" t="s">
        <v>1</v>
      </c>
      <c r="F1174" s="182" t="s">
        <v>931</v>
      </c>
      <c r="H1174" s="181" t="s">
        <v>1</v>
      </c>
      <c r="I1174" s="183"/>
      <c r="L1174" s="180"/>
      <c r="M1174" s="184"/>
      <c r="T1174" s="185"/>
      <c r="AT1174" s="181" t="s">
        <v>184</v>
      </c>
      <c r="AU1174" s="181" t="s">
        <v>88</v>
      </c>
      <c r="AV1174" s="15" t="s">
        <v>82</v>
      </c>
      <c r="AW1174" s="15" t="s">
        <v>31</v>
      </c>
      <c r="AX1174" s="15" t="s">
        <v>75</v>
      </c>
      <c r="AY1174" s="181" t="s">
        <v>177</v>
      </c>
    </row>
    <row r="1175" spans="2:65" s="13" customFormat="1">
      <c r="B1175" s="166"/>
      <c r="D1175" s="159" t="s">
        <v>184</v>
      </c>
      <c r="E1175" s="167" t="s">
        <v>1</v>
      </c>
      <c r="F1175" s="168" t="s">
        <v>186</v>
      </c>
      <c r="H1175" s="169">
        <v>1</v>
      </c>
      <c r="I1175" s="170"/>
      <c r="L1175" s="166"/>
      <c r="M1175" s="171"/>
      <c r="T1175" s="172"/>
      <c r="AT1175" s="167" t="s">
        <v>184</v>
      </c>
      <c r="AU1175" s="167" t="s">
        <v>88</v>
      </c>
      <c r="AV1175" s="13" t="s">
        <v>183</v>
      </c>
      <c r="AW1175" s="13" t="s">
        <v>31</v>
      </c>
      <c r="AX1175" s="13" t="s">
        <v>82</v>
      </c>
      <c r="AY1175" s="167" t="s">
        <v>177</v>
      </c>
    </row>
    <row r="1176" spans="2:65" s="1" customFormat="1" ht="55.5" customHeight="1">
      <c r="B1176" s="143"/>
      <c r="C1176" s="144" t="s">
        <v>1340</v>
      </c>
      <c r="D1176" s="144" t="s">
        <v>179</v>
      </c>
      <c r="E1176" s="145" t="s">
        <v>1341</v>
      </c>
      <c r="F1176" s="146" t="s">
        <v>1342</v>
      </c>
      <c r="G1176" s="147" t="s">
        <v>260</v>
      </c>
      <c r="H1176" s="148">
        <v>1</v>
      </c>
      <c r="I1176" s="149"/>
      <c r="J1176" s="150">
        <f>ROUND(I1176*H1176,2)</f>
        <v>0</v>
      </c>
      <c r="K1176" s="151"/>
      <c r="L1176" s="32"/>
      <c r="M1176" s="152" t="s">
        <v>1</v>
      </c>
      <c r="N1176" s="153" t="s">
        <v>41</v>
      </c>
      <c r="P1176" s="154">
        <f>O1176*H1176</f>
        <v>0</v>
      </c>
      <c r="Q1176" s="154">
        <v>0</v>
      </c>
      <c r="R1176" s="154">
        <f>Q1176*H1176</f>
        <v>0</v>
      </c>
      <c r="S1176" s="154">
        <v>0</v>
      </c>
      <c r="T1176" s="155">
        <f>S1176*H1176</f>
        <v>0</v>
      </c>
      <c r="AR1176" s="156" t="s">
        <v>183</v>
      </c>
      <c r="AT1176" s="156" t="s">
        <v>179</v>
      </c>
      <c r="AU1176" s="156" t="s">
        <v>88</v>
      </c>
      <c r="AY1176" s="17" t="s">
        <v>177</v>
      </c>
      <c r="BE1176" s="157">
        <f>IF(N1176="základná",J1176,0)</f>
        <v>0</v>
      </c>
      <c r="BF1176" s="157">
        <f>IF(N1176="znížená",J1176,0)</f>
        <v>0</v>
      </c>
      <c r="BG1176" s="157">
        <f>IF(N1176="zákl. prenesená",J1176,0)</f>
        <v>0</v>
      </c>
      <c r="BH1176" s="157">
        <f>IF(N1176="zníž. prenesená",J1176,0)</f>
        <v>0</v>
      </c>
      <c r="BI1176" s="157">
        <f>IF(N1176="nulová",J1176,0)</f>
        <v>0</v>
      </c>
      <c r="BJ1176" s="17" t="s">
        <v>88</v>
      </c>
      <c r="BK1176" s="157">
        <f>ROUND(I1176*H1176,2)</f>
        <v>0</v>
      </c>
      <c r="BL1176" s="17" t="s">
        <v>183</v>
      </c>
      <c r="BM1176" s="156" t="s">
        <v>1343</v>
      </c>
    </row>
    <row r="1177" spans="2:65" s="12" customFormat="1">
      <c r="B1177" s="158"/>
      <c r="D1177" s="159" t="s">
        <v>184</v>
      </c>
      <c r="E1177" s="160" t="s">
        <v>1</v>
      </c>
      <c r="F1177" s="161" t="s">
        <v>1332</v>
      </c>
      <c r="H1177" s="162">
        <v>1</v>
      </c>
      <c r="I1177" s="163"/>
      <c r="L1177" s="158"/>
      <c r="M1177" s="164"/>
      <c r="T1177" s="165"/>
      <c r="AT1177" s="160" t="s">
        <v>184</v>
      </c>
      <c r="AU1177" s="160" t="s">
        <v>88</v>
      </c>
      <c r="AV1177" s="12" t="s">
        <v>88</v>
      </c>
      <c r="AW1177" s="12" t="s">
        <v>31</v>
      </c>
      <c r="AX1177" s="12" t="s">
        <v>75</v>
      </c>
      <c r="AY1177" s="160" t="s">
        <v>177</v>
      </c>
    </row>
    <row r="1178" spans="2:65" s="15" customFormat="1">
      <c r="B1178" s="180"/>
      <c r="D1178" s="159" t="s">
        <v>184</v>
      </c>
      <c r="E1178" s="181" t="s">
        <v>1</v>
      </c>
      <c r="F1178" s="182" t="s">
        <v>931</v>
      </c>
      <c r="H1178" s="181" t="s">
        <v>1</v>
      </c>
      <c r="I1178" s="183"/>
      <c r="L1178" s="180"/>
      <c r="M1178" s="184"/>
      <c r="T1178" s="185"/>
      <c r="AT1178" s="181" t="s">
        <v>184</v>
      </c>
      <c r="AU1178" s="181" t="s">
        <v>88</v>
      </c>
      <c r="AV1178" s="15" t="s">
        <v>82</v>
      </c>
      <c r="AW1178" s="15" t="s">
        <v>31</v>
      </c>
      <c r="AX1178" s="15" t="s">
        <v>75</v>
      </c>
      <c r="AY1178" s="181" t="s">
        <v>177</v>
      </c>
    </row>
    <row r="1179" spans="2:65" s="13" customFormat="1">
      <c r="B1179" s="166"/>
      <c r="D1179" s="159" t="s">
        <v>184</v>
      </c>
      <c r="E1179" s="167" t="s">
        <v>1</v>
      </c>
      <c r="F1179" s="168" t="s">
        <v>186</v>
      </c>
      <c r="H1179" s="169">
        <v>1</v>
      </c>
      <c r="I1179" s="170"/>
      <c r="L1179" s="166"/>
      <c r="M1179" s="171"/>
      <c r="T1179" s="172"/>
      <c r="AT1179" s="167" t="s">
        <v>184</v>
      </c>
      <c r="AU1179" s="167" t="s">
        <v>88</v>
      </c>
      <c r="AV1179" s="13" t="s">
        <v>183</v>
      </c>
      <c r="AW1179" s="13" t="s">
        <v>31</v>
      </c>
      <c r="AX1179" s="13" t="s">
        <v>82</v>
      </c>
      <c r="AY1179" s="167" t="s">
        <v>177</v>
      </c>
    </row>
    <row r="1180" spans="2:65" s="1" customFormat="1" ht="76.349999999999994" customHeight="1">
      <c r="B1180" s="143"/>
      <c r="C1180" s="144" t="s">
        <v>836</v>
      </c>
      <c r="D1180" s="144" t="s">
        <v>179</v>
      </c>
      <c r="E1180" s="145" t="s">
        <v>1344</v>
      </c>
      <c r="F1180" s="146" t="s">
        <v>1345</v>
      </c>
      <c r="G1180" s="147" t="s">
        <v>260</v>
      </c>
      <c r="H1180" s="148">
        <v>1</v>
      </c>
      <c r="I1180" s="149"/>
      <c r="J1180" s="150">
        <f>ROUND(I1180*H1180,2)</f>
        <v>0</v>
      </c>
      <c r="K1180" s="151"/>
      <c r="L1180" s="32"/>
      <c r="M1180" s="152" t="s">
        <v>1</v>
      </c>
      <c r="N1180" s="153" t="s">
        <v>41</v>
      </c>
      <c r="P1180" s="154">
        <f>O1180*H1180</f>
        <v>0</v>
      </c>
      <c r="Q1180" s="154">
        <v>0</v>
      </c>
      <c r="R1180" s="154">
        <f>Q1180*H1180</f>
        <v>0</v>
      </c>
      <c r="S1180" s="154">
        <v>0</v>
      </c>
      <c r="T1180" s="155">
        <f>S1180*H1180</f>
        <v>0</v>
      </c>
      <c r="AR1180" s="156" t="s">
        <v>183</v>
      </c>
      <c r="AT1180" s="156" t="s">
        <v>179</v>
      </c>
      <c r="AU1180" s="156" t="s">
        <v>88</v>
      </c>
      <c r="AY1180" s="17" t="s">
        <v>177</v>
      </c>
      <c r="BE1180" s="157">
        <f>IF(N1180="základná",J1180,0)</f>
        <v>0</v>
      </c>
      <c r="BF1180" s="157">
        <f>IF(N1180="znížená",J1180,0)</f>
        <v>0</v>
      </c>
      <c r="BG1180" s="157">
        <f>IF(N1180="zákl. prenesená",J1180,0)</f>
        <v>0</v>
      </c>
      <c r="BH1180" s="157">
        <f>IF(N1180="zníž. prenesená",J1180,0)</f>
        <v>0</v>
      </c>
      <c r="BI1180" s="157">
        <f>IF(N1180="nulová",J1180,0)</f>
        <v>0</v>
      </c>
      <c r="BJ1180" s="17" t="s">
        <v>88</v>
      </c>
      <c r="BK1180" s="157">
        <f>ROUND(I1180*H1180,2)</f>
        <v>0</v>
      </c>
      <c r="BL1180" s="17" t="s">
        <v>183</v>
      </c>
      <c r="BM1180" s="156" t="s">
        <v>1346</v>
      </c>
    </row>
    <row r="1181" spans="2:65" s="12" customFormat="1">
      <c r="B1181" s="158"/>
      <c r="D1181" s="159" t="s">
        <v>184</v>
      </c>
      <c r="E1181" s="160" t="s">
        <v>1</v>
      </c>
      <c r="F1181" s="161" t="s">
        <v>1347</v>
      </c>
      <c r="H1181" s="162">
        <v>1</v>
      </c>
      <c r="I1181" s="163"/>
      <c r="L1181" s="158"/>
      <c r="M1181" s="164"/>
      <c r="T1181" s="165"/>
      <c r="AT1181" s="160" t="s">
        <v>184</v>
      </c>
      <c r="AU1181" s="160" t="s">
        <v>88</v>
      </c>
      <c r="AV1181" s="12" t="s">
        <v>88</v>
      </c>
      <c r="AW1181" s="12" t="s">
        <v>31</v>
      </c>
      <c r="AX1181" s="12" t="s">
        <v>75</v>
      </c>
      <c r="AY1181" s="160" t="s">
        <v>177</v>
      </c>
    </row>
    <row r="1182" spans="2:65" s="15" customFormat="1">
      <c r="B1182" s="180"/>
      <c r="D1182" s="159" t="s">
        <v>184</v>
      </c>
      <c r="E1182" s="181" t="s">
        <v>1</v>
      </c>
      <c r="F1182" s="182" t="s">
        <v>931</v>
      </c>
      <c r="H1182" s="181" t="s">
        <v>1</v>
      </c>
      <c r="I1182" s="183"/>
      <c r="L1182" s="180"/>
      <c r="M1182" s="184"/>
      <c r="T1182" s="185"/>
      <c r="AT1182" s="181" t="s">
        <v>184</v>
      </c>
      <c r="AU1182" s="181" t="s">
        <v>88</v>
      </c>
      <c r="AV1182" s="15" t="s">
        <v>82</v>
      </c>
      <c r="AW1182" s="15" t="s">
        <v>31</v>
      </c>
      <c r="AX1182" s="15" t="s">
        <v>75</v>
      </c>
      <c r="AY1182" s="181" t="s">
        <v>177</v>
      </c>
    </row>
    <row r="1183" spans="2:65" s="13" customFormat="1">
      <c r="B1183" s="166"/>
      <c r="D1183" s="159" t="s">
        <v>184</v>
      </c>
      <c r="E1183" s="167" t="s">
        <v>1</v>
      </c>
      <c r="F1183" s="168" t="s">
        <v>186</v>
      </c>
      <c r="H1183" s="169">
        <v>1</v>
      </c>
      <c r="I1183" s="170"/>
      <c r="L1183" s="166"/>
      <c r="M1183" s="171"/>
      <c r="T1183" s="172"/>
      <c r="AT1183" s="167" t="s">
        <v>184</v>
      </c>
      <c r="AU1183" s="167" t="s">
        <v>88</v>
      </c>
      <c r="AV1183" s="13" t="s">
        <v>183</v>
      </c>
      <c r="AW1183" s="13" t="s">
        <v>31</v>
      </c>
      <c r="AX1183" s="13" t="s">
        <v>82</v>
      </c>
      <c r="AY1183" s="167" t="s">
        <v>177</v>
      </c>
    </row>
    <row r="1184" spans="2:65" s="1" customFormat="1" ht="45" customHeight="1">
      <c r="B1184" s="143"/>
      <c r="C1184" s="144" t="s">
        <v>1348</v>
      </c>
      <c r="D1184" s="144" t="s">
        <v>179</v>
      </c>
      <c r="E1184" s="145" t="s">
        <v>1349</v>
      </c>
      <c r="F1184" s="146" t="s">
        <v>1350</v>
      </c>
      <c r="G1184" s="147" t="s">
        <v>260</v>
      </c>
      <c r="H1184" s="148">
        <v>1</v>
      </c>
      <c r="I1184" s="149"/>
      <c r="J1184" s="150">
        <f>ROUND(I1184*H1184,2)</f>
        <v>0</v>
      </c>
      <c r="K1184" s="151"/>
      <c r="L1184" s="32"/>
      <c r="M1184" s="152" t="s">
        <v>1</v>
      </c>
      <c r="N1184" s="153" t="s">
        <v>41</v>
      </c>
      <c r="P1184" s="154">
        <f>O1184*H1184</f>
        <v>0</v>
      </c>
      <c r="Q1184" s="154">
        <v>0</v>
      </c>
      <c r="R1184" s="154">
        <f>Q1184*H1184</f>
        <v>0</v>
      </c>
      <c r="S1184" s="154">
        <v>0</v>
      </c>
      <c r="T1184" s="155">
        <f>S1184*H1184</f>
        <v>0</v>
      </c>
      <c r="AR1184" s="156" t="s">
        <v>183</v>
      </c>
      <c r="AT1184" s="156" t="s">
        <v>179</v>
      </c>
      <c r="AU1184" s="156" t="s">
        <v>88</v>
      </c>
      <c r="AY1184" s="17" t="s">
        <v>177</v>
      </c>
      <c r="BE1184" s="157">
        <f>IF(N1184="základná",J1184,0)</f>
        <v>0</v>
      </c>
      <c r="BF1184" s="157">
        <f>IF(N1184="znížená",J1184,0)</f>
        <v>0</v>
      </c>
      <c r="BG1184" s="157">
        <f>IF(N1184="zákl. prenesená",J1184,0)</f>
        <v>0</v>
      </c>
      <c r="BH1184" s="157">
        <f>IF(N1184="zníž. prenesená",J1184,0)</f>
        <v>0</v>
      </c>
      <c r="BI1184" s="157">
        <f>IF(N1184="nulová",J1184,0)</f>
        <v>0</v>
      </c>
      <c r="BJ1184" s="17" t="s">
        <v>88</v>
      </c>
      <c r="BK1184" s="157">
        <f>ROUND(I1184*H1184,2)</f>
        <v>0</v>
      </c>
      <c r="BL1184" s="17" t="s">
        <v>183</v>
      </c>
      <c r="BM1184" s="156" t="s">
        <v>1351</v>
      </c>
    </row>
    <row r="1185" spans="2:65" s="12" customFormat="1">
      <c r="B1185" s="158"/>
      <c r="D1185" s="159" t="s">
        <v>184</v>
      </c>
      <c r="E1185" s="160" t="s">
        <v>1</v>
      </c>
      <c r="F1185" s="161" t="s">
        <v>1347</v>
      </c>
      <c r="H1185" s="162">
        <v>1</v>
      </c>
      <c r="I1185" s="163"/>
      <c r="L1185" s="158"/>
      <c r="M1185" s="164"/>
      <c r="T1185" s="165"/>
      <c r="AT1185" s="160" t="s">
        <v>184</v>
      </c>
      <c r="AU1185" s="160" t="s">
        <v>88</v>
      </c>
      <c r="AV1185" s="12" t="s">
        <v>88</v>
      </c>
      <c r="AW1185" s="12" t="s">
        <v>31</v>
      </c>
      <c r="AX1185" s="12" t="s">
        <v>75</v>
      </c>
      <c r="AY1185" s="160" t="s">
        <v>177</v>
      </c>
    </row>
    <row r="1186" spans="2:65" s="15" customFormat="1">
      <c r="B1186" s="180"/>
      <c r="D1186" s="159" t="s">
        <v>184</v>
      </c>
      <c r="E1186" s="181" t="s">
        <v>1</v>
      </c>
      <c r="F1186" s="182" t="s">
        <v>931</v>
      </c>
      <c r="H1186" s="181" t="s">
        <v>1</v>
      </c>
      <c r="I1186" s="183"/>
      <c r="L1186" s="180"/>
      <c r="M1186" s="184"/>
      <c r="T1186" s="185"/>
      <c r="AT1186" s="181" t="s">
        <v>184</v>
      </c>
      <c r="AU1186" s="181" t="s">
        <v>88</v>
      </c>
      <c r="AV1186" s="15" t="s">
        <v>82</v>
      </c>
      <c r="AW1186" s="15" t="s">
        <v>31</v>
      </c>
      <c r="AX1186" s="15" t="s">
        <v>75</v>
      </c>
      <c r="AY1186" s="181" t="s">
        <v>177</v>
      </c>
    </row>
    <row r="1187" spans="2:65" s="13" customFormat="1">
      <c r="B1187" s="166"/>
      <c r="D1187" s="159" t="s">
        <v>184</v>
      </c>
      <c r="E1187" s="167" t="s">
        <v>1</v>
      </c>
      <c r="F1187" s="168" t="s">
        <v>186</v>
      </c>
      <c r="H1187" s="169">
        <v>1</v>
      </c>
      <c r="I1187" s="170"/>
      <c r="L1187" s="166"/>
      <c r="M1187" s="171"/>
      <c r="T1187" s="172"/>
      <c r="AT1187" s="167" t="s">
        <v>184</v>
      </c>
      <c r="AU1187" s="167" t="s">
        <v>88</v>
      </c>
      <c r="AV1187" s="13" t="s">
        <v>183</v>
      </c>
      <c r="AW1187" s="13" t="s">
        <v>31</v>
      </c>
      <c r="AX1187" s="13" t="s">
        <v>82</v>
      </c>
      <c r="AY1187" s="167" t="s">
        <v>177</v>
      </c>
    </row>
    <row r="1188" spans="2:65" s="1" customFormat="1" ht="38.700000000000003" customHeight="1">
      <c r="B1188" s="143"/>
      <c r="C1188" s="144" t="s">
        <v>841</v>
      </c>
      <c r="D1188" s="144" t="s">
        <v>179</v>
      </c>
      <c r="E1188" s="145" t="s">
        <v>1352</v>
      </c>
      <c r="F1188" s="146" t="s">
        <v>1353</v>
      </c>
      <c r="G1188" s="147" t="s">
        <v>260</v>
      </c>
      <c r="H1188" s="148">
        <v>1</v>
      </c>
      <c r="I1188" s="149"/>
      <c r="J1188" s="150">
        <f>ROUND(I1188*H1188,2)</f>
        <v>0</v>
      </c>
      <c r="K1188" s="151"/>
      <c r="L1188" s="32"/>
      <c r="M1188" s="152" t="s">
        <v>1</v>
      </c>
      <c r="N1188" s="153" t="s">
        <v>41</v>
      </c>
      <c r="P1188" s="154">
        <f>O1188*H1188</f>
        <v>0</v>
      </c>
      <c r="Q1188" s="154">
        <v>0</v>
      </c>
      <c r="R1188" s="154">
        <f>Q1188*H1188</f>
        <v>0</v>
      </c>
      <c r="S1188" s="154">
        <v>0</v>
      </c>
      <c r="T1188" s="155">
        <f>S1188*H1188</f>
        <v>0</v>
      </c>
      <c r="AR1188" s="156" t="s">
        <v>183</v>
      </c>
      <c r="AT1188" s="156" t="s">
        <v>179</v>
      </c>
      <c r="AU1188" s="156" t="s">
        <v>88</v>
      </c>
      <c r="AY1188" s="17" t="s">
        <v>177</v>
      </c>
      <c r="BE1188" s="157">
        <f>IF(N1188="základná",J1188,0)</f>
        <v>0</v>
      </c>
      <c r="BF1188" s="157">
        <f>IF(N1188="znížená",J1188,0)</f>
        <v>0</v>
      </c>
      <c r="BG1188" s="157">
        <f>IF(N1188="zákl. prenesená",J1188,0)</f>
        <v>0</v>
      </c>
      <c r="BH1188" s="157">
        <f>IF(N1188="zníž. prenesená",J1188,0)</f>
        <v>0</v>
      </c>
      <c r="BI1188" s="157">
        <f>IF(N1188="nulová",J1188,0)</f>
        <v>0</v>
      </c>
      <c r="BJ1188" s="17" t="s">
        <v>88</v>
      </c>
      <c r="BK1188" s="157">
        <f>ROUND(I1188*H1188,2)</f>
        <v>0</v>
      </c>
      <c r="BL1188" s="17" t="s">
        <v>183</v>
      </c>
      <c r="BM1188" s="156" t="s">
        <v>1354</v>
      </c>
    </row>
    <row r="1189" spans="2:65" s="12" customFormat="1">
      <c r="B1189" s="158"/>
      <c r="D1189" s="159" t="s">
        <v>184</v>
      </c>
      <c r="E1189" s="160" t="s">
        <v>1</v>
      </c>
      <c r="F1189" s="161" t="s">
        <v>1347</v>
      </c>
      <c r="H1189" s="162">
        <v>1</v>
      </c>
      <c r="I1189" s="163"/>
      <c r="L1189" s="158"/>
      <c r="M1189" s="164"/>
      <c r="T1189" s="165"/>
      <c r="AT1189" s="160" t="s">
        <v>184</v>
      </c>
      <c r="AU1189" s="160" t="s">
        <v>88</v>
      </c>
      <c r="AV1189" s="12" t="s">
        <v>88</v>
      </c>
      <c r="AW1189" s="12" t="s">
        <v>31</v>
      </c>
      <c r="AX1189" s="12" t="s">
        <v>75</v>
      </c>
      <c r="AY1189" s="160" t="s">
        <v>177</v>
      </c>
    </row>
    <row r="1190" spans="2:65" s="15" customFormat="1">
      <c r="B1190" s="180"/>
      <c r="D1190" s="159" t="s">
        <v>184</v>
      </c>
      <c r="E1190" s="181" t="s">
        <v>1</v>
      </c>
      <c r="F1190" s="182" t="s">
        <v>931</v>
      </c>
      <c r="H1190" s="181" t="s">
        <v>1</v>
      </c>
      <c r="I1190" s="183"/>
      <c r="L1190" s="180"/>
      <c r="M1190" s="184"/>
      <c r="T1190" s="185"/>
      <c r="AT1190" s="181" t="s">
        <v>184</v>
      </c>
      <c r="AU1190" s="181" t="s">
        <v>88</v>
      </c>
      <c r="AV1190" s="15" t="s">
        <v>82</v>
      </c>
      <c r="AW1190" s="15" t="s">
        <v>31</v>
      </c>
      <c r="AX1190" s="15" t="s">
        <v>75</v>
      </c>
      <c r="AY1190" s="181" t="s">
        <v>177</v>
      </c>
    </row>
    <row r="1191" spans="2:65" s="13" customFormat="1">
      <c r="B1191" s="166"/>
      <c r="D1191" s="159" t="s">
        <v>184</v>
      </c>
      <c r="E1191" s="167" t="s">
        <v>1</v>
      </c>
      <c r="F1191" s="168" t="s">
        <v>186</v>
      </c>
      <c r="H1191" s="169">
        <v>1</v>
      </c>
      <c r="I1191" s="170"/>
      <c r="L1191" s="166"/>
      <c r="M1191" s="171"/>
      <c r="T1191" s="172"/>
      <c r="AT1191" s="167" t="s">
        <v>184</v>
      </c>
      <c r="AU1191" s="167" t="s">
        <v>88</v>
      </c>
      <c r="AV1191" s="13" t="s">
        <v>183</v>
      </c>
      <c r="AW1191" s="13" t="s">
        <v>31</v>
      </c>
      <c r="AX1191" s="13" t="s">
        <v>82</v>
      </c>
      <c r="AY1191" s="167" t="s">
        <v>177</v>
      </c>
    </row>
    <row r="1192" spans="2:65" s="1" customFormat="1" ht="78" customHeight="1">
      <c r="B1192" s="143"/>
      <c r="C1192" s="144" t="s">
        <v>1355</v>
      </c>
      <c r="D1192" s="144" t="s">
        <v>179</v>
      </c>
      <c r="E1192" s="145" t="s">
        <v>1356</v>
      </c>
      <c r="F1192" s="146" t="s">
        <v>1357</v>
      </c>
      <c r="G1192" s="147" t="s">
        <v>260</v>
      </c>
      <c r="H1192" s="148">
        <v>1</v>
      </c>
      <c r="I1192" s="149"/>
      <c r="J1192" s="150">
        <f>ROUND(I1192*H1192,2)</f>
        <v>0</v>
      </c>
      <c r="K1192" s="151"/>
      <c r="L1192" s="32"/>
      <c r="M1192" s="152" t="s">
        <v>1</v>
      </c>
      <c r="N1192" s="153" t="s">
        <v>41</v>
      </c>
      <c r="P1192" s="154">
        <f>O1192*H1192</f>
        <v>0</v>
      </c>
      <c r="Q1192" s="154">
        <v>0</v>
      </c>
      <c r="R1192" s="154">
        <f>Q1192*H1192</f>
        <v>0</v>
      </c>
      <c r="S1192" s="154">
        <v>0</v>
      </c>
      <c r="T1192" s="155">
        <f>S1192*H1192</f>
        <v>0</v>
      </c>
      <c r="AR1192" s="156" t="s">
        <v>183</v>
      </c>
      <c r="AT1192" s="156" t="s">
        <v>179</v>
      </c>
      <c r="AU1192" s="156" t="s">
        <v>88</v>
      </c>
      <c r="AY1192" s="17" t="s">
        <v>177</v>
      </c>
      <c r="BE1192" s="157">
        <f>IF(N1192="základná",J1192,0)</f>
        <v>0</v>
      </c>
      <c r="BF1192" s="157">
        <f>IF(N1192="znížená",J1192,0)</f>
        <v>0</v>
      </c>
      <c r="BG1192" s="157">
        <f>IF(N1192="zákl. prenesená",J1192,0)</f>
        <v>0</v>
      </c>
      <c r="BH1192" s="157">
        <f>IF(N1192="zníž. prenesená",J1192,0)</f>
        <v>0</v>
      </c>
      <c r="BI1192" s="157">
        <f>IF(N1192="nulová",J1192,0)</f>
        <v>0</v>
      </c>
      <c r="BJ1192" s="17" t="s">
        <v>88</v>
      </c>
      <c r="BK1192" s="157">
        <f>ROUND(I1192*H1192,2)</f>
        <v>0</v>
      </c>
      <c r="BL1192" s="17" t="s">
        <v>183</v>
      </c>
      <c r="BM1192" s="156" t="s">
        <v>1358</v>
      </c>
    </row>
    <row r="1193" spans="2:65" s="12" customFormat="1">
      <c r="B1193" s="158"/>
      <c r="D1193" s="159" t="s">
        <v>184</v>
      </c>
      <c r="E1193" s="160" t="s">
        <v>1</v>
      </c>
      <c r="F1193" s="161" t="s">
        <v>1359</v>
      </c>
      <c r="H1193" s="162">
        <v>1</v>
      </c>
      <c r="I1193" s="163"/>
      <c r="L1193" s="158"/>
      <c r="M1193" s="164"/>
      <c r="T1193" s="165"/>
      <c r="AT1193" s="160" t="s">
        <v>184</v>
      </c>
      <c r="AU1193" s="160" t="s">
        <v>88</v>
      </c>
      <c r="AV1193" s="12" t="s">
        <v>88</v>
      </c>
      <c r="AW1193" s="12" t="s">
        <v>31</v>
      </c>
      <c r="AX1193" s="12" t="s">
        <v>75</v>
      </c>
      <c r="AY1193" s="160" t="s">
        <v>177</v>
      </c>
    </row>
    <row r="1194" spans="2:65" s="15" customFormat="1">
      <c r="B1194" s="180"/>
      <c r="D1194" s="159" t="s">
        <v>184</v>
      </c>
      <c r="E1194" s="181" t="s">
        <v>1</v>
      </c>
      <c r="F1194" s="182" t="s">
        <v>931</v>
      </c>
      <c r="H1194" s="181" t="s">
        <v>1</v>
      </c>
      <c r="I1194" s="183"/>
      <c r="L1194" s="180"/>
      <c r="M1194" s="184"/>
      <c r="T1194" s="185"/>
      <c r="AT1194" s="181" t="s">
        <v>184</v>
      </c>
      <c r="AU1194" s="181" t="s">
        <v>88</v>
      </c>
      <c r="AV1194" s="15" t="s">
        <v>82</v>
      </c>
      <c r="AW1194" s="15" t="s">
        <v>31</v>
      </c>
      <c r="AX1194" s="15" t="s">
        <v>75</v>
      </c>
      <c r="AY1194" s="181" t="s">
        <v>177</v>
      </c>
    </row>
    <row r="1195" spans="2:65" s="13" customFormat="1">
      <c r="B1195" s="166"/>
      <c r="D1195" s="159" t="s">
        <v>184</v>
      </c>
      <c r="E1195" s="167" t="s">
        <v>1</v>
      </c>
      <c r="F1195" s="168" t="s">
        <v>186</v>
      </c>
      <c r="H1195" s="169">
        <v>1</v>
      </c>
      <c r="I1195" s="170"/>
      <c r="L1195" s="166"/>
      <c r="M1195" s="171"/>
      <c r="T1195" s="172"/>
      <c r="AT1195" s="167" t="s">
        <v>184</v>
      </c>
      <c r="AU1195" s="167" t="s">
        <v>88</v>
      </c>
      <c r="AV1195" s="13" t="s">
        <v>183</v>
      </c>
      <c r="AW1195" s="13" t="s">
        <v>31</v>
      </c>
      <c r="AX1195" s="13" t="s">
        <v>82</v>
      </c>
      <c r="AY1195" s="167" t="s">
        <v>177</v>
      </c>
    </row>
    <row r="1196" spans="2:65" s="1" customFormat="1" ht="33" customHeight="1">
      <c r="B1196" s="143"/>
      <c r="C1196" s="144" t="s">
        <v>845</v>
      </c>
      <c r="D1196" s="144" t="s">
        <v>179</v>
      </c>
      <c r="E1196" s="145" t="s">
        <v>1360</v>
      </c>
      <c r="F1196" s="146" t="s">
        <v>1361</v>
      </c>
      <c r="G1196" s="147" t="s">
        <v>260</v>
      </c>
      <c r="H1196" s="148">
        <v>1</v>
      </c>
      <c r="I1196" s="149"/>
      <c r="J1196" s="150">
        <f>ROUND(I1196*H1196,2)</f>
        <v>0</v>
      </c>
      <c r="K1196" s="151"/>
      <c r="L1196" s="32"/>
      <c r="M1196" s="152" t="s">
        <v>1</v>
      </c>
      <c r="N1196" s="153" t="s">
        <v>41</v>
      </c>
      <c r="P1196" s="154">
        <f>O1196*H1196</f>
        <v>0</v>
      </c>
      <c r="Q1196" s="154">
        <v>0</v>
      </c>
      <c r="R1196" s="154">
        <f>Q1196*H1196</f>
        <v>0</v>
      </c>
      <c r="S1196" s="154">
        <v>0</v>
      </c>
      <c r="T1196" s="155">
        <f>S1196*H1196</f>
        <v>0</v>
      </c>
      <c r="AR1196" s="156" t="s">
        <v>183</v>
      </c>
      <c r="AT1196" s="156" t="s">
        <v>179</v>
      </c>
      <c r="AU1196" s="156" t="s">
        <v>88</v>
      </c>
      <c r="AY1196" s="17" t="s">
        <v>177</v>
      </c>
      <c r="BE1196" s="157">
        <f>IF(N1196="základná",J1196,0)</f>
        <v>0</v>
      </c>
      <c r="BF1196" s="157">
        <f>IF(N1196="znížená",J1196,0)</f>
        <v>0</v>
      </c>
      <c r="BG1196" s="157">
        <f>IF(N1196="zákl. prenesená",J1196,0)</f>
        <v>0</v>
      </c>
      <c r="BH1196" s="157">
        <f>IF(N1196="zníž. prenesená",J1196,0)</f>
        <v>0</v>
      </c>
      <c r="BI1196" s="157">
        <f>IF(N1196="nulová",J1196,0)</f>
        <v>0</v>
      </c>
      <c r="BJ1196" s="17" t="s">
        <v>88</v>
      </c>
      <c r="BK1196" s="157">
        <f>ROUND(I1196*H1196,2)</f>
        <v>0</v>
      </c>
      <c r="BL1196" s="17" t="s">
        <v>183</v>
      </c>
      <c r="BM1196" s="156" t="s">
        <v>1362</v>
      </c>
    </row>
    <row r="1197" spans="2:65" s="12" customFormat="1">
      <c r="B1197" s="158"/>
      <c r="D1197" s="159" t="s">
        <v>184</v>
      </c>
      <c r="E1197" s="160" t="s">
        <v>1</v>
      </c>
      <c r="F1197" s="161" t="s">
        <v>1359</v>
      </c>
      <c r="H1197" s="162">
        <v>1</v>
      </c>
      <c r="I1197" s="163"/>
      <c r="L1197" s="158"/>
      <c r="M1197" s="164"/>
      <c r="T1197" s="165"/>
      <c r="AT1197" s="160" t="s">
        <v>184</v>
      </c>
      <c r="AU1197" s="160" t="s">
        <v>88</v>
      </c>
      <c r="AV1197" s="12" t="s">
        <v>88</v>
      </c>
      <c r="AW1197" s="12" t="s">
        <v>31</v>
      </c>
      <c r="AX1197" s="12" t="s">
        <v>75</v>
      </c>
      <c r="AY1197" s="160" t="s">
        <v>177</v>
      </c>
    </row>
    <row r="1198" spans="2:65" s="15" customFormat="1">
      <c r="B1198" s="180"/>
      <c r="D1198" s="159" t="s">
        <v>184</v>
      </c>
      <c r="E1198" s="181" t="s">
        <v>1</v>
      </c>
      <c r="F1198" s="182" t="s">
        <v>931</v>
      </c>
      <c r="H1198" s="181" t="s">
        <v>1</v>
      </c>
      <c r="I1198" s="183"/>
      <c r="L1198" s="180"/>
      <c r="M1198" s="184"/>
      <c r="T1198" s="185"/>
      <c r="AT1198" s="181" t="s">
        <v>184</v>
      </c>
      <c r="AU1198" s="181" t="s">
        <v>88</v>
      </c>
      <c r="AV1198" s="15" t="s">
        <v>82</v>
      </c>
      <c r="AW1198" s="15" t="s">
        <v>31</v>
      </c>
      <c r="AX1198" s="15" t="s">
        <v>75</v>
      </c>
      <c r="AY1198" s="181" t="s">
        <v>177</v>
      </c>
    </row>
    <row r="1199" spans="2:65" s="13" customFormat="1">
      <c r="B1199" s="166"/>
      <c r="D1199" s="159" t="s">
        <v>184</v>
      </c>
      <c r="E1199" s="167" t="s">
        <v>1</v>
      </c>
      <c r="F1199" s="168" t="s">
        <v>186</v>
      </c>
      <c r="H1199" s="169">
        <v>1</v>
      </c>
      <c r="I1199" s="170"/>
      <c r="L1199" s="166"/>
      <c r="M1199" s="171"/>
      <c r="T1199" s="172"/>
      <c r="AT1199" s="167" t="s">
        <v>184</v>
      </c>
      <c r="AU1199" s="167" t="s">
        <v>88</v>
      </c>
      <c r="AV1199" s="13" t="s">
        <v>183</v>
      </c>
      <c r="AW1199" s="13" t="s">
        <v>31</v>
      </c>
      <c r="AX1199" s="13" t="s">
        <v>82</v>
      </c>
      <c r="AY1199" s="167" t="s">
        <v>177</v>
      </c>
    </row>
    <row r="1200" spans="2:65" s="1" customFormat="1" ht="24.15" customHeight="1">
      <c r="B1200" s="143"/>
      <c r="C1200" s="144" t="s">
        <v>1363</v>
      </c>
      <c r="D1200" s="144" t="s">
        <v>179</v>
      </c>
      <c r="E1200" s="145" t="s">
        <v>1364</v>
      </c>
      <c r="F1200" s="146" t="s">
        <v>1365</v>
      </c>
      <c r="G1200" s="147" t="s">
        <v>260</v>
      </c>
      <c r="H1200" s="148">
        <v>1</v>
      </c>
      <c r="I1200" s="149"/>
      <c r="J1200" s="150">
        <f>ROUND(I1200*H1200,2)</f>
        <v>0</v>
      </c>
      <c r="K1200" s="151"/>
      <c r="L1200" s="32"/>
      <c r="M1200" s="152" t="s">
        <v>1</v>
      </c>
      <c r="N1200" s="153" t="s">
        <v>41</v>
      </c>
      <c r="P1200" s="154">
        <f>O1200*H1200</f>
        <v>0</v>
      </c>
      <c r="Q1200" s="154">
        <v>0</v>
      </c>
      <c r="R1200" s="154">
        <f>Q1200*H1200</f>
        <v>0</v>
      </c>
      <c r="S1200" s="154">
        <v>0</v>
      </c>
      <c r="T1200" s="155">
        <f>S1200*H1200</f>
        <v>0</v>
      </c>
      <c r="AR1200" s="156" t="s">
        <v>183</v>
      </c>
      <c r="AT1200" s="156" t="s">
        <v>179</v>
      </c>
      <c r="AU1200" s="156" t="s">
        <v>88</v>
      </c>
      <c r="AY1200" s="17" t="s">
        <v>177</v>
      </c>
      <c r="BE1200" s="157">
        <f>IF(N1200="základná",J1200,0)</f>
        <v>0</v>
      </c>
      <c r="BF1200" s="157">
        <f>IF(N1200="znížená",J1200,0)</f>
        <v>0</v>
      </c>
      <c r="BG1200" s="157">
        <f>IF(N1200="zákl. prenesená",J1200,0)</f>
        <v>0</v>
      </c>
      <c r="BH1200" s="157">
        <f>IF(N1200="zníž. prenesená",J1200,0)</f>
        <v>0</v>
      </c>
      <c r="BI1200" s="157">
        <f>IF(N1200="nulová",J1200,0)</f>
        <v>0</v>
      </c>
      <c r="BJ1200" s="17" t="s">
        <v>88</v>
      </c>
      <c r="BK1200" s="157">
        <f>ROUND(I1200*H1200,2)</f>
        <v>0</v>
      </c>
      <c r="BL1200" s="17" t="s">
        <v>183</v>
      </c>
      <c r="BM1200" s="156" t="s">
        <v>1366</v>
      </c>
    </row>
    <row r="1201" spans="2:65" s="12" customFormat="1">
      <c r="B1201" s="158"/>
      <c r="D1201" s="159" t="s">
        <v>184</v>
      </c>
      <c r="E1201" s="160" t="s">
        <v>1</v>
      </c>
      <c r="F1201" s="161" t="s">
        <v>1359</v>
      </c>
      <c r="H1201" s="162">
        <v>1</v>
      </c>
      <c r="I1201" s="163"/>
      <c r="L1201" s="158"/>
      <c r="M1201" s="164"/>
      <c r="T1201" s="165"/>
      <c r="AT1201" s="160" t="s">
        <v>184</v>
      </c>
      <c r="AU1201" s="160" t="s">
        <v>88</v>
      </c>
      <c r="AV1201" s="12" t="s">
        <v>88</v>
      </c>
      <c r="AW1201" s="12" t="s">
        <v>31</v>
      </c>
      <c r="AX1201" s="12" t="s">
        <v>75</v>
      </c>
      <c r="AY1201" s="160" t="s">
        <v>177</v>
      </c>
    </row>
    <row r="1202" spans="2:65" s="15" customFormat="1">
      <c r="B1202" s="180"/>
      <c r="D1202" s="159" t="s">
        <v>184</v>
      </c>
      <c r="E1202" s="181" t="s">
        <v>1</v>
      </c>
      <c r="F1202" s="182" t="s">
        <v>931</v>
      </c>
      <c r="H1202" s="181" t="s">
        <v>1</v>
      </c>
      <c r="I1202" s="183"/>
      <c r="L1202" s="180"/>
      <c r="M1202" s="184"/>
      <c r="T1202" s="185"/>
      <c r="AT1202" s="181" t="s">
        <v>184</v>
      </c>
      <c r="AU1202" s="181" t="s">
        <v>88</v>
      </c>
      <c r="AV1202" s="15" t="s">
        <v>82</v>
      </c>
      <c r="AW1202" s="15" t="s">
        <v>31</v>
      </c>
      <c r="AX1202" s="15" t="s">
        <v>75</v>
      </c>
      <c r="AY1202" s="181" t="s">
        <v>177</v>
      </c>
    </row>
    <row r="1203" spans="2:65" s="13" customFormat="1">
      <c r="B1203" s="166"/>
      <c r="D1203" s="159" t="s">
        <v>184</v>
      </c>
      <c r="E1203" s="167" t="s">
        <v>1</v>
      </c>
      <c r="F1203" s="168" t="s">
        <v>186</v>
      </c>
      <c r="H1203" s="169">
        <v>1</v>
      </c>
      <c r="I1203" s="170"/>
      <c r="L1203" s="166"/>
      <c r="M1203" s="171"/>
      <c r="T1203" s="172"/>
      <c r="AT1203" s="167" t="s">
        <v>184</v>
      </c>
      <c r="AU1203" s="167" t="s">
        <v>88</v>
      </c>
      <c r="AV1203" s="13" t="s">
        <v>183</v>
      </c>
      <c r="AW1203" s="13" t="s">
        <v>31</v>
      </c>
      <c r="AX1203" s="13" t="s">
        <v>82</v>
      </c>
      <c r="AY1203" s="167" t="s">
        <v>177</v>
      </c>
    </row>
    <row r="1204" spans="2:65" s="1" customFormat="1" ht="24.15" customHeight="1">
      <c r="B1204" s="143"/>
      <c r="C1204" s="144" t="s">
        <v>850</v>
      </c>
      <c r="D1204" s="144" t="s">
        <v>179</v>
      </c>
      <c r="E1204" s="145" t="s">
        <v>1367</v>
      </c>
      <c r="F1204" s="146" t="s">
        <v>1368</v>
      </c>
      <c r="G1204" s="147" t="s">
        <v>260</v>
      </c>
      <c r="H1204" s="148">
        <v>1</v>
      </c>
      <c r="I1204" s="149"/>
      <c r="J1204" s="150">
        <f>ROUND(I1204*H1204,2)</f>
        <v>0</v>
      </c>
      <c r="K1204" s="151"/>
      <c r="L1204" s="32"/>
      <c r="M1204" s="152" t="s">
        <v>1</v>
      </c>
      <c r="N1204" s="153" t="s">
        <v>41</v>
      </c>
      <c r="P1204" s="154">
        <f>O1204*H1204</f>
        <v>0</v>
      </c>
      <c r="Q1204" s="154">
        <v>0</v>
      </c>
      <c r="R1204" s="154">
        <f>Q1204*H1204</f>
        <v>0</v>
      </c>
      <c r="S1204" s="154">
        <v>0</v>
      </c>
      <c r="T1204" s="155">
        <f>S1204*H1204</f>
        <v>0</v>
      </c>
      <c r="AR1204" s="156" t="s">
        <v>183</v>
      </c>
      <c r="AT1204" s="156" t="s">
        <v>179</v>
      </c>
      <c r="AU1204" s="156" t="s">
        <v>88</v>
      </c>
      <c r="AY1204" s="17" t="s">
        <v>177</v>
      </c>
      <c r="BE1204" s="157">
        <f>IF(N1204="základná",J1204,0)</f>
        <v>0</v>
      </c>
      <c r="BF1204" s="157">
        <f>IF(N1204="znížená",J1204,0)</f>
        <v>0</v>
      </c>
      <c r="BG1204" s="157">
        <f>IF(N1204="zákl. prenesená",J1204,0)</f>
        <v>0</v>
      </c>
      <c r="BH1204" s="157">
        <f>IF(N1204="zníž. prenesená",J1204,0)</f>
        <v>0</v>
      </c>
      <c r="BI1204" s="157">
        <f>IF(N1204="nulová",J1204,0)</f>
        <v>0</v>
      </c>
      <c r="BJ1204" s="17" t="s">
        <v>88</v>
      </c>
      <c r="BK1204" s="157">
        <f>ROUND(I1204*H1204,2)</f>
        <v>0</v>
      </c>
      <c r="BL1204" s="17" t="s">
        <v>183</v>
      </c>
      <c r="BM1204" s="156" t="s">
        <v>1369</v>
      </c>
    </row>
    <row r="1205" spans="2:65" s="12" customFormat="1">
      <c r="B1205" s="158"/>
      <c r="D1205" s="159" t="s">
        <v>184</v>
      </c>
      <c r="E1205" s="160" t="s">
        <v>1</v>
      </c>
      <c r="F1205" s="161" t="s">
        <v>1359</v>
      </c>
      <c r="H1205" s="162">
        <v>1</v>
      </c>
      <c r="I1205" s="163"/>
      <c r="L1205" s="158"/>
      <c r="M1205" s="164"/>
      <c r="T1205" s="165"/>
      <c r="AT1205" s="160" t="s">
        <v>184</v>
      </c>
      <c r="AU1205" s="160" t="s">
        <v>88</v>
      </c>
      <c r="AV1205" s="12" t="s">
        <v>88</v>
      </c>
      <c r="AW1205" s="12" t="s">
        <v>31</v>
      </c>
      <c r="AX1205" s="12" t="s">
        <v>75</v>
      </c>
      <c r="AY1205" s="160" t="s">
        <v>177</v>
      </c>
    </row>
    <row r="1206" spans="2:65" s="15" customFormat="1">
      <c r="B1206" s="180"/>
      <c r="D1206" s="159" t="s">
        <v>184</v>
      </c>
      <c r="E1206" s="181" t="s">
        <v>1</v>
      </c>
      <c r="F1206" s="182" t="s">
        <v>931</v>
      </c>
      <c r="H1206" s="181" t="s">
        <v>1</v>
      </c>
      <c r="I1206" s="183"/>
      <c r="L1206" s="180"/>
      <c r="M1206" s="184"/>
      <c r="T1206" s="185"/>
      <c r="AT1206" s="181" t="s">
        <v>184</v>
      </c>
      <c r="AU1206" s="181" t="s">
        <v>88</v>
      </c>
      <c r="AV1206" s="15" t="s">
        <v>82</v>
      </c>
      <c r="AW1206" s="15" t="s">
        <v>31</v>
      </c>
      <c r="AX1206" s="15" t="s">
        <v>75</v>
      </c>
      <c r="AY1206" s="181" t="s">
        <v>177</v>
      </c>
    </row>
    <row r="1207" spans="2:65" s="13" customFormat="1">
      <c r="B1207" s="166"/>
      <c r="D1207" s="159" t="s">
        <v>184</v>
      </c>
      <c r="E1207" s="167" t="s">
        <v>1</v>
      </c>
      <c r="F1207" s="168" t="s">
        <v>186</v>
      </c>
      <c r="H1207" s="169">
        <v>1</v>
      </c>
      <c r="I1207" s="170"/>
      <c r="L1207" s="166"/>
      <c r="M1207" s="171"/>
      <c r="T1207" s="172"/>
      <c r="AT1207" s="167" t="s">
        <v>184</v>
      </c>
      <c r="AU1207" s="167" t="s">
        <v>88</v>
      </c>
      <c r="AV1207" s="13" t="s">
        <v>183</v>
      </c>
      <c r="AW1207" s="13" t="s">
        <v>31</v>
      </c>
      <c r="AX1207" s="13" t="s">
        <v>82</v>
      </c>
      <c r="AY1207" s="167" t="s">
        <v>177</v>
      </c>
    </row>
    <row r="1208" spans="2:65" s="1" customFormat="1" ht="66.75" customHeight="1">
      <c r="B1208" s="143"/>
      <c r="C1208" s="144" t="s">
        <v>1370</v>
      </c>
      <c r="D1208" s="144" t="s">
        <v>179</v>
      </c>
      <c r="E1208" s="145" t="s">
        <v>1371</v>
      </c>
      <c r="F1208" s="146" t="s">
        <v>1372</v>
      </c>
      <c r="G1208" s="147" t="s">
        <v>260</v>
      </c>
      <c r="H1208" s="148">
        <v>1</v>
      </c>
      <c r="I1208" s="149"/>
      <c r="J1208" s="150">
        <f>ROUND(I1208*H1208,2)</f>
        <v>0</v>
      </c>
      <c r="K1208" s="151"/>
      <c r="L1208" s="32"/>
      <c r="M1208" s="152" t="s">
        <v>1</v>
      </c>
      <c r="N1208" s="153" t="s">
        <v>41</v>
      </c>
      <c r="P1208" s="154">
        <f>O1208*H1208</f>
        <v>0</v>
      </c>
      <c r="Q1208" s="154">
        <v>0</v>
      </c>
      <c r="R1208" s="154">
        <f>Q1208*H1208</f>
        <v>0</v>
      </c>
      <c r="S1208" s="154">
        <v>0</v>
      </c>
      <c r="T1208" s="155">
        <f>S1208*H1208</f>
        <v>0</v>
      </c>
      <c r="AR1208" s="156" t="s">
        <v>183</v>
      </c>
      <c r="AT1208" s="156" t="s">
        <v>179</v>
      </c>
      <c r="AU1208" s="156" t="s">
        <v>88</v>
      </c>
      <c r="AY1208" s="17" t="s">
        <v>177</v>
      </c>
      <c r="BE1208" s="157">
        <f>IF(N1208="základná",J1208,0)</f>
        <v>0</v>
      </c>
      <c r="BF1208" s="157">
        <f>IF(N1208="znížená",J1208,0)</f>
        <v>0</v>
      </c>
      <c r="BG1208" s="157">
        <f>IF(N1208="zákl. prenesená",J1208,0)</f>
        <v>0</v>
      </c>
      <c r="BH1208" s="157">
        <f>IF(N1208="zníž. prenesená",J1208,0)</f>
        <v>0</v>
      </c>
      <c r="BI1208" s="157">
        <f>IF(N1208="nulová",J1208,0)</f>
        <v>0</v>
      </c>
      <c r="BJ1208" s="17" t="s">
        <v>88</v>
      </c>
      <c r="BK1208" s="157">
        <f>ROUND(I1208*H1208,2)</f>
        <v>0</v>
      </c>
      <c r="BL1208" s="17" t="s">
        <v>183</v>
      </c>
      <c r="BM1208" s="156" t="s">
        <v>1373</v>
      </c>
    </row>
    <row r="1209" spans="2:65" s="12" customFormat="1">
      <c r="B1209" s="158"/>
      <c r="D1209" s="159" t="s">
        <v>184</v>
      </c>
      <c r="E1209" s="160" t="s">
        <v>1</v>
      </c>
      <c r="F1209" s="161" t="s">
        <v>1374</v>
      </c>
      <c r="H1209" s="162">
        <v>1</v>
      </c>
      <c r="I1209" s="163"/>
      <c r="L1209" s="158"/>
      <c r="M1209" s="164"/>
      <c r="T1209" s="165"/>
      <c r="AT1209" s="160" t="s">
        <v>184</v>
      </c>
      <c r="AU1209" s="160" t="s">
        <v>88</v>
      </c>
      <c r="AV1209" s="12" t="s">
        <v>88</v>
      </c>
      <c r="AW1209" s="12" t="s">
        <v>31</v>
      </c>
      <c r="AX1209" s="12" t="s">
        <v>75</v>
      </c>
      <c r="AY1209" s="160" t="s">
        <v>177</v>
      </c>
    </row>
    <row r="1210" spans="2:65" s="15" customFormat="1">
      <c r="B1210" s="180"/>
      <c r="D1210" s="159" t="s">
        <v>184</v>
      </c>
      <c r="E1210" s="181" t="s">
        <v>1</v>
      </c>
      <c r="F1210" s="182" t="s">
        <v>931</v>
      </c>
      <c r="H1210" s="181" t="s">
        <v>1</v>
      </c>
      <c r="I1210" s="183"/>
      <c r="L1210" s="180"/>
      <c r="M1210" s="184"/>
      <c r="T1210" s="185"/>
      <c r="AT1210" s="181" t="s">
        <v>184</v>
      </c>
      <c r="AU1210" s="181" t="s">
        <v>88</v>
      </c>
      <c r="AV1210" s="15" t="s">
        <v>82</v>
      </c>
      <c r="AW1210" s="15" t="s">
        <v>31</v>
      </c>
      <c r="AX1210" s="15" t="s">
        <v>75</v>
      </c>
      <c r="AY1210" s="181" t="s">
        <v>177</v>
      </c>
    </row>
    <row r="1211" spans="2:65" s="13" customFormat="1">
      <c r="B1211" s="166"/>
      <c r="D1211" s="159" t="s">
        <v>184</v>
      </c>
      <c r="E1211" s="167" t="s">
        <v>1</v>
      </c>
      <c r="F1211" s="168" t="s">
        <v>186</v>
      </c>
      <c r="H1211" s="169">
        <v>1</v>
      </c>
      <c r="I1211" s="170"/>
      <c r="L1211" s="166"/>
      <c r="M1211" s="171"/>
      <c r="T1211" s="172"/>
      <c r="AT1211" s="167" t="s">
        <v>184</v>
      </c>
      <c r="AU1211" s="167" t="s">
        <v>88</v>
      </c>
      <c r="AV1211" s="13" t="s">
        <v>183</v>
      </c>
      <c r="AW1211" s="13" t="s">
        <v>31</v>
      </c>
      <c r="AX1211" s="13" t="s">
        <v>82</v>
      </c>
      <c r="AY1211" s="167" t="s">
        <v>177</v>
      </c>
    </row>
    <row r="1212" spans="2:65" s="1" customFormat="1" ht="66.75" customHeight="1">
      <c r="B1212" s="143"/>
      <c r="C1212" s="144" t="s">
        <v>854</v>
      </c>
      <c r="D1212" s="144" t="s">
        <v>179</v>
      </c>
      <c r="E1212" s="145" t="s">
        <v>1375</v>
      </c>
      <c r="F1212" s="146" t="s">
        <v>1376</v>
      </c>
      <c r="G1212" s="147" t="s">
        <v>260</v>
      </c>
      <c r="H1212" s="148">
        <v>1</v>
      </c>
      <c r="I1212" s="149"/>
      <c r="J1212" s="150">
        <f>ROUND(I1212*H1212,2)</f>
        <v>0</v>
      </c>
      <c r="K1212" s="151"/>
      <c r="L1212" s="32"/>
      <c r="M1212" s="152" t="s">
        <v>1</v>
      </c>
      <c r="N1212" s="153" t="s">
        <v>41</v>
      </c>
      <c r="P1212" s="154">
        <f>O1212*H1212</f>
        <v>0</v>
      </c>
      <c r="Q1212" s="154">
        <v>0</v>
      </c>
      <c r="R1212" s="154">
        <f>Q1212*H1212</f>
        <v>0</v>
      </c>
      <c r="S1212" s="154">
        <v>0</v>
      </c>
      <c r="T1212" s="155">
        <f>S1212*H1212</f>
        <v>0</v>
      </c>
      <c r="AR1212" s="156" t="s">
        <v>183</v>
      </c>
      <c r="AT1212" s="156" t="s">
        <v>179</v>
      </c>
      <c r="AU1212" s="156" t="s">
        <v>88</v>
      </c>
      <c r="AY1212" s="17" t="s">
        <v>177</v>
      </c>
      <c r="BE1212" s="157">
        <f>IF(N1212="základná",J1212,0)</f>
        <v>0</v>
      </c>
      <c r="BF1212" s="157">
        <f>IF(N1212="znížená",J1212,0)</f>
        <v>0</v>
      </c>
      <c r="BG1212" s="157">
        <f>IF(N1212="zákl. prenesená",J1212,0)</f>
        <v>0</v>
      </c>
      <c r="BH1212" s="157">
        <f>IF(N1212="zníž. prenesená",J1212,0)</f>
        <v>0</v>
      </c>
      <c r="BI1212" s="157">
        <f>IF(N1212="nulová",J1212,0)</f>
        <v>0</v>
      </c>
      <c r="BJ1212" s="17" t="s">
        <v>88</v>
      </c>
      <c r="BK1212" s="157">
        <f>ROUND(I1212*H1212,2)</f>
        <v>0</v>
      </c>
      <c r="BL1212" s="17" t="s">
        <v>183</v>
      </c>
      <c r="BM1212" s="156" t="s">
        <v>1377</v>
      </c>
    </row>
    <row r="1213" spans="2:65" s="12" customFormat="1">
      <c r="B1213" s="158"/>
      <c r="D1213" s="159" t="s">
        <v>184</v>
      </c>
      <c r="E1213" s="160" t="s">
        <v>1</v>
      </c>
      <c r="F1213" s="161" t="s">
        <v>1374</v>
      </c>
      <c r="H1213" s="162">
        <v>1</v>
      </c>
      <c r="I1213" s="163"/>
      <c r="L1213" s="158"/>
      <c r="M1213" s="164"/>
      <c r="T1213" s="165"/>
      <c r="AT1213" s="160" t="s">
        <v>184</v>
      </c>
      <c r="AU1213" s="160" t="s">
        <v>88</v>
      </c>
      <c r="AV1213" s="12" t="s">
        <v>88</v>
      </c>
      <c r="AW1213" s="12" t="s">
        <v>31</v>
      </c>
      <c r="AX1213" s="12" t="s">
        <v>75</v>
      </c>
      <c r="AY1213" s="160" t="s">
        <v>177</v>
      </c>
    </row>
    <row r="1214" spans="2:65" s="15" customFormat="1">
      <c r="B1214" s="180"/>
      <c r="D1214" s="159" t="s">
        <v>184</v>
      </c>
      <c r="E1214" s="181" t="s">
        <v>1</v>
      </c>
      <c r="F1214" s="182" t="s">
        <v>931</v>
      </c>
      <c r="H1214" s="181" t="s">
        <v>1</v>
      </c>
      <c r="I1214" s="183"/>
      <c r="L1214" s="180"/>
      <c r="M1214" s="184"/>
      <c r="T1214" s="185"/>
      <c r="AT1214" s="181" t="s">
        <v>184</v>
      </c>
      <c r="AU1214" s="181" t="s">
        <v>88</v>
      </c>
      <c r="AV1214" s="15" t="s">
        <v>82</v>
      </c>
      <c r="AW1214" s="15" t="s">
        <v>31</v>
      </c>
      <c r="AX1214" s="15" t="s">
        <v>75</v>
      </c>
      <c r="AY1214" s="181" t="s">
        <v>177</v>
      </c>
    </row>
    <row r="1215" spans="2:65" s="13" customFormat="1">
      <c r="B1215" s="166"/>
      <c r="D1215" s="159" t="s">
        <v>184</v>
      </c>
      <c r="E1215" s="167" t="s">
        <v>1</v>
      </c>
      <c r="F1215" s="168" t="s">
        <v>186</v>
      </c>
      <c r="H1215" s="169">
        <v>1</v>
      </c>
      <c r="I1215" s="170"/>
      <c r="L1215" s="166"/>
      <c r="M1215" s="171"/>
      <c r="T1215" s="172"/>
      <c r="AT1215" s="167" t="s">
        <v>184</v>
      </c>
      <c r="AU1215" s="167" t="s">
        <v>88</v>
      </c>
      <c r="AV1215" s="13" t="s">
        <v>183</v>
      </c>
      <c r="AW1215" s="13" t="s">
        <v>31</v>
      </c>
      <c r="AX1215" s="13" t="s">
        <v>82</v>
      </c>
      <c r="AY1215" s="167" t="s">
        <v>177</v>
      </c>
    </row>
    <row r="1216" spans="2:65" s="1" customFormat="1" ht="76.349999999999994" customHeight="1">
      <c r="B1216" s="143"/>
      <c r="C1216" s="144" t="s">
        <v>1378</v>
      </c>
      <c r="D1216" s="144" t="s">
        <v>179</v>
      </c>
      <c r="E1216" s="145" t="s">
        <v>1379</v>
      </c>
      <c r="F1216" s="146" t="s">
        <v>1380</v>
      </c>
      <c r="G1216" s="147" t="s">
        <v>260</v>
      </c>
      <c r="H1216" s="148">
        <v>1</v>
      </c>
      <c r="I1216" s="149"/>
      <c r="J1216" s="150">
        <f>ROUND(I1216*H1216,2)</f>
        <v>0</v>
      </c>
      <c r="K1216" s="151"/>
      <c r="L1216" s="32"/>
      <c r="M1216" s="152" t="s">
        <v>1</v>
      </c>
      <c r="N1216" s="153" t="s">
        <v>41</v>
      </c>
      <c r="P1216" s="154">
        <f>O1216*H1216</f>
        <v>0</v>
      </c>
      <c r="Q1216" s="154">
        <v>0</v>
      </c>
      <c r="R1216" s="154">
        <f>Q1216*H1216</f>
        <v>0</v>
      </c>
      <c r="S1216" s="154">
        <v>0</v>
      </c>
      <c r="T1216" s="155">
        <f>S1216*H1216</f>
        <v>0</v>
      </c>
      <c r="AR1216" s="156" t="s">
        <v>183</v>
      </c>
      <c r="AT1216" s="156" t="s">
        <v>179</v>
      </c>
      <c r="AU1216" s="156" t="s">
        <v>88</v>
      </c>
      <c r="AY1216" s="17" t="s">
        <v>177</v>
      </c>
      <c r="BE1216" s="157">
        <f>IF(N1216="základná",J1216,0)</f>
        <v>0</v>
      </c>
      <c r="BF1216" s="157">
        <f>IF(N1216="znížená",J1216,0)</f>
        <v>0</v>
      </c>
      <c r="BG1216" s="157">
        <f>IF(N1216="zákl. prenesená",J1216,0)</f>
        <v>0</v>
      </c>
      <c r="BH1216" s="157">
        <f>IF(N1216="zníž. prenesená",J1216,0)</f>
        <v>0</v>
      </c>
      <c r="BI1216" s="157">
        <f>IF(N1216="nulová",J1216,0)</f>
        <v>0</v>
      </c>
      <c r="BJ1216" s="17" t="s">
        <v>88</v>
      </c>
      <c r="BK1216" s="157">
        <f>ROUND(I1216*H1216,2)</f>
        <v>0</v>
      </c>
      <c r="BL1216" s="17" t="s">
        <v>183</v>
      </c>
      <c r="BM1216" s="156" t="s">
        <v>1381</v>
      </c>
    </row>
    <row r="1217" spans="2:65" s="12" customFormat="1">
      <c r="B1217" s="158"/>
      <c r="D1217" s="159" t="s">
        <v>184</v>
      </c>
      <c r="E1217" s="160" t="s">
        <v>1</v>
      </c>
      <c r="F1217" s="161" t="s">
        <v>1374</v>
      </c>
      <c r="H1217" s="162">
        <v>1</v>
      </c>
      <c r="I1217" s="163"/>
      <c r="L1217" s="158"/>
      <c r="M1217" s="164"/>
      <c r="T1217" s="165"/>
      <c r="AT1217" s="160" t="s">
        <v>184</v>
      </c>
      <c r="AU1217" s="160" t="s">
        <v>88</v>
      </c>
      <c r="AV1217" s="12" t="s">
        <v>88</v>
      </c>
      <c r="AW1217" s="12" t="s">
        <v>31</v>
      </c>
      <c r="AX1217" s="12" t="s">
        <v>75</v>
      </c>
      <c r="AY1217" s="160" t="s">
        <v>177</v>
      </c>
    </row>
    <row r="1218" spans="2:65" s="15" customFormat="1">
      <c r="B1218" s="180"/>
      <c r="D1218" s="159" t="s">
        <v>184</v>
      </c>
      <c r="E1218" s="181" t="s">
        <v>1</v>
      </c>
      <c r="F1218" s="182" t="s">
        <v>931</v>
      </c>
      <c r="H1218" s="181" t="s">
        <v>1</v>
      </c>
      <c r="I1218" s="183"/>
      <c r="L1218" s="180"/>
      <c r="M1218" s="184"/>
      <c r="T1218" s="185"/>
      <c r="AT1218" s="181" t="s">
        <v>184</v>
      </c>
      <c r="AU1218" s="181" t="s">
        <v>88</v>
      </c>
      <c r="AV1218" s="15" t="s">
        <v>82</v>
      </c>
      <c r="AW1218" s="15" t="s">
        <v>31</v>
      </c>
      <c r="AX1218" s="15" t="s">
        <v>75</v>
      </c>
      <c r="AY1218" s="181" t="s">
        <v>177</v>
      </c>
    </row>
    <row r="1219" spans="2:65" s="13" customFormat="1">
      <c r="B1219" s="166"/>
      <c r="D1219" s="159" t="s">
        <v>184</v>
      </c>
      <c r="E1219" s="167" t="s">
        <v>1</v>
      </c>
      <c r="F1219" s="168" t="s">
        <v>186</v>
      </c>
      <c r="H1219" s="169">
        <v>1</v>
      </c>
      <c r="I1219" s="170"/>
      <c r="L1219" s="166"/>
      <c r="M1219" s="171"/>
      <c r="T1219" s="172"/>
      <c r="AT1219" s="167" t="s">
        <v>184</v>
      </c>
      <c r="AU1219" s="167" t="s">
        <v>88</v>
      </c>
      <c r="AV1219" s="13" t="s">
        <v>183</v>
      </c>
      <c r="AW1219" s="13" t="s">
        <v>31</v>
      </c>
      <c r="AX1219" s="13" t="s">
        <v>82</v>
      </c>
      <c r="AY1219" s="167" t="s">
        <v>177</v>
      </c>
    </row>
    <row r="1220" spans="2:65" s="1" customFormat="1" ht="49.2" customHeight="1">
      <c r="B1220" s="143"/>
      <c r="C1220" s="144" t="s">
        <v>859</v>
      </c>
      <c r="D1220" s="144" t="s">
        <v>179</v>
      </c>
      <c r="E1220" s="145" t="s">
        <v>1382</v>
      </c>
      <c r="F1220" s="146" t="s">
        <v>1383</v>
      </c>
      <c r="G1220" s="147" t="s">
        <v>260</v>
      </c>
      <c r="H1220" s="148">
        <v>1</v>
      </c>
      <c r="I1220" s="149"/>
      <c r="J1220" s="150">
        <f>ROUND(I1220*H1220,2)</f>
        <v>0</v>
      </c>
      <c r="K1220" s="151"/>
      <c r="L1220" s="32"/>
      <c r="M1220" s="152" t="s">
        <v>1</v>
      </c>
      <c r="N1220" s="153" t="s">
        <v>41</v>
      </c>
      <c r="P1220" s="154">
        <f>O1220*H1220</f>
        <v>0</v>
      </c>
      <c r="Q1220" s="154">
        <v>0</v>
      </c>
      <c r="R1220" s="154">
        <f>Q1220*H1220</f>
        <v>0</v>
      </c>
      <c r="S1220" s="154">
        <v>0</v>
      </c>
      <c r="T1220" s="155">
        <f>S1220*H1220</f>
        <v>0</v>
      </c>
      <c r="AR1220" s="156" t="s">
        <v>183</v>
      </c>
      <c r="AT1220" s="156" t="s">
        <v>179</v>
      </c>
      <c r="AU1220" s="156" t="s">
        <v>88</v>
      </c>
      <c r="AY1220" s="17" t="s">
        <v>177</v>
      </c>
      <c r="BE1220" s="157">
        <f>IF(N1220="základná",J1220,0)</f>
        <v>0</v>
      </c>
      <c r="BF1220" s="157">
        <f>IF(N1220="znížená",J1220,0)</f>
        <v>0</v>
      </c>
      <c r="BG1220" s="157">
        <f>IF(N1220="zákl. prenesená",J1220,0)</f>
        <v>0</v>
      </c>
      <c r="BH1220" s="157">
        <f>IF(N1220="zníž. prenesená",J1220,0)</f>
        <v>0</v>
      </c>
      <c r="BI1220" s="157">
        <f>IF(N1220="nulová",J1220,0)</f>
        <v>0</v>
      </c>
      <c r="BJ1220" s="17" t="s">
        <v>88</v>
      </c>
      <c r="BK1220" s="157">
        <f>ROUND(I1220*H1220,2)</f>
        <v>0</v>
      </c>
      <c r="BL1220" s="17" t="s">
        <v>183</v>
      </c>
      <c r="BM1220" s="156" t="s">
        <v>1384</v>
      </c>
    </row>
    <row r="1221" spans="2:65" s="12" customFormat="1">
      <c r="B1221" s="158"/>
      <c r="D1221" s="159" t="s">
        <v>184</v>
      </c>
      <c r="E1221" s="160" t="s">
        <v>1</v>
      </c>
      <c r="F1221" s="161" t="s">
        <v>1385</v>
      </c>
      <c r="H1221" s="162">
        <v>1</v>
      </c>
      <c r="I1221" s="163"/>
      <c r="L1221" s="158"/>
      <c r="M1221" s="164"/>
      <c r="T1221" s="165"/>
      <c r="AT1221" s="160" t="s">
        <v>184</v>
      </c>
      <c r="AU1221" s="160" t="s">
        <v>88</v>
      </c>
      <c r="AV1221" s="12" t="s">
        <v>88</v>
      </c>
      <c r="AW1221" s="12" t="s">
        <v>31</v>
      </c>
      <c r="AX1221" s="12" t="s">
        <v>75</v>
      </c>
      <c r="AY1221" s="160" t="s">
        <v>177</v>
      </c>
    </row>
    <row r="1222" spans="2:65" s="15" customFormat="1">
      <c r="B1222" s="180"/>
      <c r="D1222" s="159" t="s">
        <v>184</v>
      </c>
      <c r="E1222" s="181" t="s">
        <v>1</v>
      </c>
      <c r="F1222" s="182" t="s">
        <v>931</v>
      </c>
      <c r="H1222" s="181" t="s">
        <v>1</v>
      </c>
      <c r="I1222" s="183"/>
      <c r="L1222" s="180"/>
      <c r="M1222" s="184"/>
      <c r="T1222" s="185"/>
      <c r="AT1222" s="181" t="s">
        <v>184</v>
      </c>
      <c r="AU1222" s="181" t="s">
        <v>88</v>
      </c>
      <c r="AV1222" s="15" t="s">
        <v>82</v>
      </c>
      <c r="AW1222" s="15" t="s">
        <v>31</v>
      </c>
      <c r="AX1222" s="15" t="s">
        <v>75</v>
      </c>
      <c r="AY1222" s="181" t="s">
        <v>177</v>
      </c>
    </row>
    <row r="1223" spans="2:65" s="13" customFormat="1">
      <c r="B1223" s="166"/>
      <c r="D1223" s="159" t="s">
        <v>184</v>
      </c>
      <c r="E1223" s="167" t="s">
        <v>1</v>
      </c>
      <c r="F1223" s="168" t="s">
        <v>186</v>
      </c>
      <c r="H1223" s="169">
        <v>1</v>
      </c>
      <c r="I1223" s="170"/>
      <c r="L1223" s="166"/>
      <c r="M1223" s="171"/>
      <c r="T1223" s="172"/>
      <c r="AT1223" s="167" t="s">
        <v>184</v>
      </c>
      <c r="AU1223" s="167" t="s">
        <v>88</v>
      </c>
      <c r="AV1223" s="13" t="s">
        <v>183</v>
      </c>
      <c r="AW1223" s="13" t="s">
        <v>31</v>
      </c>
      <c r="AX1223" s="13" t="s">
        <v>82</v>
      </c>
      <c r="AY1223" s="167" t="s">
        <v>177</v>
      </c>
    </row>
    <row r="1224" spans="2:65" s="1" customFormat="1" ht="62.7" customHeight="1">
      <c r="B1224" s="143"/>
      <c r="C1224" s="144" t="s">
        <v>1386</v>
      </c>
      <c r="D1224" s="144" t="s">
        <v>179</v>
      </c>
      <c r="E1224" s="145" t="s">
        <v>1387</v>
      </c>
      <c r="F1224" s="146" t="s">
        <v>1388</v>
      </c>
      <c r="G1224" s="147" t="s">
        <v>260</v>
      </c>
      <c r="H1224" s="148">
        <v>1</v>
      </c>
      <c r="I1224" s="149"/>
      <c r="J1224" s="150">
        <f>ROUND(I1224*H1224,2)</f>
        <v>0</v>
      </c>
      <c r="K1224" s="151"/>
      <c r="L1224" s="32"/>
      <c r="M1224" s="152" t="s">
        <v>1</v>
      </c>
      <c r="N1224" s="153" t="s">
        <v>41</v>
      </c>
      <c r="P1224" s="154">
        <f>O1224*H1224</f>
        <v>0</v>
      </c>
      <c r="Q1224" s="154">
        <v>0</v>
      </c>
      <c r="R1224" s="154">
        <f>Q1224*H1224</f>
        <v>0</v>
      </c>
      <c r="S1224" s="154">
        <v>0</v>
      </c>
      <c r="T1224" s="155">
        <f>S1224*H1224</f>
        <v>0</v>
      </c>
      <c r="AR1224" s="156" t="s">
        <v>183</v>
      </c>
      <c r="AT1224" s="156" t="s">
        <v>179</v>
      </c>
      <c r="AU1224" s="156" t="s">
        <v>88</v>
      </c>
      <c r="AY1224" s="17" t="s">
        <v>177</v>
      </c>
      <c r="BE1224" s="157">
        <f>IF(N1224="základná",J1224,0)</f>
        <v>0</v>
      </c>
      <c r="BF1224" s="157">
        <f>IF(N1224="znížená",J1224,0)</f>
        <v>0</v>
      </c>
      <c r="BG1224" s="157">
        <f>IF(N1224="zákl. prenesená",J1224,0)</f>
        <v>0</v>
      </c>
      <c r="BH1224" s="157">
        <f>IF(N1224="zníž. prenesená",J1224,0)</f>
        <v>0</v>
      </c>
      <c r="BI1224" s="157">
        <f>IF(N1224="nulová",J1224,0)</f>
        <v>0</v>
      </c>
      <c r="BJ1224" s="17" t="s">
        <v>88</v>
      </c>
      <c r="BK1224" s="157">
        <f>ROUND(I1224*H1224,2)</f>
        <v>0</v>
      </c>
      <c r="BL1224" s="17" t="s">
        <v>183</v>
      </c>
      <c r="BM1224" s="156" t="s">
        <v>1389</v>
      </c>
    </row>
    <row r="1225" spans="2:65" s="12" customFormat="1">
      <c r="B1225" s="158"/>
      <c r="D1225" s="159" t="s">
        <v>184</v>
      </c>
      <c r="E1225" s="160" t="s">
        <v>1</v>
      </c>
      <c r="F1225" s="161" t="s">
        <v>1385</v>
      </c>
      <c r="H1225" s="162">
        <v>1</v>
      </c>
      <c r="I1225" s="163"/>
      <c r="L1225" s="158"/>
      <c r="M1225" s="164"/>
      <c r="T1225" s="165"/>
      <c r="AT1225" s="160" t="s">
        <v>184</v>
      </c>
      <c r="AU1225" s="160" t="s">
        <v>88</v>
      </c>
      <c r="AV1225" s="12" t="s">
        <v>88</v>
      </c>
      <c r="AW1225" s="12" t="s">
        <v>31</v>
      </c>
      <c r="AX1225" s="12" t="s">
        <v>75</v>
      </c>
      <c r="AY1225" s="160" t="s">
        <v>177</v>
      </c>
    </row>
    <row r="1226" spans="2:65" s="15" customFormat="1">
      <c r="B1226" s="180"/>
      <c r="D1226" s="159" t="s">
        <v>184</v>
      </c>
      <c r="E1226" s="181" t="s">
        <v>1</v>
      </c>
      <c r="F1226" s="182" t="s">
        <v>931</v>
      </c>
      <c r="H1226" s="181" t="s">
        <v>1</v>
      </c>
      <c r="I1226" s="183"/>
      <c r="L1226" s="180"/>
      <c r="M1226" s="184"/>
      <c r="T1226" s="185"/>
      <c r="AT1226" s="181" t="s">
        <v>184</v>
      </c>
      <c r="AU1226" s="181" t="s">
        <v>88</v>
      </c>
      <c r="AV1226" s="15" t="s">
        <v>82</v>
      </c>
      <c r="AW1226" s="15" t="s">
        <v>31</v>
      </c>
      <c r="AX1226" s="15" t="s">
        <v>75</v>
      </c>
      <c r="AY1226" s="181" t="s">
        <v>177</v>
      </c>
    </row>
    <row r="1227" spans="2:65" s="13" customFormat="1">
      <c r="B1227" s="166"/>
      <c r="D1227" s="159" t="s">
        <v>184</v>
      </c>
      <c r="E1227" s="167" t="s">
        <v>1</v>
      </c>
      <c r="F1227" s="168" t="s">
        <v>186</v>
      </c>
      <c r="H1227" s="169">
        <v>1</v>
      </c>
      <c r="I1227" s="170"/>
      <c r="L1227" s="166"/>
      <c r="M1227" s="171"/>
      <c r="T1227" s="172"/>
      <c r="AT1227" s="167" t="s">
        <v>184</v>
      </c>
      <c r="AU1227" s="167" t="s">
        <v>88</v>
      </c>
      <c r="AV1227" s="13" t="s">
        <v>183</v>
      </c>
      <c r="AW1227" s="13" t="s">
        <v>31</v>
      </c>
      <c r="AX1227" s="13" t="s">
        <v>82</v>
      </c>
      <c r="AY1227" s="167" t="s">
        <v>177</v>
      </c>
    </row>
    <row r="1228" spans="2:65" s="1" customFormat="1" ht="62.7" customHeight="1">
      <c r="B1228" s="143"/>
      <c r="C1228" s="144" t="s">
        <v>863</v>
      </c>
      <c r="D1228" s="144" t="s">
        <v>179</v>
      </c>
      <c r="E1228" s="145" t="s">
        <v>1390</v>
      </c>
      <c r="F1228" s="146" t="s">
        <v>1391</v>
      </c>
      <c r="G1228" s="147" t="s">
        <v>260</v>
      </c>
      <c r="H1228" s="148">
        <v>1</v>
      </c>
      <c r="I1228" s="149"/>
      <c r="J1228" s="150">
        <f>ROUND(I1228*H1228,2)</f>
        <v>0</v>
      </c>
      <c r="K1228" s="151"/>
      <c r="L1228" s="32"/>
      <c r="M1228" s="152" t="s">
        <v>1</v>
      </c>
      <c r="N1228" s="153" t="s">
        <v>41</v>
      </c>
      <c r="P1228" s="154">
        <f>O1228*H1228</f>
        <v>0</v>
      </c>
      <c r="Q1228" s="154">
        <v>0</v>
      </c>
      <c r="R1228" s="154">
        <f>Q1228*H1228</f>
        <v>0</v>
      </c>
      <c r="S1228" s="154">
        <v>0</v>
      </c>
      <c r="T1228" s="155">
        <f>S1228*H1228</f>
        <v>0</v>
      </c>
      <c r="AR1228" s="156" t="s">
        <v>183</v>
      </c>
      <c r="AT1228" s="156" t="s">
        <v>179</v>
      </c>
      <c r="AU1228" s="156" t="s">
        <v>88</v>
      </c>
      <c r="AY1228" s="17" t="s">
        <v>177</v>
      </c>
      <c r="BE1228" s="157">
        <f>IF(N1228="základná",J1228,0)</f>
        <v>0</v>
      </c>
      <c r="BF1228" s="157">
        <f>IF(N1228="znížená",J1228,0)</f>
        <v>0</v>
      </c>
      <c r="BG1228" s="157">
        <f>IF(N1228="zákl. prenesená",J1228,0)</f>
        <v>0</v>
      </c>
      <c r="BH1228" s="157">
        <f>IF(N1228="zníž. prenesená",J1228,0)</f>
        <v>0</v>
      </c>
      <c r="BI1228" s="157">
        <f>IF(N1228="nulová",J1228,0)</f>
        <v>0</v>
      </c>
      <c r="BJ1228" s="17" t="s">
        <v>88</v>
      </c>
      <c r="BK1228" s="157">
        <f>ROUND(I1228*H1228,2)</f>
        <v>0</v>
      </c>
      <c r="BL1228" s="17" t="s">
        <v>183</v>
      </c>
      <c r="BM1228" s="156" t="s">
        <v>1392</v>
      </c>
    </row>
    <row r="1229" spans="2:65" s="12" customFormat="1">
      <c r="B1229" s="158"/>
      <c r="D1229" s="159" t="s">
        <v>184</v>
      </c>
      <c r="E1229" s="160" t="s">
        <v>1</v>
      </c>
      <c r="F1229" s="161" t="s">
        <v>1385</v>
      </c>
      <c r="H1229" s="162">
        <v>1</v>
      </c>
      <c r="I1229" s="163"/>
      <c r="L1229" s="158"/>
      <c r="M1229" s="164"/>
      <c r="T1229" s="165"/>
      <c r="AT1229" s="160" t="s">
        <v>184</v>
      </c>
      <c r="AU1229" s="160" t="s">
        <v>88</v>
      </c>
      <c r="AV1229" s="12" t="s">
        <v>88</v>
      </c>
      <c r="AW1229" s="12" t="s">
        <v>31</v>
      </c>
      <c r="AX1229" s="12" t="s">
        <v>75</v>
      </c>
      <c r="AY1229" s="160" t="s">
        <v>177</v>
      </c>
    </row>
    <row r="1230" spans="2:65" s="15" customFormat="1">
      <c r="B1230" s="180"/>
      <c r="D1230" s="159" t="s">
        <v>184</v>
      </c>
      <c r="E1230" s="181" t="s">
        <v>1</v>
      </c>
      <c r="F1230" s="182" t="s">
        <v>931</v>
      </c>
      <c r="H1230" s="181" t="s">
        <v>1</v>
      </c>
      <c r="I1230" s="183"/>
      <c r="L1230" s="180"/>
      <c r="M1230" s="184"/>
      <c r="T1230" s="185"/>
      <c r="AT1230" s="181" t="s">
        <v>184</v>
      </c>
      <c r="AU1230" s="181" t="s">
        <v>88</v>
      </c>
      <c r="AV1230" s="15" t="s">
        <v>82</v>
      </c>
      <c r="AW1230" s="15" t="s">
        <v>31</v>
      </c>
      <c r="AX1230" s="15" t="s">
        <v>75</v>
      </c>
      <c r="AY1230" s="181" t="s">
        <v>177</v>
      </c>
    </row>
    <row r="1231" spans="2:65" s="13" customFormat="1">
      <c r="B1231" s="166"/>
      <c r="D1231" s="159" t="s">
        <v>184</v>
      </c>
      <c r="E1231" s="167" t="s">
        <v>1</v>
      </c>
      <c r="F1231" s="168" t="s">
        <v>186</v>
      </c>
      <c r="H1231" s="169">
        <v>1</v>
      </c>
      <c r="I1231" s="170"/>
      <c r="L1231" s="166"/>
      <c r="M1231" s="171"/>
      <c r="T1231" s="172"/>
      <c r="AT1231" s="167" t="s">
        <v>184</v>
      </c>
      <c r="AU1231" s="167" t="s">
        <v>88</v>
      </c>
      <c r="AV1231" s="13" t="s">
        <v>183</v>
      </c>
      <c r="AW1231" s="13" t="s">
        <v>31</v>
      </c>
      <c r="AX1231" s="13" t="s">
        <v>82</v>
      </c>
      <c r="AY1231" s="167" t="s">
        <v>177</v>
      </c>
    </row>
    <row r="1232" spans="2:65" s="1" customFormat="1" ht="55.5" customHeight="1">
      <c r="B1232" s="143"/>
      <c r="C1232" s="144" t="s">
        <v>1393</v>
      </c>
      <c r="D1232" s="144" t="s">
        <v>179</v>
      </c>
      <c r="E1232" s="145" t="s">
        <v>1394</v>
      </c>
      <c r="F1232" s="146" t="s">
        <v>1395</v>
      </c>
      <c r="G1232" s="147" t="s">
        <v>782</v>
      </c>
      <c r="H1232" s="148">
        <v>12.9</v>
      </c>
      <c r="I1232" s="149"/>
      <c r="J1232" s="150">
        <f>ROUND(I1232*H1232,2)</f>
        <v>0</v>
      </c>
      <c r="K1232" s="151"/>
      <c r="L1232" s="32"/>
      <c r="M1232" s="152" t="s">
        <v>1</v>
      </c>
      <c r="N1232" s="153" t="s">
        <v>41</v>
      </c>
      <c r="P1232" s="154">
        <f>O1232*H1232</f>
        <v>0</v>
      </c>
      <c r="Q1232" s="154">
        <v>0</v>
      </c>
      <c r="R1232" s="154">
        <f>Q1232*H1232</f>
        <v>0</v>
      </c>
      <c r="S1232" s="154">
        <v>0</v>
      </c>
      <c r="T1232" s="155">
        <f>S1232*H1232</f>
        <v>0</v>
      </c>
      <c r="AR1232" s="156" t="s">
        <v>183</v>
      </c>
      <c r="AT1232" s="156" t="s">
        <v>179</v>
      </c>
      <c r="AU1232" s="156" t="s">
        <v>88</v>
      </c>
      <c r="AY1232" s="17" t="s">
        <v>177</v>
      </c>
      <c r="BE1232" s="157">
        <f>IF(N1232="základná",J1232,0)</f>
        <v>0</v>
      </c>
      <c r="BF1232" s="157">
        <f>IF(N1232="znížená",J1232,0)</f>
        <v>0</v>
      </c>
      <c r="BG1232" s="157">
        <f>IF(N1232="zákl. prenesená",J1232,0)</f>
        <v>0</v>
      </c>
      <c r="BH1232" s="157">
        <f>IF(N1232="zníž. prenesená",J1232,0)</f>
        <v>0</v>
      </c>
      <c r="BI1232" s="157">
        <f>IF(N1232="nulová",J1232,0)</f>
        <v>0</v>
      </c>
      <c r="BJ1232" s="17" t="s">
        <v>88</v>
      </c>
      <c r="BK1232" s="157">
        <f>ROUND(I1232*H1232,2)</f>
        <v>0</v>
      </c>
      <c r="BL1232" s="17" t="s">
        <v>183</v>
      </c>
      <c r="BM1232" s="156" t="s">
        <v>1396</v>
      </c>
    </row>
    <row r="1233" spans="2:65" s="12" customFormat="1">
      <c r="B1233" s="158"/>
      <c r="D1233" s="159" t="s">
        <v>184</v>
      </c>
      <c r="E1233" s="160" t="s">
        <v>1</v>
      </c>
      <c r="F1233" s="161" t="s">
        <v>1397</v>
      </c>
      <c r="H1233" s="162">
        <v>12.9</v>
      </c>
      <c r="I1233" s="163"/>
      <c r="L1233" s="158"/>
      <c r="M1233" s="164"/>
      <c r="T1233" s="165"/>
      <c r="AT1233" s="160" t="s">
        <v>184</v>
      </c>
      <c r="AU1233" s="160" t="s">
        <v>88</v>
      </c>
      <c r="AV1233" s="12" t="s">
        <v>88</v>
      </c>
      <c r="AW1233" s="12" t="s">
        <v>31</v>
      </c>
      <c r="AX1233" s="12" t="s">
        <v>75</v>
      </c>
      <c r="AY1233" s="160" t="s">
        <v>177</v>
      </c>
    </row>
    <row r="1234" spans="2:65" s="15" customFormat="1" ht="30.6">
      <c r="B1234" s="180"/>
      <c r="D1234" s="159" t="s">
        <v>184</v>
      </c>
      <c r="E1234" s="181" t="s">
        <v>1</v>
      </c>
      <c r="F1234" s="182" t="s">
        <v>1398</v>
      </c>
      <c r="H1234" s="181" t="s">
        <v>1</v>
      </c>
      <c r="I1234" s="183"/>
      <c r="L1234" s="180"/>
      <c r="M1234" s="184"/>
      <c r="T1234" s="185"/>
      <c r="AT1234" s="181" t="s">
        <v>184</v>
      </c>
      <c r="AU1234" s="181" t="s">
        <v>88</v>
      </c>
      <c r="AV1234" s="15" t="s">
        <v>82</v>
      </c>
      <c r="AW1234" s="15" t="s">
        <v>31</v>
      </c>
      <c r="AX1234" s="15" t="s">
        <v>75</v>
      </c>
      <c r="AY1234" s="181" t="s">
        <v>177</v>
      </c>
    </row>
    <row r="1235" spans="2:65" s="13" customFormat="1">
      <c r="B1235" s="166"/>
      <c r="D1235" s="159" t="s">
        <v>184</v>
      </c>
      <c r="E1235" s="167" t="s">
        <v>1</v>
      </c>
      <c r="F1235" s="168" t="s">
        <v>186</v>
      </c>
      <c r="H1235" s="169">
        <v>12.9</v>
      </c>
      <c r="I1235" s="170"/>
      <c r="L1235" s="166"/>
      <c r="M1235" s="171"/>
      <c r="T1235" s="172"/>
      <c r="AT1235" s="167" t="s">
        <v>184</v>
      </c>
      <c r="AU1235" s="167" t="s">
        <v>88</v>
      </c>
      <c r="AV1235" s="13" t="s">
        <v>183</v>
      </c>
      <c r="AW1235" s="13" t="s">
        <v>31</v>
      </c>
      <c r="AX1235" s="13" t="s">
        <v>82</v>
      </c>
      <c r="AY1235" s="167" t="s">
        <v>177</v>
      </c>
    </row>
    <row r="1236" spans="2:65" s="1" customFormat="1" ht="66.75" customHeight="1">
      <c r="B1236" s="143"/>
      <c r="C1236" s="144" t="s">
        <v>868</v>
      </c>
      <c r="D1236" s="144" t="s">
        <v>179</v>
      </c>
      <c r="E1236" s="145" t="s">
        <v>1399</v>
      </c>
      <c r="F1236" s="146" t="s">
        <v>1400</v>
      </c>
      <c r="G1236" s="147" t="s">
        <v>782</v>
      </c>
      <c r="H1236" s="148">
        <v>12.9</v>
      </c>
      <c r="I1236" s="149"/>
      <c r="J1236" s="150">
        <f>ROUND(I1236*H1236,2)</f>
        <v>0</v>
      </c>
      <c r="K1236" s="151"/>
      <c r="L1236" s="32"/>
      <c r="M1236" s="152" t="s">
        <v>1</v>
      </c>
      <c r="N1236" s="153" t="s">
        <v>41</v>
      </c>
      <c r="P1236" s="154">
        <f>O1236*H1236</f>
        <v>0</v>
      </c>
      <c r="Q1236" s="154">
        <v>0</v>
      </c>
      <c r="R1236" s="154">
        <f>Q1236*H1236</f>
        <v>0</v>
      </c>
      <c r="S1236" s="154">
        <v>0</v>
      </c>
      <c r="T1236" s="155">
        <f>S1236*H1236</f>
        <v>0</v>
      </c>
      <c r="AR1236" s="156" t="s">
        <v>183</v>
      </c>
      <c r="AT1236" s="156" t="s">
        <v>179</v>
      </c>
      <c r="AU1236" s="156" t="s">
        <v>88</v>
      </c>
      <c r="AY1236" s="17" t="s">
        <v>177</v>
      </c>
      <c r="BE1236" s="157">
        <f>IF(N1236="základná",J1236,0)</f>
        <v>0</v>
      </c>
      <c r="BF1236" s="157">
        <f>IF(N1236="znížená",J1236,0)</f>
        <v>0</v>
      </c>
      <c r="BG1236" s="157">
        <f>IF(N1236="zákl. prenesená",J1236,0)</f>
        <v>0</v>
      </c>
      <c r="BH1236" s="157">
        <f>IF(N1236="zníž. prenesená",J1236,0)</f>
        <v>0</v>
      </c>
      <c r="BI1236" s="157">
        <f>IF(N1236="nulová",J1236,0)</f>
        <v>0</v>
      </c>
      <c r="BJ1236" s="17" t="s">
        <v>88</v>
      </c>
      <c r="BK1236" s="157">
        <f>ROUND(I1236*H1236,2)</f>
        <v>0</v>
      </c>
      <c r="BL1236" s="17" t="s">
        <v>183</v>
      </c>
      <c r="BM1236" s="156" t="s">
        <v>1401</v>
      </c>
    </row>
    <row r="1237" spans="2:65" s="12" customFormat="1">
      <c r="B1237" s="158"/>
      <c r="D1237" s="159" t="s">
        <v>184</v>
      </c>
      <c r="E1237" s="160" t="s">
        <v>1</v>
      </c>
      <c r="F1237" s="161" t="s">
        <v>1397</v>
      </c>
      <c r="H1237" s="162">
        <v>12.9</v>
      </c>
      <c r="I1237" s="163"/>
      <c r="L1237" s="158"/>
      <c r="M1237" s="164"/>
      <c r="T1237" s="165"/>
      <c r="AT1237" s="160" t="s">
        <v>184</v>
      </c>
      <c r="AU1237" s="160" t="s">
        <v>88</v>
      </c>
      <c r="AV1237" s="12" t="s">
        <v>88</v>
      </c>
      <c r="AW1237" s="12" t="s">
        <v>31</v>
      </c>
      <c r="AX1237" s="12" t="s">
        <v>75</v>
      </c>
      <c r="AY1237" s="160" t="s">
        <v>177</v>
      </c>
    </row>
    <row r="1238" spans="2:65" s="15" customFormat="1" ht="30.6">
      <c r="B1238" s="180"/>
      <c r="D1238" s="159" t="s">
        <v>184</v>
      </c>
      <c r="E1238" s="181" t="s">
        <v>1</v>
      </c>
      <c r="F1238" s="182" t="s">
        <v>1398</v>
      </c>
      <c r="H1238" s="181" t="s">
        <v>1</v>
      </c>
      <c r="I1238" s="183"/>
      <c r="L1238" s="180"/>
      <c r="M1238" s="184"/>
      <c r="T1238" s="185"/>
      <c r="AT1238" s="181" t="s">
        <v>184</v>
      </c>
      <c r="AU1238" s="181" t="s">
        <v>88</v>
      </c>
      <c r="AV1238" s="15" t="s">
        <v>82</v>
      </c>
      <c r="AW1238" s="15" t="s">
        <v>31</v>
      </c>
      <c r="AX1238" s="15" t="s">
        <v>75</v>
      </c>
      <c r="AY1238" s="181" t="s">
        <v>177</v>
      </c>
    </row>
    <row r="1239" spans="2:65" s="13" customFormat="1">
      <c r="B1239" s="166"/>
      <c r="D1239" s="159" t="s">
        <v>184</v>
      </c>
      <c r="E1239" s="167" t="s">
        <v>1</v>
      </c>
      <c r="F1239" s="168" t="s">
        <v>186</v>
      </c>
      <c r="H1239" s="169">
        <v>12.9</v>
      </c>
      <c r="I1239" s="170"/>
      <c r="L1239" s="166"/>
      <c r="M1239" s="171"/>
      <c r="T1239" s="172"/>
      <c r="AT1239" s="167" t="s">
        <v>184</v>
      </c>
      <c r="AU1239" s="167" t="s">
        <v>88</v>
      </c>
      <c r="AV1239" s="13" t="s">
        <v>183</v>
      </c>
      <c r="AW1239" s="13" t="s">
        <v>31</v>
      </c>
      <c r="AX1239" s="13" t="s">
        <v>82</v>
      </c>
      <c r="AY1239" s="167" t="s">
        <v>177</v>
      </c>
    </row>
    <row r="1240" spans="2:65" s="1" customFormat="1" ht="66.75" customHeight="1">
      <c r="B1240" s="143"/>
      <c r="C1240" s="144" t="s">
        <v>1402</v>
      </c>
      <c r="D1240" s="144" t="s">
        <v>179</v>
      </c>
      <c r="E1240" s="145" t="s">
        <v>1403</v>
      </c>
      <c r="F1240" s="146" t="s">
        <v>1404</v>
      </c>
      <c r="G1240" s="147" t="s">
        <v>782</v>
      </c>
      <c r="H1240" s="148">
        <v>12.9</v>
      </c>
      <c r="I1240" s="149"/>
      <c r="J1240" s="150">
        <f>ROUND(I1240*H1240,2)</f>
        <v>0</v>
      </c>
      <c r="K1240" s="151"/>
      <c r="L1240" s="32"/>
      <c r="M1240" s="152" t="s">
        <v>1</v>
      </c>
      <c r="N1240" s="153" t="s">
        <v>41</v>
      </c>
      <c r="P1240" s="154">
        <f>O1240*H1240</f>
        <v>0</v>
      </c>
      <c r="Q1240" s="154">
        <v>0</v>
      </c>
      <c r="R1240" s="154">
        <f>Q1240*H1240</f>
        <v>0</v>
      </c>
      <c r="S1240" s="154">
        <v>0</v>
      </c>
      <c r="T1240" s="155">
        <f>S1240*H1240</f>
        <v>0</v>
      </c>
      <c r="AR1240" s="156" t="s">
        <v>183</v>
      </c>
      <c r="AT1240" s="156" t="s">
        <v>179</v>
      </c>
      <c r="AU1240" s="156" t="s">
        <v>88</v>
      </c>
      <c r="AY1240" s="17" t="s">
        <v>177</v>
      </c>
      <c r="BE1240" s="157">
        <f>IF(N1240="základná",J1240,0)</f>
        <v>0</v>
      </c>
      <c r="BF1240" s="157">
        <f>IF(N1240="znížená",J1240,0)</f>
        <v>0</v>
      </c>
      <c r="BG1240" s="157">
        <f>IF(N1240="zákl. prenesená",J1240,0)</f>
        <v>0</v>
      </c>
      <c r="BH1240" s="157">
        <f>IF(N1240="zníž. prenesená",J1240,0)</f>
        <v>0</v>
      </c>
      <c r="BI1240" s="157">
        <f>IF(N1240="nulová",J1240,0)</f>
        <v>0</v>
      </c>
      <c r="BJ1240" s="17" t="s">
        <v>88</v>
      </c>
      <c r="BK1240" s="157">
        <f>ROUND(I1240*H1240,2)</f>
        <v>0</v>
      </c>
      <c r="BL1240" s="17" t="s">
        <v>183</v>
      </c>
      <c r="BM1240" s="156" t="s">
        <v>1405</v>
      </c>
    </row>
    <row r="1241" spans="2:65" s="12" customFormat="1">
      <c r="B1241" s="158"/>
      <c r="D1241" s="159" t="s">
        <v>184</v>
      </c>
      <c r="E1241" s="160" t="s">
        <v>1</v>
      </c>
      <c r="F1241" s="161" t="s">
        <v>1397</v>
      </c>
      <c r="H1241" s="162">
        <v>12.9</v>
      </c>
      <c r="I1241" s="163"/>
      <c r="L1241" s="158"/>
      <c r="M1241" s="164"/>
      <c r="T1241" s="165"/>
      <c r="AT1241" s="160" t="s">
        <v>184</v>
      </c>
      <c r="AU1241" s="160" t="s">
        <v>88</v>
      </c>
      <c r="AV1241" s="12" t="s">
        <v>88</v>
      </c>
      <c r="AW1241" s="12" t="s">
        <v>31</v>
      </c>
      <c r="AX1241" s="12" t="s">
        <v>75</v>
      </c>
      <c r="AY1241" s="160" t="s">
        <v>177</v>
      </c>
    </row>
    <row r="1242" spans="2:65" s="15" customFormat="1" ht="30.6">
      <c r="B1242" s="180"/>
      <c r="D1242" s="159" t="s">
        <v>184</v>
      </c>
      <c r="E1242" s="181" t="s">
        <v>1</v>
      </c>
      <c r="F1242" s="182" t="s">
        <v>1398</v>
      </c>
      <c r="H1242" s="181" t="s">
        <v>1</v>
      </c>
      <c r="I1242" s="183"/>
      <c r="L1242" s="180"/>
      <c r="M1242" s="184"/>
      <c r="T1242" s="185"/>
      <c r="AT1242" s="181" t="s">
        <v>184</v>
      </c>
      <c r="AU1242" s="181" t="s">
        <v>88</v>
      </c>
      <c r="AV1242" s="15" t="s">
        <v>82</v>
      </c>
      <c r="AW1242" s="15" t="s">
        <v>31</v>
      </c>
      <c r="AX1242" s="15" t="s">
        <v>75</v>
      </c>
      <c r="AY1242" s="181" t="s">
        <v>177</v>
      </c>
    </row>
    <row r="1243" spans="2:65" s="13" customFormat="1">
      <c r="B1243" s="166"/>
      <c r="D1243" s="159" t="s">
        <v>184</v>
      </c>
      <c r="E1243" s="167" t="s">
        <v>1</v>
      </c>
      <c r="F1243" s="168" t="s">
        <v>186</v>
      </c>
      <c r="H1243" s="169">
        <v>12.9</v>
      </c>
      <c r="I1243" s="170"/>
      <c r="L1243" s="166"/>
      <c r="M1243" s="171"/>
      <c r="T1243" s="172"/>
      <c r="AT1243" s="167" t="s">
        <v>184</v>
      </c>
      <c r="AU1243" s="167" t="s">
        <v>88</v>
      </c>
      <c r="AV1243" s="13" t="s">
        <v>183</v>
      </c>
      <c r="AW1243" s="13" t="s">
        <v>31</v>
      </c>
      <c r="AX1243" s="13" t="s">
        <v>82</v>
      </c>
      <c r="AY1243" s="167" t="s">
        <v>177</v>
      </c>
    </row>
    <row r="1244" spans="2:65" s="1" customFormat="1" ht="55.5" customHeight="1">
      <c r="B1244" s="143"/>
      <c r="C1244" s="144" t="s">
        <v>872</v>
      </c>
      <c r="D1244" s="144" t="s">
        <v>179</v>
      </c>
      <c r="E1244" s="145" t="s">
        <v>1406</v>
      </c>
      <c r="F1244" s="146" t="s">
        <v>1407</v>
      </c>
      <c r="G1244" s="147" t="s">
        <v>782</v>
      </c>
      <c r="H1244" s="148">
        <v>41</v>
      </c>
      <c r="I1244" s="149"/>
      <c r="J1244" s="150">
        <f>ROUND(I1244*H1244,2)</f>
        <v>0</v>
      </c>
      <c r="K1244" s="151"/>
      <c r="L1244" s="32"/>
      <c r="M1244" s="152" t="s">
        <v>1</v>
      </c>
      <c r="N1244" s="153" t="s">
        <v>41</v>
      </c>
      <c r="P1244" s="154">
        <f>O1244*H1244</f>
        <v>0</v>
      </c>
      <c r="Q1244" s="154">
        <v>0</v>
      </c>
      <c r="R1244" s="154">
        <f>Q1244*H1244</f>
        <v>0</v>
      </c>
      <c r="S1244" s="154">
        <v>0</v>
      </c>
      <c r="T1244" s="155">
        <f>S1244*H1244</f>
        <v>0</v>
      </c>
      <c r="AR1244" s="156" t="s">
        <v>183</v>
      </c>
      <c r="AT1244" s="156" t="s">
        <v>179</v>
      </c>
      <c r="AU1244" s="156" t="s">
        <v>88</v>
      </c>
      <c r="AY1244" s="17" t="s">
        <v>177</v>
      </c>
      <c r="BE1244" s="157">
        <f>IF(N1244="základná",J1244,0)</f>
        <v>0</v>
      </c>
      <c r="BF1244" s="157">
        <f>IF(N1244="znížená",J1244,0)</f>
        <v>0</v>
      </c>
      <c r="BG1244" s="157">
        <f>IF(N1244="zákl. prenesená",J1244,0)</f>
        <v>0</v>
      </c>
      <c r="BH1244" s="157">
        <f>IF(N1244="zníž. prenesená",J1244,0)</f>
        <v>0</v>
      </c>
      <c r="BI1244" s="157">
        <f>IF(N1244="nulová",J1244,0)</f>
        <v>0</v>
      </c>
      <c r="BJ1244" s="17" t="s">
        <v>88</v>
      </c>
      <c r="BK1244" s="157">
        <f>ROUND(I1244*H1244,2)</f>
        <v>0</v>
      </c>
      <c r="BL1244" s="17" t="s">
        <v>183</v>
      </c>
      <c r="BM1244" s="156" t="s">
        <v>1408</v>
      </c>
    </row>
    <row r="1245" spans="2:65" s="12" customFormat="1">
      <c r="B1245" s="158"/>
      <c r="D1245" s="159" t="s">
        <v>184</v>
      </c>
      <c r="E1245" s="160" t="s">
        <v>1</v>
      </c>
      <c r="F1245" s="161" t="s">
        <v>1409</v>
      </c>
      <c r="H1245" s="162">
        <v>41</v>
      </c>
      <c r="I1245" s="163"/>
      <c r="L1245" s="158"/>
      <c r="M1245" s="164"/>
      <c r="T1245" s="165"/>
      <c r="AT1245" s="160" t="s">
        <v>184</v>
      </c>
      <c r="AU1245" s="160" t="s">
        <v>88</v>
      </c>
      <c r="AV1245" s="12" t="s">
        <v>88</v>
      </c>
      <c r="AW1245" s="12" t="s">
        <v>31</v>
      </c>
      <c r="AX1245" s="12" t="s">
        <v>75</v>
      </c>
      <c r="AY1245" s="160" t="s">
        <v>177</v>
      </c>
    </row>
    <row r="1246" spans="2:65" s="15" customFormat="1" ht="30.6">
      <c r="B1246" s="180"/>
      <c r="D1246" s="159" t="s">
        <v>184</v>
      </c>
      <c r="E1246" s="181" t="s">
        <v>1</v>
      </c>
      <c r="F1246" s="182" t="s">
        <v>1398</v>
      </c>
      <c r="H1246" s="181" t="s">
        <v>1</v>
      </c>
      <c r="I1246" s="183"/>
      <c r="L1246" s="180"/>
      <c r="M1246" s="184"/>
      <c r="T1246" s="185"/>
      <c r="AT1246" s="181" t="s">
        <v>184</v>
      </c>
      <c r="AU1246" s="181" t="s">
        <v>88</v>
      </c>
      <c r="AV1246" s="15" t="s">
        <v>82</v>
      </c>
      <c r="AW1246" s="15" t="s">
        <v>31</v>
      </c>
      <c r="AX1246" s="15" t="s">
        <v>75</v>
      </c>
      <c r="AY1246" s="181" t="s">
        <v>177</v>
      </c>
    </row>
    <row r="1247" spans="2:65" s="13" customFormat="1">
      <c r="B1247" s="166"/>
      <c r="D1247" s="159" t="s">
        <v>184</v>
      </c>
      <c r="E1247" s="167" t="s">
        <v>1</v>
      </c>
      <c r="F1247" s="168" t="s">
        <v>186</v>
      </c>
      <c r="H1247" s="169">
        <v>41</v>
      </c>
      <c r="I1247" s="170"/>
      <c r="L1247" s="166"/>
      <c r="M1247" s="171"/>
      <c r="T1247" s="172"/>
      <c r="AT1247" s="167" t="s">
        <v>184</v>
      </c>
      <c r="AU1247" s="167" t="s">
        <v>88</v>
      </c>
      <c r="AV1247" s="13" t="s">
        <v>183</v>
      </c>
      <c r="AW1247" s="13" t="s">
        <v>31</v>
      </c>
      <c r="AX1247" s="13" t="s">
        <v>82</v>
      </c>
      <c r="AY1247" s="167" t="s">
        <v>177</v>
      </c>
    </row>
    <row r="1248" spans="2:65" s="1" customFormat="1" ht="66.75" customHeight="1">
      <c r="B1248" s="143"/>
      <c r="C1248" s="144" t="s">
        <v>1410</v>
      </c>
      <c r="D1248" s="144" t="s">
        <v>179</v>
      </c>
      <c r="E1248" s="145" t="s">
        <v>1411</v>
      </c>
      <c r="F1248" s="146" t="s">
        <v>1412</v>
      </c>
      <c r="G1248" s="147" t="s">
        <v>782</v>
      </c>
      <c r="H1248" s="148">
        <v>41</v>
      </c>
      <c r="I1248" s="149"/>
      <c r="J1248" s="150">
        <f>ROUND(I1248*H1248,2)</f>
        <v>0</v>
      </c>
      <c r="K1248" s="151"/>
      <c r="L1248" s="32"/>
      <c r="M1248" s="152" t="s">
        <v>1</v>
      </c>
      <c r="N1248" s="153" t="s">
        <v>41</v>
      </c>
      <c r="P1248" s="154">
        <f>O1248*H1248</f>
        <v>0</v>
      </c>
      <c r="Q1248" s="154">
        <v>0</v>
      </c>
      <c r="R1248" s="154">
        <f>Q1248*H1248</f>
        <v>0</v>
      </c>
      <c r="S1248" s="154">
        <v>0</v>
      </c>
      <c r="T1248" s="155">
        <f>S1248*H1248</f>
        <v>0</v>
      </c>
      <c r="AR1248" s="156" t="s">
        <v>183</v>
      </c>
      <c r="AT1248" s="156" t="s">
        <v>179</v>
      </c>
      <c r="AU1248" s="156" t="s">
        <v>88</v>
      </c>
      <c r="AY1248" s="17" t="s">
        <v>177</v>
      </c>
      <c r="BE1248" s="157">
        <f>IF(N1248="základná",J1248,0)</f>
        <v>0</v>
      </c>
      <c r="BF1248" s="157">
        <f>IF(N1248="znížená",J1248,0)</f>
        <v>0</v>
      </c>
      <c r="BG1248" s="157">
        <f>IF(N1248="zákl. prenesená",J1248,0)</f>
        <v>0</v>
      </c>
      <c r="BH1248" s="157">
        <f>IF(N1248="zníž. prenesená",J1248,0)</f>
        <v>0</v>
      </c>
      <c r="BI1248" s="157">
        <f>IF(N1248="nulová",J1248,0)</f>
        <v>0</v>
      </c>
      <c r="BJ1248" s="17" t="s">
        <v>88</v>
      </c>
      <c r="BK1248" s="157">
        <f>ROUND(I1248*H1248,2)</f>
        <v>0</v>
      </c>
      <c r="BL1248" s="17" t="s">
        <v>183</v>
      </c>
      <c r="BM1248" s="156" t="s">
        <v>1413</v>
      </c>
    </row>
    <row r="1249" spans="2:65" s="12" customFormat="1">
      <c r="B1249" s="158"/>
      <c r="D1249" s="159" t="s">
        <v>184</v>
      </c>
      <c r="E1249" s="160" t="s">
        <v>1</v>
      </c>
      <c r="F1249" s="161" t="s">
        <v>1409</v>
      </c>
      <c r="H1249" s="162">
        <v>41</v>
      </c>
      <c r="I1249" s="163"/>
      <c r="L1249" s="158"/>
      <c r="M1249" s="164"/>
      <c r="T1249" s="165"/>
      <c r="AT1249" s="160" t="s">
        <v>184</v>
      </c>
      <c r="AU1249" s="160" t="s">
        <v>88</v>
      </c>
      <c r="AV1249" s="12" t="s">
        <v>88</v>
      </c>
      <c r="AW1249" s="12" t="s">
        <v>31</v>
      </c>
      <c r="AX1249" s="12" t="s">
        <v>75</v>
      </c>
      <c r="AY1249" s="160" t="s">
        <v>177</v>
      </c>
    </row>
    <row r="1250" spans="2:65" s="15" customFormat="1" ht="30.6">
      <c r="B1250" s="180"/>
      <c r="D1250" s="159" t="s">
        <v>184</v>
      </c>
      <c r="E1250" s="181" t="s">
        <v>1</v>
      </c>
      <c r="F1250" s="182" t="s">
        <v>1398</v>
      </c>
      <c r="H1250" s="181" t="s">
        <v>1</v>
      </c>
      <c r="I1250" s="183"/>
      <c r="L1250" s="180"/>
      <c r="M1250" s="184"/>
      <c r="T1250" s="185"/>
      <c r="AT1250" s="181" t="s">
        <v>184</v>
      </c>
      <c r="AU1250" s="181" t="s">
        <v>88</v>
      </c>
      <c r="AV1250" s="15" t="s">
        <v>82</v>
      </c>
      <c r="AW1250" s="15" t="s">
        <v>31</v>
      </c>
      <c r="AX1250" s="15" t="s">
        <v>75</v>
      </c>
      <c r="AY1250" s="181" t="s">
        <v>177</v>
      </c>
    </row>
    <row r="1251" spans="2:65" s="13" customFormat="1">
      <c r="B1251" s="166"/>
      <c r="D1251" s="159" t="s">
        <v>184</v>
      </c>
      <c r="E1251" s="167" t="s">
        <v>1</v>
      </c>
      <c r="F1251" s="168" t="s">
        <v>186</v>
      </c>
      <c r="H1251" s="169">
        <v>41</v>
      </c>
      <c r="I1251" s="170"/>
      <c r="L1251" s="166"/>
      <c r="M1251" s="171"/>
      <c r="T1251" s="172"/>
      <c r="AT1251" s="167" t="s">
        <v>184</v>
      </c>
      <c r="AU1251" s="167" t="s">
        <v>88</v>
      </c>
      <c r="AV1251" s="13" t="s">
        <v>183</v>
      </c>
      <c r="AW1251" s="13" t="s">
        <v>31</v>
      </c>
      <c r="AX1251" s="13" t="s">
        <v>82</v>
      </c>
      <c r="AY1251" s="167" t="s">
        <v>177</v>
      </c>
    </row>
    <row r="1252" spans="2:65" s="1" customFormat="1" ht="66.75" customHeight="1">
      <c r="B1252" s="143"/>
      <c r="C1252" s="144" t="s">
        <v>877</v>
      </c>
      <c r="D1252" s="144" t="s">
        <v>179</v>
      </c>
      <c r="E1252" s="145" t="s">
        <v>1414</v>
      </c>
      <c r="F1252" s="146" t="s">
        <v>1404</v>
      </c>
      <c r="G1252" s="147" t="s">
        <v>782</v>
      </c>
      <c r="H1252" s="148">
        <v>41</v>
      </c>
      <c r="I1252" s="149"/>
      <c r="J1252" s="150">
        <f>ROUND(I1252*H1252,2)</f>
        <v>0</v>
      </c>
      <c r="K1252" s="151"/>
      <c r="L1252" s="32"/>
      <c r="M1252" s="152" t="s">
        <v>1</v>
      </c>
      <c r="N1252" s="153" t="s">
        <v>41</v>
      </c>
      <c r="P1252" s="154">
        <f>O1252*H1252</f>
        <v>0</v>
      </c>
      <c r="Q1252" s="154">
        <v>0</v>
      </c>
      <c r="R1252" s="154">
        <f>Q1252*H1252</f>
        <v>0</v>
      </c>
      <c r="S1252" s="154">
        <v>0</v>
      </c>
      <c r="T1252" s="155">
        <f>S1252*H1252</f>
        <v>0</v>
      </c>
      <c r="AR1252" s="156" t="s">
        <v>183</v>
      </c>
      <c r="AT1252" s="156" t="s">
        <v>179</v>
      </c>
      <c r="AU1252" s="156" t="s">
        <v>88</v>
      </c>
      <c r="AY1252" s="17" t="s">
        <v>177</v>
      </c>
      <c r="BE1252" s="157">
        <f>IF(N1252="základná",J1252,0)</f>
        <v>0</v>
      </c>
      <c r="BF1252" s="157">
        <f>IF(N1252="znížená",J1252,0)</f>
        <v>0</v>
      </c>
      <c r="BG1252" s="157">
        <f>IF(N1252="zákl. prenesená",J1252,0)</f>
        <v>0</v>
      </c>
      <c r="BH1252" s="157">
        <f>IF(N1252="zníž. prenesená",J1252,0)</f>
        <v>0</v>
      </c>
      <c r="BI1252" s="157">
        <f>IF(N1252="nulová",J1252,0)</f>
        <v>0</v>
      </c>
      <c r="BJ1252" s="17" t="s">
        <v>88</v>
      </c>
      <c r="BK1252" s="157">
        <f>ROUND(I1252*H1252,2)</f>
        <v>0</v>
      </c>
      <c r="BL1252" s="17" t="s">
        <v>183</v>
      </c>
      <c r="BM1252" s="156" t="s">
        <v>1415</v>
      </c>
    </row>
    <row r="1253" spans="2:65" s="12" customFormat="1">
      <c r="B1253" s="158"/>
      <c r="D1253" s="159" t="s">
        <v>184</v>
      </c>
      <c r="E1253" s="160" t="s">
        <v>1</v>
      </c>
      <c r="F1253" s="161" t="s">
        <v>1409</v>
      </c>
      <c r="H1253" s="162">
        <v>41</v>
      </c>
      <c r="I1253" s="163"/>
      <c r="L1253" s="158"/>
      <c r="M1253" s="164"/>
      <c r="T1253" s="165"/>
      <c r="AT1253" s="160" t="s">
        <v>184</v>
      </c>
      <c r="AU1253" s="160" t="s">
        <v>88</v>
      </c>
      <c r="AV1253" s="12" t="s">
        <v>88</v>
      </c>
      <c r="AW1253" s="12" t="s">
        <v>31</v>
      </c>
      <c r="AX1253" s="12" t="s">
        <v>75</v>
      </c>
      <c r="AY1253" s="160" t="s">
        <v>177</v>
      </c>
    </row>
    <row r="1254" spans="2:65" s="15" customFormat="1" ht="30.6">
      <c r="B1254" s="180"/>
      <c r="D1254" s="159" t="s">
        <v>184</v>
      </c>
      <c r="E1254" s="181" t="s">
        <v>1</v>
      </c>
      <c r="F1254" s="182" t="s">
        <v>1398</v>
      </c>
      <c r="H1254" s="181" t="s">
        <v>1</v>
      </c>
      <c r="I1254" s="183"/>
      <c r="L1254" s="180"/>
      <c r="M1254" s="184"/>
      <c r="T1254" s="185"/>
      <c r="AT1254" s="181" t="s">
        <v>184</v>
      </c>
      <c r="AU1254" s="181" t="s">
        <v>88</v>
      </c>
      <c r="AV1254" s="15" t="s">
        <v>82</v>
      </c>
      <c r="AW1254" s="15" t="s">
        <v>31</v>
      </c>
      <c r="AX1254" s="15" t="s">
        <v>75</v>
      </c>
      <c r="AY1254" s="181" t="s">
        <v>177</v>
      </c>
    </row>
    <row r="1255" spans="2:65" s="13" customFormat="1">
      <c r="B1255" s="166"/>
      <c r="D1255" s="159" t="s">
        <v>184</v>
      </c>
      <c r="E1255" s="167" t="s">
        <v>1</v>
      </c>
      <c r="F1255" s="168" t="s">
        <v>186</v>
      </c>
      <c r="H1255" s="169">
        <v>41</v>
      </c>
      <c r="I1255" s="170"/>
      <c r="L1255" s="166"/>
      <c r="M1255" s="171"/>
      <c r="T1255" s="172"/>
      <c r="AT1255" s="167" t="s">
        <v>184</v>
      </c>
      <c r="AU1255" s="167" t="s">
        <v>88</v>
      </c>
      <c r="AV1255" s="13" t="s">
        <v>183</v>
      </c>
      <c r="AW1255" s="13" t="s">
        <v>31</v>
      </c>
      <c r="AX1255" s="13" t="s">
        <v>82</v>
      </c>
      <c r="AY1255" s="167" t="s">
        <v>177</v>
      </c>
    </row>
    <row r="1256" spans="2:65" s="1" customFormat="1" ht="55.5" customHeight="1">
      <c r="B1256" s="143"/>
      <c r="C1256" s="144" t="s">
        <v>1416</v>
      </c>
      <c r="D1256" s="144" t="s">
        <v>179</v>
      </c>
      <c r="E1256" s="145" t="s">
        <v>1417</v>
      </c>
      <c r="F1256" s="146" t="s">
        <v>1418</v>
      </c>
      <c r="G1256" s="147" t="s">
        <v>260</v>
      </c>
      <c r="H1256" s="148">
        <v>4</v>
      </c>
      <c r="I1256" s="149"/>
      <c r="J1256" s="150">
        <f>ROUND(I1256*H1256,2)</f>
        <v>0</v>
      </c>
      <c r="K1256" s="151"/>
      <c r="L1256" s="32"/>
      <c r="M1256" s="152" t="s">
        <v>1</v>
      </c>
      <c r="N1256" s="153" t="s">
        <v>41</v>
      </c>
      <c r="P1256" s="154">
        <f>O1256*H1256</f>
        <v>0</v>
      </c>
      <c r="Q1256" s="154">
        <v>0</v>
      </c>
      <c r="R1256" s="154">
        <f>Q1256*H1256</f>
        <v>0</v>
      </c>
      <c r="S1256" s="154">
        <v>0</v>
      </c>
      <c r="T1256" s="155">
        <f>S1256*H1256</f>
        <v>0</v>
      </c>
      <c r="AR1256" s="156" t="s">
        <v>183</v>
      </c>
      <c r="AT1256" s="156" t="s">
        <v>179</v>
      </c>
      <c r="AU1256" s="156" t="s">
        <v>88</v>
      </c>
      <c r="AY1256" s="17" t="s">
        <v>177</v>
      </c>
      <c r="BE1256" s="157">
        <f>IF(N1256="základná",J1256,0)</f>
        <v>0</v>
      </c>
      <c r="BF1256" s="157">
        <f>IF(N1256="znížená",J1256,0)</f>
        <v>0</v>
      </c>
      <c r="BG1256" s="157">
        <f>IF(N1256="zákl. prenesená",J1256,0)</f>
        <v>0</v>
      </c>
      <c r="BH1256" s="157">
        <f>IF(N1256="zníž. prenesená",J1256,0)</f>
        <v>0</v>
      </c>
      <c r="BI1256" s="157">
        <f>IF(N1256="nulová",J1256,0)</f>
        <v>0</v>
      </c>
      <c r="BJ1256" s="17" t="s">
        <v>88</v>
      </c>
      <c r="BK1256" s="157">
        <f>ROUND(I1256*H1256,2)</f>
        <v>0</v>
      </c>
      <c r="BL1256" s="17" t="s">
        <v>183</v>
      </c>
      <c r="BM1256" s="156" t="s">
        <v>1419</v>
      </c>
    </row>
    <row r="1257" spans="2:65" s="12" customFormat="1">
      <c r="B1257" s="158"/>
      <c r="D1257" s="159" t="s">
        <v>184</v>
      </c>
      <c r="E1257" s="160" t="s">
        <v>1</v>
      </c>
      <c r="F1257" s="161" t="s">
        <v>1420</v>
      </c>
      <c r="H1257" s="162">
        <v>3</v>
      </c>
      <c r="I1257" s="163"/>
      <c r="L1257" s="158"/>
      <c r="M1257" s="164"/>
      <c r="T1257" s="165"/>
      <c r="AT1257" s="160" t="s">
        <v>184</v>
      </c>
      <c r="AU1257" s="160" t="s">
        <v>88</v>
      </c>
      <c r="AV1257" s="12" t="s">
        <v>88</v>
      </c>
      <c r="AW1257" s="12" t="s">
        <v>31</v>
      </c>
      <c r="AX1257" s="12" t="s">
        <v>75</v>
      </c>
      <c r="AY1257" s="160" t="s">
        <v>177</v>
      </c>
    </row>
    <row r="1258" spans="2:65" s="12" customFormat="1">
      <c r="B1258" s="158"/>
      <c r="D1258" s="159" t="s">
        <v>184</v>
      </c>
      <c r="E1258" s="160" t="s">
        <v>1</v>
      </c>
      <c r="F1258" s="161" t="s">
        <v>1421</v>
      </c>
      <c r="H1258" s="162">
        <v>1</v>
      </c>
      <c r="I1258" s="163"/>
      <c r="L1258" s="158"/>
      <c r="M1258" s="164"/>
      <c r="T1258" s="165"/>
      <c r="AT1258" s="160" t="s">
        <v>184</v>
      </c>
      <c r="AU1258" s="160" t="s">
        <v>88</v>
      </c>
      <c r="AV1258" s="12" t="s">
        <v>88</v>
      </c>
      <c r="AW1258" s="12" t="s">
        <v>31</v>
      </c>
      <c r="AX1258" s="12" t="s">
        <v>75</v>
      </c>
      <c r="AY1258" s="160" t="s">
        <v>177</v>
      </c>
    </row>
    <row r="1259" spans="2:65" s="14" customFormat="1">
      <c r="B1259" s="173"/>
      <c r="D1259" s="159" t="s">
        <v>184</v>
      </c>
      <c r="E1259" s="174" t="s">
        <v>1</v>
      </c>
      <c r="F1259" s="175" t="s">
        <v>209</v>
      </c>
      <c r="H1259" s="176">
        <v>4</v>
      </c>
      <c r="I1259" s="177"/>
      <c r="L1259" s="173"/>
      <c r="M1259" s="178"/>
      <c r="T1259" s="179"/>
      <c r="AT1259" s="174" t="s">
        <v>184</v>
      </c>
      <c r="AU1259" s="174" t="s">
        <v>88</v>
      </c>
      <c r="AV1259" s="14" t="s">
        <v>191</v>
      </c>
      <c r="AW1259" s="14" t="s">
        <v>31</v>
      </c>
      <c r="AX1259" s="14" t="s">
        <v>75</v>
      </c>
      <c r="AY1259" s="174" t="s">
        <v>177</v>
      </c>
    </row>
    <row r="1260" spans="2:65" s="15" customFormat="1" ht="30.6">
      <c r="B1260" s="180"/>
      <c r="D1260" s="159" t="s">
        <v>184</v>
      </c>
      <c r="E1260" s="181" t="s">
        <v>1</v>
      </c>
      <c r="F1260" s="182" t="s">
        <v>1398</v>
      </c>
      <c r="H1260" s="181" t="s">
        <v>1</v>
      </c>
      <c r="I1260" s="183"/>
      <c r="L1260" s="180"/>
      <c r="M1260" s="184"/>
      <c r="T1260" s="185"/>
      <c r="AT1260" s="181" t="s">
        <v>184</v>
      </c>
      <c r="AU1260" s="181" t="s">
        <v>88</v>
      </c>
      <c r="AV1260" s="15" t="s">
        <v>82</v>
      </c>
      <c r="AW1260" s="15" t="s">
        <v>31</v>
      </c>
      <c r="AX1260" s="15" t="s">
        <v>75</v>
      </c>
      <c r="AY1260" s="181" t="s">
        <v>177</v>
      </c>
    </row>
    <row r="1261" spans="2:65" s="15" customFormat="1">
      <c r="B1261" s="180"/>
      <c r="D1261" s="159" t="s">
        <v>184</v>
      </c>
      <c r="E1261" s="181" t="s">
        <v>1</v>
      </c>
      <c r="F1261" s="182" t="s">
        <v>1422</v>
      </c>
      <c r="H1261" s="181" t="s">
        <v>1</v>
      </c>
      <c r="I1261" s="183"/>
      <c r="L1261" s="180"/>
      <c r="M1261" s="184"/>
      <c r="T1261" s="185"/>
      <c r="AT1261" s="181" t="s">
        <v>184</v>
      </c>
      <c r="AU1261" s="181" t="s">
        <v>88</v>
      </c>
      <c r="AV1261" s="15" t="s">
        <v>82</v>
      </c>
      <c r="AW1261" s="15" t="s">
        <v>31</v>
      </c>
      <c r="AX1261" s="15" t="s">
        <v>75</v>
      </c>
      <c r="AY1261" s="181" t="s">
        <v>177</v>
      </c>
    </row>
    <row r="1262" spans="2:65" s="13" customFormat="1">
      <c r="B1262" s="166"/>
      <c r="D1262" s="159" t="s">
        <v>184</v>
      </c>
      <c r="E1262" s="167" t="s">
        <v>1</v>
      </c>
      <c r="F1262" s="168" t="s">
        <v>186</v>
      </c>
      <c r="H1262" s="169">
        <v>4</v>
      </c>
      <c r="I1262" s="170"/>
      <c r="L1262" s="166"/>
      <c r="M1262" s="171"/>
      <c r="T1262" s="172"/>
      <c r="AT1262" s="167" t="s">
        <v>184</v>
      </c>
      <c r="AU1262" s="167" t="s">
        <v>88</v>
      </c>
      <c r="AV1262" s="13" t="s">
        <v>183</v>
      </c>
      <c r="AW1262" s="13" t="s">
        <v>31</v>
      </c>
      <c r="AX1262" s="13" t="s">
        <v>82</v>
      </c>
      <c r="AY1262" s="167" t="s">
        <v>177</v>
      </c>
    </row>
    <row r="1263" spans="2:65" s="1" customFormat="1" ht="66.75" customHeight="1">
      <c r="B1263" s="143"/>
      <c r="C1263" s="144" t="s">
        <v>883</v>
      </c>
      <c r="D1263" s="144" t="s">
        <v>179</v>
      </c>
      <c r="E1263" s="145" t="s">
        <v>1423</v>
      </c>
      <c r="F1263" s="146" t="s">
        <v>1424</v>
      </c>
      <c r="G1263" s="147" t="s">
        <v>260</v>
      </c>
      <c r="H1263" s="148">
        <v>4</v>
      </c>
      <c r="I1263" s="149"/>
      <c r="J1263" s="150">
        <f>ROUND(I1263*H1263,2)</f>
        <v>0</v>
      </c>
      <c r="K1263" s="151"/>
      <c r="L1263" s="32"/>
      <c r="M1263" s="152" t="s">
        <v>1</v>
      </c>
      <c r="N1263" s="153" t="s">
        <v>41</v>
      </c>
      <c r="P1263" s="154">
        <f>O1263*H1263</f>
        <v>0</v>
      </c>
      <c r="Q1263" s="154">
        <v>0</v>
      </c>
      <c r="R1263" s="154">
        <f>Q1263*H1263</f>
        <v>0</v>
      </c>
      <c r="S1263" s="154">
        <v>0</v>
      </c>
      <c r="T1263" s="155">
        <f>S1263*H1263</f>
        <v>0</v>
      </c>
      <c r="AR1263" s="156" t="s">
        <v>183</v>
      </c>
      <c r="AT1263" s="156" t="s">
        <v>179</v>
      </c>
      <c r="AU1263" s="156" t="s">
        <v>88</v>
      </c>
      <c r="AY1263" s="17" t="s">
        <v>177</v>
      </c>
      <c r="BE1263" s="157">
        <f>IF(N1263="základná",J1263,0)</f>
        <v>0</v>
      </c>
      <c r="BF1263" s="157">
        <f>IF(N1263="znížená",J1263,0)</f>
        <v>0</v>
      </c>
      <c r="BG1263" s="157">
        <f>IF(N1263="zákl. prenesená",J1263,0)</f>
        <v>0</v>
      </c>
      <c r="BH1263" s="157">
        <f>IF(N1263="zníž. prenesená",J1263,0)</f>
        <v>0</v>
      </c>
      <c r="BI1263" s="157">
        <f>IF(N1263="nulová",J1263,0)</f>
        <v>0</v>
      </c>
      <c r="BJ1263" s="17" t="s">
        <v>88</v>
      </c>
      <c r="BK1263" s="157">
        <f>ROUND(I1263*H1263,2)</f>
        <v>0</v>
      </c>
      <c r="BL1263" s="17" t="s">
        <v>183</v>
      </c>
      <c r="BM1263" s="156" t="s">
        <v>1425</v>
      </c>
    </row>
    <row r="1264" spans="2:65" s="12" customFormat="1">
      <c r="B1264" s="158"/>
      <c r="D1264" s="159" t="s">
        <v>184</v>
      </c>
      <c r="E1264" s="160" t="s">
        <v>1</v>
      </c>
      <c r="F1264" s="161" t="s">
        <v>1420</v>
      </c>
      <c r="H1264" s="162">
        <v>3</v>
      </c>
      <c r="I1264" s="163"/>
      <c r="L1264" s="158"/>
      <c r="M1264" s="164"/>
      <c r="T1264" s="165"/>
      <c r="AT1264" s="160" t="s">
        <v>184</v>
      </c>
      <c r="AU1264" s="160" t="s">
        <v>88</v>
      </c>
      <c r="AV1264" s="12" t="s">
        <v>88</v>
      </c>
      <c r="AW1264" s="12" t="s">
        <v>31</v>
      </c>
      <c r="AX1264" s="12" t="s">
        <v>75</v>
      </c>
      <c r="AY1264" s="160" t="s">
        <v>177</v>
      </c>
    </row>
    <row r="1265" spans="2:65" s="12" customFormat="1">
      <c r="B1265" s="158"/>
      <c r="D1265" s="159" t="s">
        <v>184</v>
      </c>
      <c r="E1265" s="160" t="s">
        <v>1</v>
      </c>
      <c r="F1265" s="161" t="s">
        <v>1421</v>
      </c>
      <c r="H1265" s="162">
        <v>1</v>
      </c>
      <c r="I1265" s="163"/>
      <c r="L1265" s="158"/>
      <c r="M1265" s="164"/>
      <c r="T1265" s="165"/>
      <c r="AT1265" s="160" t="s">
        <v>184</v>
      </c>
      <c r="AU1265" s="160" t="s">
        <v>88</v>
      </c>
      <c r="AV1265" s="12" t="s">
        <v>88</v>
      </c>
      <c r="AW1265" s="12" t="s">
        <v>31</v>
      </c>
      <c r="AX1265" s="12" t="s">
        <v>75</v>
      </c>
      <c r="AY1265" s="160" t="s">
        <v>177</v>
      </c>
    </row>
    <row r="1266" spans="2:65" s="14" customFormat="1">
      <c r="B1266" s="173"/>
      <c r="D1266" s="159" t="s">
        <v>184</v>
      </c>
      <c r="E1266" s="174" t="s">
        <v>1</v>
      </c>
      <c r="F1266" s="175" t="s">
        <v>209</v>
      </c>
      <c r="H1266" s="176">
        <v>4</v>
      </c>
      <c r="I1266" s="177"/>
      <c r="L1266" s="173"/>
      <c r="M1266" s="178"/>
      <c r="T1266" s="179"/>
      <c r="AT1266" s="174" t="s">
        <v>184</v>
      </c>
      <c r="AU1266" s="174" t="s">
        <v>88</v>
      </c>
      <c r="AV1266" s="14" t="s">
        <v>191</v>
      </c>
      <c r="AW1266" s="14" t="s">
        <v>31</v>
      </c>
      <c r="AX1266" s="14" t="s">
        <v>75</v>
      </c>
      <c r="AY1266" s="174" t="s">
        <v>177</v>
      </c>
    </row>
    <row r="1267" spans="2:65" s="15" customFormat="1" ht="30.6">
      <c r="B1267" s="180"/>
      <c r="D1267" s="159" t="s">
        <v>184</v>
      </c>
      <c r="E1267" s="181" t="s">
        <v>1</v>
      </c>
      <c r="F1267" s="182" t="s">
        <v>1398</v>
      </c>
      <c r="H1267" s="181" t="s">
        <v>1</v>
      </c>
      <c r="I1267" s="183"/>
      <c r="L1267" s="180"/>
      <c r="M1267" s="184"/>
      <c r="T1267" s="185"/>
      <c r="AT1267" s="181" t="s">
        <v>184</v>
      </c>
      <c r="AU1267" s="181" t="s">
        <v>88</v>
      </c>
      <c r="AV1267" s="15" t="s">
        <v>82</v>
      </c>
      <c r="AW1267" s="15" t="s">
        <v>31</v>
      </c>
      <c r="AX1267" s="15" t="s">
        <v>75</v>
      </c>
      <c r="AY1267" s="181" t="s">
        <v>177</v>
      </c>
    </row>
    <row r="1268" spans="2:65" s="15" customFormat="1">
      <c r="B1268" s="180"/>
      <c r="D1268" s="159" t="s">
        <v>184</v>
      </c>
      <c r="E1268" s="181" t="s">
        <v>1</v>
      </c>
      <c r="F1268" s="182" t="s">
        <v>1422</v>
      </c>
      <c r="H1268" s="181" t="s">
        <v>1</v>
      </c>
      <c r="I1268" s="183"/>
      <c r="L1268" s="180"/>
      <c r="M1268" s="184"/>
      <c r="T1268" s="185"/>
      <c r="AT1268" s="181" t="s">
        <v>184</v>
      </c>
      <c r="AU1268" s="181" t="s">
        <v>88</v>
      </c>
      <c r="AV1268" s="15" t="s">
        <v>82</v>
      </c>
      <c r="AW1268" s="15" t="s">
        <v>31</v>
      </c>
      <c r="AX1268" s="15" t="s">
        <v>75</v>
      </c>
      <c r="AY1268" s="181" t="s">
        <v>177</v>
      </c>
    </row>
    <row r="1269" spans="2:65" s="13" customFormat="1">
      <c r="B1269" s="166"/>
      <c r="D1269" s="159" t="s">
        <v>184</v>
      </c>
      <c r="E1269" s="167" t="s">
        <v>1</v>
      </c>
      <c r="F1269" s="168" t="s">
        <v>186</v>
      </c>
      <c r="H1269" s="169">
        <v>4</v>
      </c>
      <c r="I1269" s="170"/>
      <c r="L1269" s="166"/>
      <c r="M1269" s="171"/>
      <c r="T1269" s="172"/>
      <c r="AT1269" s="167" t="s">
        <v>184</v>
      </c>
      <c r="AU1269" s="167" t="s">
        <v>88</v>
      </c>
      <c r="AV1269" s="13" t="s">
        <v>183</v>
      </c>
      <c r="AW1269" s="13" t="s">
        <v>31</v>
      </c>
      <c r="AX1269" s="13" t="s">
        <v>82</v>
      </c>
      <c r="AY1269" s="167" t="s">
        <v>177</v>
      </c>
    </row>
    <row r="1270" spans="2:65" s="1" customFormat="1" ht="66.75" customHeight="1">
      <c r="B1270" s="143"/>
      <c r="C1270" s="144" t="s">
        <v>1426</v>
      </c>
      <c r="D1270" s="144" t="s">
        <v>179</v>
      </c>
      <c r="E1270" s="145" t="s">
        <v>1427</v>
      </c>
      <c r="F1270" s="146" t="s">
        <v>1428</v>
      </c>
      <c r="G1270" s="147" t="s">
        <v>260</v>
      </c>
      <c r="H1270" s="148">
        <v>4</v>
      </c>
      <c r="I1270" s="149"/>
      <c r="J1270" s="150">
        <f>ROUND(I1270*H1270,2)</f>
        <v>0</v>
      </c>
      <c r="K1270" s="151"/>
      <c r="L1270" s="32"/>
      <c r="M1270" s="152" t="s">
        <v>1</v>
      </c>
      <c r="N1270" s="153" t="s">
        <v>41</v>
      </c>
      <c r="P1270" s="154">
        <f>O1270*H1270</f>
        <v>0</v>
      </c>
      <c r="Q1270" s="154">
        <v>0</v>
      </c>
      <c r="R1270" s="154">
        <f>Q1270*H1270</f>
        <v>0</v>
      </c>
      <c r="S1270" s="154">
        <v>0</v>
      </c>
      <c r="T1270" s="155">
        <f>S1270*H1270</f>
        <v>0</v>
      </c>
      <c r="AR1270" s="156" t="s">
        <v>183</v>
      </c>
      <c r="AT1270" s="156" t="s">
        <v>179</v>
      </c>
      <c r="AU1270" s="156" t="s">
        <v>88</v>
      </c>
      <c r="AY1270" s="17" t="s">
        <v>177</v>
      </c>
      <c r="BE1270" s="157">
        <f>IF(N1270="základná",J1270,0)</f>
        <v>0</v>
      </c>
      <c r="BF1270" s="157">
        <f>IF(N1270="znížená",J1270,0)</f>
        <v>0</v>
      </c>
      <c r="BG1270" s="157">
        <f>IF(N1270="zákl. prenesená",J1270,0)</f>
        <v>0</v>
      </c>
      <c r="BH1270" s="157">
        <f>IF(N1270="zníž. prenesená",J1270,0)</f>
        <v>0</v>
      </c>
      <c r="BI1270" s="157">
        <f>IF(N1270="nulová",J1270,0)</f>
        <v>0</v>
      </c>
      <c r="BJ1270" s="17" t="s">
        <v>88</v>
      </c>
      <c r="BK1270" s="157">
        <f>ROUND(I1270*H1270,2)</f>
        <v>0</v>
      </c>
      <c r="BL1270" s="17" t="s">
        <v>183</v>
      </c>
      <c r="BM1270" s="156" t="s">
        <v>1429</v>
      </c>
    </row>
    <row r="1271" spans="2:65" s="12" customFormat="1">
      <c r="B1271" s="158"/>
      <c r="D1271" s="159" t="s">
        <v>184</v>
      </c>
      <c r="E1271" s="160" t="s">
        <v>1</v>
      </c>
      <c r="F1271" s="161" t="s">
        <v>1420</v>
      </c>
      <c r="H1271" s="162">
        <v>3</v>
      </c>
      <c r="I1271" s="163"/>
      <c r="L1271" s="158"/>
      <c r="M1271" s="164"/>
      <c r="T1271" s="165"/>
      <c r="AT1271" s="160" t="s">
        <v>184</v>
      </c>
      <c r="AU1271" s="160" t="s">
        <v>88</v>
      </c>
      <c r="AV1271" s="12" t="s">
        <v>88</v>
      </c>
      <c r="AW1271" s="12" t="s">
        <v>31</v>
      </c>
      <c r="AX1271" s="12" t="s">
        <v>75</v>
      </c>
      <c r="AY1271" s="160" t="s">
        <v>177</v>
      </c>
    </row>
    <row r="1272" spans="2:65" s="12" customFormat="1">
      <c r="B1272" s="158"/>
      <c r="D1272" s="159" t="s">
        <v>184</v>
      </c>
      <c r="E1272" s="160" t="s">
        <v>1</v>
      </c>
      <c r="F1272" s="161" t="s">
        <v>1421</v>
      </c>
      <c r="H1272" s="162">
        <v>1</v>
      </c>
      <c r="I1272" s="163"/>
      <c r="L1272" s="158"/>
      <c r="M1272" s="164"/>
      <c r="T1272" s="165"/>
      <c r="AT1272" s="160" t="s">
        <v>184</v>
      </c>
      <c r="AU1272" s="160" t="s">
        <v>88</v>
      </c>
      <c r="AV1272" s="12" t="s">
        <v>88</v>
      </c>
      <c r="AW1272" s="12" t="s">
        <v>31</v>
      </c>
      <c r="AX1272" s="12" t="s">
        <v>75</v>
      </c>
      <c r="AY1272" s="160" t="s">
        <v>177</v>
      </c>
    </row>
    <row r="1273" spans="2:65" s="14" customFormat="1">
      <c r="B1273" s="173"/>
      <c r="D1273" s="159" t="s">
        <v>184</v>
      </c>
      <c r="E1273" s="174" t="s">
        <v>1</v>
      </c>
      <c r="F1273" s="175" t="s">
        <v>209</v>
      </c>
      <c r="H1273" s="176">
        <v>4</v>
      </c>
      <c r="I1273" s="177"/>
      <c r="L1273" s="173"/>
      <c r="M1273" s="178"/>
      <c r="T1273" s="179"/>
      <c r="AT1273" s="174" t="s">
        <v>184</v>
      </c>
      <c r="AU1273" s="174" t="s">
        <v>88</v>
      </c>
      <c r="AV1273" s="14" t="s">
        <v>191</v>
      </c>
      <c r="AW1273" s="14" t="s">
        <v>31</v>
      </c>
      <c r="AX1273" s="14" t="s">
        <v>75</v>
      </c>
      <c r="AY1273" s="174" t="s">
        <v>177</v>
      </c>
    </row>
    <row r="1274" spans="2:65" s="15" customFormat="1" ht="30.6">
      <c r="B1274" s="180"/>
      <c r="D1274" s="159" t="s">
        <v>184</v>
      </c>
      <c r="E1274" s="181" t="s">
        <v>1</v>
      </c>
      <c r="F1274" s="182" t="s">
        <v>1430</v>
      </c>
      <c r="H1274" s="181" t="s">
        <v>1</v>
      </c>
      <c r="I1274" s="183"/>
      <c r="L1274" s="180"/>
      <c r="M1274" s="184"/>
      <c r="T1274" s="185"/>
      <c r="AT1274" s="181" t="s">
        <v>184</v>
      </c>
      <c r="AU1274" s="181" t="s">
        <v>88</v>
      </c>
      <c r="AV1274" s="15" t="s">
        <v>82</v>
      </c>
      <c r="AW1274" s="15" t="s">
        <v>31</v>
      </c>
      <c r="AX1274" s="15" t="s">
        <v>75</v>
      </c>
      <c r="AY1274" s="181" t="s">
        <v>177</v>
      </c>
    </row>
    <row r="1275" spans="2:65" s="15" customFormat="1">
      <c r="B1275" s="180"/>
      <c r="D1275" s="159" t="s">
        <v>184</v>
      </c>
      <c r="E1275" s="181" t="s">
        <v>1</v>
      </c>
      <c r="F1275" s="182" t="s">
        <v>1422</v>
      </c>
      <c r="H1275" s="181" t="s">
        <v>1</v>
      </c>
      <c r="I1275" s="183"/>
      <c r="L1275" s="180"/>
      <c r="M1275" s="184"/>
      <c r="T1275" s="185"/>
      <c r="AT1275" s="181" t="s">
        <v>184</v>
      </c>
      <c r="AU1275" s="181" t="s">
        <v>88</v>
      </c>
      <c r="AV1275" s="15" t="s">
        <v>82</v>
      </c>
      <c r="AW1275" s="15" t="s">
        <v>31</v>
      </c>
      <c r="AX1275" s="15" t="s">
        <v>75</v>
      </c>
      <c r="AY1275" s="181" t="s">
        <v>177</v>
      </c>
    </row>
    <row r="1276" spans="2:65" s="13" customFormat="1">
      <c r="B1276" s="166"/>
      <c r="D1276" s="159" t="s">
        <v>184</v>
      </c>
      <c r="E1276" s="167" t="s">
        <v>1</v>
      </c>
      <c r="F1276" s="168" t="s">
        <v>186</v>
      </c>
      <c r="H1276" s="169">
        <v>4</v>
      </c>
      <c r="I1276" s="170"/>
      <c r="L1276" s="166"/>
      <c r="M1276" s="171"/>
      <c r="T1276" s="172"/>
      <c r="AT1276" s="167" t="s">
        <v>184</v>
      </c>
      <c r="AU1276" s="167" t="s">
        <v>88</v>
      </c>
      <c r="AV1276" s="13" t="s">
        <v>183</v>
      </c>
      <c r="AW1276" s="13" t="s">
        <v>31</v>
      </c>
      <c r="AX1276" s="13" t="s">
        <v>82</v>
      </c>
      <c r="AY1276" s="167" t="s">
        <v>177</v>
      </c>
    </row>
    <row r="1277" spans="2:65" s="1" customFormat="1" ht="77.099999999999994" customHeight="1">
      <c r="B1277" s="143"/>
      <c r="C1277" s="144" t="s">
        <v>888</v>
      </c>
      <c r="D1277" s="144" t="s">
        <v>179</v>
      </c>
      <c r="E1277" s="145" t="s">
        <v>1431</v>
      </c>
      <c r="F1277" s="146" t="s">
        <v>1432</v>
      </c>
      <c r="G1277" s="147" t="s">
        <v>260</v>
      </c>
      <c r="H1277" s="148">
        <v>2</v>
      </c>
      <c r="I1277" s="149"/>
      <c r="J1277" s="150">
        <f>ROUND(I1277*H1277,2)</f>
        <v>0</v>
      </c>
      <c r="K1277" s="151"/>
      <c r="L1277" s="32"/>
      <c r="M1277" s="152" t="s">
        <v>1</v>
      </c>
      <c r="N1277" s="153" t="s">
        <v>41</v>
      </c>
      <c r="P1277" s="154">
        <f>O1277*H1277</f>
        <v>0</v>
      </c>
      <c r="Q1277" s="154">
        <v>0</v>
      </c>
      <c r="R1277" s="154">
        <f>Q1277*H1277</f>
        <v>0</v>
      </c>
      <c r="S1277" s="154">
        <v>0</v>
      </c>
      <c r="T1277" s="155">
        <f>S1277*H1277</f>
        <v>0</v>
      </c>
      <c r="AR1277" s="156" t="s">
        <v>183</v>
      </c>
      <c r="AT1277" s="156" t="s">
        <v>179</v>
      </c>
      <c r="AU1277" s="156" t="s">
        <v>88</v>
      </c>
      <c r="AY1277" s="17" t="s">
        <v>177</v>
      </c>
      <c r="BE1277" s="157">
        <f>IF(N1277="základná",J1277,0)</f>
        <v>0</v>
      </c>
      <c r="BF1277" s="157">
        <f>IF(N1277="znížená",J1277,0)</f>
        <v>0</v>
      </c>
      <c r="BG1277" s="157">
        <f>IF(N1277="zákl. prenesená",J1277,0)</f>
        <v>0</v>
      </c>
      <c r="BH1277" s="157">
        <f>IF(N1277="zníž. prenesená",J1277,0)</f>
        <v>0</v>
      </c>
      <c r="BI1277" s="157">
        <f>IF(N1277="nulová",J1277,0)</f>
        <v>0</v>
      </c>
      <c r="BJ1277" s="17" t="s">
        <v>88</v>
      </c>
      <c r="BK1277" s="157">
        <f>ROUND(I1277*H1277,2)</f>
        <v>0</v>
      </c>
      <c r="BL1277" s="17" t="s">
        <v>183</v>
      </c>
      <c r="BM1277" s="156" t="s">
        <v>1433</v>
      </c>
    </row>
    <row r="1278" spans="2:65" s="12" customFormat="1">
      <c r="B1278" s="158"/>
      <c r="D1278" s="159" t="s">
        <v>184</v>
      </c>
      <c r="E1278" s="160" t="s">
        <v>1</v>
      </c>
      <c r="F1278" s="161" t="s">
        <v>1434</v>
      </c>
      <c r="H1278" s="162">
        <v>2</v>
      </c>
      <c r="I1278" s="163"/>
      <c r="L1278" s="158"/>
      <c r="M1278" s="164"/>
      <c r="T1278" s="165"/>
      <c r="AT1278" s="160" t="s">
        <v>184</v>
      </c>
      <c r="AU1278" s="160" t="s">
        <v>88</v>
      </c>
      <c r="AV1278" s="12" t="s">
        <v>88</v>
      </c>
      <c r="AW1278" s="12" t="s">
        <v>31</v>
      </c>
      <c r="AX1278" s="12" t="s">
        <v>75</v>
      </c>
      <c r="AY1278" s="160" t="s">
        <v>177</v>
      </c>
    </row>
    <row r="1279" spans="2:65" s="15" customFormat="1">
      <c r="B1279" s="180"/>
      <c r="D1279" s="159" t="s">
        <v>184</v>
      </c>
      <c r="E1279" s="181" t="s">
        <v>1</v>
      </c>
      <c r="F1279" s="182" t="s">
        <v>931</v>
      </c>
      <c r="H1279" s="181" t="s">
        <v>1</v>
      </c>
      <c r="I1279" s="183"/>
      <c r="L1279" s="180"/>
      <c r="M1279" s="184"/>
      <c r="T1279" s="185"/>
      <c r="AT1279" s="181" t="s">
        <v>184</v>
      </c>
      <c r="AU1279" s="181" t="s">
        <v>88</v>
      </c>
      <c r="AV1279" s="15" t="s">
        <v>82</v>
      </c>
      <c r="AW1279" s="15" t="s">
        <v>31</v>
      </c>
      <c r="AX1279" s="15" t="s">
        <v>75</v>
      </c>
      <c r="AY1279" s="181" t="s">
        <v>177</v>
      </c>
    </row>
    <row r="1280" spans="2:65" s="13" customFormat="1">
      <c r="B1280" s="166"/>
      <c r="D1280" s="159" t="s">
        <v>184</v>
      </c>
      <c r="E1280" s="167" t="s">
        <v>1</v>
      </c>
      <c r="F1280" s="168" t="s">
        <v>186</v>
      </c>
      <c r="H1280" s="169">
        <v>2</v>
      </c>
      <c r="I1280" s="170"/>
      <c r="L1280" s="166"/>
      <c r="M1280" s="171"/>
      <c r="T1280" s="172"/>
      <c r="AT1280" s="167" t="s">
        <v>184</v>
      </c>
      <c r="AU1280" s="167" t="s">
        <v>88</v>
      </c>
      <c r="AV1280" s="13" t="s">
        <v>183</v>
      </c>
      <c r="AW1280" s="13" t="s">
        <v>31</v>
      </c>
      <c r="AX1280" s="13" t="s">
        <v>82</v>
      </c>
      <c r="AY1280" s="167" t="s">
        <v>177</v>
      </c>
    </row>
    <row r="1281" spans="2:65" s="1" customFormat="1" ht="66.75" customHeight="1">
      <c r="B1281" s="143"/>
      <c r="C1281" s="144" t="s">
        <v>1435</v>
      </c>
      <c r="D1281" s="144" t="s">
        <v>179</v>
      </c>
      <c r="E1281" s="145" t="s">
        <v>1436</v>
      </c>
      <c r="F1281" s="146" t="s">
        <v>1437</v>
      </c>
      <c r="G1281" s="147" t="s">
        <v>260</v>
      </c>
      <c r="H1281" s="148">
        <v>2</v>
      </c>
      <c r="I1281" s="149"/>
      <c r="J1281" s="150">
        <f>ROUND(I1281*H1281,2)</f>
        <v>0</v>
      </c>
      <c r="K1281" s="151"/>
      <c r="L1281" s="32"/>
      <c r="M1281" s="152" t="s">
        <v>1</v>
      </c>
      <c r="N1281" s="153" t="s">
        <v>41</v>
      </c>
      <c r="P1281" s="154">
        <f>O1281*H1281</f>
        <v>0</v>
      </c>
      <c r="Q1281" s="154">
        <v>0</v>
      </c>
      <c r="R1281" s="154">
        <f>Q1281*H1281</f>
        <v>0</v>
      </c>
      <c r="S1281" s="154">
        <v>0</v>
      </c>
      <c r="T1281" s="155">
        <f>S1281*H1281</f>
        <v>0</v>
      </c>
      <c r="AR1281" s="156" t="s">
        <v>183</v>
      </c>
      <c r="AT1281" s="156" t="s">
        <v>179</v>
      </c>
      <c r="AU1281" s="156" t="s">
        <v>88</v>
      </c>
      <c r="AY1281" s="17" t="s">
        <v>177</v>
      </c>
      <c r="BE1281" s="157">
        <f>IF(N1281="základná",J1281,0)</f>
        <v>0</v>
      </c>
      <c r="BF1281" s="157">
        <f>IF(N1281="znížená",J1281,0)</f>
        <v>0</v>
      </c>
      <c r="BG1281" s="157">
        <f>IF(N1281="zákl. prenesená",J1281,0)</f>
        <v>0</v>
      </c>
      <c r="BH1281" s="157">
        <f>IF(N1281="zníž. prenesená",J1281,0)</f>
        <v>0</v>
      </c>
      <c r="BI1281" s="157">
        <f>IF(N1281="nulová",J1281,0)</f>
        <v>0</v>
      </c>
      <c r="BJ1281" s="17" t="s">
        <v>88</v>
      </c>
      <c r="BK1281" s="157">
        <f>ROUND(I1281*H1281,2)</f>
        <v>0</v>
      </c>
      <c r="BL1281" s="17" t="s">
        <v>183</v>
      </c>
      <c r="BM1281" s="156" t="s">
        <v>1438</v>
      </c>
    </row>
    <row r="1282" spans="2:65" s="12" customFormat="1">
      <c r="B1282" s="158"/>
      <c r="D1282" s="159" t="s">
        <v>184</v>
      </c>
      <c r="E1282" s="160" t="s">
        <v>1</v>
      </c>
      <c r="F1282" s="161" t="s">
        <v>1434</v>
      </c>
      <c r="H1282" s="162">
        <v>2</v>
      </c>
      <c r="I1282" s="163"/>
      <c r="L1282" s="158"/>
      <c r="M1282" s="164"/>
      <c r="T1282" s="165"/>
      <c r="AT1282" s="160" t="s">
        <v>184</v>
      </c>
      <c r="AU1282" s="160" t="s">
        <v>88</v>
      </c>
      <c r="AV1282" s="12" t="s">
        <v>88</v>
      </c>
      <c r="AW1282" s="12" t="s">
        <v>31</v>
      </c>
      <c r="AX1282" s="12" t="s">
        <v>75</v>
      </c>
      <c r="AY1282" s="160" t="s">
        <v>177</v>
      </c>
    </row>
    <row r="1283" spans="2:65" s="15" customFormat="1">
      <c r="B1283" s="180"/>
      <c r="D1283" s="159" t="s">
        <v>184</v>
      </c>
      <c r="E1283" s="181" t="s">
        <v>1</v>
      </c>
      <c r="F1283" s="182" t="s">
        <v>931</v>
      </c>
      <c r="H1283" s="181" t="s">
        <v>1</v>
      </c>
      <c r="I1283" s="183"/>
      <c r="L1283" s="180"/>
      <c r="M1283" s="184"/>
      <c r="T1283" s="185"/>
      <c r="AT1283" s="181" t="s">
        <v>184</v>
      </c>
      <c r="AU1283" s="181" t="s">
        <v>88</v>
      </c>
      <c r="AV1283" s="15" t="s">
        <v>82</v>
      </c>
      <c r="AW1283" s="15" t="s">
        <v>31</v>
      </c>
      <c r="AX1283" s="15" t="s">
        <v>75</v>
      </c>
      <c r="AY1283" s="181" t="s">
        <v>177</v>
      </c>
    </row>
    <row r="1284" spans="2:65" s="13" customFormat="1">
      <c r="B1284" s="166"/>
      <c r="D1284" s="159" t="s">
        <v>184</v>
      </c>
      <c r="E1284" s="167" t="s">
        <v>1</v>
      </c>
      <c r="F1284" s="168" t="s">
        <v>186</v>
      </c>
      <c r="H1284" s="169">
        <v>2</v>
      </c>
      <c r="I1284" s="170"/>
      <c r="L1284" s="166"/>
      <c r="M1284" s="171"/>
      <c r="T1284" s="172"/>
      <c r="AT1284" s="167" t="s">
        <v>184</v>
      </c>
      <c r="AU1284" s="167" t="s">
        <v>88</v>
      </c>
      <c r="AV1284" s="13" t="s">
        <v>183</v>
      </c>
      <c r="AW1284" s="13" t="s">
        <v>31</v>
      </c>
      <c r="AX1284" s="13" t="s">
        <v>82</v>
      </c>
      <c r="AY1284" s="167" t="s">
        <v>177</v>
      </c>
    </row>
    <row r="1285" spans="2:65" s="1" customFormat="1" ht="66.75" customHeight="1">
      <c r="B1285" s="143"/>
      <c r="C1285" s="144" t="s">
        <v>1439</v>
      </c>
      <c r="D1285" s="144" t="s">
        <v>179</v>
      </c>
      <c r="E1285" s="145" t="s">
        <v>1440</v>
      </c>
      <c r="F1285" s="146" t="s">
        <v>1441</v>
      </c>
      <c r="G1285" s="147" t="s">
        <v>260</v>
      </c>
      <c r="H1285" s="148">
        <v>2</v>
      </c>
      <c r="I1285" s="149"/>
      <c r="J1285" s="150">
        <f>ROUND(I1285*H1285,2)</f>
        <v>0</v>
      </c>
      <c r="K1285" s="151"/>
      <c r="L1285" s="32"/>
      <c r="M1285" s="152" t="s">
        <v>1</v>
      </c>
      <c r="N1285" s="153" t="s">
        <v>41</v>
      </c>
      <c r="P1285" s="154">
        <f>O1285*H1285</f>
        <v>0</v>
      </c>
      <c r="Q1285" s="154">
        <v>0</v>
      </c>
      <c r="R1285" s="154">
        <f>Q1285*H1285</f>
        <v>0</v>
      </c>
      <c r="S1285" s="154">
        <v>0</v>
      </c>
      <c r="T1285" s="155">
        <f>S1285*H1285</f>
        <v>0</v>
      </c>
      <c r="AR1285" s="156" t="s">
        <v>183</v>
      </c>
      <c r="AT1285" s="156" t="s">
        <v>179</v>
      </c>
      <c r="AU1285" s="156" t="s">
        <v>88</v>
      </c>
      <c r="AY1285" s="17" t="s">
        <v>177</v>
      </c>
      <c r="BE1285" s="157">
        <f>IF(N1285="základná",J1285,0)</f>
        <v>0</v>
      </c>
      <c r="BF1285" s="157">
        <f>IF(N1285="znížená",J1285,0)</f>
        <v>0</v>
      </c>
      <c r="BG1285" s="157">
        <f>IF(N1285="zákl. prenesená",J1285,0)</f>
        <v>0</v>
      </c>
      <c r="BH1285" s="157">
        <f>IF(N1285="zníž. prenesená",J1285,0)</f>
        <v>0</v>
      </c>
      <c r="BI1285" s="157">
        <f>IF(N1285="nulová",J1285,0)</f>
        <v>0</v>
      </c>
      <c r="BJ1285" s="17" t="s">
        <v>88</v>
      </c>
      <c r="BK1285" s="157">
        <f>ROUND(I1285*H1285,2)</f>
        <v>0</v>
      </c>
      <c r="BL1285" s="17" t="s">
        <v>183</v>
      </c>
      <c r="BM1285" s="156" t="s">
        <v>1442</v>
      </c>
    </row>
    <row r="1286" spans="2:65" s="12" customFormat="1">
      <c r="B1286" s="158"/>
      <c r="D1286" s="159" t="s">
        <v>184</v>
      </c>
      <c r="E1286" s="160" t="s">
        <v>1</v>
      </c>
      <c r="F1286" s="161" t="s">
        <v>1434</v>
      </c>
      <c r="H1286" s="162">
        <v>2</v>
      </c>
      <c r="I1286" s="163"/>
      <c r="L1286" s="158"/>
      <c r="M1286" s="164"/>
      <c r="T1286" s="165"/>
      <c r="AT1286" s="160" t="s">
        <v>184</v>
      </c>
      <c r="AU1286" s="160" t="s">
        <v>88</v>
      </c>
      <c r="AV1286" s="12" t="s">
        <v>88</v>
      </c>
      <c r="AW1286" s="12" t="s">
        <v>31</v>
      </c>
      <c r="AX1286" s="12" t="s">
        <v>75</v>
      </c>
      <c r="AY1286" s="160" t="s">
        <v>177</v>
      </c>
    </row>
    <row r="1287" spans="2:65" s="15" customFormat="1">
      <c r="B1287" s="180"/>
      <c r="D1287" s="159" t="s">
        <v>184</v>
      </c>
      <c r="E1287" s="181" t="s">
        <v>1</v>
      </c>
      <c r="F1287" s="182" t="s">
        <v>931</v>
      </c>
      <c r="H1287" s="181" t="s">
        <v>1</v>
      </c>
      <c r="I1287" s="183"/>
      <c r="L1287" s="180"/>
      <c r="M1287" s="184"/>
      <c r="T1287" s="185"/>
      <c r="AT1287" s="181" t="s">
        <v>184</v>
      </c>
      <c r="AU1287" s="181" t="s">
        <v>88</v>
      </c>
      <c r="AV1287" s="15" t="s">
        <v>82</v>
      </c>
      <c r="AW1287" s="15" t="s">
        <v>31</v>
      </c>
      <c r="AX1287" s="15" t="s">
        <v>75</v>
      </c>
      <c r="AY1287" s="181" t="s">
        <v>177</v>
      </c>
    </row>
    <row r="1288" spans="2:65" s="13" customFormat="1">
      <c r="B1288" s="166"/>
      <c r="D1288" s="159" t="s">
        <v>184</v>
      </c>
      <c r="E1288" s="167" t="s">
        <v>1</v>
      </c>
      <c r="F1288" s="168" t="s">
        <v>186</v>
      </c>
      <c r="H1288" s="169">
        <v>2</v>
      </c>
      <c r="I1288" s="170"/>
      <c r="L1288" s="166"/>
      <c r="M1288" s="171"/>
      <c r="T1288" s="172"/>
      <c r="AT1288" s="167" t="s">
        <v>184</v>
      </c>
      <c r="AU1288" s="167" t="s">
        <v>88</v>
      </c>
      <c r="AV1288" s="13" t="s">
        <v>183</v>
      </c>
      <c r="AW1288" s="13" t="s">
        <v>31</v>
      </c>
      <c r="AX1288" s="13" t="s">
        <v>82</v>
      </c>
      <c r="AY1288" s="167" t="s">
        <v>177</v>
      </c>
    </row>
    <row r="1289" spans="2:65" s="1" customFormat="1" ht="63.45" customHeight="1">
      <c r="B1289" s="143"/>
      <c r="C1289" s="144" t="s">
        <v>1443</v>
      </c>
      <c r="D1289" s="144" t="s">
        <v>179</v>
      </c>
      <c r="E1289" s="145" t="s">
        <v>1444</v>
      </c>
      <c r="F1289" s="146" t="s">
        <v>1445</v>
      </c>
      <c r="G1289" s="147" t="s">
        <v>260</v>
      </c>
      <c r="H1289" s="148">
        <v>1</v>
      </c>
      <c r="I1289" s="149"/>
      <c r="J1289" s="150">
        <f>ROUND(I1289*H1289,2)</f>
        <v>0</v>
      </c>
      <c r="K1289" s="151"/>
      <c r="L1289" s="32"/>
      <c r="M1289" s="152" t="s">
        <v>1</v>
      </c>
      <c r="N1289" s="153" t="s">
        <v>41</v>
      </c>
      <c r="P1289" s="154">
        <f>O1289*H1289</f>
        <v>0</v>
      </c>
      <c r="Q1289" s="154">
        <v>0</v>
      </c>
      <c r="R1289" s="154">
        <f>Q1289*H1289</f>
        <v>0</v>
      </c>
      <c r="S1289" s="154">
        <v>0</v>
      </c>
      <c r="T1289" s="155">
        <f>S1289*H1289</f>
        <v>0</v>
      </c>
      <c r="AR1289" s="156" t="s">
        <v>183</v>
      </c>
      <c r="AT1289" s="156" t="s">
        <v>179</v>
      </c>
      <c r="AU1289" s="156" t="s">
        <v>88</v>
      </c>
      <c r="AY1289" s="17" t="s">
        <v>177</v>
      </c>
      <c r="BE1289" s="157">
        <f>IF(N1289="základná",J1289,0)</f>
        <v>0</v>
      </c>
      <c r="BF1289" s="157">
        <f>IF(N1289="znížená",J1289,0)</f>
        <v>0</v>
      </c>
      <c r="BG1289" s="157">
        <f>IF(N1289="zákl. prenesená",J1289,0)</f>
        <v>0</v>
      </c>
      <c r="BH1289" s="157">
        <f>IF(N1289="zníž. prenesená",J1289,0)</f>
        <v>0</v>
      </c>
      <c r="BI1289" s="157">
        <f>IF(N1289="nulová",J1289,0)</f>
        <v>0</v>
      </c>
      <c r="BJ1289" s="17" t="s">
        <v>88</v>
      </c>
      <c r="BK1289" s="157">
        <f>ROUND(I1289*H1289,2)</f>
        <v>0</v>
      </c>
      <c r="BL1289" s="17" t="s">
        <v>183</v>
      </c>
      <c r="BM1289" s="156" t="s">
        <v>1446</v>
      </c>
    </row>
    <row r="1290" spans="2:65" s="12" customFormat="1">
      <c r="B1290" s="158"/>
      <c r="D1290" s="159" t="s">
        <v>184</v>
      </c>
      <c r="E1290" s="160" t="s">
        <v>1</v>
      </c>
      <c r="F1290" s="161" t="s">
        <v>1447</v>
      </c>
      <c r="H1290" s="162">
        <v>1</v>
      </c>
      <c r="I1290" s="163"/>
      <c r="L1290" s="158"/>
      <c r="M1290" s="164"/>
      <c r="T1290" s="165"/>
      <c r="AT1290" s="160" t="s">
        <v>184</v>
      </c>
      <c r="AU1290" s="160" t="s">
        <v>88</v>
      </c>
      <c r="AV1290" s="12" t="s">
        <v>88</v>
      </c>
      <c r="AW1290" s="12" t="s">
        <v>31</v>
      </c>
      <c r="AX1290" s="12" t="s">
        <v>75</v>
      </c>
      <c r="AY1290" s="160" t="s">
        <v>177</v>
      </c>
    </row>
    <row r="1291" spans="2:65" s="15" customFormat="1">
      <c r="B1291" s="180"/>
      <c r="D1291" s="159" t="s">
        <v>184</v>
      </c>
      <c r="E1291" s="181" t="s">
        <v>1</v>
      </c>
      <c r="F1291" s="182" t="s">
        <v>931</v>
      </c>
      <c r="H1291" s="181" t="s">
        <v>1</v>
      </c>
      <c r="I1291" s="183"/>
      <c r="L1291" s="180"/>
      <c r="M1291" s="184"/>
      <c r="T1291" s="185"/>
      <c r="AT1291" s="181" t="s">
        <v>184</v>
      </c>
      <c r="AU1291" s="181" t="s">
        <v>88</v>
      </c>
      <c r="AV1291" s="15" t="s">
        <v>82</v>
      </c>
      <c r="AW1291" s="15" t="s">
        <v>31</v>
      </c>
      <c r="AX1291" s="15" t="s">
        <v>75</v>
      </c>
      <c r="AY1291" s="181" t="s">
        <v>177</v>
      </c>
    </row>
    <row r="1292" spans="2:65" s="13" customFormat="1">
      <c r="B1292" s="166"/>
      <c r="D1292" s="159" t="s">
        <v>184</v>
      </c>
      <c r="E1292" s="167" t="s">
        <v>1</v>
      </c>
      <c r="F1292" s="168" t="s">
        <v>186</v>
      </c>
      <c r="H1292" s="169">
        <v>1</v>
      </c>
      <c r="I1292" s="170"/>
      <c r="L1292" s="166"/>
      <c r="M1292" s="171"/>
      <c r="T1292" s="172"/>
      <c r="AT1292" s="167" t="s">
        <v>184</v>
      </c>
      <c r="AU1292" s="167" t="s">
        <v>88</v>
      </c>
      <c r="AV1292" s="13" t="s">
        <v>183</v>
      </c>
      <c r="AW1292" s="13" t="s">
        <v>31</v>
      </c>
      <c r="AX1292" s="13" t="s">
        <v>82</v>
      </c>
      <c r="AY1292" s="167" t="s">
        <v>177</v>
      </c>
    </row>
    <row r="1293" spans="2:65" s="1" customFormat="1" ht="77.099999999999994" customHeight="1">
      <c r="B1293" s="143"/>
      <c r="C1293" s="144" t="s">
        <v>1448</v>
      </c>
      <c r="D1293" s="144" t="s">
        <v>179</v>
      </c>
      <c r="E1293" s="145" t="s">
        <v>1449</v>
      </c>
      <c r="F1293" s="146" t="s">
        <v>1450</v>
      </c>
      <c r="G1293" s="147" t="s">
        <v>260</v>
      </c>
      <c r="H1293" s="148">
        <v>1</v>
      </c>
      <c r="I1293" s="149"/>
      <c r="J1293" s="150">
        <f>ROUND(I1293*H1293,2)</f>
        <v>0</v>
      </c>
      <c r="K1293" s="151"/>
      <c r="L1293" s="32"/>
      <c r="M1293" s="152" t="s">
        <v>1</v>
      </c>
      <c r="N1293" s="153" t="s">
        <v>41</v>
      </c>
      <c r="P1293" s="154">
        <f>O1293*H1293</f>
        <v>0</v>
      </c>
      <c r="Q1293" s="154">
        <v>0</v>
      </c>
      <c r="R1293" s="154">
        <f>Q1293*H1293</f>
        <v>0</v>
      </c>
      <c r="S1293" s="154">
        <v>0</v>
      </c>
      <c r="T1293" s="155">
        <f>S1293*H1293</f>
        <v>0</v>
      </c>
      <c r="AR1293" s="156" t="s">
        <v>183</v>
      </c>
      <c r="AT1293" s="156" t="s">
        <v>179</v>
      </c>
      <c r="AU1293" s="156" t="s">
        <v>88</v>
      </c>
      <c r="AY1293" s="17" t="s">
        <v>177</v>
      </c>
      <c r="BE1293" s="157">
        <f>IF(N1293="základná",J1293,0)</f>
        <v>0</v>
      </c>
      <c r="BF1293" s="157">
        <f>IF(N1293="znížená",J1293,0)</f>
        <v>0</v>
      </c>
      <c r="BG1293" s="157">
        <f>IF(N1293="zákl. prenesená",J1293,0)</f>
        <v>0</v>
      </c>
      <c r="BH1293" s="157">
        <f>IF(N1293="zníž. prenesená",J1293,0)</f>
        <v>0</v>
      </c>
      <c r="BI1293" s="157">
        <f>IF(N1293="nulová",J1293,0)</f>
        <v>0</v>
      </c>
      <c r="BJ1293" s="17" t="s">
        <v>88</v>
      </c>
      <c r="BK1293" s="157">
        <f>ROUND(I1293*H1293,2)</f>
        <v>0</v>
      </c>
      <c r="BL1293" s="17" t="s">
        <v>183</v>
      </c>
      <c r="BM1293" s="156" t="s">
        <v>1451</v>
      </c>
    </row>
    <row r="1294" spans="2:65" s="12" customFormat="1">
      <c r="B1294" s="158"/>
      <c r="D1294" s="159" t="s">
        <v>184</v>
      </c>
      <c r="E1294" s="160" t="s">
        <v>1</v>
      </c>
      <c r="F1294" s="161" t="s">
        <v>1447</v>
      </c>
      <c r="H1294" s="162">
        <v>1</v>
      </c>
      <c r="I1294" s="163"/>
      <c r="L1294" s="158"/>
      <c r="M1294" s="164"/>
      <c r="T1294" s="165"/>
      <c r="AT1294" s="160" t="s">
        <v>184</v>
      </c>
      <c r="AU1294" s="160" t="s">
        <v>88</v>
      </c>
      <c r="AV1294" s="12" t="s">
        <v>88</v>
      </c>
      <c r="AW1294" s="12" t="s">
        <v>31</v>
      </c>
      <c r="AX1294" s="12" t="s">
        <v>75</v>
      </c>
      <c r="AY1294" s="160" t="s">
        <v>177</v>
      </c>
    </row>
    <row r="1295" spans="2:65" s="15" customFormat="1">
      <c r="B1295" s="180"/>
      <c r="D1295" s="159" t="s">
        <v>184</v>
      </c>
      <c r="E1295" s="181" t="s">
        <v>1</v>
      </c>
      <c r="F1295" s="182" t="s">
        <v>931</v>
      </c>
      <c r="H1295" s="181" t="s">
        <v>1</v>
      </c>
      <c r="I1295" s="183"/>
      <c r="L1295" s="180"/>
      <c r="M1295" s="184"/>
      <c r="T1295" s="185"/>
      <c r="AT1295" s="181" t="s">
        <v>184</v>
      </c>
      <c r="AU1295" s="181" t="s">
        <v>88</v>
      </c>
      <c r="AV1295" s="15" t="s">
        <v>82</v>
      </c>
      <c r="AW1295" s="15" t="s">
        <v>31</v>
      </c>
      <c r="AX1295" s="15" t="s">
        <v>75</v>
      </c>
      <c r="AY1295" s="181" t="s">
        <v>177</v>
      </c>
    </row>
    <row r="1296" spans="2:65" s="13" customFormat="1">
      <c r="B1296" s="166"/>
      <c r="D1296" s="159" t="s">
        <v>184</v>
      </c>
      <c r="E1296" s="167" t="s">
        <v>1</v>
      </c>
      <c r="F1296" s="168" t="s">
        <v>186</v>
      </c>
      <c r="H1296" s="169">
        <v>1</v>
      </c>
      <c r="I1296" s="170"/>
      <c r="L1296" s="166"/>
      <c r="M1296" s="171"/>
      <c r="T1296" s="172"/>
      <c r="AT1296" s="167" t="s">
        <v>184</v>
      </c>
      <c r="AU1296" s="167" t="s">
        <v>88</v>
      </c>
      <c r="AV1296" s="13" t="s">
        <v>183</v>
      </c>
      <c r="AW1296" s="13" t="s">
        <v>31</v>
      </c>
      <c r="AX1296" s="13" t="s">
        <v>82</v>
      </c>
      <c r="AY1296" s="167" t="s">
        <v>177</v>
      </c>
    </row>
    <row r="1297" spans="2:65" s="1" customFormat="1" ht="77.099999999999994" customHeight="1">
      <c r="B1297" s="143"/>
      <c r="C1297" s="144" t="s">
        <v>1452</v>
      </c>
      <c r="D1297" s="144" t="s">
        <v>179</v>
      </c>
      <c r="E1297" s="145" t="s">
        <v>1453</v>
      </c>
      <c r="F1297" s="146" t="s">
        <v>1454</v>
      </c>
      <c r="G1297" s="147" t="s">
        <v>260</v>
      </c>
      <c r="H1297" s="148">
        <v>1</v>
      </c>
      <c r="I1297" s="149"/>
      <c r="J1297" s="150">
        <f>ROUND(I1297*H1297,2)</f>
        <v>0</v>
      </c>
      <c r="K1297" s="151"/>
      <c r="L1297" s="32"/>
      <c r="M1297" s="152" t="s">
        <v>1</v>
      </c>
      <c r="N1297" s="153" t="s">
        <v>41</v>
      </c>
      <c r="P1297" s="154">
        <f>O1297*H1297</f>
        <v>0</v>
      </c>
      <c r="Q1297" s="154">
        <v>0</v>
      </c>
      <c r="R1297" s="154">
        <f>Q1297*H1297</f>
        <v>0</v>
      </c>
      <c r="S1297" s="154">
        <v>0</v>
      </c>
      <c r="T1297" s="155">
        <f>S1297*H1297</f>
        <v>0</v>
      </c>
      <c r="AR1297" s="156" t="s">
        <v>183</v>
      </c>
      <c r="AT1297" s="156" t="s">
        <v>179</v>
      </c>
      <c r="AU1297" s="156" t="s">
        <v>88</v>
      </c>
      <c r="AY1297" s="17" t="s">
        <v>177</v>
      </c>
      <c r="BE1297" s="157">
        <f>IF(N1297="základná",J1297,0)</f>
        <v>0</v>
      </c>
      <c r="BF1297" s="157">
        <f>IF(N1297="znížená",J1297,0)</f>
        <v>0</v>
      </c>
      <c r="BG1297" s="157">
        <f>IF(N1297="zákl. prenesená",J1297,0)</f>
        <v>0</v>
      </c>
      <c r="BH1297" s="157">
        <f>IF(N1297="zníž. prenesená",J1297,0)</f>
        <v>0</v>
      </c>
      <c r="BI1297" s="157">
        <f>IF(N1297="nulová",J1297,0)</f>
        <v>0</v>
      </c>
      <c r="BJ1297" s="17" t="s">
        <v>88</v>
      </c>
      <c r="BK1297" s="157">
        <f>ROUND(I1297*H1297,2)</f>
        <v>0</v>
      </c>
      <c r="BL1297" s="17" t="s">
        <v>183</v>
      </c>
      <c r="BM1297" s="156" t="s">
        <v>1455</v>
      </c>
    </row>
    <row r="1298" spans="2:65" s="12" customFormat="1">
      <c r="B1298" s="158"/>
      <c r="D1298" s="159" t="s">
        <v>184</v>
      </c>
      <c r="E1298" s="160" t="s">
        <v>1</v>
      </c>
      <c r="F1298" s="161" t="s">
        <v>1447</v>
      </c>
      <c r="H1298" s="162">
        <v>1</v>
      </c>
      <c r="I1298" s="163"/>
      <c r="L1298" s="158"/>
      <c r="M1298" s="164"/>
      <c r="T1298" s="165"/>
      <c r="AT1298" s="160" t="s">
        <v>184</v>
      </c>
      <c r="AU1298" s="160" t="s">
        <v>88</v>
      </c>
      <c r="AV1298" s="12" t="s">
        <v>88</v>
      </c>
      <c r="AW1298" s="12" t="s">
        <v>31</v>
      </c>
      <c r="AX1298" s="12" t="s">
        <v>75</v>
      </c>
      <c r="AY1298" s="160" t="s">
        <v>177</v>
      </c>
    </row>
    <row r="1299" spans="2:65" s="15" customFormat="1">
      <c r="B1299" s="180"/>
      <c r="D1299" s="159" t="s">
        <v>184</v>
      </c>
      <c r="E1299" s="181" t="s">
        <v>1</v>
      </c>
      <c r="F1299" s="182" t="s">
        <v>931</v>
      </c>
      <c r="H1299" s="181" t="s">
        <v>1</v>
      </c>
      <c r="I1299" s="183"/>
      <c r="L1299" s="180"/>
      <c r="M1299" s="184"/>
      <c r="T1299" s="185"/>
      <c r="AT1299" s="181" t="s">
        <v>184</v>
      </c>
      <c r="AU1299" s="181" t="s">
        <v>88</v>
      </c>
      <c r="AV1299" s="15" t="s">
        <v>82</v>
      </c>
      <c r="AW1299" s="15" t="s">
        <v>31</v>
      </c>
      <c r="AX1299" s="15" t="s">
        <v>75</v>
      </c>
      <c r="AY1299" s="181" t="s">
        <v>177</v>
      </c>
    </row>
    <row r="1300" spans="2:65" s="13" customFormat="1">
      <c r="B1300" s="166"/>
      <c r="D1300" s="159" t="s">
        <v>184</v>
      </c>
      <c r="E1300" s="167" t="s">
        <v>1</v>
      </c>
      <c r="F1300" s="168" t="s">
        <v>186</v>
      </c>
      <c r="H1300" s="169">
        <v>1</v>
      </c>
      <c r="I1300" s="170"/>
      <c r="L1300" s="166"/>
      <c r="M1300" s="171"/>
      <c r="T1300" s="172"/>
      <c r="AT1300" s="167" t="s">
        <v>184</v>
      </c>
      <c r="AU1300" s="167" t="s">
        <v>88</v>
      </c>
      <c r="AV1300" s="13" t="s">
        <v>183</v>
      </c>
      <c r="AW1300" s="13" t="s">
        <v>31</v>
      </c>
      <c r="AX1300" s="13" t="s">
        <v>82</v>
      </c>
      <c r="AY1300" s="167" t="s">
        <v>177</v>
      </c>
    </row>
    <row r="1301" spans="2:65" s="1" customFormat="1" ht="55.5" customHeight="1">
      <c r="B1301" s="143"/>
      <c r="C1301" s="144" t="s">
        <v>1456</v>
      </c>
      <c r="D1301" s="144" t="s">
        <v>179</v>
      </c>
      <c r="E1301" s="145" t="s">
        <v>1457</v>
      </c>
      <c r="F1301" s="146" t="s">
        <v>1458</v>
      </c>
      <c r="G1301" s="147" t="s">
        <v>260</v>
      </c>
      <c r="H1301" s="148">
        <v>1</v>
      </c>
      <c r="I1301" s="149"/>
      <c r="J1301" s="150">
        <f>ROUND(I1301*H1301,2)</f>
        <v>0</v>
      </c>
      <c r="K1301" s="151"/>
      <c r="L1301" s="32"/>
      <c r="M1301" s="152" t="s">
        <v>1</v>
      </c>
      <c r="N1301" s="153" t="s">
        <v>41</v>
      </c>
      <c r="P1301" s="154">
        <f>O1301*H1301</f>
        <v>0</v>
      </c>
      <c r="Q1301" s="154">
        <v>0</v>
      </c>
      <c r="R1301" s="154">
        <f>Q1301*H1301</f>
        <v>0</v>
      </c>
      <c r="S1301" s="154">
        <v>0</v>
      </c>
      <c r="T1301" s="155">
        <f>S1301*H1301</f>
        <v>0</v>
      </c>
      <c r="AR1301" s="156" t="s">
        <v>183</v>
      </c>
      <c r="AT1301" s="156" t="s">
        <v>179</v>
      </c>
      <c r="AU1301" s="156" t="s">
        <v>88</v>
      </c>
      <c r="AY1301" s="17" t="s">
        <v>177</v>
      </c>
      <c r="BE1301" s="157">
        <f>IF(N1301="základná",J1301,0)</f>
        <v>0</v>
      </c>
      <c r="BF1301" s="157">
        <f>IF(N1301="znížená",J1301,0)</f>
        <v>0</v>
      </c>
      <c r="BG1301" s="157">
        <f>IF(N1301="zákl. prenesená",J1301,0)</f>
        <v>0</v>
      </c>
      <c r="BH1301" s="157">
        <f>IF(N1301="zníž. prenesená",J1301,0)</f>
        <v>0</v>
      </c>
      <c r="BI1301" s="157">
        <f>IF(N1301="nulová",J1301,0)</f>
        <v>0</v>
      </c>
      <c r="BJ1301" s="17" t="s">
        <v>88</v>
      </c>
      <c r="BK1301" s="157">
        <f>ROUND(I1301*H1301,2)</f>
        <v>0</v>
      </c>
      <c r="BL1301" s="17" t="s">
        <v>183</v>
      </c>
      <c r="BM1301" s="156" t="s">
        <v>1459</v>
      </c>
    </row>
    <row r="1302" spans="2:65" s="12" customFormat="1">
      <c r="B1302" s="158"/>
      <c r="D1302" s="159" t="s">
        <v>184</v>
      </c>
      <c r="E1302" s="160" t="s">
        <v>1</v>
      </c>
      <c r="F1302" s="161" t="s">
        <v>1460</v>
      </c>
      <c r="H1302" s="162">
        <v>1</v>
      </c>
      <c r="I1302" s="163"/>
      <c r="L1302" s="158"/>
      <c r="M1302" s="164"/>
      <c r="T1302" s="165"/>
      <c r="AT1302" s="160" t="s">
        <v>184</v>
      </c>
      <c r="AU1302" s="160" t="s">
        <v>88</v>
      </c>
      <c r="AV1302" s="12" t="s">
        <v>88</v>
      </c>
      <c r="AW1302" s="12" t="s">
        <v>31</v>
      </c>
      <c r="AX1302" s="12" t="s">
        <v>75</v>
      </c>
      <c r="AY1302" s="160" t="s">
        <v>177</v>
      </c>
    </row>
    <row r="1303" spans="2:65" s="15" customFormat="1">
      <c r="B1303" s="180"/>
      <c r="D1303" s="159" t="s">
        <v>184</v>
      </c>
      <c r="E1303" s="181" t="s">
        <v>1</v>
      </c>
      <c r="F1303" s="182" t="s">
        <v>931</v>
      </c>
      <c r="H1303" s="181" t="s">
        <v>1</v>
      </c>
      <c r="I1303" s="183"/>
      <c r="L1303" s="180"/>
      <c r="M1303" s="184"/>
      <c r="T1303" s="185"/>
      <c r="AT1303" s="181" t="s">
        <v>184</v>
      </c>
      <c r="AU1303" s="181" t="s">
        <v>88</v>
      </c>
      <c r="AV1303" s="15" t="s">
        <v>82</v>
      </c>
      <c r="AW1303" s="15" t="s">
        <v>31</v>
      </c>
      <c r="AX1303" s="15" t="s">
        <v>75</v>
      </c>
      <c r="AY1303" s="181" t="s">
        <v>177</v>
      </c>
    </row>
    <row r="1304" spans="2:65" s="13" customFormat="1">
      <c r="B1304" s="166"/>
      <c r="D1304" s="159" t="s">
        <v>184</v>
      </c>
      <c r="E1304" s="167" t="s">
        <v>1</v>
      </c>
      <c r="F1304" s="168" t="s">
        <v>186</v>
      </c>
      <c r="H1304" s="169">
        <v>1</v>
      </c>
      <c r="I1304" s="170"/>
      <c r="L1304" s="166"/>
      <c r="M1304" s="171"/>
      <c r="T1304" s="172"/>
      <c r="AT1304" s="167" t="s">
        <v>184</v>
      </c>
      <c r="AU1304" s="167" t="s">
        <v>88</v>
      </c>
      <c r="AV1304" s="13" t="s">
        <v>183</v>
      </c>
      <c r="AW1304" s="13" t="s">
        <v>31</v>
      </c>
      <c r="AX1304" s="13" t="s">
        <v>82</v>
      </c>
      <c r="AY1304" s="167" t="s">
        <v>177</v>
      </c>
    </row>
    <row r="1305" spans="2:65" s="1" customFormat="1" ht="66.75" customHeight="1">
      <c r="B1305" s="143"/>
      <c r="C1305" s="144" t="s">
        <v>1461</v>
      </c>
      <c r="D1305" s="144" t="s">
        <v>179</v>
      </c>
      <c r="E1305" s="145" t="s">
        <v>1462</v>
      </c>
      <c r="F1305" s="146" t="s">
        <v>1463</v>
      </c>
      <c r="G1305" s="147" t="s">
        <v>260</v>
      </c>
      <c r="H1305" s="148">
        <v>1</v>
      </c>
      <c r="I1305" s="149"/>
      <c r="J1305" s="150">
        <f>ROUND(I1305*H1305,2)</f>
        <v>0</v>
      </c>
      <c r="K1305" s="151"/>
      <c r="L1305" s="32"/>
      <c r="M1305" s="152" t="s">
        <v>1</v>
      </c>
      <c r="N1305" s="153" t="s">
        <v>41</v>
      </c>
      <c r="P1305" s="154">
        <f>O1305*H1305</f>
        <v>0</v>
      </c>
      <c r="Q1305" s="154">
        <v>0</v>
      </c>
      <c r="R1305" s="154">
        <f>Q1305*H1305</f>
        <v>0</v>
      </c>
      <c r="S1305" s="154">
        <v>0</v>
      </c>
      <c r="T1305" s="155">
        <f>S1305*H1305</f>
        <v>0</v>
      </c>
      <c r="AR1305" s="156" t="s">
        <v>183</v>
      </c>
      <c r="AT1305" s="156" t="s">
        <v>179</v>
      </c>
      <c r="AU1305" s="156" t="s">
        <v>88</v>
      </c>
      <c r="AY1305" s="17" t="s">
        <v>177</v>
      </c>
      <c r="BE1305" s="157">
        <f>IF(N1305="základná",J1305,0)</f>
        <v>0</v>
      </c>
      <c r="BF1305" s="157">
        <f>IF(N1305="znížená",J1305,0)</f>
        <v>0</v>
      </c>
      <c r="BG1305" s="157">
        <f>IF(N1305="zákl. prenesená",J1305,0)</f>
        <v>0</v>
      </c>
      <c r="BH1305" s="157">
        <f>IF(N1305="zníž. prenesená",J1305,0)</f>
        <v>0</v>
      </c>
      <c r="BI1305" s="157">
        <f>IF(N1305="nulová",J1305,0)</f>
        <v>0</v>
      </c>
      <c r="BJ1305" s="17" t="s">
        <v>88</v>
      </c>
      <c r="BK1305" s="157">
        <f>ROUND(I1305*H1305,2)</f>
        <v>0</v>
      </c>
      <c r="BL1305" s="17" t="s">
        <v>183</v>
      </c>
      <c r="BM1305" s="156" t="s">
        <v>1464</v>
      </c>
    </row>
    <row r="1306" spans="2:65" s="12" customFormat="1">
      <c r="B1306" s="158"/>
      <c r="D1306" s="159" t="s">
        <v>184</v>
      </c>
      <c r="E1306" s="160" t="s">
        <v>1</v>
      </c>
      <c r="F1306" s="161" t="s">
        <v>1460</v>
      </c>
      <c r="H1306" s="162">
        <v>1</v>
      </c>
      <c r="I1306" s="163"/>
      <c r="L1306" s="158"/>
      <c r="M1306" s="164"/>
      <c r="T1306" s="165"/>
      <c r="AT1306" s="160" t="s">
        <v>184</v>
      </c>
      <c r="AU1306" s="160" t="s">
        <v>88</v>
      </c>
      <c r="AV1306" s="12" t="s">
        <v>88</v>
      </c>
      <c r="AW1306" s="12" t="s">
        <v>31</v>
      </c>
      <c r="AX1306" s="12" t="s">
        <v>75</v>
      </c>
      <c r="AY1306" s="160" t="s">
        <v>177</v>
      </c>
    </row>
    <row r="1307" spans="2:65" s="15" customFormat="1">
      <c r="B1307" s="180"/>
      <c r="D1307" s="159" t="s">
        <v>184</v>
      </c>
      <c r="E1307" s="181" t="s">
        <v>1</v>
      </c>
      <c r="F1307" s="182" t="s">
        <v>931</v>
      </c>
      <c r="H1307" s="181" t="s">
        <v>1</v>
      </c>
      <c r="I1307" s="183"/>
      <c r="L1307" s="180"/>
      <c r="M1307" s="184"/>
      <c r="T1307" s="185"/>
      <c r="AT1307" s="181" t="s">
        <v>184</v>
      </c>
      <c r="AU1307" s="181" t="s">
        <v>88</v>
      </c>
      <c r="AV1307" s="15" t="s">
        <v>82</v>
      </c>
      <c r="AW1307" s="15" t="s">
        <v>31</v>
      </c>
      <c r="AX1307" s="15" t="s">
        <v>75</v>
      </c>
      <c r="AY1307" s="181" t="s">
        <v>177</v>
      </c>
    </row>
    <row r="1308" spans="2:65" s="13" customFormat="1">
      <c r="B1308" s="166"/>
      <c r="D1308" s="159" t="s">
        <v>184</v>
      </c>
      <c r="E1308" s="167" t="s">
        <v>1</v>
      </c>
      <c r="F1308" s="168" t="s">
        <v>186</v>
      </c>
      <c r="H1308" s="169">
        <v>1</v>
      </c>
      <c r="I1308" s="170"/>
      <c r="L1308" s="166"/>
      <c r="M1308" s="171"/>
      <c r="T1308" s="172"/>
      <c r="AT1308" s="167" t="s">
        <v>184</v>
      </c>
      <c r="AU1308" s="167" t="s">
        <v>88</v>
      </c>
      <c r="AV1308" s="13" t="s">
        <v>183</v>
      </c>
      <c r="AW1308" s="13" t="s">
        <v>31</v>
      </c>
      <c r="AX1308" s="13" t="s">
        <v>82</v>
      </c>
      <c r="AY1308" s="167" t="s">
        <v>177</v>
      </c>
    </row>
    <row r="1309" spans="2:65" s="1" customFormat="1" ht="63.45" customHeight="1">
      <c r="B1309" s="143"/>
      <c r="C1309" s="144" t="s">
        <v>891</v>
      </c>
      <c r="D1309" s="144" t="s">
        <v>179</v>
      </c>
      <c r="E1309" s="145" t="s">
        <v>1465</v>
      </c>
      <c r="F1309" s="146" t="s">
        <v>1466</v>
      </c>
      <c r="G1309" s="147" t="s">
        <v>260</v>
      </c>
      <c r="H1309" s="148">
        <v>1</v>
      </c>
      <c r="I1309" s="149"/>
      <c r="J1309" s="150">
        <f>ROUND(I1309*H1309,2)</f>
        <v>0</v>
      </c>
      <c r="K1309" s="151"/>
      <c r="L1309" s="32"/>
      <c r="M1309" s="152" t="s">
        <v>1</v>
      </c>
      <c r="N1309" s="153" t="s">
        <v>41</v>
      </c>
      <c r="P1309" s="154">
        <f>O1309*H1309</f>
        <v>0</v>
      </c>
      <c r="Q1309" s="154">
        <v>0</v>
      </c>
      <c r="R1309" s="154">
        <f>Q1309*H1309</f>
        <v>0</v>
      </c>
      <c r="S1309" s="154">
        <v>0</v>
      </c>
      <c r="T1309" s="155">
        <f>S1309*H1309</f>
        <v>0</v>
      </c>
      <c r="AR1309" s="156" t="s">
        <v>183</v>
      </c>
      <c r="AT1309" s="156" t="s">
        <v>179</v>
      </c>
      <c r="AU1309" s="156" t="s">
        <v>88</v>
      </c>
      <c r="AY1309" s="17" t="s">
        <v>177</v>
      </c>
      <c r="BE1309" s="157">
        <f>IF(N1309="základná",J1309,0)</f>
        <v>0</v>
      </c>
      <c r="BF1309" s="157">
        <f>IF(N1309="znížená",J1309,0)</f>
        <v>0</v>
      </c>
      <c r="BG1309" s="157">
        <f>IF(N1309="zákl. prenesená",J1309,0)</f>
        <v>0</v>
      </c>
      <c r="BH1309" s="157">
        <f>IF(N1309="zníž. prenesená",J1309,0)</f>
        <v>0</v>
      </c>
      <c r="BI1309" s="157">
        <f>IF(N1309="nulová",J1309,0)</f>
        <v>0</v>
      </c>
      <c r="BJ1309" s="17" t="s">
        <v>88</v>
      </c>
      <c r="BK1309" s="157">
        <f>ROUND(I1309*H1309,2)</f>
        <v>0</v>
      </c>
      <c r="BL1309" s="17" t="s">
        <v>183</v>
      </c>
      <c r="BM1309" s="156" t="s">
        <v>1467</v>
      </c>
    </row>
    <row r="1310" spans="2:65" s="12" customFormat="1">
      <c r="B1310" s="158"/>
      <c r="D1310" s="159" t="s">
        <v>184</v>
      </c>
      <c r="E1310" s="160" t="s">
        <v>1</v>
      </c>
      <c r="F1310" s="161" t="s">
        <v>1460</v>
      </c>
      <c r="H1310" s="162">
        <v>1</v>
      </c>
      <c r="I1310" s="163"/>
      <c r="L1310" s="158"/>
      <c r="M1310" s="164"/>
      <c r="T1310" s="165"/>
      <c r="AT1310" s="160" t="s">
        <v>184</v>
      </c>
      <c r="AU1310" s="160" t="s">
        <v>88</v>
      </c>
      <c r="AV1310" s="12" t="s">
        <v>88</v>
      </c>
      <c r="AW1310" s="12" t="s">
        <v>31</v>
      </c>
      <c r="AX1310" s="12" t="s">
        <v>75</v>
      </c>
      <c r="AY1310" s="160" t="s">
        <v>177</v>
      </c>
    </row>
    <row r="1311" spans="2:65" s="15" customFormat="1">
      <c r="B1311" s="180"/>
      <c r="D1311" s="159" t="s">
        <v>184</v>
      </c>
      <c r="E1311" s="181" t="s">
        <v>1</v>
      </c>
      <c r="F1311" s="182" t="s">
        <v>931</v>
      </c>
      <c r="H1311" s="181" t="s">
        <v>1</v>
      </c>
      <c r="I1311" s="183"/>
      <c r="L1311" s="180"/>
      <c r="M1311" s="184"/>
      <c r="T1311" s="185"/>
      <c r="AT1311" s="181" t="s">
        <v>184</v>
      </c>
      <c r="AU1311" s="181" t="s">
        <v>88</v>
      </c>
      <c r="AV1311" s="15" t="s">
        <v>82</v>
      </c>
      <c r="AW1311" s="15" t="s">
        <v>31</v>
      </c>
      <c r="AX1311" s="15" t="s">
        <v>75</v>
      </c>
      <c r="AY1311" s="181" t="s">
        <v>177</v>
      </c>
    </row>
    <row r="1312" spans="2:65" s="13" customFormat="1">
      <c r="B1312" s="166"/>
      <c r="D1312" s="159" t="s">
        <v>184</v>
      </c>
      <c r="E1312" s="167" t="s">
        <v>1</v>
      </c>
      <c r="F1312" s="168" t="s">
        <v>186</v>
      </c>
      <c r="H1312" s="169">
        <v>1</v>
      </c>
      <c r="I1312" s="170"/>
      <c r="L1312" s="166"/>
      <c r="M1312" s="171"/>
      <c r="T1312" s="172"/>
      <c r="AT1312" s="167" t="s">
        <v>184</v>
      </c>
      <c r="AU1312" s="167" t="s">
        <v>88</v>
      </c>
      <c r="AV1312" s="13" t="s">
        <v>183</v>
      </c>
      <c r="AW1312" s="13" t="s">
        <v>31</v>
      </c>
      <c r="AX1312" s="13" t="s">
        <v>82</v>
      </c>
      <c r="AY1312" s="167" t="s">
        <v>177</v>
      </c>
    </row>
    <row r="1313" spans="2:65" s="1" customFormat="1" ht="67.5" customHeight="1">
      <c r="B1313" s="143"/>
      <c r="C1313" s="144" t="s">
        <v>1468</v>
      </c>
      <c r="D1313" s="144" t="s">
        <v>179</v>
      </c>
      <c r="E1313" s="145" t="s">
        <v>1469</v>
      </c>
      <c r="F1313" s="146" t="s">
        <v>1470</v>
      </c>
      <c r="G1313" s="147" t="s">
        <v>260</v>
      </c>
      <c r="H1313" s="148">
        <v>1</v>
      </c>
      <c r="I1313" s="149"/>
      <c r="J1313" s="150">
        <f>ROUND(I1313*H1313,2)</f>
        <v>0</v>
      </c>
      <c r="K1313" s="151"/>
      <c r="L1313" s="32"/>
      <c r="M1313" s="152" t="s">
        <v>1</v>
      </c>
      <c r="N1313" s="153" t="s">
        <v>41</v>
      </c>
      <c r="P1313" s="154">
        <f>O1313*H1313</f>
        <v>0</v>
      </c>
      <c r="Q1313" s="154">
        <v>0</v>
      </c>
      <c r="R1313" s="154">
        <f>Q1313*H1313</f>
        <v>0</v>
      </c>
      <c r="S1313" s="154">
        <v>0</v>
      </c>
      <c r="T1313" s="155">
        <f>S1313*H1313</f>
        <v>0</v>
      </c>
      <c r="AR1313" s="156" t="s">
        <v>183</v>
      </c>
      <c r="AT1313" s="156" t="s">
        <v>179</v>
      </c>
      <c r="AU1313" s="156" t="s">
        <v>88</v>
      </c>
      <c r="AY1313" s="17" t="s">
        <v>177</v>
      </c>
      <c r="BE1313" s="157">
        <f>IF(N1313="základná",J1313,0)</f>
        <v>0</v>
      </c>
      <c r="BF1313" s="157">
        <f>IF(N1313="znížená",J1313,0)</f>
        <v>0</v>
      </c>
      <c r="BG1313" s="157">
        <f>IF(N1313="zákl. prenesená",J1313,0)</f>
        <v>0</v>
      </c>
      <c r="BH1313" s="157">
        <f>IF(N1313="zníž. prenesená",J1313,0)</f>
        <v>0</v>
      </c>
      <c r="BI1313" s="157">
        <f>IF(N1313="nulová",J1313,0)</f>
        <v>0</v>
      </c>
      <c r="BJ1313" s="17" t="s">
        <v>88</v>
      </c>
      <c r="BK1313" s="157">
        <f>ROUND(I1313*H1313,2)</f>
        <v>0</v>
      </c>
      <c r="BL1313" s="17" t="s">
        <v>183</v>
      </c>
      <c r="BM1313" s="156" t="s">
        <v>1471</v>
      </c>
    </row>
    <row r="1314" spans="2:65" s="12" customFormat="1">
      <c r="B1314" s="158"/>
      <c r="D1314" s="159" t="s">
        <v>184</v>
      </c>
      <c r="E1314" s="160" t="s">
        <v>1</v>
      </c>
      <c r="F1314" s="161" t="s">
        <v>1460</v>
      </c>
      <c r="H1314" s="162">
        <v>1</v>
      </c>
      <c r="I1314" s="163"/>
      <c r="L1314" s="158"/>
      <c r="M1314" s="164"/>
      <c r="T1314" s="165"/>
      <c r="AT1314" s="160" t="s">
        <v>184</v>
      </c>
      <c r="AU1314" s="160" t="s">
        <v>88</v>
      </c>
      <c r="AV1314" s="12" t="s">
        <v>88</v>
      </c>
      <c r="AW1314" s="12" t="s">
        <v>31</v>
      </c>
      <c r="AX1314" s="12" t="s">
        <v>75</v>
      </c>
      <c r="AY1314" s="160" t="s">
        <v>177</v>
      </c>
    </row>
    <row r="1315" spans="2:65" s="15" customFormat="1">
      <c r="B1315" s="180"/>
      <c r="D1315" s="159" t="s">
        <v>184</v>
      </c>
      <c r="E1315" s="181" t="s">
        <v>1</v>
      </c>
      <c r="F1315" s="182" t="s">
        <v>931</v>
      </c>
      <c r="H1315" s="181" t="s">
        <v>1</v>
      </c>
      <c r="I1315" s="183"/>
      <c r="L1315" s="180"/>
      <c r="M1315" s="184"/>
      <c r="T1315" s="185"/>
      <c r="AT1315" s="181" t="s">
        <v>184</v>
      </c>
      <c r="AU1315" s="181" t="s">
        <v>88</v>
      </c>
      <c r="AV1315" s="15" t="s">
        <v>82</v>
      </c>
      <c r="AW1315" s="15" t="s">
        <v>31</v>
      </c>
      <c r="AX1315" s="15" t="s">
        <v>75</v>
      </c>
      <c r="AY1315" s="181" t="s">
        <v>177</v>
      </c>
    </row>
    <row r="1316" spans="2:65" s="13" customFormat="1">
      <c r="B1316" s="166"/>
      <c r="D1316" s="159" t="s">
        <v>184</v>
      </c>
      <c r="E1316" s="167" t="s">
        <v>1</v>
      </c>
      <c r="F1316" s="168" t="s">
        <v>186</v>
      </c>
      <c r="H1316" s="169">
        <v>1</v>
      </c>
      <c r="I1316" s="170"/>
      <c r="L1316" s="166"/>
      <c r="M1316" s="171"/>
      <c r="T1316" s="172"/>
      <c r="AT1316" s="167" t="s">
        <v>184</v>
      </c>
      <c r="AU1316" s="167" t="s">
        <v>88</v>
      </c>
      <c r="AV1316" s="13" t="s">
        <v>183</v>
      </c>
      <c r="AW1316" s="13" t="s">
        <v>31</v>
      </c>
      <c r="AX1316" s="13" t="s">
        <v>82</v>
      </c>
      <c r="AY1316" s="167" t="s">
        <v>177</v>
      </c>
    </row>
    <row r="1317" spans="2:65" s="1" customFormat="1" ht="49.2" customHeight="1">
      <c r="B1317" s="143"/>
      <c r="C1317" s="144" t="s">
        <v>897</v>
      </c>
      <c r="D1317" s="144" t="s">
        <v>179</v>
      </c>
      <c r="E1317" s="145" t="s">
        <v>1472</v>
      </c>
      <c r="F1317" s="146" t="s">
        <v>1473</v>
      </c>
      <c r="G1317" s="147" t="s">
        <v>260</v>
      </c>
      <c r="H1317" s="148">
        <v>1</v>
      </c>
      <c r="I1317" s="149"/>
      <c r="J1317" s="150">
        <f>ROUND(I1317*H1317,2)</f>
        <v>0</v>
      </c>
      <c r="K1317" s="151"/>
      <c r="L1317" s="32"/>
      <c r="M1317" s="152" t="s">
        <v>1</v>
      </c>
      <c r="N1317" s="153" t="s">
        <v>41</v>
      </c>
      <c r="P1317" s="154">
        <f>O1317*H1317</f>
        <v>0</v>
      </c>
      <c r="Q1317" s="154">
        <v>0</v>
      </c>
      <c r="R1317" s="154">
        <f>Q1317*H1317</f>
        <v>0</v>
      </c>
      <c r="S1317" s="154">
        <v>0</v>
      </c>
      <c r="T1317" s="155">
        <f>S1317*H1317</f>
        <v>0</v>
      </c>
      <c r="AR1317" s="156" t="s">
        <v>183</v>
      </c>
      <c r="AT1317" s="156" t="s">
        <v>179</v>
      </c>
      <c r="AU1317" s="156" t="s">
        <v>88</v>
      </c>
      <c r="AY1317" s="17" t="s">
        <v>177</v>
      </c>
      <c r="BE1317" s="157">
        <f>IF(N1317="základná",J1317,0)</f>
        <v>0</v>
      </c>
      <c r="BF1317" s="157">
        <f>IF(N1317="znížená",J1317,0)</f>
        <v>0</v>
      </c>
      <c r="BG1317" s="157">
        <f>IF(N1317="zákl. prenesená",J1317,0)</f>
        <v>0</v>
      </c>
      <c r="BH1317" s="157">
        <f>IF(N1317="zníž. prenesená",J1317,0)</f>
        <v>0</v>
      </c>
      <c r="BI1317" s="157">
        <f>IF(N1317="nulová",J1317,0)</f>
        <v>0</v>
      </c>
      <c r="BJ1317" s="17" t="s">
        <v>88</v>
      </c>
      <c r="BK1317" s="157">
        <f>ROUND(I1317*H1317,2)</f>
        <v>0</v>
      </c>
      <c r="BL1317" s="17" t="s">
        <v>183</v>
      </c>
      <c r="BM1317" s="156" t="s">
        <v>1474</v>
      </c>
    </row>
    <row r="1318" spans="2:65" s="12" customFormat="1">
      <c r="B1318" s="158"/>
      <c r="D1318" s="159" t="s">
        <v>184</v>
      </c>
      <c r="E1318" s="160" t="s">
        <v>1</v>
      </c>
      <c r="F1318" s="161" t="s">
        <v>1475</v>
      </c>
      <c r="H1318" s="162">
        <v>1</v>
      </c>
      <c r="I1318" s="163"/>
      <c r="L1318" s="158"/>
      <c r="M1318" s="164"/>
      <c r="T1318" s="165"/>
      <c r="AT1318" s="160" t="s">
        <v>184</v>
      </c>
      <c r="AU1318" s="160" t="s">
        <v>88</v>
      </c>
      <c r="AV1318" s="12" t="s">
        <v>88</v>
      </c>
      <c r="AW1318" s="12" t="s">
        <v>31</v>
      </c>
      <c r="AX1318" s="12" t="s">
        <v>75</v>
      </c>
      <c r="AY1318" s="160" t="s">
        <v>177</v>
      </c>
    </row>
    <row r="1319" spans="2:65" s="15" customFormat="1">
      <c r="B1319" s="180"/>
      <c r="D1319" s="159" t="s">
        <v>184</v>
      </c>
      <c r="E1319" s="181" t="s">
        <v>1</v>
      </c>
      <c r="F1319" s="182" t="s">
        <v>931</v>
      </c>
      <c r="H1319" s="181" t="s">
        <v>1</v>
      </c>
      <c r="I1319" s="183"/>
      <c r="L1319" s="180"/>
      <c r="M1319" s="184"/>
      <c r="T1319" s="185"/>
      <c r="AT1319" s="181" t="s">
        <v>184</v>
      </c>
      <c r="AU1319" s="181" t="s">
        <v>88</v>
      </c>
      <c r="AV1319" s="15" t="s">
        <v>82</v>
      </c>
      <c r="AW1319" s="15" t="s">
        <v>31</v>
      </c>
      <c r="AX1319" s="15" t="s">
        <v>75</v>
      </c>
      <c r="AY1319" s="181" t="s">
        <v>177</v>
      </c>
    </row>
    <row r="1320" spans="2:65" s="13" customFormat="1">
      <c r="B1320" s="166"/>
      <c r="D1320" s="159" t="s">
        <v>184</v>
      </c>
      <c r="E1320" s="167" t="s">
        <v>1</v>
      </c>
      <c r="F1320" s="168" t="s">
        <v>186</v>
      </c>
      <c r="H1320" s="169">
        <v>1</v>
      </c>
      <c r="I1320" s="170"/>
      <c r="L1320" s="166"/>
      <c r="M1320" s="171"/>
      <c r="T1320" s="172"/>
      <c r="AT1320" s="167" t="s">
        <v>184</v>
      </c>
      <c r="AU1320" s="167" t="s">
        <v>88</v>
      </c>
      <c r="AV1320" s="13" t="s">
        <v>183</v>
      </c>
      <c r="AW1320" s="13" t="s">
        <v>31</v>
      </c>
      <c r="AX1320" s="13" t="s">
        <v>82</v>
      </c>
      <c r="AY1320" s="167" t="s">
        <v>177</v>
      </c>
    </row>
    <row r="1321" spans="2:65" s="1" customFormat="1" ht="62.7" customHeight="1">
      <c r="B1321" s="143"/>
      <c r="C1321" s="144" t="s">
        <v>1476</v>
      </c>
      <c r="D1321" s="144" t="s">
        <v>179</v>
      </c>
      <c r="E1321" s="145" t="s">
        <v>1477</v>
      </c>
      <c r="F1321" s="146" t="s">
        <v>1478</v>
      </c>
      <c r="G1321" s="147" t="s">
        <v>260</v>
      </c>
      <c r="H1321" s="148">
        <v>1</v>
      </c>
      <c r="I1321" s="149"/>
      <c r="J1321" s="150">
        <f>ROUND(I1321*H1321,2)</f>
        <v>0</v>
      </c>
      <c r="K1321" s="151"/>
      <c r="L1321" s="32"/>
      <c r="M1321" s="152" t="s">
        <v>1</v>
      </c>
      <c r="N1321" s="153" t="s">
        <v>41</v>
      </c>
      <c r="P1321" s="154">
        <f>O1321*H1321</f>
        <v>0</v>
      </c>
      <c r="Q1321" s="154">
        <v>0</v>
      </c>
      <c r="R1321" s="154">
        <f>Q1321*H1321</f>
        <v>0</v>
      </c>
      <c r="S1321" s="154">
        <v>0</v>
      </c>
      <c r="T1321" s="155">
        <f>S1321*H1321</f>
        <v>0</v>
      </c>
      <c r="AR1321" s="156" t="s">
        <v>183</v>
      </c>
      <c r="AT1321" s="156" t="s">
        <v>179</v>
      </c>
      <c r="AU1321" s="156" t="s">
        <v>88</v>
      </c>
      <c r="AY1321" s="17" t="s">
        <v>177</v>
      </c>
      <c r="BE1321" s="157">
        <f>IF(N1321="základná",J1321,0)</f>
        <v>0</v>
      </c>
      <c r="BF1321" s="157">
        <f>IF(N1321="znížená",J1321,0)</f>
        <v>0</v>
      </c>
      <c r="BG1321" s="157">
        <f>IF(N1321="zákl. prenesená",J1321,0)</f>
        <v>0</v>
      </c>
      <c r="BH1321" s="157">
        <f>IF(N1321="zníž. prenesená",J1321,0)</f>
        <v>0</v>
      </c>
      <c r="BI1321" s="157">
        <f>IF(N1321="nulová",J1321,0)</f>
        <v>0</v>
      </c>
      <c r="BJ1321" s="17" t="s">
        <v>88</v>
      </c>
      <c r="BK1321" s="157">
        <f>ROUND(I1321*H1321,2)</f>
        <v>0</v>
      </c>
      <c r="BL1321" s="17" t="s">
        <v>183</v>
      </c>
      <c r="BM1321" s="156" t="s">
        <v>1479</v>
      </c>
    </row>
    <row r="1322" spans="2:65" s="12" customFormat="1">
      <c r="B1322" s="158"/>
      <c r="D1322" s="159" t="s">
        <v>184</v>
      </c>
      <c r="E1322" s="160" t="s">
        <v>1</v>
      </c>
      <c r="F1322" s="161" t="s">
        <v>1475</v>
      </c>
      <c r="H1322" s="162">
        <v>1</v>
      </c>
      <c r="I1322" s="163"/>
      <c r="L1322" s="158"/>
      <c r="M1322" s="164"/>
      <c r="T1322" s="165"/>
      <c r="AT1322" s="160" t="s">
        <v>184</v>
      </c>
      <c r="AU1322" s="160" t="s">
        <v>88</v>
      </c>
      <c r="AV1322" s="12" t="s">
        <v>88</v>
      </c>
      <c r="AW1322" s="12" t="s">
        <v>31</v>
      </c>
      <c r="AX1322" s="12" t="s">
        <v>75</v>
      </c>
      <c r="AY1322" s="160" t="s">
        <v>177</v>
      </c>
    </row>
    <row r="1323" spans="2:65" s="15" customFormat="1">
      <c r="B1323" s="180"/>
      <c r="D1323" s="159" t="s">
        <v>184</v>
      </c>
      <c r="E1323" s="181" t="s">
        <v>1</v>
      </c>
      <c r="F1323" s="182" t="s">
        <v>931</v>
      </c>
      <c r="H1323" s="181" t="s">
        <v>1</v>
      </c>
      <c r="I1323" s="183"/>
      <c r="L1323" s="180"/>
      <c r="M1323" s="184"/>
      <c r="T1323" s="185"/>
      <c r="AT1323" s="181" t="s">
        <v>184</v>
      </c>
      <c r="AU1323" s="181" t="s">
        <v>88</v>
      </c>
      <c r="AV1323" s="15" t="s">
        <v>82</v>
      </c>
      <c r="AW1323" s="15" t="s">
        <v>31</v>
      </c>
      <c r="AX1323" s="15" t="s">
        <v>75</v>
      </c>
      <c r="AY1323" s="181" t="s">
        <v>177</v>
      </c>
    </row>
    <row r="1324" spans="2:65" s="13" customFormat="1">
      <c r="B1324" s="166"/>
      <c r="D1324" s="159" t="s">
        <v>184</v>
      </c>
      <c r="E1324" s="167" t="s">
        <v>1</v>
      </c>
      <c r="F1324" s="168" t="s">
        <v>186</v>
      </c>
      <c r="H1324" s="169">
        <v>1</v>
      </c>
      <c r="I1324" s="170"/>
      <c r="L1324" s="166"/>
      <c r="M1324" s="171"/>
      <c r="T1324" s="172"/>
      <c r="AT1324" s="167" t="s">
        <v>184</v>
      </c>
      <c r="AU1324" s="167" t="s">
        <v>88</v>
      </c>
      <c r="AV1324" s="13" t="s">
        <v>183</v>
      </c>
      <c r="AW1324" s="13" t="s">
        <v>31</v>
      </c>
      <c r="AX1324" s="13" t="s">
        <v>82</v>
      </c>
      <c r="AY1324" s="167" t="s">
        <v>177</v>
      </c>
    </row>
    <row r="1325" spans="2:65" s="1" customFormat="1" ht="44.25" customHeight="1">
      <c r="B1325" s="143"/>
      <c r="C1325" s="144" t="s">
        <v>901</v>
      </c>
      <c r="D1325" s="144" t="s">
        <v>179</v>
      </c>
      <c r="E1325" s="145" t="s">
        <v>1480</v>
      </c>
      <c r="F1325" s="146" t="s">
        <v>1481</v>
      </c>
      <c r="G1325" s="147" t="s">
        <v>260</v>
      </c>
      <c r="H1325" s="148">
        <v>1</v>
      </c>
      <c r="I1325" s="149"/>
      <c r="J1325" s="150">
        <f>ROUND(I1325*H1325,2)</f>
        <v>0</v>
      </c>
      <c r="K1325" s="151"/>
      <c r="L1325" s="32"/>
      <c r="M1325" s="152" t="s">
        <v>1</v>
      </c>
      <c r="N1325" s="153" t="s">
        <v>41</v>
      </c>
      <c r="P1325" s="154">
        <f>O1325*H1325</f>
        <v>0</v>
      </c>
      <c r="Q1325" s="154">
        <v>0</v>
      </c>
      <c r="R1325" s="154">
        <f>Q1325*H1325</f>
        <v>0</v>
      </c>
      <c r="S1325" s="154">
        <v>0</v>
      </c>
      <c r="T1325" s="155">
        <f>S1325*H1325</f>
        <v>0</v>
      </c>
      <c r="AR1325" s="156" t="s">
        <v>183</v>
      </c>
      <c r="AT1325" s="156" t="s">
        <v>179</v>
      </c>
      <c r="AU1325" s="156" t="s">
        <v>88</v>
      </c>
      <c r="AY1325" s="17" t="s">
        <v>177</v>
      </c>
      <c r="BE1325" s="157">
        <f>IF(N1325="základná",J1325,0)</f>
        <v>0</v>
      </c>
      <c r="BF1325" s="157">
        <f>IF(N1325="znížená",J1325,0)</f>
        <v>0</v>
      </c>
      <c r="BG1325" s="157">
        <f>IF(N1325="zákl. prenesená",J1325,0)</f>
        <v>0</v>
      </c>
      <c r="BH1325" s="157">
        <f>IF(N1325="zníž. prenesená",J1325,0)</f>
        <v>0</v>
      </c>
      <c r="BI1325" s="157">
        <f>IF(N1325="nulová",J1325,0)</f>
        <v>0</v>
      </c>
      <c r="BJ1325" s="17" t="s">
        <v>88</v>
      </c>
      <c r="BK1325" s="157">
        <f>ROUND(I1325*H1325,2)</f>
        <v>0</v>
      </c>
      <c r="BL1325" s="17" t="s">
        <v>183</v>
      </c>
      <c r="BM1325" s="156" t="s">
        <v>1482</v>
      </c>
    </row>
    <row r="1326" spans="2:65" s="12" customFormat="1">
      <c r="B1326" s="158"/>
      <c r="D1326" s="159" t="s">
        <v>184</v>
      </c>
      <c r="E1326" s="160" t="s">
        <v>1</v>
      </c>
      <c r="F1326" s="161" t="s">
        <v>1475</v>
      </c>
      <c r="H1326" s="162">
        <v>1</v>
      </c>
      <c r="I1326" s="163"/>
      <c r="L1326" s="158"/>
      <c r="M1326" s="164"/>
      <c r="T1326" s="165"/>
      <c r="AT1326" s="160" t="s">
        <v>184</v>
      </c>
      <c r="AU1326" s="160" t="s">
        <v>88</v>
      </c>
      <c r="AV1326" s="12" t="s">
        <v>88</v>
      </c>
      <c r="AW1326" s="12" t="s">
        <v>31</v>
      </c>
      <c r="AX1326" s="12" t="s">
        <v>75</v>
      </c>
      <c r="AY1326" s="160" t="s">
        <v>177</v>
      </c>
    </row>
    <row r="1327" spans="2:65" s="15" customFormat="1">
      <c r="B1327" s="180"/>
      <c r="D1327" s="159" t="s">
        <v>184</v>
      </c>
      <c r="E1327" s="181" t="s">
        <v>1</v>
      </c>
      <c r="F1327" s="182" t="s">
        <v>931</v>
      </c>
      <c r="H1327" s="181" t="s">
        <v>1</v>
      </c>
      <c r="I1327" s="183"/>
      <c r="L1327" s="180"/>
      <c r="M1327" s="184"/>
      <c r="T1327" s="185"/>
      <c r="AT1327" s="181" t="s">
        <v>184</v>
      </c>
      <c r="AU1327" s="181" t="s">
        <v>88</v>
      </c>
      <c r="AV1327" s="15" t="s">
        <v>82</v>
      </c>
      <c r="AW1327" s="15" t="s">
        <v>31</v>
      </c>
      <c r="AX1327" s="15" t="s">
        <v>75</v>
      </c>
      <c r="AY1327" s="181" t="s">
        <v>177</v>
      </c>
    </row>
    <row r="1328" spans="2:65" s="13" customFormat="1">
      <c r="B1328" s="166"/>
      <c r="D1328" s="159" t="s">
        <v>184</v>
      </c>
      <c r="E1328" s="167" t="s">
        <v>1</v>
      </c>
      <c r="F1328" s="168" t="s">
        <v>186</v>
      </c>
      <c r="H1328" s="169">
        <v>1</v>
      </c>
      <c r="I1328" s="170"/>
      <c r="L1328" s="166"/>
      <c r="M1328" s="171"/>
      <c r="T1328" s="172"/>
      <c r="AT1328" s="167" t="s">
        <v>184</v>
      </c>
      <c r="AU1328" s="167" t="s">
        <v>88</v>
      </c>
      <c r="AV1328" s="13" t="s">
        <v>183</v>
      </c>
      <c r="AW1328" s="13" t="s">
        <v>31</v>
      </c>
      <c r="AX1328" s="13" t="s">
        <v>82</v>
      </c>
      <c r="AY1328" s="167" t="s">
        <v>177</v>
      </c>
    </row>
    <row r="1329" spans="2:65" s="1" customFormat="1" ht="49.2" customHeight="1">
      <c r="B1329" s="143"/>
      <c r="C1329" s="144" t="s">
        <v>1483</v>
      </c>
      <c r="D1329" s="144" t="s">
        <v>179</v>
      </c>
      <c r="E1329" s="145" t="s">
        <v>1484</v>
      </c>
      <c r="F1329" s="146" t="s">
        <v>1485</v>
      </c>
      <c r="G1329" s="147" t="s">
        <v>260</v>
      </c>
      <c r="H1329" s="148">
        <v>1</v>
      </c>
      <c r="I1329" s="149"/>
      <c r="J1329" s="150">
        <f>ROUND(I1329*H1329,2)</f>
        <v>0</v>
      </c>
      <c r="K1329" s="151"/>
      <c r="L1329" s="32"/>
      <c r="M1329" s="152" t="s">
        <v>1</v>
      </c>
      <c r="N1329" s="153" t="s">
        <v>41</v>
      </c>
      <c r="P1329" s="154">
        <f>O1329*H1329</f>
        <v>0</v>
      </c>
      <c r="Q1329" s="154">
        <v>0</v>
      </c>
      <c r="R1329" s="154">
        <f>Q1329*H1329</f>
        <v>0</v>
      </c>
      <c r="S1329" s="154">
        <v>0</v>
      </c>
      <c r="T1329" s="155">
        <f>S1329*H1329</f>
        <v>0</v>
      </c>
      <c r="AR1329" s="156" t="s">
        <v>183</v>
      </c>
      <c r="AT1329" s="156" t="s">
        <v>179</v>
      </c>
      <c r="AU1329" s="156" t="s">
        <v>88</v>
      </c>
      <c r="AY1329" s="17" t="s">
        <v>177</v>
      </c>
      <c r="BE1329" s="157">
        <f>IF(N1329="základná",J1329,0)</f>
        <v>0</v>
      </c>
      <c r="BF1329" s="157">
        <f>IF(N1329="znížená",J1329,0)</f>
        <v>0</v>
      </c>
      <c r="BG1329" s="157">
        <f>IF(N1329="zákl. prenesená",J1329,0)</f>
        <v>0</v>
      </c>
      <c r="BH1329" s="157">
        <f>IF(N1329="zníž. prenesená",J1329,0)</f>
        <v>0</v>
      </c>
      <c r="BI1329" s="157">
        <f>IF(N1329="nulová",J1329,0)</f>
        <v>0</v>
      </c>
      <c r="BJ1329" s="17" t="s">
        <v>88</v>
      </c>
      <c r="BK1329" s="157">
        <f>ROUND(I1329*H1329,2)</f>
        <v>0</v>
      </c>
      <c r="BL1329" s="17" t="s">
        <v>183</v>
      </c>
      <c r="BM1329" s="156" t="s">
        <v>1486</v>
      </c>
    </row>
    <row r="1330" spans="2:65" s="12" customFormat="1">
      <c r="B1330" s="158"/>
      <c r="D1330" s="159" t="s">
        <v>184</v>
      </c>
      <c r="E1330" s="160" t="s">
        <v>1</v>
      </c>
      <c r="F1330" s="161" t="s">
        <v>1475</v>
      </c>
      <c r="H1330" s="162">
        <v>1</v>
      </c>
      <c r="I1330" s="163"/>
      <c r="L1330" s="158"/>
      <c r="M1330" s="164"/>
      <c r="T1330" s="165"/>
      <c r="AT1330" s="160" t="s">
        <v>184</v>
      </c>
      <c r="AU1330" s="160" t="s">
        <v>88</v>
      </c>
      <c r="AV1330" s="12" t="s">
        <v>88</v>
      </c>
      <c r="AW1330" s="12" t="s">
        <v>31</v>
      </c>
      <c r="AX1330" s="12" t="s">
        <v>75</v>
      </c>
      <c r="AY1330" s="160" t="s">
        <v>177</v>
      </c>
    </row>
    <row r="1331" spans="2:65" s="15" customFormat="1">
      <c r="B1331" s="180"/>
      <c r="D1331" s="159" t="s">
        <v>184</v>
      </c>
      <c r="E1331" s="181" t="s">
        <v>1</v>
      </c>
      <c r="F1331" s="182" t="s">
        <v>931</v>
      </c>
      <c r="H1331" s="181" t="s">
        <v>1</v>
      </c>
      <c r="I1331" s="183"/>
      <c r="L1331" s="180"/>
      <c r="M1331" s="184"/>
      <c r="T1331" s="185"/>
      <c r="AT1331" s="181" t="s">
        <v>184</v>
      </c>
      <c r="AU1331" s="181" t="s">
        <v>88</v>
      </c>
      <c r="AV1331" s="15" t="s">
        <v>82</v>
      </c>
      <c r="AW1331" s="15" t="s">
        <v>31</v>
      </c>
      <c r="AX1331" s="15" t="s">
        <v>75</v>
      </c>
      <c r="AY1331" s="181" t="s">
        <v>177</v>
      </c>
    </row>
    <row r="1332" spans="2:65" s="13" customFormat="1">
      <c r="B1332" s="166"/>
      <c r="D1332" s="159" t="s">
        <v>184</v>
      </c>
      <c r="E1332" s="167" t="s">
        <v>1</v>
      </c>
      <c r="F1332" s="168" t="s">
        <v>186</v>
      </c>
      <c r="H1332" s="169">
        <v>1</v>
      </c>
      <c r="I1332" s="170"/>
      <c r="L1332" s="166"/>
      <c r="M1332" s="171"/>
      <c r="T1332" s="172"/>
      <c r="AT1332" s="167" t="s">
        <v>184</v>
      </c>
      <c r="AU1332" s="167" t="s">
        <v>88</v>
      </c>
      <c r="AV1332" s="13" t="s">
        <v>183</v>
      </c>
      <c r="AW1332" s="13" t="s">
        <v>31</v>
      </c>
      <c r="AX1332" s="13" t="s">
        <v>82</v>
      </c>
      <c r="AY1332" s="167" t="s">
        <v>177</v>
      </c>
    </row>
    <row r="1333" spans="2:65" s="1" customFormat="1" ht="37.950000000000003" customHeight="1">
      <c r="B1333" s="143"/>
      <c r="C1333" s="144" t="s">
        <v>906</v>
      </c>
      <c r="D1333" s="144" t="s">
        <v>179</v>
      </c>
      <c r="E1333" s="145" t="s">
        <v>1487</v>
      </c>
      <c r="F1333" s="146" t="s">
        <v>564</v>
      </c>
      <c r="G1333" s="147" t="s">
        <v>350</v>
      </c>
      <c r="H1333" s="148">
        <v>80</v>
      </c>
      <c r="I1333" s="149"/>
      <c r="J1333" s="150">
        <f>ROUND(I1333*H1333,2)</f>
        <v>0</v>
      </c>
      <c r="K1333" s="151"/>
      <c r="L1333" s="32"/>
      <c r="M1333" s="152" t="s">
        <v>1</v>
      </c>
      <c r="N1333" s="153" t="s">
        <v>41</v>
      </c>
      <c r="P1333" s="154">
        <f>O1333*H1333</f>
        <v>0</v>
      </c>
      <c r="Q1333" s="154">
        <v>0</v>
      </c>
      <c r="R1333" s="154">
        <f>Q1333*H1333</f>
        <v>0</v>
      </c>
      <c r="S1333" s="154">
        <v>0</v>
      </c>
      <c r="T1333" s="155">
        <f>S1333*H1333</f>
        <v>0</v>
      </c>
      <c r="AR1333" s="156" t="s">
        <v>183</v>
      </c>
      <c r="AT1333" s="156" t="s">
        <v>179</v>
      </c>
      <c r="AU1333" s="156" t="s">
        <v>88</v>
      </c>
      <c r="AY1333" s="17" t="s">
        <v>177</v>
      </c>
      <c r="BE1333" s="157">
        <f>IF(N1333="základná",J1333,0)</f>
        <v>0</v>
      </c>
      <c r="BF1333" s="157">
        <f>IF(N1333="znížená",J1333,0)</f>
        <v>0</v>
      </c>
      <c r="BG1333" s="157">
        <f>IF(N1333="zákl. prenesená",J1333,0)</f>
        <v>0</v>
      </c>
      <c r="BH1333" s="157">
        <f>IF(N1333="zníž. prenesená",J1333,0)</f>
        <v>0</v>
      </c>
      <c r="BI1333" s="157">
        <f>IF(N1333="nulová",J1333,0)</f>
        <v>0</v>
      </c>
      <c r="BJ1333" s="17" t="s">
        <v>88</v>
      </c>
      <c r="BK1333" s="157">
        <f>ROUND(I1333*H1333,2)</f>
        <v>0</v>
      </c>
      <c r="BL1333" s="17" t="s">
        <v>183</v>
      </c>
      <c r="BM1333" s="156" t="s">
        <v>1488</v>
      </c>
    </row>
    <row r="1334" spans="2:65" s="1" customFormat="1" ht="16.5" customHeight="1">
      <c r="B1334" s="143"/>
      <c r="C1334" s="144" t="s">
        <v>1489</v>
      </c>
      <c r="D1334" s="144" t="s">
        <v>179</v>
      </c>
      <c r="E1334" s="145" t="s">
        <v>1490</v>
      </c>
      <c r="F1334" s="146" t="s">
        <v>1491</v>
      </c>
      <c r="G1334" s="147" t="s">
        <v>260</v>
      </c>
      <c r="H1334" s="148">
        <v>1</v>
      </c>
      <c r="I1334" s="149"/>
      <c r="J1334" s="150">
        <f>ROUND(I1334*H1334,2)</f>
        <v>0</v>
      </c>
      <c r="K1334" s="151"/>
      <c r="L1334" s="32"/>
      <c r="M1334" s="197" t="s">
        <v>1</v>
      </c>
      <c r="N1334" s="198" t="s">
        <v>41</v>
      </c>
      <c r="O1334" s="199"/>
      <c r="P1334" s="200">
        <f>O1334*H1334</f>
        <v>0</v>
      </c>
      <c r="Q1334" s="200">
        <v>0</v>
      </c>
      <c r="R1334" s="200">
        <f>Q1334*H1334</f>
        <v>0</v>
      </c>
      <c r="S1334" s="200">
        <v>0</v>
      </c>
      <c r="T1334" s="201">
        <f>S1334*H1334</f>
        <v>0</v>
      </c>
      <c r="AR1334" s="156" t="s">
        <v>183</v>
      </c>
      <c r="AT1334" s="156" t="s">
        <v>179</v>
      </c>
      <c r="AU1334" s="156" t="s">
        <v>88</v>
      </c>
      <c r="AY1334" s="17" t="s">
        <v>177</v>
      </c>
      <c r="BE1334" s="157">
        <f>IF(N1334="základná",J1334,0)</f>
        <v>0</v>
      </c>
      <c r="BF1334" s="157">
        <f>IF(N1334="znížená",J1334,0)</f>
        <v>0</v>
      </c>
      <c r="BG1334" s="157">
        <f>IF(N1334="zákl. prenesená",J1334,0)</f>
        <v>0</v>
      </c>
      <c r="BH1334" s="157">
        <f>IF(N1334="zníž. prenesená",J1334,0)</f>
        <v>0</v>
      </c>
      <c r="BI1334" s="157">
        <f>IF(N1334="nulová",J1334,0)</f>
        <v>0</v>
      </c>
      <c r="BJ1334" s="17" t="s">
        <v>88</v>
      </c>
      <c r="BK1334" s="157">
        <f>ROUND(I1334*H1334,2)</f>
        <v>0</v>
      </c>
      <c r="BL1334" s="17" t="s">
        <v>183</v>
      </c>
      <c r="BM1334" s="156" t="s">
        <v>1492</v>
      </c>
    </row>
    <row r="1335" spans="2:65" s="1" customFormat="1" ht="6.9" customHeight="1">
      <c r="B1335" s="47"/>
      <c r="C1335" s="48"/>
      <c r="D1335" s="48"/>
      <c r="E1335" s="48"/>
      <c r="F1335" s="48"/>
      <c r="G1335" s="48"/>
      <c r="H1335" s="48"/>
      <c r="I1335" s="48"/>
      <c r="J1335" s="48"/>
      <c r="K1335" s="48"/>
      <c r="L1335" s="32"/>
    </row>
  </sheetData>
  <autoFilter ref="C138:K1334" xr:uid="{00000000-0009-0000-0000-000001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1"/>
  <sheetViews>
    <sheetView showGridLines="0" topLeftCell="A187" workbookViewId="0">
      <selection activeCell="A193" sqref="A193:XFD19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1493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ROUND((SUM(BE131:BE200)),  2)</f>
        <v>0</v>
      </c>
      <c r="G35" s="100"/>
      <c r="H35" s="100"/>
      <c r="I35" s="101">
        <v>0.2</v>
      </c>
      <c r="J35" s="99">
        <f>ROUND(((SUM(BE131:BE200))*I35),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ROUND((SUM(BF131:BF200)),  2)</f>
        <v>0</v>
      </c>
      <c r="G36" s="100"/>
      <c r="H36" s="100"/>
      <c r="I36" s="101">
        <v>0.2</v>
      </c>
      <c r="J36" s="99">
        <f>ROUND(((SUM(BF131:BF200))*I36),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ROUND((SUM(BG131:BG200)),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ROUND((SUM(BH131:BH200)),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ROUND((SUM(BI131:BI200)),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01.1 - Strešná membrána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J131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1494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95" customHeight="1">
      <c r="B100" s="118"/>
      <c r="D100" s="119" t="s">
        <v>1495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95" customHeight="1">
      <c r="B101" s="118"/>
      <c r="D101" s="119" t="s">
        <v>1496</v>
      </c>
      <c r="E101" s="120"/>
      <c r="F101" s="120"/>
      <c r="G101" s="120"/>
      <c r="H101" s="120"/>
      <c r="I101" s="120"/>
      <c r="J101" s="121">
        <f>J137</f>
        <v>0</v>
      </c>
      <c r="L101" s="118"/>
    </row>
    <row r="102" spans="2:47" s="9" customFormat="1" ht="19.95" customHeight="1">
      <c r="B102" s="118"/>
      <c r="D102" s="119" t="s">
        <v>1497</v>
      </c>
      <c r="E102" s="120"/>
      <c r="F102" s="120"/>
      <c r="G102" s="120"/>
      <c r="H102" s="120"/>
      <c r="I102" s="120"/>
      <c r="J102" s="121">
        <f>J142</f>
        <v>0</v>
      </c>
      <c r="L102" s="118"/>
    </row>
    <row r="103" spans="2:47" s="9" customFormat="1" ht="19.95" customHeight="1">
      <c r="B103" s="118"/>
      <c r="D103" s="119" t="s">
        <v>1498</v>
      </c>
      <c r="E103" s="120"/>
      <c r="F103" s="120"/>
      <c r="G103" s="120"/>
      <c r="H103" s="120"/>
      <c r="I103" s="120"/>
      <c r="J103" s="121">
        <f>J162</f>
        <v>0</v>
      </c>
      <c r="L103" s="118"/>
    </row>
    <row r="104" spans="2:47" s="8" customFormat="1" ht="24.9" customHeight="1">
      <c r="B104" s="114"/>
      <c r="D104" s="115" t="s">
        <v>1499</v>
      </c>
      <c r="E104" s="116"/>
      <c r="F104" s="116"/>
      <c r="G104" s="116"/>
      <c r="H104" s="116"/>
      <c r="I104" s="116"/>
      <c r="J104" s="117">
        <f>J164</f>
        <v>0</v>
      </c>
      <c r="L104" s="114"/>
    </row>
    <row r="105" spans="2:47" s="9" customFormat="1" ht="19.95" customHeight="1">
      <c r="B105" s="118"/>
      <c r="D105" s="119" t="s">
        <v>1500</v>
      </c>
      <c r="E105" s="120"/>
      <c r="F105" s="120"/>
      <c r="G105" s="120"/>
      <c r="H105" s="120"/>
      <c r="I105" s="120"/>
      <c r="J105" s="121">
        <f>J165</f>
        <v>0</v>
      </c>
      <c r="L105" s="118"/>
    </row>
    <row r="106" spans="2:47" s="9" customFormat="1" ht="19.95" customHeight="1">
      <c r="B106" s="118"/>
      <c r="D106" s="119" t="s">
        <v>1501</v>
      </c>
      <c r="E106" s="120"/>
      <c r="F106" s="120"/>
      <c r="G106" s="120"/>
      <c r="H106" s="120"/>
      <c r="I106" s="120"/>
      <c r="J106" s="121">
        <f>J174</f>
        <v>0</v>
      </c>
      <c r="L106" s="118"/>
    </row>
    <row r="107" spans="2:47" s="9" customFormat="1" ht="19.95" customHeight="1">
      <c r="B107" s="118"/>
      <c r="D107" s="119" t="s">
        <v>1502</v>
      </c>
      <c r="E107" s="120"/>
      <c r="F107" s="120"/>
      <c r="G107" s="120"/>
      <c r="H107" s="120"/>
      <c r="I107" s="120"/>
      <c r="J107" s="121">
        <f>J177</f>
        <v>0</v>
      </c>
      <c r="L107" s="118"/>
    </row>
    <row r="108" spans="2:47" s="8" customFormat="1" ht="24.9" customHeight="1">
      <c r="B108" s="114"/>
      <c r="D108" s="115" t="s">
        <v>1503</v>
      </c>
      <c r="E108" s="116"/>
      <c r="F108" s="116"/>
      <c r="G108" s="116"/>
      <c r="H108" s="116"/>
      <c r="I108" s="116"/>
      <c r="J108" s="117">
        <f>J192</f>
        <v>0</v>
      </c>
      <c r="L108" s="114"/>
    </row>
    <row r="109" spans="2:47" s="8" customFormat="1" ht="24.9" customHeight="1">
      <c r="B109" s="114"/>
      <c r="D109" s="115" t="s">
        <v>1504</v>
      </c>
      <c r="E109" s="116"/>
      <c r="F109" s="116"/>
      <c r="G109" s="116"/>
      <c r="H109" s="116"/>
      <c r="I109" s="116"/>
      <c r="J109" s="117">
        <f>J197</f>
        <v>0</v>
      </c>
      <c r="L109" s="114"/>
    </row>
    <row r="110" spans="2:47" s="1" customFormat="1" ht="21.75" customHeight="1">
      <c r="B110" s="32"/>
      <c r="L110" s="32"/>
    </row>
    <row r="111" spans="2:47" s="1" customFormat="1" ht="6.9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12" s="1" customFormat="1" ht="6.9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" customHeight="1">
      <c r="B116" s="32"/>
      <c r="C116" s="21" t="s">
        <v>163</v>
      </c>
      <c r="L116" s="32"/>
    </row>
    <row r="117" spans="2:12" s="1" customFormat="1" ht="6.9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26.25" customHeight="1">
      <c r="B119" s="32"/>
      <c r="E119" s="259" t="str">
        <f>E7</f>
        <v>Rekonštrukcia Spišského hradu, Románsky palác a Západné paláce II.etapa</v>
      </c>
      <c r="F119" s="260"/>
      <c r="G119" s="260"/>
      <c r="H119" s="260"/>
      <c r="L119" s="32"/>
    </row>
    <row r="120" spans="2:12" ht="12" customHeight="1">
      <c r="B120" s="20"/>
      <c r="C120" s="27" t="s">
        <v>135</v>
      </c>
      <c r="L120" s="20"/>
    </row>
    <row r="121" spans="2:12" s="1" customFormat="1" ht="16.5" customHeight="1">
      <c r="B121" s="32"/>
      <c r="E121" s="259" t="s">
        <v>136</v>
      </c>
      <c r="F121" s="258"/>
      <c r="G121" s="258"/>
      <c r="H121" s="258"/>
      <c r="L121" s="32"/>
    </row>
    <row r="122" spans="2:12" s="1" customFormat="1" ht="12" customHeight="1">
      <c r="B122" s="32"/>
      <c r="C122" s="27" t="s">
        <v>137</v>
      </c>
      <c r="L122" s="32"/>
    </row>
    <row r="123" spans="2:12" s="1" customFormat="1" ht="16.5" customHeight="1">
      <c r="B123" s="32"/>
      <c r="E123" s="256" t="str">
        <f>E11</f>
        <v>SO 01.1 - Strešná membrána</v>
      </c>
      <c r="F123" s="258"/>
      <c r="G123" s="258"/>
      <c r="H123" s="258"/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 xml:space="preserve"> </v>
      </c>
      <c r="I125" s="27" t="s">
        <v>21</v>
      </c>
      <c r="J125" s="55" t="str">
        <f>IF(J14="","",J14)</f>
        <v>8. 11. 2022</v>
      </c>
      <c r="L125" s="32"/>
    </row>
    <row r="126" spans="2:12" s="1" customFormat="1" ht="6.9" customHeight="1">
      <c r="B126" s="32"/>
      <c r="L126" s="32"/>
    </row>
    <row r="127" spans="2:12" s="1" customFormat="1" ht="25.65" customHeight="1">
      <c r="B127" s="32"/>
      <c r="C127" s="27" t="s">
        <v>23</v>
      </c>
      <c r="F127" s="25" t="str">
        <f>E17</f>
        <v>Slovenské národné múzeum Bratislava</v>
      </c>
      <c r="I127" s="27" t="s">
        <v>29</v>
      </c>
      <c r="J127" s="30" t="str">
        <f>E23</f>
        <v>Štúdio J  J s.r.o. Levoča</v>
      </c>
      <c r="L127" s="32"/>
    </row>
    <row r="128" spans="2:12" s="1" customFormat="1" ht="25.65" customHeight="1">
      <c r="B128" s="32"/>
      <c r="C128" s="27" t="s">
        <v>27</v>
      </c>
      <c r="F128" s="25" t="str">
        <f>IF(E20="","",E20)</f>
        <v>Vyplň údaj</v>
      </c>
      <c r="I128" s="27" t="s">
        <v>32</v>
      </c>
      <c r="J128" s="30" t="str">
        <f>E26</f>
        <v>Anna Hricová, Ing. Janka Pokryvková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164</v>
      </c>
      <c r="D130" s="124" t="s">
        <v>60</v>
      </c>
      <c r="E130" s="124" t="s">
        <v>56</v>
      </c>
      <c r="F130" s="124" t="s">
        <v>57</v>
      </c>
      <c r="G130" s="124" t="s">
        <v>165</v>
      </c>
      <c r="H130" s="124" t="s">
        <v>166</v>
      </c>
      <c r="I130" s="124" t="s">
        <v>167</v>
      </c>
      <c r="J130" s="125" t="s">
        <v>141</v>
      </c>
      <c r="K130" s="126" t="s">
        <v>168</v>
      </c>
      <c r="L130" s="122"/>
      <c r="M130" s="61" t="s">
        <v>1</v>
      </c>
      <c r="N130" s="62" t="s">
        <v>39</v>
      </c>
      <c r="O130" s="62" t="s">
        <v>169</v>
      </c>
      <c r="P130" s="62" t="s">
        <v>170</v>
      </c>
      <c r="Q130" s="62" t="s">
        <v>171</v>
      </c>
      <c r="R130" s="62" t="s">
        <v>172</v>
      </c>
      <c r="S130" s="62" t="s">
        <v>173</v>
      </c>
      <c r="T130" s="63" t="s">
        <v>174</v>
      </c>
    </row>
    <row r="131" spans="2:65" s="1" customFormat="1" ht="22.95" customHeight="1">
      <c r="B131" s="32"/>
      <c r="C131" s="66" t="s">
        <v>142</v>
      </c>
      <c r="J131" s="127">
        <f>BK131</f>
        <v>0</v>
      </c>
      <c r="L131" s="32"/>
      <c r="M131" s="64"/>
      <c r="N131" s="56"/>
      <c r="O131" s="56"/>
      <c r="P131" s="128">
        <f>P132+P164+P192+P197</f>
        <v>0</v>
      </c>
      <c r="Q131" s="56"/>
      <c r="R131" s="128">
        <f>R132+R164+R192+R197</f>
        <v>0</v>
      </c>
      <c r="S131" s="56"/>
      <c r="T131" s="129">
        <f>T132+T164+T192+T197</f>
        <v>0</v>
      </c>
      <c r="AT131" s="17" t="s">
        <v>74</v>
      </c>
      <c r="AU131" s="17" t="s">
        <v>143</v>
      </c>
      <c r="BK131" s="130">
        <f>BK132+BK164+BK192+BK197</f>
        <v>0</v>
      </c>
    </row>
    <row r="132" spans="2:65" s="11" customFormat="1" ht="25.95" customHeight="1">
      <c r="B132" s="131"/>
      <c r="D132" s="132" t="s">
        <v>74</v>
      </c>
      <c r="E132" s="133" t="s">
        <v>567</v>
      </c>
      <c r="F132" s="133" t="s">
        <v>1505</v>
      </c>
      <c r="I132" s="134"/>
      <c r="J132" s="135">
        <f>BK132</f>
        <v>0</v>
      </c>
      <c r="L132" s="131"/>
      <c r="M132" s="136"/>
      <c r="P132" s="137">
        <f>P133+P137+P142+P162</f>
        <v>0</v>
      </c>
      <c r="R132" s="137">
        <f>R133+R137+R142+R162</f>
        <v>0</v>
      </c>
      <c r="T132" s="138">
        <f>T133+T137+T142+T162</f>
        <v>0</v>
      </c>
      <c r="AR132" s="132" t="s">
        <v>88</v>
      </c>
      <c r="AT132" s="139" t="s">
        <v>74</v>
      </c>
      <c r="AU132" s="139" t="s">
        <v>75</v>
      </c>
      <c r="AY132" s="132" t="s">
        <v>177</v>
      </c>
      <c r="BK132" s="140">
        <f>BK133+BK137+BK142+BK162</f>
        <v>0</v>
      </c>
    </row>
    <row r="133" spans="2:65" s="11" customFormat="1" ht="22.95" customHeight="1">
      <c r="B133" s="131"/>
      <c r="D133" s="132" t="s">
        <v>74</v>
      </c>
      <c r="E133" s="141" t="s">
        <v>1506</v>
      </c>
      <c r="F133" s="141" t="s">
        <v>1507</v>
      </c>
      <c r="I133" s="134"/>
      <c r="J133" s="142">
        <f>BK133</f>
        <v>0</v>
      </c>
      <c r="L133" s="131"/>
      <c r="M133" s="136"/>
      <c r="P133" s="137">
        <f>SUM(P134:P136)</f>
        <v>0</v>
      </c>
      <c r="R133" s="137">
        <f>SUM(R134:R136)</f>
        <v>0</v>
      </c>
      <c r="T133" s="138">
        <f>SUM(T134:T136)</f>
        <v>0</v>
      </c>
      <c r="AR133" s="132" t="s">
        <v>88</v>
      </c>
      <c r="AT133" s="139" t="s">
        <v>74</v>
      </c>
      <c r="AU133" s="139" t="s">
        <v>82</v>
      </c>
      <c r="AY133" s="132" t="s">
        <v>177</v>
      </c>
      <c r="BK133" s="140">
        <f>SUM(BK134:BK136)</f>
        <v>0</v>
      </c>
    </row>
    <row r="134" spans="2:65" s="1" customFormat="1" ht="16.5" customHeight="1">
      <c r="B134" s="143"/>
      <c r="C134" s="144" t="s">
        <v>82</v>
      </c>
      <c r="D134" s="144" t="s">
        <v>179</v>
      </c>
      <c r="E134" s="145" t="s">
        <v>1508</v>
      </c>
      <c r="F134" s="146" t="s">
        <v>1509</v>
      </c>
      <c r="G134" s="147" t="s">
        <v>205</v>
      </c>
      <c r="H134" s="148">
        <v>19.603999999999999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41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229</v>
      </c>
      <c r="AT134" s="156" t="s">
        <v>179</v>
      </c>
      <c r="AU134" s="156" t="s">
        <v>88</v>
      </c>
      <c r="AY134" s="17" t="s">
        <v>177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88</v>
      </c>
      <c r="BK134" s="157">
        <f>ROUND(I134*H134,2)</f>
        <v>0</v>
      </c>
      <c r="BL134" s="17" t="s">
        <v>229</v>
      </c>
      <c r="BM134" s="156" t="s">
        <v>88</v>
      </c>
    </row>
    <row r="135" spans="2:65" s="1" customFormat="1" ht="21.75" customHeight="1">
      <c r="B135" s="143"/>
      <c r="C135" s="186" t="s">
        <v>88</v>
      </c>
      <c r="D135" s="186" t="s">
        <v>444</v>
      </c>
      <c r="E135" s="187" t="s">
        <v>1510</v>
      </c>
      <c r="F135" s="188" t="s">
        <v>4500</v>
      </c>
      <c r="G135" s="189" t="s">
        <v>205</v>
      </c>
      <c r="H135" s="190">
        <v>19.603999999999999</v>
      </c>
      <c r="I135" s="191"/>
      <c r="J135" s="192">
        <f>ROUND(I135*H135,2)</f>
        <v>0</v>
      </c>
      <c r="K135" s="193"/>
      <c r="L135" s="194"/>
      <c r="M135" s="195" t="s">
        <v>1</v>
      </c>
      <c r="N135" s="196" t="s">
        <v>41</v>
      </c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AR135" s="156" t="s">
        <v>264</v>
      </c>
      <c r="AT135" s="156" t="s">
        <v>444</v>
      </c>
      <c r="AU135" s="156" t="s">
        <v>88</v>
      </c>
      <c r="AY135" s="17" t="s">
        <v>177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88</v>
      </c>
      <c r="BK135" s="157">
        <f>ROUND(I135*H135,2)</f>
        <v>0</v>
      </c>
      <c r="BL135" s="17" t="s">
        <v>229</v>
      </c>
      <c r="BM135" s="156" t="s">
        <v>183</v>
      </c>
    </row>
    <row r="136" spans="2:65" s="1" customFormat="1" ht="24.15" customHeight="1">
      <c r="B136" s="143"/>
      <c r="C136" s="144" t="s">
        <v>191</v>
      </c>
      <c r="D136" s="144" t="s">
        <v>179</v>
      </c>
      <c r="E136" s="145" t="s">
        <v>1511</v>
      </c>
      <c r="F136" s="146" t="s">
        <v>1512</v>
      </c>
      <c r="G136" s="147" t="s">
        <v>618</v>
      </c>
      <c r="H136" s="149"/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41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229</v>
      </c>
      <c r="AT136" s="156" t="s">
        <v>179</v>
      </c>
      <c r="AU136" s="156" t="s">
        <v>88</v>
      </c>
      <c r="AY136" s="17" t="s">
        <v>177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88</v>
      </c>
      <c r="BK136" s="157">
        <f>ROUND(I136*H136,2)</f>
        <v>0</v>
      </c>
      <c r="BL136" s="17" t="s">
        <v>229</v>
      </c>
      <c r="BM136" s="156" t="s">
        <v>196</v>
      </c>
    </row>
    <row r="137" spans="2:65" s="11" customFormat="1" ht="22.95" customHeight="1">
      <c r="B137" s="131"/>
      <c r="D137" s="132" t="s">
        <v>74</v>
      </c>
      <c r="E137" s="141" t="s">
        <v>626</v>
      </c>
      <c r="F137" s="141" t="s">
        <v>1513</v>
      </c>
      <c r="I137" s="134"/>
      <c r="J137" s="142">
        <f>BK137</f>
        <v>0</v>
      </c>
      <c r="L137" s="131"/>
      <c r="M137" s="136"/>
      <c r="P137" s="137">
        <f>SUM(P138:P141)</f>
        <v>0</v>
      </c>
      <c r="R137" s="137">
        <f>SUM(R138:R141)</f>
        <v>0</v>
      </c>
      <c r="T137" s="138">
        <f>SUM(T138:T141)</f>
        <v>0</v>
      </c>
      <c r="AR137" s="132" t="s">
        <v>88</v>
      </c>
      <c r="AT137" s="139" t="s">
        <v>74</v>
      </c>
      <c r="AU137" s="139" t="s">
        <v>82</v>
      </c>
      <c r="AY137" s="132" t="s">
        <v>177</v>
      </c>
      <c r="BK137" s="140">
        <f>SUM(BK138:BK141)</f>
        <v>0</v>
      </c>
    </row>
    <row r="138" spans="2:65" s="1" customFormat="1" ht="24.15" customHeight="1">
      <c r="B138" s="143"/>
      <c r="C138" s="144" t="s">
        <v>183</v>
      </c>
      <c r="D138" s="144" t="s">
        <v>179</v>
      </c>
      <c r="E138" s="145" t="s">
        <v>1514</v>
      </c>
      <c r="F138" s="146" t="s">
        <v>4501</v>
      </c>
      <c r="G138" s="147" t="s">
        <v>213</v>
      </c>
      <c r="H138" s="148">
        <v>16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41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229</v>
      </c>
      <c r="AT138" s="156" t="s">
        <v>179</v>
      </c>
      <c r="AU138" s="156" t="s">
        <v>88</v>
      </c>
      <c r="AY138" s="17" t="s">
        <v>177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88</v>
      </c>
      <c r="BK138" s="157">
        <f>ROUND(I138*H138,2)</f>
        <v>0</v>
      </c>
      <c r="BL138" s="17" t="s">
        <v>229</v>
      </c>
      <c r="BM138" s="156" t="s">
        <v>206</v>
      </c>
    </row>
    <row r="139" spans="2:65" s="1" customFormat="1" ht="24.15" customHeight="1">
      <c r="B139" s="143"/>
      <c r="C139" s="144" t="s">
        <v>198</v>
      </c>
      <c r="D139" s="144" t="s">
        <v>179</v>
      </c>
      <c r="E139" s="145" t="s">
        <v>1515</v>
      </c>
      <c r="F139" s="146" t="s">
        <v>4502</v>
      </c>
      <c r="G139" s="147" t="s">
        <v>213</v>
      </c>
      <c r="H139" s="148">
        <v>16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41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229</v>
      </c>
      <c r="AT139" s="156" t="s">
        <v>179</v>
      </c>
      <c r="AU139" s="156" t="s">
        <v>88</v>
      </c>
      <c r="AY139" s="17" t="s">
        <v>177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88</v>
      </c>
      <c r="BK139" s="157">
        <f>ROUND(I139*H139,2)</f>
        <v>0</v>
      </c>
      <c r="BL139" s="17" t="s">
        <v>229</v>
      </c>
      <c r="BM139" s="156" t="s">
        <v>214</v>
      </c>
    </row>
    <row r="140" spans="2:65" s="1" customFormat="1" ht="33" customHeight="1">
      <c r="B140" s="143"/>
      <c r="C140" s="144" t="s">
        <v>196</v>
      </c>
      <c r="D140" s="144" t="s">
        <v>179</v>
      </c>
      <c r="E140" s="145" t="s">
        <v>1516</v>
      </c>
      <c r="F140" s="146" t="s">
        <v>1517</v>
      </c>
      <c r="G140" s="147" t="s">
        <v>260</v>
      </c>
      <c r="H140" s="148">
        <v>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41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229</v>
      </c>
      <c r="AT140" s="156" t="s">
        <v>179</v>
      </c>
      <c r="AU140" s="156" t="s">
        <v>88</v>
      </c>
      <c r="AY140" s="17" t="s">
        <v>177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88</v>
      </c>
      <c r="BK140" s="157">
        <f>ROUND(I140*H140,2)</f>
        <v>0</v>
      </c>
      <c r="BL140" s="17" t="s">
        <v>229</v>
      </c>
      <c r="BM140" s="156" t="s">
        <v>220</v>
      </c>
    </row>
    <row r="141" spans="2:65" s="1" customFormat="1" ht="24.15" customHeight="1">
      <c r="B141" s="143"/>
      <c r="C141" s="144" t="s">
        <v>210</v>
      </c>
      <c r="D141" s="144" t="s">
        <v>179</v>
      </c>
      <c r="E141" s="145" t="s">
        <v>1518</v>
      </c>
      <c r="F141" s="146" t="s">
        <v>1519</v>
      </c>
      <c r="G141" s="147" t="s">
        <v>618</v>
      </c>
      <c r="H141" s="149"/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41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229</v>
      </c>
      <c r="AT141" s="156" t="s">
        <v>179</v>
      </c>
      <c r="AU141" s="156" t="s">
        <v>88</v>
      </c>
      <c r="AY141" s="17" t="s">
        <v>177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88</v>
      </c>
      <c r="BK141" s="157">
        <f>ROUND(I141*H141,2)</f>
        <v>0</v>
      </c>
      <c r="BL141" s="17" t="s">
        <v>229</v>
      </c>
      <c r="BM141" s="156" t="s">
        <v>225</v>
      </c>
    </row>
    <row r="142" spans="2:65" s="11" customFormat="1" ht="22.95" customHeight="1">
      <c r="B142" s="131"/>
      <c r="D142" s="132" t="s">
        <v>74</v>
      </c>
      <c r="E142" s="141" t="s">
        <v>746</v>
      </c>
      <c r="F142" s="141" t="s">
        <v>1520</v>
      </c>
      <c r="I142" s="134"/>
      <c r="J142" s="142">
        <f>BK142</f>
        <v>0</v>
      </c>
      <c r="L142" s="131"/>
      <c r="M142" s="136"/>
      <c r="P142" s="137">
        <f>SUM(P143:P161)</f>
        <v>0</v>
      </c>
      <c r="R142" s="137">
        <f>SUM(R143:R161)</f>
        <v>0</v>
      </c>
      <c r="T142" s="138">
        <f>SUM(T143:T161)</f>
        <v>0</v>
      </c>
      <c r="AR142" s="132" t="s">
        <v>88</v>
      </c>
      <c r="AT142" s="139" t="s">
        <v>74</v>
      </c>
      <c r="AU142" s="139" t="s">
        <v>82</v>
      </c>
      <c r="AY142" s="132" t="s">
        <v>177</v>
      </c>
      <c r="BK142" s="140">
        <f>SUM(BK143:BK161)</f>
        <v>0</v>
      </c>
    </row>
    <row r="143" spans="2:65" s="1" customFormat="1" ht="24.15" customHeight="1">
      <c r="B143" s="143"/>
      <c r="C143" s="144" t="s">
        <v>206</v>
      </c>
      <c r="D143" s="144" t="s">
        <v>179</v>
      </c>
      <c r="E143" s="145" t="s">
        <v>1521</v>
      </c>
      <c r="F143" s="146" t="s">
        <v>1522</v>
      </c>
      <c r="G143" s="147" t="s">
        <v>205</v>
      </c>
      <c r="H143" s="148">
        <v>410</v>
      </c>
      <c r="I143" s="149"/>
      <c r="J143" s="150">
        <f t="shared" ref="J143:J161" si="0">ROUND(I143*H143,2)</f>
        <v>0</v>
      </c>
      <c r="K143" s="151"/>
      <c r="L143" s="32"/>
      <c r="M143" s="152" t="s">
        <v>1</v>
      </c>
      <c r="N143" s="153" t="s">
        <v>41</v>
      </c>
      <c r="P143" s="154">
        <f t="shared" ref="P143:P161" si="1">O143*H143</f>
        <v>0</v>
      </c>
      <c r="Q143" s="154">
        <v>0</v>
      </c>
      <c r="R143" s="154">
        <f t="shared" ref="R143:R161" si="2">Q143*H143</f>
        <v>0</v>
      </c>
      <c r="S143" s="154">
        <v>0</v>
      </c>
      <c r="T143" s="155">
        <f t="shared" ref="T143:T161" si="3">S143*H143</f>
        <v>0</v>
      </c>
      <c r="AR143" s="156" t="s">
        <v>229</v>
      </c>
      <c r="AT143" s="156" t="s">
        <v>179</v>
      </c>
      <c r="AU143" s="156" t="s">
        <v>88</v>
      </c>
      <c r="AY143" s="17" t="s">
        <v>177</v>
      </c>
      <c r="BE143" s="157">
        <f t="shared" ref="BE143:BE161" si="4">IF(N143="základná",J143,0)</f>
        <v>0</v>
      </c>
      <c r="BF143" s="157">
        <f t="shared" ref="BF143:BF161" si="5">IF(N143="znížená",J143,0)</f>
        <v>0</v>
      </c>
      <c r="BG143" s="157">
        <f t="shared" ref="BG143:BG161" si="6">IF(N143="zákl. prenesená",J143,0)</f>
        <v>0</v>
      </c>
      <c r="BH143" s="157">
        <f t="shared" ref="BH143:BH161" si="7">IF(N143="zníž. prenesená",J143,0)</f>
        <v>0</v>
      </c>
      <c r="BI143" s="157">
        <f t="shared" ref="BI143:BI161" si="8">IF(N143="nulová",J143,0)</f>
        <v>0</v>
      </c>
      <c r="BJ143" s="17" t="s">
        <v>88</v>
      </c>
      <c r="BK143" s="157">
        <f t="shared" ref="BK143:BK161" si="9">ROUND(I143*H143,2)</f>
        <v>0</v>
      </c>
      <c r="BL143" s="17" t="s">
        <v>229</v>
      </c>
      <c r="BM143" s="156" t="s">
        <v>229</v>
      </c>
    </row>
    <row r="144" spans="2:65" s="272" customFormat="1" ht="22.2" customHeight="1">
      <c r="B144" s="262"/>
      <c r="C144" s="210" t="s">
        <v>222</v>
      </c>
      <c r="D144" s="210" t="s">
        <v>444</v>
      </c>
      <c r="E144" s="263" t="s">
        <v>1523</v>
      </c>
      <c r="F144" s="264" t="s">
        <v>4526</v>
      </c>
      <c r="G144" s="265" t="s">
        <v>205</v>
      </c>
      <c r="H144" s="266">
        <v>410</v>
      </c>
      <c r="I144" s="266"/>
      <c r="J144" s="267">
        <f t="shared" si="0"/>
        <v>0</v>
      </c>
      <c r="K144" s="268"/>
      <c r="L144" s="269"/>
      <c r="M144" s="270" t="s">
        <v>1</v>
      </c>
      <c r="N144" s="271" t="s">
        <v>41</v>
      </c>
      <c r="P144" s="273">
        <f t="shared" si="1"/>
        <v>0</v>
      </c>
      <c r="Q144" s="273">
        <v>0</v>
      </c>
      <c r="R144" s="273">
        <f t="shared" si="2"/>
        <v>0</v>
      </c>
      <c r="S144" s="273">
        <v>0</v>
      </c>
      <c r="T144" s="274">
        <f t="shared" si="3"/>
        <v>0</v>
      </c>
      <c r="AR144" s="275" t="s">
        <v>264</v>
      </c>
      <c r="AT144" s="275" t="s">
        <v>444</v>
      </c>
      <c r="AU144" s="275" t="s">
        <v>88</v>
      </c>
      <c r="AY144" s="276" t="s">
        <v>177</v>
      </c>
      <c r="BE144" s="277">
        <f t="shared" si="4"/>
        <v>0</v>
      </c>
      <c r="BF144" s="277">
        <f t="shared" si="5"/>
        <v>0</v>
      </c>
      <c r="BG144" s="277">
        <f t="shared" si="6"/>
        <v>0</v>
      </c>
      <c r="BH144" s="277">
        <f t="shared" si="7"/>
        <v>0</v>
      </c>
      <c r="BI144" s="277">
        <f t="shared" si="8"/>
        <v>0</v>
      </c>
      <c r="BJ144" s="276" t="s">
        <v>88</v>
      </c>
      <c r="BK144" s="277">
        <f t="shared" si="9"/>
        <v>0</v>
      </c>
      <c r="BL144" s="276" t="s">
        <v>229</v>
      </c>
      <c r="BM144" s="275" t="s">
        <v>234</v>
      </c>
    </row>
    <row r="145" spans="2:65" s="1" customFormat="1" ht="16.5" customHeight="1">
      <c r="B145" s="143"/>
      <c r="C145" s="186" t="s">
        <v>214</v>
      </c>
      <c r="D145" s="186" t="s">
        <v>444</v>
      </c>
      <c r="E145" s="187" t="s">
        <v>1524</v>
      </c>
      <c r="F145" s="188" t="s">
        <v>1525</v>
      </c>
      <c r="G145" s="189" t="s">
        <v>213</v>
      </c>
      <c r="H145" s="190">
        <v>80</v>
      </c>
      <c r="I145" s="191"/>
      <c r="J145" s="192">
        <f t="shared" si="0"/>
        <v>0</v>
      </c>
      <c r="K145" s="193"/>
      <c r="L145" s="194"/>
      <c r="M145" s="195" t="s">
        <v>1</v>
      </c>
      <c r="N145" s="196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264</v>
      </c>
      <c r="AT145" s="156" t="s">
        <v>444</v>
      </c>
      <c r="AU145" s="156" t="s">
        <v>88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229</v>
      </c>
      <c r="BM145" s="156" t="s">
        <v>7</v>
      </c>
    </row>
    <row r="146" spans="2:65" s="1" customFormat="1" ht="16.5" customHeight="1">
      <c r="B146" s="143"/>
      <c r="C146" s="186" t="s">
        <v>231</v>
      </c>
      <c r="D146" s="186" t="s">
        <v>444</v>
      </c>
      <c r="E146" s="187" t="s">
        <v>1526</v>
      </c>
      <c r="F146" s="188" t="s">
        <v>1527</v>
      </c>
      <c r="G146" s="189" t="s">
        <v>213</v>
      </c>
      <c r="H146" s="190">
        <v>50</v>
      </c>
      <c r="I146" s="191"/>
      <c r="J146" s="192">
        <f t="shared" si="0"/>
        <v>0</v>
      </c>
      <c r="K146" s="193"/>
      <c r="L146" s="194"/>
      <c r="M146" s="195" t="s">
        <v>1</v>
      </c>
      <c r="N146" s="196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264</v>
      </c>
      <c r="AT146" s="156" t="s">
        <v>444</v>
      </c>
      <c r="AU146" s="156" t="s">
        <v>88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229</v>
      </c>
      <c r="BM146" s="156" t="s">
        <v>243</v>
      </c>
    </row>
    <row r="147" spans="2:65" s="1" customFormat="1" ht="16.5" customHeight="1">
      <c r="B147" s="143"/>
      <c r="C147" s="186" t="s">
        <v>220</v>
      </c>
      <c r="D147" s="186" t="s">
        <v>444</v>
      </c>
      <c r="E147" s="187" t="s">
        <v>1528</v>
      </c>
      <c r="F147" s="188" t="s">
        <v>1529</v>
      </c>
      <c r="G147" s="189" t="s">
        <v>260</v>
      </c>
      <c r="H147" s="190">
        <v>2</v>
      </c>
      <c r="I147" s="191"/>
      <c r="J147" s="192">
        <f t="shared" si="0"/>
        <v>0</v>
      </c>
      <c r="K147" s="193"/>
      <c r="L147" s="194"/>
      <c r="M147" s="195" t="s">
        <v>1</v>
      </c>
      <c r="N147" s="196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264</v>
      </c>
      <c r="AT147" s="156" t="s">
        <v>444</v>
      </c>
      <c r="AU147" s="156" t="s">
        <v>88</v>
      </c>
      <c r="AY147" s="17" t="s">
        <v>177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229</v>
      </c>
      <c r="BM147" s="156" t="s">
        <v>248</v>
      </c>
    </row>
    <row r="148" spans="2:65" s="1" customFormat="1" ht="16.5" customHeight="1">
      <c r="B148" s="143"/>
      <c r="C148" s="186" t="s">
        <v>240</v>
      </c>
      <c r="D148" s="186" t="s">
        <v>444</v>
      </c>
      <c r="E148" s="187" t="s">
        <v>1530</v>
      </c>
      <c r="F148" s="188" t="s">
        <v>1531</v>
      </c>
      <c r="G148" s="189" t="s">
        <v>260</v>
      </c>
      <c r="H148" s="190">
        <v>5</v>
      </c>
      <c r="I148" s="191"/>
      <c r="J148" s="192">
        <f t="shared" si="0"/>
        <v>0</v>
      </c>
      <c r="K148" s="193"/>
      <c r="L148" s="194"/>
      <c r="M148" s="195" t="s">
        <v>1</v>
      </c>
      <c r="N148" s="196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264</v>
      </c>
      <c r="AT148" s="156" t="s">
        <v>444</v>
      </c>
      <c r="AU148" s="156" t="s">
        <v>88</v>
      </c>
      <c r="AY148" s="17" t="s">
        <v>177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229</v>
      </c>
      <c r="BM148" s="156" t="s">
        <v>252</v>
      </c>
    </row>
    <row r="149" spans="2:65" s="1" customFormat="1" ht="24.15" customHeight="1">
      <c r="B149" s="143"/>
      <c r="C149" s="144" t="s">
        <v>225</v>
      </c>
      <c r="D149" s="144" t="s">
        <v>179</v>
      </c>
      <c r="E149" s="145" t="s">
        <v>1532</v>
      </c>
      <c r="F149" s="146" t="s">
        <v>1533</v>
      </c>
      <c r="G149" s="147" t="s">
        <v>205</v>
      </c>
      <c r="H149" s="148">
        <v>410</v>
      </c>
      <c r="I149" s="149"/>
      <c r="J149" s="150">
        <f t="shared" si="0"/>
        <v>0</v>
      </c>
      <c r="K149" s="151"/>
      <c r="L149" s="32"/>
      <c r="M149" s="152" t="s">
        <v>1</v>
      </c>
      <c r="N149" s="153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229</v>
      </c>
      <c r="AT149" s="156" t="s">
        <v>179</v>
      </c>
      <c r="AU149" s="156" t="s">
        <v>88</v>
      </c>
      <c r="AY149" s="17" t="s">
        <v>177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229</v>
      </c>
      <c r="BM149" s="156" t="s">
        <v>255</v>
      </c>
    </row>
    <row r="150" spans="2:65" s="1" customFormat="1" ht="21.75" customHeight="1">
      <c r="B150" s="143"/>
      <c r="C150" s="144" t="s">
        <v>250</v>
      </c>
      <c r="D150" s="144" t="s">
        <v>179</v>
      </c>
      <c r="E150" s="145" t="s">
        <v>1534</v>
      </c>
      <c r="F150" s="146" t="s">
        <v>1535</v>
      </c>
      <c r="G150" s="147" t="s">
        <v>882</v>
      </c>
      <c r="H150" s="148">
        <v>18</v>
      </c>
      <c r="I150" s="149"/>
      <c r="J150" s="150">
        <f t="shared" si="0"/>
        <v>0</v>
      </c>
      <c r="K150" s="151"/>
      <c r="L150" s="32"/>
      <c r="M150" s="152" t="s">
        <v>1</v>
      </c>
      <c r="N150" s="153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229</v>
      </c>
      <c r="AT150" s="156" t="s">
        <v>179</v>
      </c>
      <c r="AU150" s="156" t="s">
        <v>88</v>
      </c>
      <c r="AY150" s="17" t="s">
        <v>177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229</v>
      </c>
      <c r="BM150" s="156" t="s">
        <v>261</v>
      </c>
    </row>
    <row r="151" spans="2:65" s="1" customFormat="1" ht="16.5" customHeight="1">
      <c r="B151" s="143"/>
      <c r="C151" s="186" t="s">
        <v>229</v>
      </c>
      <c r="D151" s="186" t="s">
        <v>444</v>
      </c>
      <c r="E151" s="187" t="s">
        <v>1536</v>
      </c>
      <c r="F151" s="188" t="s">
        <v>1537</v>
      </c>
      <c r="G151" s="189" t="s">
        <v>350</v>
      </c>
      <c r="H151" s="190">
        <v>2E-3</v>
      </c>
      <c r="I151" s="191"/>
      <c r="J151" s="192">
        <f t="shared" si="0"/>
        <v>0</v>
      </c>
      <c r="K151" s="193"/>
      <c r="L151" s="194"/>
      <c r="M151" s="195" t="s">
        <v>1</v>
      </c>
      <c r="N151" s="196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264</v>
      </c>
      <c r="AT151" s="156" t="s">
        <v>444</v>
      </c>
      <c r="AU151" s="156" t="s">
        <v>88</v>
      </c>
      <c r="AY151" s="17" t="s">
        <v>177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229</v>
      </c>
      <c r="BM151" s="156" t="s">
        <v>264</v>
      </c>
    </row>
    <row r="152" spans="2:65" s="1" customFormat="1" ht="24.15" customHeight="1">
      <c r="B152" s="143"/>
      <c r="C152" s="186" t="s">
        <v>257</v>
      </c>
      <c r="D152" s="186" t="s">
        <v>444</v>
      </c>
      <c r="E152" s="187" t="s">
        <v>1538</v>
      </c>
      <c r="F152" s="188" t="s">
        <v>1539</v>
      </c>
      <c r="G152" s="189" t="s">
        <v>350</v>
      </c>
      <c r="H152" s="190">
        <v>6.0000000000000001E-3</v>
      </c>
      <c r="I152" s="191"/>
      <c r="J152" s="192">
        <f t="shared" si="0"/>
        <v>0</v>
      </c>
      <c r="K152" s="193"/>
      <c r="L152" s="194"/>
      <c r="M152" s="195" t="s">
        <v>1</v>
      </c>
      <c r="N152" s="196" t="s">
        <v>41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264</v>
      </c>
      <c r="AT152" s="156" t="s">
        <v>444</v>
      </c>
      <c r="AU152" s="156" t="s">
        <v>88</v>
      </c>
      <c r="AY152" s="17" t="s">
        <v>177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229</v>
      </c>
      <c r="BM152" s="156" t="s">
        <v>276</v>
      </c>
    </row>
    <row r="153" spans="2:65" s="1" customFormat="1" ht="24.15" customHeight="1">
      <c r="B153" s="143"/>
      <c r="C153" s="186" t="s">
        <v>234</v>
      </c>
      <c r="D153" s="186" t="s">
        <v>444</v>
      </c>
      <c r="E153" s="187" t="s">
        <v>1540</v>
      </c>
      <c r="F153" s="188" t="s">
        <v>1541</v>
      </c>
      <c r="G153" s="189" t="s">
        <v>350</v>
      </c>
      <c r="H153" s="190">
        <v>0.01</v>
      </c>
      <c r="I153" s="191"/>
      <c r="J153" s="192">
        <f t="shared" si="0"/>
        <v>0</v>
      </c>
      <c r="K153" s="193"/>
      <c r="L153" s="194"/>
      <c r="M153" s="195" t="s">
        <v>1</v>
      </c>
      <c r="N153" s="196" t="s">
        <v>41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264</v>
      </c>
      <c r="AT153" s="156" t="s">
        <v>444</v>
      </c>
      <c r="AU153" s="156" t="s">
        <v>88</v>
      </c>
      <c r="AY153" s="17" t="s">
        <v>177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229</v>
      </c>
      <c r="BM153" s="156" t="s">
        <v>296</v>
      </c>
    </row>
    <row r="154" spans="2:65" s="1" customFormat="1" ht="37.950000000000003" customHeight="1">
      <c r="B154" s="143"/>
      <c r="C154" s="144" t="s">
        <v>273</v>
      </c>
      <c r="D154" s="144" t="s">
        <v>179</v>
      </c>
      <c r="E154" s="145" t="s">
        <v>1542</v>
      </c>
      <c r="F154" s="146" t="s">
        <v>1543</v>
      </c>
      <c r="G154" s="147" t="s">
        <v>882</v>
      </c>
      <c r="H154" s="148">
        <v>50</v>
      </c>
      <c r="I154" s="149"/>
      <c r="J154" s="150">
        <f t="shared" si="0"/>
        <v>0</v>
      </c>
      <c r="K154" s="151"/>
      <c r="L154" s="32"/>
      <c r="M154" s="152" t="s">
        <v>1</v>
      </c>
      <c r="N154" s="153" t="s">
        <v>41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229</v>
      </c>
      <c r="AT154" s="156" t="s">
        <v>179</v>
      </c>
      <c r="AU154" s="156" t="s">
        <v>88</v>
      </c>
      <c r="AY154" s="17" t="s">
        <v>177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229</v>
      </c>
      <c r="BM154" s="156" t="s">
        <v>301</v>
      </c>
    </row>
    <row r="155" spans="2:65" s="1" customFormat="1" ht="21.75" customHeight="1">
      <c r="B155" s="143"/>
      <c r="C155" s="186" t="s">
        <v>7</v>
      </c>
      <c r="D155" s="186" t="s">
        <v>444</v>
      </c>
      <c r="E155" s="187" t="s">
        <v>1544</v>
      </c>
      <c r="F155" s="188" t="s">
        <v>1545</v>
      </c>
      <c r="G155" s="189" t="s">
        <v>260</v>
      </c>
      <c r="H155" s="190">
        <v>1</v>
      </c>
      <c r="I155" s="191"/>
      <c r="J155" s="192">
        <f t="shared" si="0"/>
        <v>0</v>
      </c>
      <c r="K155" s="193"/>
      <c r="L155" s="194"/>
      <c r="M155" s="195" t="s">
        <v>1</v>
      </c>
      <c r="N155" s="196" t="s">
        <v>41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264</v>
      </c>
      <c r="AT155" s="156" t="s">
        <v>444</v>
      </c>
      <c r="AU155" s="156" t="s">
        <v>88</v>
      </c>
      <c r="AY155" s="17" t="s">
        <v>177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88</v>
      </c>
      <c r="BK155" s="157">
        <f t="shared" si="9"/>
        <v>0</v>
      </c>
      <c r="BL155" s="17" t="s">
        <v>229</v>
      </c>
      <c r="BM155" s="156" t="s">
        <v>305</v>
      </c>
    </row>
    <row r="156" spans="2:65" s="1" customFormat="1" ht="16.5" customHeight="1">
      <c r="B156" s="143"/>
      <c r="C156" s="186" t="s">
        <v>299</v>
      </c>
      <c r="D156" s="186" t="s">
        <v>444</v>
      </c>
      <c r="E156" s="187" t="s">
        <v>1536</v>
      </c>
      <c r="F156" s="188" t="s">
        <v>1537</v>
      </c>
      <c r="G156" s="189" t="s">
        <v>350</v>
      </c>
      <c r="H156" s="190">
        <v>5.0000000000000001E-3</v>
      </c>
      <c r="I156" s="191"/>
      <c r="J156" s="192">
        <f t="shared" si="0"/>
        <v>0</v>
      </c>
      <c r="K156" s="193"/>
      <c r="L156" s="194"/>
      <c r="M156" s="195" t="s">
        <v>1</v>
      </c>
      <c r="N156" s="196" t="s">
        <v>41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264</v>
      </c>
      <c r="AT156" s="156" t="s">
        <v>444</v>
      </c>
      <c r="AU156" s="156" t="s">
        <v>88</v>
      </c>
      <c r="AY156" s="17" t="s">
        <v>177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88</v>
      </c>
      <c r="BK156" s="157">
        <f t="shared" si="9"/>
        <v>0</v>
      </c>
      <c r="BL156" s="17" t="s">
        <v>229</v>
      </c>
      <c r="BM156" s="156" t="s">
        <v>311</v>
      </c>
    </row>
    <row r="157" spans="2:65" s="1" customFormat="1" ht="37.950000000000003" customHeight="1">
      <c r="B157" s="143"/>
      <c r="C157" s="186" t="s">
        <v>243</v>
      </c>
      <c r="D157" s="186" t="s">
        <v>444</v>
      </c>
      <c r="E157" s="187" t="s">
        <v>1546</v>
      </c>
      <c r="F157" s="188" t="s">
        <v>1547</v>
      </c>
      <c r="G157" s="189" t="s">
        <v>350</v>
      </c>
      <c r="H157" s="190">
        <v>2E-3</v>
      </c>
      <c r="I157" s="191"/>
      <c r="J157" s="192">
        <f t="shared" si="0"/>
        <v>0</v>
      </c>
      <c r="K157" s="193"/>
      <c r="L157" s="194"/>
      <c r="M157" s="195" t="s">
        <v>1</v>
      </c>
      <c r="N157" s="196" t="s">
        <v>41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264</v>
      </c>
      <c r="AT157" s="156" t="s">
        <v>444</v>
      </c>
      <c r="AU157" s="156" t="s">
        <v>88</v>
      </c>
      <c r="AY157" s="17" t="s">
        <v>177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88</v>
      </c>
      <c r="BK157" s="157">
        <f t="shared" si="9"/>
        <v>0</v>
      </c>
      <c r="BL157" s="17" t="s">
        <v>229</v>
      </c>
      <c r="BM157" s="156" t="s">
        <v>314</v>
      </c>
    </row>
    <row r="158" spans="2:65" s="1" customFormat="1" ht="21.75" customHeight="1">
      <c r="B158" s="143"/>
      <c r="C158" s="186" t="s">
        <v>308</v>
      </c>
      <c r="D158" s="186" t="s">
        <v>444</v>
      </c>
      <c r="E158" s="187" t="s">
        <v>1548</v>
      </c>
      <c r="F158" s="188" t="s">
        <v>1549</v>
      </c>
      <c r="G158" s="189" t="s">
        <v>350</v>
      </c>
      <c r="H158" s="190">
        <v>1E-3</v>
      </c>
      <c r="I158" s="191"/>
      <c r="J158" s="192">
        <f t="shared" si="0"/>
        <v>0</v>
      </c>
      <c r="K158" s="193"/>
      <c r="L158" s="194"/>
      <c r="M158" s="195" t="s">
        <v>1</v>
      </c>
      <c r="N158" s="196" t="s">
        <v>41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264</v>
      </c>
      <c r="AT158" s="156" t="s">
        <v>444</v>
      </c>
      <c r="AU158" s="156" t="s">
        <v>88</v>
      </c>
      <c r="AY158" s="17" t="s">
        <v>177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88</v>
      </c>
      <c r="BK158" s="157">
        <f t="shared" si="9"/>
        <v>0</v>
      </c>
      <c r="BL158" s="17" t="s">
        <v>229</v>
      </c>
      <c r="BM158" s="156" t="s">
        <v>318</v>
      </c>
    </row>
    <row r="159" spans="2:65" s="1" customFormat="1" ht="37.950000000000003" customHeight="1">
      <c r="B159" s="143"/>
      <c r="C159" s="186" t="s">
        <v>248</v>
      </c>
      <c r="D159" s="186" t="s">
        <v>444</v>
      </c>
      <c r="E159" s="187" t="s">
        <v>1550</v>
      </c>
      <c r="F159" s="188" t="s">
        <v>1551</v>
      </c>
      <c r="G159" s="189" t="s">
        <v>350</v>
      </c>
      <c r="H159" s="190">
        <v>4.0000000000000001E-3</v>
      </c>
      <c r="I159" s="191"/>
      <c r="J159" s="192">
        <f t="shared" si="0"/>
        <v>0</v>
      </c>
      <c r="K159" s="193"/>
      <c r="L159" s="194"/>
      <c r="M159" s="195" t="s">
        <v>1</v>
      </c>
      <c r="N159" s="196" t="s">
        <v>41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264</v>
      </c>
      <c r="AT159" s="156" t="s">
        <v>444</v>
      </c>
      <c r="AU159" s="156" t="s">
        <v>88</v>
      </c>
      <c r="AY159" s="17" t="s">
        <v>177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88</v>
      </c>
      <c r="BK159" s="157">
        <f t="shared" si="9"/>
        <v>0</v>
      </c>
      <c r="BL159" s="17" t="s">
        <v>229</v>
      </c>
      <c r="BM159" s="156" t="s">
        <v>321</v>
      </c>
    </row>
    <row r="160" spans="2:65" s="1" customFormat="1" ht="16.5" customHeight="1">
      <c r="B160" s="143"/>
      <c r="C160" s="186" t="s">
        <v>315</v>
      </c>
      <c r="D160" s="186" t="s">
        <v>444</v>
      </c>
      <c r="E160" s="187" t="s">
        <v>1552</v>
      </c>
      <c r="F160" s="188" t="s">
        <v>1553</v>
      </c>
      <c r="G160" s="189" t="s">
        <v>260</v>
      </c>
      <c r="H160" s="190">
        <v>12</v>
      </c>
      <c r="I160" s="191"/>
      <c r="J160" s="192">
        <f t="shared" si="0"/>
        <v>0</v>
      </c>
      <c r="K160" s="193"/>
      <c r="L160" s="194"/>
      <c r="M160" s="195" t="s">
        <v>1</v>
      </c>
      <c r="N160" s="196" t="s">
        <v>41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264</v>
      </c>
      <c r="AT160" s="156" t="s">
        <v>444</v>
      </c>
      <c r="AU160" s="156" t="s">
        <v>88</v>
      </c>
      <c r="AY160" s="17" t="s">
        <v>177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88</v>
      </c>
      <c r="BK160" s="157">
        <f t="shared" si="9"/>
        <v>0</v>
      </c>
      <c r="BL160" s="17" t="s">
        <v>229</v>
      </c>
      <c r="BM160" s="156" t="s">
        <v>325</v>
      </c>
    </row>
    <row r="161" spans="2:65" s="1" customFormat="1" ht="16.5" customHeight="1">
      <c r="B161" s="143"/>
      <c r="C161" s="186" t="s">
        <v>252</v>
      </c>
      <c r="D161" s="186" t="s">
        <v>444</v>
      </c>
      <c r="E161" s="187" t="s">
        <v>1554</v>
      </c>
      <c r="F161" s="188" t="s">
        <v>1555</v>
      </c>
      <c r="G161" s="189" t="s">
        <v>260</v>
      </c>
      <c r="H161" s="190">
        <v>1</v>
      </c>
      <c r="I161" s="191"/>
      <c r="J161" s="192">
        <f t="shared" si="0"/>
        <v>0</v>
      </c>
      <c r="K161" s="193"/>
      <c r="L161" s="194"/>
      <c r="M161" s="195" t="s">
        <v>1</v>
      </c>
      <c r="N161" s="196" t="s">
        <v>41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264</v>
      </c>
      <c r="AT161" s="156" t="s">
        <v>444</v>
      </c>
      <c r="AU161" s="156" t="s">
        <v>88</v>
      </c>
      <c r="AY161" s="17" t="s">
        <v>177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88</v>
      </c>
      <c r="BK161" s="157">
        <f t="shared" si="9"/>
        <v>0</v>
      </c>
      <c r="BL161" s="17" t="s">
        <v>229</v>
      </c>
      <c r="BM161" s="156" t="s">
        <v>328</v>
      </c>
    </row>
    <row r="162" spans="2:65" s="11" customFormat="1" ht="22.95" customHeight="1">
      <c r="B162" s="131"/>
      <c r="D162" s="132" t="s">
        <v>74</v>
      </c>
      <c r="E162" s="141" t="s">
        <v>910</v>
      </c>
      <c r="F162" s="141" t="s">
        <v>1556</v>
      </c>
      <c r="I162" s="134"/>
      <c r="J162" s="142">
        <f>BK162</f>
        <v>0</v>
      </c>
      <c r="L162" s="131"/>
      <c r="M162" s="136"/>
      <c r="P162" s="137">
        <f>P163</f>
        <v>0</v>
      </c>
      <c r="R162" s="137">
        <f>R163</f>
        <v>0</v>
      </c>
      <c r="T162" s="138">
        <f>T163</f>
        <v>0</v>
      </c>
      <c r="AR162" s="132" t="s">
        <v>88</v>
      </c>
      <c r="AT162" s="139" t="s">
        <v>74</v>
      </c>
      <c r="AU162" s="139" t="s">
        <v>82</v>
      </c>
      <c r="AY162" s="132" t="s">
        <v>177</v>
      </c>
      <c r="BK162" s="140">
        <f>BK163</f>
        <v>0</v>
      </c>
    </row>
    <row r="163" spans="2:65" s="1" customFormat="1" ht="16.5" customHeight="1">
      <c r="B163" s="143"/>
      <c r="C163" s="144" t="s">
        <v>322</v>
      </c>
      <c r="D163" s="144" t="s">
        <v>179</v>
      </c>
      <c r="E163" s="145" t="s">
        <v>1557</v>
      </c>
      <c r="F163" s="146" t="s">
        <v>1558</v>
      </c>
      <c r="G163" s="147" t="s">
        <v>205</v>
      </c>
      <c r="H163" s="148">
        <v>294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41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229</v>
      </c>
      <c r="AT163" s="156" t="s">
        <v>179</v>
      </c>
      <c r="AU163" s="156" t="s">
        <v>88</v>
      </c>
      <c r="AY163" s="17" t="s">
        <v>177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88</v>
      </c>
      <c r="BK163" s="157">
        <f>ROUND(I163*H163,2)</f>
        <v>0</v>
      </c>
      <c r="BL163" s="17" t="s">
        <v>229</v>
      </c>
      <c r="BM163" s="156" t="s">
        <v>333</v>
      </c>
    </row>
    <row r="164" spans="2:65" s="11" customFormat="1" ht="25.95" customHeight="1">
      <c r="B164" s="131"/>
      <c r="D164" s="132" t="s">
        <v>74</v>
      </c>
      <c r="E164" s="133" t="s">
        <v>444</v>
      </c>
      <c r="F164" s="133" t="s">
        <v>1559</v>
      </c>
      <c r="I164" s="134"/>
      <c r="J164" s="135">
        <f>BK164</f>
        <v>0</v>
      </c>
      <c r="L164" s="131"/>
      <c r="M164" s="136"/>
      <c r="P164" s="137">
        <f>P165+P174+P177</f>
        <v>0</v>
      </c>
      <c r="R164" s="137">
        <f>R165+R174+R177</f>
        <v>0</v>
      </c>
      <c r="T164" s="138">
        <f>T165+T174+T177</f>
        <v>0</v>
      </c>
      <c r="AR164" s="132" t="s">
        <v>191</v>
      </c>
      <c r="AT164" s="139" t="s">
        <v>74</v>
      </c>
      <c r="AU164" s="139" t="s">
        <v>75</v>
      </c>
      <c r="AY164" s="132" t="s">
        <v>177</v>
      </c>
      <c r="BK164" s="140">
        <f>BK165+BK174+BK177</f>
        <v>0</v>
      </c>
    </row>
    <row r="165" spans="2:65" s="11" customFormat="1" ht="22.95" customHeight="1">
      <c r="B165" s="131"/>
      <c r="D165" s="132" t="s">
        <v>74</v>
      </c>
      <c r="E165" s="141" t="s">
        <v>1560</v>
      </c>
      <c r="F165" s="141" t="s">
        <v>1561</v>
      </c>
      <c r="I165" s="134"/>
      <c r="J165" s="142">
        <f>BK165</f>
        <v>0</v>
      </c>
      <c r="L165" s="131"/>
      <c r="M165" s="136"/>
      <c r="P165" s="137">
        <f>SUM(P166:P173)</f>
        <v>0</v>
      </c>
      <c r="R165" s="137">
        <f>SUM(R166:R173)</f>
        <v>0</v>
      </c>
      <c r="T165" s="138">
        <f>SUM(T166:T173)</f>
        <v>0</v>
      </c>
      <c r="AR165" s="132" t="s">
        <v>191</v>
      </c>
      <c r="AT165" s="139" t="s">
        <v>74</v>
      </c>
      <c r="AU165" s="139" t="s">
        <v>82</v>
      </c>
      <c r="AY165" s="132" t="s">
        <v>177</v>
      </c>
      <c r="BK165" s="140">
        <f>SUM(BK166:BK173)</f>
        <v>0</v>
      </c>
    </row>
    <row r="166" spans="2:65" s="1" customFormat="1" ht="21.75" customHeight="1">
      <c r="B166" s="143"/>
      <c r="C166" s="144" t="s">
        <v>255</v>
      </c>
      <c r="D166" s="144" t="s">
        <v>179</v>
      </c>
      <c r="E166" s="145" t="s">
        <v>1562</v>
      </c>
      <c r="F166" s="146" t="s">
        <v>1563</v>
      </c>
      <c r="G166" s="147" t="s">
        <v>205</v>
      </c>
      <c r="H166" s="148">
        <v>296.5</v>
      </c>
      <c r="I166" s="149"/>
      <c r="J166" s="150">
        <f t="shared" ref="J166:J173" si="10">ROUND(I166*H166,2)</f>
        <v>0</v>
      </c>
      <c r="K166" s="151"/>
      <c r="L166" s="32"/>
      <c r="M166" s="152" t="s">
        <v>1</v>
      </c>
      <c r="N166" s="153" t="s">
        <v>41</v>
      </c>
      <c r="P166" s="154">
        <f t="shared" ref="P166:P173" si="11">O166*H166</f>
        <v>0</v>
      </c>
      <c r="Q166" s="154">
        <v>0</v>
      </c>
      <c r="R166" s="154">
        <f t="shared" ref="R166:R173" si="12">Q166*H166</f>
        <v>0</v>
      </c>
      <c r="S166" s="154">
        <v>0</v>
      </c>
      <c r="T166" s="155">
        <f t="shared" ref="T166:T173" si="13">S166*H166</f>
        <v>0</v>
      </c>
      <c r="AR166" s="156" t="s">
        <v>356</v>
      </c>
      <c r="AT166" s="156" t="s">
        <v>179</v>
      </c>
      <c r="AU166" s="156" t="s">
        <v>88</v>
      </c>
      <c r="AY166" s="17" t="s">
        <v>177</v>
      </c>
      <c r="BE166" s="157">
        <f t="shared" ref="BE166:BE173" si="14">IF(N166="základná",J166,0)</f>
        <v>0</v>
      </c>
      <c r="BF166" s="157">
        <f t="shared" ref="BF166:BF173" si="15">IF(N166="znížená",J166,0)</f>
        <v>0</v>
      </c>
      <c r="BG166" s="157">
        <f t="shared" ref="BG166:BG173" si="16">IF(N166="zákl. prenesená",J166,0)</f>
        <v>0</v>
      </c>
      <c r="BH166" s="157">
        <f t="shared" ref="BH166:BH173" si="17">IF(N166="zníž. prenesená",J166,0)</f>
        <v>0</v>
      </c>
      <c r="BI166" s="157">
        <f t="shared" ref="BI166:BI173" si="18">IF(N166="nulová",J166,0)</f>
        <v>0</v>
      </c>
      <c r="BJ166" s="17" t="s">
        <v>88</v>
      </c>
      <c r="BK166" s="157">
        <f t="shared" ref="BK166:BK173" si="19">ROUND(I166*H166,2)</f>
        <v>0</v>
      </c>
      <c r="BL166" s="17" t="s">
        <v>356</v>
      </c>
      <c r="BM166" s="156" t="s">
        <v>336</v>
      </c>
    </row>
    <row r="167" spans="2:65" s="1" customFormat="1" ht="21.75" customHeight="1">
      <c r="B167" s="143"/>
      <c r="C167" s="144" t="s">
        <v>330</v>
      </c>
      <c r="D167" s="144" t="s">
        <v>179</v>
      </c>
      <c r="E167" s="145" t="s">
        <v>1564</v>
      </c>
      <c r="F167" s="146" t="s">
        <v>1565</v>
      </c>
      <c r="G167" s="147" t="s">
        <v>205</v>
      </c>
      <c r="H167" s="148">
        <v>593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41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356</v>
      </c>
      <c r="AT167" s="156" t="s">
        <v>179</v>
      </c>
      <c r="AU167" s="156" t="s">
        <v>88</v>
      </c>
      <c r="AY167" s="17" t="s">
        <v>177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88</v>
      </c>
      <c r="BK167" s="157">
        <f t="shared" si="19"/>
        <v>0</v>
      </c>
      <c r="BL167" s="17" t="s">
        <v>356</v>
      </c>
      <c r="BM167" s="156" t="s">
        <v>342</v>
      </c>
    </row>
    <row r="168" spans="2:65" s="1" customFormat="1" ht="16.5" customHeight="1">
      <c r="B168" s="143"/>
      <c r="C168" s="186" t="s">
        <v>261</v>
      </c>
      <c r="D168" s="186" t="s">
        <v>444</v>
      </c>
      <c r="E168" s="187" t="s">
        <v>1566</v>
      </c>
      <c r="F168" s="188" t="s">
        <v>1567</v>
      </c>
      <c r="G168" s="189" t="s">
        <v>882</v>
      </c>
      <c r="H168" s="190">
        <v>26.684999999999999</v>
      </c>
      <c r="I168" s="191"/>
      <c r="J168" s="192">
        <f t="shared" si="10"/>
        <v>0</v>
      </c>
      <c r="K168" s="193"/>
      <c r="L168" s="194"/>
      <c r="M168" s="195" t="s">
        <v>1</v>
      </c>
      <c r="N168" s="196" t="s">
        <v>41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814</v>
      </c>
      <c r="AT168" s="156" t="s">
        <v>444</v>
      </c>
      <c r="AU168" s="156" t="s">
        <v>88</v>
      </c>
      <c r="AY168" s="17" t="s">
        <v>177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88</v>
      </c>
      <c r="BK168" s="157">
        <f t="shared" si="19"/>
        <v>0</v>
      </c>
      <c r="BL168" s="17" t="s">
        <v>356</v>
      </c>
      <c r="BM168" s="156" t="s">
        <v>346</v>
      </c>
    </row>
    <row r="169" spans="2:65" s="1" customFormat="1" ht="16.5" customHeight="1">
      <c r="B169" s="143"/>
      <c r="C169" s="186" t="s">
        <v>339</v>
      </c>
      <c r="D169" s="186" t="s">
        <v>444</v>
      </c>
      <c r="E169" s="187" t="s">
        <v>1568</v>
      </c>
      <c r="F169" s="188" t="s">
        <v>1569</v>
      </c>
      <c r="G169" s="189" t="s">
        <v>882</v>
      </c>
      <c r="H169" s="190">
        <v>88.95</v>
      </c>
      <c r="I169" s="191"/>
      <c r="J169" s="192">
        <f t="shared" si="10"/>
        <v>0</v>
      </c>
      <c r="K169" s="193"/>
      <c r="L169" s="194"/>
      <c r="M169" s="195" t="s">
        <v>1</v>
      </c>
      <c r="N169" s="196" t="s">
        <v>41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814</v>
      </c>
      <c r="AT169" s="156" t="s">
        <v>444</v>
      </c>
      <c r="AU169" s="156" t="s">
        <v>88</v>
      </c>
      <c r="AY169" s="17" t="s">
        <v>177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356</v>
      </c>
      <c r="BM169" s="156" t="s">
        <v>351</v>
      </c>
    </row>
    <row r="170" spans="2:65" s="1" customFormat="1" ht="16.5" customHeight="1">
      <c r="B170" s="143"/>
      <c r="C170" s="186" t="s">
        <v>264</v>
      </c>
      <c r="D170" s="186" t="s">
        <v>444</v>
      </c>
      <c r="E170" s="187" t="s">
        <v>1570</v>
      </c>
      <c r="F170" s="188" t="s">
        <v>1571</v>
      </c>
      <c r="G170" s="189" t="s">
        <v>882</v>
      </c>
      <c r="H170" s="190">
        <v>44.475000000000001</v>
      </c>
      <c r="I170" s="191"/>
      <c r="J170" s="192">
        <f t="shared" si="10"/>
        <v>0</v>
      </c>
      <c r="K170" s="193"/>
      <c r="L170" s="194"/>
      <c r="M170" s="195" t="s">
        <v>1</v>
      </c>
      <c r="N170" s="196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814</v>
      </c>
      <c r="AT170" s="156" t="s">
        <v>444</v>
      </c>
      <c r="AU170" s="156" t="s">
        <v>88</v>
      </c>
      <c r="AY170" s="17" t="s">
        <v>177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356</v>
      </c>
      <c r="BM170" s="156" t="s">
        <v>356</v>
      </c>
    </row>
    <row r="171" spans="2:65" s="1" customFormat="1" ht="16.5" customHeight="1">
      <c r="B171" s="143"/>
      <c r="C171" s="144" t="s">
        <v>347</v>
      </c>
      <c r="D171" s="144" t="s">
        <v>179</v>
      </c>
      <c r="E171" s="145" t="s">
        <v>1572</v>
      </c>
      <c r="F171" s="146" t="s">
        <v>1573</v>
      </c>
      <c r="G171" s="147" t="s">
        <v>618</v>
      </c>
      <c r="H171" s="149"/>
      <c r="I171" s="149"/>
      <c r="J171" s="150">
        <f t="shared" si="10"/>
        <v>0</v>
      </c>
      <c r="K171" s="151"/>
      <c r="L171" s="32"/>
      <c r="M171" s="152" t="s">
        <v>1</v>
      </c>
      <c r="N171" s="153" t="s">
        <v>41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356</v>
      </c>
      <c r="AT171" s="156" t="s">
        <v>179</v>
      </c>
      <c r="AU171" s="156" t="s">
        <v>88</v>
      </c>
      <c r="AY171" s="17" t="s">
        <v>177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356</v>
      </c>
      <c r="BM171" s="156" t="s">
        <v>361</v>
      </c>
    </row>
    <row r="172" spans="2:65" s="1" customFormat="1" ht="16.5" customHeight="1">
      <c r="B172" s="143"/>
      <c r="C172" s="144" t="s">
        <v>276</v>
      </c>
      <c r="D172" s="144" t="s">
        <v>179</v>
      </c>
      <c r="E172" s="145" t="s">
        <v>1574</v>
      </c>
      <c r="F172" s="146" t="s">
        <v>1575</v>
      </c>
      <c r="G172" s="147" t="s">
        <v>618</v>
      </c>
      <c r="H172" s="149"/>
      <c r="I172" s="149"/>
      <c r="J172" s="150">
        <f t="shared" si="10"/>
        <v>0</v>
      </c>
      <c r="K172" s="151"/>
      <c r="L172" s="32"/>
      <c r="M172" s="152" t="s">
        <v>1</v>
      </c>
      <c r="N172" s="153" t="s">
        <v>41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356</v>
      </c>
      <c r="AT172" s="156" t="s">
        <v>179</v>
      </c>
      <c r="AU172" s="156" t="s">
        <v>88</v>
      </c>
      <c r="AY172" s="17" t="s">
        <v>177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356</v>
      </c>
      <c r="BM172" s="156" t="s">
        <v>365</v>
      </c>
    </row>
    <row r="173" spans="2:65" s="1" customFormat="1" ht="16.5" customHeight="1">
      <c r="B173" s="143"/>
      <c r="C173" s="144" t="s">
        <v>358</v>
      </c>
      <c r="D173" s="144" t="s">
        <v>179</v>
      </c>
      <c r="E173" s="145" t="s">
        <v>1576</v>
      </c>
      <c r="F173" s="146" t="s">
        <v>1577</v>
      </c>
      <c r="G173" s="147" t="s">
        <v>618</v>
      </c>
      <c r="H173" s="149"/>
      <c r="I173" s="149"/>
      <c r="J173" s="150">
        <f t="shared" si="10"/>
        <v>0</v>
      </c>
      <c r="K173" s="151"/>
      <c r="L173" s="32"/>
      <c r="M173" s="152" t="s">
        <v>1</v>
      </c>
      <c r="N173" s="153" t="s">
        <v>41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356</v>
      </c>
      <c r="AT173" s="156" t="s">
        <v>179</v>
      </c>
      <c r="AU173" s="156" t="s">
        <v>88</v>
      </c>
      <c r="AY173" s="17" t="s">
        <v>177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88</v>
      </c>
      <c r="BK173" s="157">
        <f t="shared" si="19"/>
        <v>0</v>
      </c>
      <c r="BL173" s="17" t="s">
        <v>356</v>
      </c>
      <c r="BM173" s="156" t="s">
        <v>371</v>
      </c>
    </row>
    <row r="174" spans="2:65" s="11" customFormat="1" ht="22.95" customHeight="1">
      <c r="B174" s="131"/>
      <c r="D174" s="132" t="s">
        <v>74</v>
      </c>
      <c r="E174" s="141" t="s">
        <v>1578</v>
      </c>
      <c r="F174" s="141" t="s">
        <v>1579</v>
      </c>
      <c r="I174" s="134"/>
      <c r="J174" s="142">
        <f>BK174</f>
        <v>0</v>
      </c>
      <c r="L174" s="131"/>
      <c r="M174" s="136"/>
      <c r="P174" s="137">
        <f>SUM(P175:P176)</f>
        <v>0</v>
      </c>
      <c r="R174" s="137">
        <f>SUM(R175:R176)</f>
        <v>0</v>
      </c>
      <c r="T174" s="138">
        <f>SUM(T175:T176)</f>
        <v>0</v>
      </c>
      <c r="AR174" s="132" t="s">
        <v>191</v>
      </c>
      <c r="AT174" s="139" t="s">
        <v>74</v>
      </c>
      <c r="AU174" s="139" t="s">
        <v>82</v>
      </c>
      <c r="AY174" s="132" t="s">
        <v>177</v>
      </c>
      <c r="BK174" s="140">
        <f>SUM(BK175:BK176)</f>
        <v>0</v>
      </c>
    </row>
    <row r="175" spans="2:65" s="1" customFormat="1" ht="24.15" customHeight="1">
      <c r="B175" s="143"/>
      <c r="C175" s="144" t="s">
        <v>296</v>
      </c>
      <c r="D175" s="144" t="s">
        <v>179</v>
      </c>
      <c r="E175" s="145" t="s">
        <v>1580</v>
      </c>
      <c r="F175" s="146" t="s">
        <v>1581</v>
      </c>
      <c r="G175" s="147" t="s">
        <v>1582</v>
      </c>
      <c r="H175" s="148">
        <v>10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41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356</v>
      </c>
      <c r="AT175" s="156" t="s">
        <v>179</v>
      </c>
      <c r="AU175" s="156" t="s">
        <v>88</v>
      </c>
      <c r="AY175" s="17" t="s">
        <v>177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88</v>
      </c>
      <c r="BK175" s="157">
        <f>ROUND(I175*H175,2)</f>
        <v>0</v>
      </c>
      <c r="BL175" s="17" t="s">
        <v>356</v>
      </c>
      <c r="BM175" s="156" t="s">
        <v>384</v>
      </c>
    </row>
    <row r="176" spans="2:65" s="1" customFormat="1" ht="24.15" customHeight="1">
      <c r="B176" s="143"/>
      <c r="C176" s="144" t="s">
        <v>368</v>
      </c>
      <c r="D176" s="144" t="s">
        <v>179</v>
      </c>
      <c r="E176" s="145" t="s">
        <v>1583</v>
      </c>
      <c r="F176" s="146" t="s">
        <v>1584</v>
      </c>
      <c r="G176" s="147" t="s">
        <v>1582</v>
      </c>
      <c r="H176" s="148">
        <v>2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41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356</v>
      </c>
      <c r="AT176" s="156" t="s">
        <v>179</v>
      </c>
      <c r="AU176" s="156" t="s">
        <v>88</v>
      </c>
      <c r="AY176" s="17" t="s">
        <v>177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88</v>
      </c>
      <c r="BK176" s="157">
        <f>ROUND(I176*H176,2)</f>
        <v>0</v>
      </c>
      <c r="BL176" s="17" t="s">
        <v>356</v>
      </c>
      <c r="BM176" s="156" t="s">
        <v>389</v>
      </c>
    </row>
    <row r="177" spans="2:65" s="11" customFormat="1" ht="22.95" customHeight="1">
      <c r="B177" s="131"/>
      <c r="D177" s="132" t="s">
        <v>74</v>
      </c>
      <c r="E177" s="141" t="s">
        <v>1585</v>
      </c>
      <c r="F177" s="141" t="s">
        <v>1586</v>
      </c>
      <c r="I177" s="134"/>
      <c r="J177" s="142">
        <f>BK177</f>
        <v>0</v>
      </c>
      <c r="L177" s="131"/>
      <c r="M177" s="136"/>
      <c r="P177" s="137">
        <f>SUM(P178:P191)</f>
        <v>0</v>
      </c>
      <c r="R177" s="137">
        <f>SUM(R178:R191)</f>
        <v>0</v>
      </c>
      <c r="T177" s="138">
        <f>SUM(T178:T191)</f>
        <v>0</v>
      </c>
      <c r="AR177" s="132" t="s">
        <v>191</v>
      </c>
      <c r="AT177" s="139" t="s">
        <v>74</v>
      </c>
      <c r="AU177" s="139" t="s">
        <v>82</v>
      </c>
      <c r="AY177" s="132" t="s">
        <v>177</v>
      </c>
      <c r="BK177" s="140">
        <f>SUM(BK178:BK191)</f>
        <v>0</v>
      </c>
    </row>
    <row r="178" spans="2:65" s="1" customFormat="1" ht="33" customHeight="1">
      <c r="B178" s="143"/>
      <c r="C178" s="144" t="s">
        <v>301</v>
      </c>
      <c r="D178" s="144" t="s">
        <v>179</v>
      </c>
      <c r="E178" s="145" t="s">
        <v>1587</v>
      </c>
      <c r="F178" s="146" t="s">
        <v>1588</v>
      </c>
      <c r="G178" s="147" t="s">
        <v>205</v>
      </c>
      <c r="H178" s="148">
        <v>18.7</v>
      </c>
      <c r="I178" s="149"/>
      <c r="J178" s="150">
        <f t="shared" ref="J178:J191" si="20">ROUND(I178*H178,2)</f>
        <v>0</v>
      </c>
      <c r="K178" s="151"/>
      <c r="L178" s="32"/>
      <c r="M178" s="152" t="s">
        <v>1</v>
      </c>
      <c r="N178" s="153" t="s">
        <v>41</v>
      </c>
      <c r="P178" s="154">
        <f t="shared" ref="P178:P191" si="21">O178*H178</f>
        <v>0</v>
      </c>
      <c r="Q178" s="154">
        <v>0</v>
      </c>
      <c r="R178" s="154">
        <f t="shared" ref="R178:R191" si="22">Q178*H178</f>
        <v>0</v>
      </c>
      <c r="S178" s="154">
        <v>0</v>
      </c>
      <c r="T178" s="155">
        <f t="shared" ref="T178:T191" si="23">S178*H178</f>
        <v>0</v>
      </c>
      <c r="AR178" s="156" t="s">
        <v>356</v>
      </c>
      <c r="AT178" s="156" t="s">
        <v>179</v>
      </c>
      <c r="AU178" s="156" t="s">
        <v>88</v>
      </c>
      <c r="AY178" s="17" t="s">
        <v>177</v>
      </c>
      <c r="BE178" s="157">
        <f t="shared" ref="BE178:BE191" si="24">IF(N178="základná",J178,0)</f>
        <v>0</v>
      </c>
      <c r="BF178" s="157">
        <f t="shared" ref="BF178:BF191" si="25">IF(N178="znížená",J178,0)</f>
        <v>0</v>
      </c>
      <c r="BG178" s="157">
        <f t="shared" ref="BG178:BG191" si="26">IF(N178="zákl. prenesená",J178,0)</f>
        <v>0</v>
      </c>
      <c r="BH178" s="157">
        <f t="shared" ref="BH178:BH191" si="27">IF(N178="zníž. prenesená",J178,0)</f>
        <v>0</v>
      </c>
      <c r="BI178" s="157">
        <f t="shared" ref="BI178:BI191" si="28">IF(N178="nulová",J178,0)</f>
        <v>0</v>
      </c>
      <c r="BJ178" s="17" t="s">
        <v>88</v>
      </c>
      <c r="BK178" s="157">
        <f t="shared" ref="BK178:BK191" si="29">ROUND(I178*H178,2)</f>
        <v>0</v>
      </c>
      <c r="BL178" s="17" t="s">
        <v>356</v>
      </c>
      <c r="BM178" s="156" t="s">
        <v>393</v>
      </c>
    </row>
    <row r="179" spans="2:65" s="1" customFormat="1" ht="16.5" customHeight="1">
      <c r="B179" s="143"/>
      <c r="C179" s="186" t="s">
        <v>386</v>
      </c>
      <c r="D179" s="186" t="s">
        <v>444</v>
      </c>
      <c r="E179" s="187" t="s">
        <v>1589</v>
      </c>
      <c r="F179" s="188" t="s">
        <v>1590</v>
      </c>
      <c r="G179" s="189" t="s">
        <v>205</v>
      </c>
      <c r="H179" s="190">
        <v>18.7</v>
      </c>
      <c r="I179" s="191"/>
      <c r="J179" s="192">
        <f t="shared" si="20"/>
        <v>0</v>
      </c>
      <c r="K179" s="193"/>
      <c r="L179" s="194"/>
      <c r="M179" s="195" t="s">
        <v>1</v>
      </c>
      <c r="N179" s="196" t="s">
        <v>41</v>
      </c>
      <c r="P179" s="154">
        <f t="shared" si="21"/>
        <v>0</v>
      </c>
      <c r="Q179" s="154">
        <v>0</v>
      </c>
      <c r="R179" s="154">
        <f t="shared" si="22"/>
        <v>0</v>
      </c>
      <c r="S179" s="154">
        <v>0</v>
      </c>
      <c r="T179" s="155">
        <f t="shared" si="23"/>
        <v>0</v>
      </c>
      <c r="AR179" s="156" t="s">
        <v>814</v>
      </c>
      <c r="AT179" s="156" t="s">
        <v>444</v>
      </c>
      <c r="AU179" s="156" t="s">
        <v>88</v>
      </c>
      <c r="AY179" s="17" t="s">
        <v>177</v>
      </c>
      <c r="BE179" s="157">
        <f t="shared" si="24"/>
        <v>0</v>
      </c>
      <c r="BF179" s="157">
        <f t="shared" si="25"/>
        <v>0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7" t="s">
        <v>88</v>
      </c>
      <c r="BK179" s="157">
        <f t="shared" si="29"/>
        <v>0</v>
      </c>
      <c r="BL179" s="17" t="s">
        <v>356</v>
      </c>
      <c r="BM179" s="156" t="s">
        <v>405</v>
      </c>
    </row>
    <row r="180" spans="2:65" s="1" customFormat="1" ht="21.75" customHeight="1">
      <c r="B180" s="143"/>
      <c r="C180" s="144" t="s">
        <v>305</v>
      </c>
      <c r="D180" s="144" t="s">
        <v>179</v>
      </c>
      <c r="E180" s="145" t="s">
        <v>1591</v>
      </c>
      <c r="F180" s="146" t="s">
        <v>1592</v>
      </c>
      <c r="G180" s="147" t="s">
        <v>882</v>
      </c>
      <c r="H180" s="148">
        <v>12724.674999999999</v>
      </c>
      <c r="I180" s="149"/>
      <c r="J180" s="150">
        <f t="shared" si="20"/>
        <v>0</v>
      </c>
      <c r="K180" s="151"/>
      <c r="L180" s="32"/>
      <c r="M180" s="152" t="s">
        <v>1</v>
      </c>
      <c r="N180" s="153" t="s">
        <v>41</v>
      </c>
      <c r="P180" s="154">
        <f t="shared" si="21"/>
        <v>0</v>
      </c>
      <c r="Q180" s="154">
        <v>0</v>
      </c>
      <c r="R180" s="154">
        <f t="shared" si="22"/>
        <v>0</v>
      </c>
      <c r="S180" s="154">
        <v>0</v>
      </c>
      <c r="T180" s="155">
        <f t="shared" si="23"/>
        <v>0</v>
      </c>
      <c r="AR180" s="156" t="s">
        <v>356</v>
      </c>
      <c r="AT180" s="156" t="s">
        <v>179</v>
      </c>
      <c r="AU180" s="156" t="s">
        <v>88</v>
      </c>
      <c r="AY180" s="17" t="s">
        <v>177</v>
      </c>
      <c r="BE180" s="157">
        <f t="shared" si="24"/>
        <v>0</v>
      </c>
      <c r="BF180" s="157">
        <f t="shared" si="25"/>
        <v>0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7" t="s">
        <v>88</v>
      </c>
      <c r="BK180" s="157">
        <f t="shared" si="29"/>
        <v>0</v>
      </c>
      <c r="BL180" s="17" t="s">
        <v>356</v>
      </c>
      <c r="BM180" s="156" t="s">
        <v>409</v>
      </c>
    </row>
    <row r="181" spans="2:65" s="1" customFormat="1" ht="33" customHeight="1">
      <c r="B181" s="143"/>
      <c r="C181" s="144" t="s">
        <v>402</v>
      </c>
      <c r="D181" s="144" t="s">
        <v>179</v>
      </c>
      <c r="E181" s="145" t="s">
        <v>1593</v>
      </c>
      <c r="F181" s="146" t="s">
        <v>1594</v>
      </c>
      <c r="G181" s="147" t="s">
        <v>882</v>
      </c>
      <c r="H181" s="148">
        <v>12936.674999999999</v>
      </c>
      <c r="I181" s="149"/>
      <c r="J181" s="150">
        <f t="shared" si="20"/>
        <v>0</v>
      </c>
      <c r="K181" s="151"/>
      <c r="L181" s="32"/>
      <c r="M181" s="152" t="s">
        <v>1</v>
      </c>
      <c r="N181" s="153" t="s">
        <v>41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AR181" s="156" t="s">
        <v>356</v>
      </c>
      <c r="AT181" s="156" t="s">
        <v>179</v>
      </c>
      <c r="AU181" s="156" t="s">
        <v>88</v>
      </c>
      <c r="AY181" s="17" t="s">
        <v>177</v>
      </c>
      <c r="BE181" s="157">
        <f t="shared" si="24"/>
        <v>0</v>
      </c>
      <c r="BF181" s="157">
        <f t="shared" si="25"/>
        <v>0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7" t="s">
        <v>88</v>
      </c>
      <c r="BK181" s="157">
        <f t="shared" si="29"/>
        <v>0</v>
      </c>
      <c r="BL181" s="17" t="s">
        <v>356</v>
      </c>
      <c r="BM181" s="156" t="s">
        <v>414</v>
      </c>
    </row>
    <row r="182" spans="2:65" s="1" customFormat="1" ht="24.15" customHeight="1">
      <c r="B182" s="143"/>
      <c r="C182" s="186" t="s">
        <v>311</v>
      </c>
      <c r="D182" s="186" t="s">
        <v>444</v>
      </c>
      <c r="E182" s="187" t="s">
        <v>1595</v>
      </c>
      <c r="F182" s="188" t="s">
        <v>1596</v>
      </c>
      <c r="G182" s="189" t="s">
        <v>350</v>
      </c>
      <c r="H182" s="190">
        <v>9.4E-2</v>
      </c>
      <c r="I182" s="191"/>
      <c r="J182" s="192">
        <f t="shared" si="20"/>
        <v>0</v>
      </c>
      <c r="K182" s="193"/>
      <c r="L182" s="194"/>
      <c r="M182" s="195" t="s">
        <v>1</v>
      </c>
      <c r="N182" s="196" t="s">
        <v>41</v>
      </c>
      <c r="P182" s="154">
        <f t="shared" si="21"/>
        <v>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AR182" s="156" t="s">
        <v>814</v>
      </c>
      <c r="AT182" s="156" t="s">
        <v>444</v>
      </c>
      <c r="AU182" s="156" t="s">
        <v>88</v>
      </c>
      <c r="AY182" s="17" t="s">
        <v>177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7" t="s">
        <v>88</v>
      </c>
      <c r="BK182" s="157">
        <f t="shared" si="29"/>
        <v>0</v>
      </c>
      <c r="BL182" s="17" t="s">
        <v>356</v>
      </c>
      <c r="BM182" s="156" t="s">
        <v>419</v>
      </c>
    </row>
    <row r="183" spans="2:65" s="1" customFormat="1" ht="33" customHeight="1">
      <c r="B183" s="143"/>
      <c r="C183" s="186" t="s">
        <v>411</v>
      </c>
      <c r="D183" s="186" t="s">
        <v>444</v>
      </c>
      <c r="E183" s="187" t="s">
        <v>1597</v>
      </c>
      <c r="F183" s="188" t="s">
        <v>1598</v>
      </c>
      <c r="G183" s="189" t="s">
        <v>350</v>
      </c>
      <c r="H183" s="190">
        <v>1.7000000000000001E-2</v>
      </c>
      <c r="I183" s="191"/>
      <c r="J183" s="192">
        <f t="shared" si="20"/>
        <v>0</v>
      </c>
      <c r="K183" s="193"/>
      <c r="L183" s="194"/>
      <c r="M183" s="195" t="s">
        <v>1</v>
      </c>
      <c r="N183" s="196" t="s">
        <v>41</v>
      </c>
      <c r="P183" s="154">
        <f t="shared" si="21"/>
        <v>0</v>
      </c>
      <c r="Q183" s="154">
        <v>0</v>
      </c>
      <c r="R183" s="154">
        <f t="shared" si="22"/>
        <v>0</v>
      </c>
      <c r="S183" s="154">
        <v>0</v>
      </c>
      <c r="T183" s="155">
        <f t="shared" si="23"/>
        <v>0</v>
      </c>
      <c r="AR183" s="156" t="s">
        <v>814</v>
      </c>
      <c r="AT183" s="156" t="s">
        <v>444</v>
      </c>
      <c r="AU183" s="156" t="s">
        <v>88</v>
      </c>
      <c r="AY183" s="17" t="s">
        <v>177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7" t="s">
        <v>88</v>
      </c>
      <c r="BK183" s="157">
        <f t="shared" si="29"/>
        <v>0</v>
      </c>
      <c r="BL183" s="17" t="s">
        <v>356</v>
      </c>
      <c r="BM183" s="156" t="s">
        <v>425</v>
      </c>
    </row>
    <row r="184" spans="2:65" s="1" customFormat="1" ht="24.15" customHeight="1">
      <c r="B184" s="143"/>
      <c r="C184" s="186" t="s">
        <v>314</v>
      </c>
      <c r="D184" s="186" t="s">
        <v>444</v>
      </c>
      <c r="E184" s="187" t="s">
        <v>1599</v>
      </c>
      <c r="F184" s="188" t="s">
        <v>1600</v>
      </c>
      <c r="G184" s="189" t="s">
        <v>882</v>
      </c>
      <c r="H184" s="190">
        <v>1308.1949999999999</v>
      </c>
      <c r="I184" s="191"/>
      <c r="J184" s="192">
        <f t="shared" si="20"/>
        <v>0</v>
      </c>
      <c r="K184" s="193"/>
      <c r="L184" s="194"/>
      <c r="M184" s="195" t="s">
        <v>1</v>
      </c>
      <c r="N184" s="196" t="s">
        <v>41</v>
      </c>
      <c r="P184" s="154">
        <f t="shared" si="21"/>
        <v>0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AR184" s="156" t="s">
        <v>814</v>
      </c>
      <c r="AT184" s="156" t="s">
        <v>444</v>
      </c>
      <c r="AU184" s="156" t="s">
        <v>88</v>
      </c>
      <c r="AY184" s="17" t="s">
        <v>177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7" t="s">
        <v>88</v>
      </c>
      <c r="BK184" s="157">
        <f t="shared" si="29"/>
        <v>0</v>
      </c>
      <c r="BL184" s="17" t="s">
        <v>356</v>
      </c>
      <c r="BM184" s="156" t="s">
        <v>429</v>
      </c>
    </row>
    <row r="185" spans="2:65" s="1" customFormat="1" ht="33" customHeight="1">
      <c r="B185" s="143"/>
      <c r="C185" s="186" t="s">
        <v>421</v>
      </c>
      <c r="D185" s="186" t="s">
        <v>444</v>
      </c>
      <c r="E185" s="187" t="s">
        <v>1601</v>
      </c>
      <c r="F185" s="188" t="s">
        <v>1602</v>
      </c>
      <c r="G185" s="189" t="s">
        <v>882</v>
      </c>
      <c r="H185" s="190">
        <v>7263.48</v>
      </c>
      <c r="I185" s="191"/>
      <c r="J185" s="192">
        <f t="shared" si="20"/>
        <v>0</v>
      </c>
      <c r="K185" s="193"/>
      <c r="L185" s="194"/>
      <c r="M185" s="195" t="s">
        <v>1</v>
      </c>
      <c r="N185" s="196" t="s">
        <v>41</v>
      </c>
      <c r="P185" s="154">
        <f t="shared" si="21"/>
        <v>0</v>
      </c>
      <c r="Q185" s="154">
        <v>0</v>
      </c>
      <c r="R185" s="154">
        <f t="shared" si="22"/>
        <v>0</v>
      </c>
      <c r="S185" s="154">
        <v>0</v>
      </c>
      <c r="T185" s="155">
        <f t="shared" si="23"/>
        <v>0</v>
      </c>
      <c r="AR185" s="156" t="s">
        <v>814</v>
      </c>
      <c r="AT185" s="156" t="s">
        <v>444</v>
      </c>
      <c r="AU185" s="156" t="s">
        <v>88</v>
      </c>
      <c r="AY185" s="17" t="s">
        <v>177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7" t="s">
        <v>88</v>
      </c>
      <c r="BK185" s="157">
        <f t="shared" si="29"/>
        <v>0</v>
      </c>
      <c r="BL185" s="17" t="s">
        <v>356</v>
      </c>
      <c r="BM185" s="156" t="s">
        <v>434</v>
      </c>
    </row>
    <row r="186" spans="2:65" s="1" customFormat="1" ht="24.15" customHeight="1">
      <c r="B186" s="143"/>
      <c r="C186" s="186" t="s">
        <v>318</v>
      </c>
      <c r="D186" s="186" t="s">
        <v>444</v>
      </c>
      <c r="E186" s="187" t="s">
        <v>1603</v>
      </c>
      <c r="F186" s="188" t="s">
        <v>1604</v>
      </c>
      <c r="G186" s="189" t="s">
        <v>350</v>
      </c>
      <c r="H186" s="190">
        <v>4.0419999999999998</v>
      </c>
      <c r="I186" s="191"/>
      <c r="J186" s="192">
        <f t="shared" si="20"/>
        <v>0</v>
      </c>
      <c r="K186" s="193"/>
      <c r="L186" s="194"/>
      <c r="M186" s="195" t="s">
        <v>1</v>
      </c>
      <c r="N186" s="196" t="s">
        <v>41</v>
      </c>
      <c r="P186" s="154">
        <f t="shared" si="21"/>
        <v>0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AR186" s="156" t="s">
        <v>814</v>
      </c>
      <c r="AT186" s="156" t="s">
        <v>444</v>
      </c>
      <c r="AU186" s="156" t="s">
        <v>88</v>
      </c>
      <c r="AY186" s="17" t="s">
        <v>177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7" t="s">
        <v>88</v>
      </c>
      <c r="BK186" s="157">
        <f t="shared" si="29"/>
        <v>0</v>
      </c>
      <c r="BL186" s="17" t="s">
        <v>356</v>
      </c>
      <c r="BM186" s="156" t="s">
        <v>438</v>
      </c>
    </row>
    <row r="187" spans="2:65" s="1" customFormat="1" ht="16.5" customHeight="1">
      <c r="B187" s="143"/>
      <c r="C187" s="186" t="s">
        <v>431</v>
      </c>
      <c r="D187" s="186" t="s">
        <v>444</v>
      </c>
      <c r="E187" s="187" t="s">
        <v>1605</v>
      </c>
      <c r="F187" s="188" t="s">
        <v>1537</v>
      </c>
      <c r="G187" s="189" t="s">
        <v>350</v>
      </c>
      <c r="H187" s="190">
        <v>0.23300000000000001</v>
      </c>
      <c r="I187" s="191"/>
      <c r="J187" s="192">
        <f t="shared" si="20"/>
        <v>0</v>
      </c>
      <c r="K187" s="193"/>
      <c r="L187" s="194"/>
      <c r="M187" s="195" t="s">
        <v>1</v>
      </c>
      <c r="N187" s="196" t="s">
        <v>41</v>
      </c>
      <c r="P187" s="154">
        <f t="shared" si="21"/>
        <v>0</v>
      </c>
      <c r="Q187" s="154">
        <v>0</v>
      </c>
      <c r="R187" s="154">
        <f t="shared" si="22"/>
        <v>0</v>
      </c>
      <c r="S187" s="154">
        <v>0</v>
      </c>
      <c r="T187" s="155">
        <f t="shared" si="23"/>
        <v>0</v>
      </c>
      <c r="AR187" s="156" t="s">
        <v>814</v>
      </c>
      <c r="AT187" s="156" t="s">
        <v>444</v>
      </c>
      <c r="AU187" s="156" t="s">
        <v>88</v>
      </c>
      <c r="AY187" s="17" t="s">
        <v>177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7" t="s">
        <v>88</v>
      </c>
      <c r="BK187" s="157">
        <f t="shared" si="29"/>
        <v>0</v>
      </c>
      <c r="BL187" s="17" t="s">
        <v>356</v>
      </c>
      <c r="BM187" s="156" t="s">
        <v>442</v>
      </c>
    </row>
    <row r="188" spans="2:65" s="1" customFormat="1" ht="16.5" customHeight="1">
      <c r="B188" s="143"/>
      <c r="C188" s="186" t="s">
        <v>321</v>
      </c>
      <c r="D188" s="186" t="s">
        <v>444</v>
      </c>
      <c r="E188" s="187" t="s">
        <v>1606</v>
      </c>
      <c r="F188" s="188" t="s">
        <v>1607</v>
      </c>
      <c r="G188" s="189" t="s">
        <v>882</v>
      </c>
      <c r="H188" s="190">
        <v>121</v>
      </c>
      <c r="I188" s="191"/>
      <c r="J188" s="192">
        <f t="shared" si="20"/>
        <v>0</v>
      </c>
      <c r="K188" s="193"/>
      <c r="L188" s="194"/>
      <c r="M188" s="195" t="s">
        <v>1</v>
      </c>
      <c r="N188" s="196" t="s">
        <v>41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AR188" s="156" t="s">
        <v>814</v>
      </c>
      <c r="AT188" s="156" t="s">
        <v>444</v>
      </c>
      <c r="AU188" s="156" t="s">
        <v>88</v>
      </c>
      <c r="AY188" s="17" t="s">
        <v>177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7" t="s">
        <v>88</v>
      </c>
      <c r="BK188" s="157">
        <f t="shared" si="29"/>
        <v>0</v>
      </c>
      <c r="BL188" s="17" t="s">
        <v>356</v>
      </c>
      <c r="BM188" s="156" t="s">
        <v>447</v>
      </c>
    </row>
    <row r="189" spans="2:65" s="1" customFormat="1" ht="16.5" customHeight="1">
      <c r="B189" s="143"/>
      <c r="C189" s="144" t="s">
        <v>439</v>
      </c>
      <c r="D189" s="144" t="s">
        <v>179</v>
      </c>
      <c r="E189" s="145" t="s">
        <v>1572</v>
      </c>
      <c r="F189" s="146" t="s">
        <v>1573</v>
      </c>
      <c r="G189" s="147" t="s">
        <v>618</v>
      </c>
      <c r="H189" s="149"/>
      <c r="I189" s="149"/>
      <c r="J189" s="150">
        <f t="shared" si="20"/>
        <v>0</v>
      </c>
      <c r="K189" s="151"/>
      <c r="L189" s="32"/>
      <c r="M189" s="152" t="s">
        <v>1</v>
      </c>
      <c r="N189" s="153" t="s">
        <v>41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AR189" s="156" t="s">
        <v>356</v>
      </c>
      <c r="AT189" s="156" t="s">
        <v>179</v>
      </c>
      <c r="AU189" s="156" t="s">
        <v>88</v>
      </c>
      <c r="AY189" s="17" t="s">
        <v>177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7" t="s">
        <v>88</v>
      </c>
      <c r="BK189" s="157">
        <f t="shared" si="29"/>
        <v>0</v>
      </c>
      <c r="BL189" s="17" t="s">
        <v>356</v>
      </c>
      <c r="BM189" s="156" t="s">
        <v>452</v>
      </c>
    </row>
    <row r="190" spans="2:65" s="1" customFormat="1" ht="16.5" customHeight="1">
      <c r="B190" s="143"/>
      <c r="C190" s="144" t="s">
        <v>325</v>
      </c>
      <c r="D190" s="144" t="s">
        <v>179</v>
      </c>
      <c r="E190" s="145" t="s">
        <v>1574</v>
      </c>
      <c r="F190" s="146" t="s">
        <v>1575</v>
      </c>
      <c r="G190" s="147" t="s">
        <v>618</v>
      </c>
      <c r="H190" s="149"/>
      <c r="I190" s="149"/>
      <c r="J190" s="150">
        <f t="shared" si="20"/>
        <v>0</v>
      </c>
      <c r="K190" s="151"/>
      <c r="L190" s="32"/>
      <c r="M190" s="152" t="s">
        <v>1</v>
      </c>
      <c r="N190" s="153" t="s">
        <v>41</v>
      </c>
      <c r="P190" s="154">
        <f t="shared" si="21"/>
        <v>0</v>
      </c>
      <c r="Q190" s="154">
        <v>0</v>
      </c>
      <c r="R190" s="154">
        <f t="shared" si="22"/>
        <v>0</v>
      </c>
      <c r="S190" s="154">
        <v>0</v>
      </c>
      <c r="T190" s="155">
        <f t="shared" si="23"/>
        <v>0</v>
      </c>
      <c r="AR190" s="156" t="s">
        <v>356</v>
      </c>
      <c r="AT190" s="156" t="s">
        <v>179</v>
      </c>
      <c r="AU190" s="156" t="s">
        <v>88</v>
      </c>
      <c r="AY190" s="17" t="s">
        <v>177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7" t="s">
        <v>88</v>
      </c>
      <c r="BK190" s="157">
        <f t="shared" si="29"/>
        <v>0</v>
      </c>
      <c r="BL190" s="17" t="s">
        <v>356</v>
      </c>
      <c r="BM190" s="156" t="s">
        <v>455</v>
      </c>
    </row>
    <row r="191" spans="2:65" s="1" customFormat="1" ht="16.5" customHeight="1">
      <c r="B191" s="143"/>
      <c r="C191" s="144" t="s">
        <v>449</v>
      </c>
      <c r="D191" s="144" t="s">
        <v>179</v>
      </c>
      <c r="E191" s="145" t="s">
        <v>1576</v>
      </c>
      <c r="F191" s="146" t="s">
        <v>1577</v>
      </c>
      <c r="G191" s="147" t="s">
        <v>618</v>
      </c>
      <c r="H191" s="149"/>
      <c r="I191" s="149"/>
      <c r="J191" s="150">
        <f t="shared" si="20"/>
        <v>0</v>
      </c>
      <c r="K191" s="151"/>
      <c r="L191" s="32"/>
      <c r="M191" s="152" t="s">
        <v>1</v>
      </c>
      <c r="N191" s="153" t="s">
        <v>41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AR191" s="156" t="s">
        <v>356</v>
      </c>
      <c r="AT191" s="156" t="s">
        <v>179</v>
      </c>
      <c r="AU191" s="156" t="s">
        <v>88</v>
      </c>
      <c r="AY191" s="17" t="s">
        <v>177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7" t="s">
        <v>88</v>
      </c>
      <c r="BK191" s="157">
        <f t="shared" si="29"/>
        <v>0</v>
      </c>
      <c r="BL191" s="17" t="s">
        <v>356</v>
      </c>
      <c r="BM191" s="156" t="s">
        <v>459</v>
      </c>
    </row>
    <row r="192" spans="2:65" s="11" customFormat="1" ht="25.95" customHeight="1">
      <c r="B192" s="131"/>
      <c r="D192" s="132" t="s">
        <v>74</v>
      </c>
      <c r="E192" s="133" t="s">
        <v>1608</v>
      </c>
      <c r="F192" s="133" t="s">
        <v>1609</v>
      </c>
      <c r="I192" s="134"/>
      <c r="J192" s="135">
        <f>BK192</f>
        <v>0</v>
      </c>
      <c r="L192" s="131"/>
      <c r="M192" s="136"/>
      <c r="P192" s="137">
        <f>SUM(P193:P196)</f>
        <v>0</v>
      </c>
      <c r="R192" s="137">
        <f>SUM(R193:R196)</f>
        <v>0</v>
      </c>
      <c r="T192" s="138">
        <f>SUM(T193:T196)</f>
        <v>0</v>
      </c>
      <c r="AR192" s="132" t="s">
        <v>183</v>
      </c>
      <c r="AT192" s="139" t="s">
        <v>74</v>
      </c>
      <c r="AU192" s="139" t="s">
        <v>75</v>
      </c>
      <c r="AY192" s="132" t="s">
        <v>177</v>
      </c>
      <c r="BK192" s="140">
        <f>SUM(BK193:BK196)</f>
        <v>0</v>
      </c>
    </row>
    <row r="193" spans="2:65" s="272" customFormat="1" ht="24.15" customHeight="1">
      <c r="B193" s="262"/>
      <c r="C193" s="278" t="s">
        <v>328</v>
      </c>
      <c r="D193" s="278" t="s">
        <v>179</v>
      </c>
      <c r="E193" s="279" t="s">
        <v>1610</v>
      </c>
      <c r="F193" s="280" t="s">
        <v>4527</v>
      </c>
      <c r="G193" s="281" t="s">
        <v>205</v>
      </c>
      <c r="H193" s="282">
        <v>7.5</v>
      </c>
      <c r="I193" s="282"/>
      <c r="J193" s="283">
        <f>ROUND(I193*H193,2)</f>
        <v>0</v>
      </c>
      <c r="K193" s="284"/>
      <c r="L193" s="285"/>
      <c r="M193" s="286" t="s">
        <v>1</v>
      </c>
      <c r="N193" s="287" t="s">
        <v>41</v>
      </c>
      <c r="P193" s="273">
        <f>O193*H193</f>
        <v>0</v>
      </c>
      <c r="Q193" s="273">
        <v>0</v>
      </c>
      <c r="R193" s="273">
        <f>Q193*H193</f>
        <v>0</v>
      </c>
      <c r="S193" s="273">
        <v>0</v>
      </c>
      <c r="T193" s="274">
        <f>S193*H193</f>
        <v>0</v>
      </c>
      <c r="AR193" s="275" t="s">
        <v>1611</v>
      </c>
      <c r="AT193" s="275" t="s">
        <v>179</v>
      </c>
      <c r="AU193" s="275" t="s">
        <v>82</v>
      </c>
      <c r="AY193" s="276" t="s">
        <v>177</v>
      </c>
      <c r="BE193" s="277">
        <f>IF(N193="základná",J193,0)</f>
        <v>0</v>
      </c>
      <c r="BF193" s="277">
        <f>IF(N193="znížená",J193,0)</f>
        <v>0</v>
      </c>
      <c r="BG193" s="277">
        <f>IF(N193="zákl. prenesená",J193,0)</f>
        <v>0</v>
      </c>
      <c r="BH193" s="277">
        <f>IF(N193="zníž. prenesená",J193,0)</f>
        <v>0</v>
      </c>
      <c r="BI193" s="277">
        <f>IF(N193="nulová",J193,0)</f>
        <v>0</v>
      </c>
      <c r="BJ193" s="276" t="s">
        <v>88</v>
      </c>
      <c r="BK193" s="277">
        <f>ROUND(I193*H193,2)</f>
        <v>0</v>
      </c>
      <c r="BL193" s="276" t="s">
        <v>1611</v>
      </c>
      <c r="BM193" s="275" t="s">
        <v>462</v>
      </c>
    </row>
    <row r="194" spans="2:65" s="1" customFormat="1" ht="33" customHeight="1">
      <c r="B194" s="143"/>
      <c r="C194" s="144" t="s">
        <v>456</v>
      </c>
      <c r="D194" s="144" t="s">
        <v>179</v>
      </c>
      <c r="E194" s="145" t="s">
        <v>1612</v>
      </c>
      <c r="F194" s="146" t="s">
        <v>1613</v>
      </c>
      <c r="G194" s="147" t="s">
        <v>205</v>
      </c>
      <c r="H194" s="148">
        <v>7.5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41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1611</v>
      </c>
      <c r="AT194" s="156" t="s">
        <v>179</v>
      </c>
      <c r="AU194" s="156" t="s">
        <v>82</v>
      </c>
      <c r="AY194" s="17" t="s">
        <v>177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88</v>
      </c>
      <c r="BK194" s="157">
        <f>ROUND(I194*H194,2)</f>
        <v>0</v>
      </c>
      <c r="BL194" s="17" t="s">
        <v>1611</v>
      </c>
      <c r="BM194" s="156" t="s">
        <v>466</v>
      </c>
    </row>
    <row r="195" spans="2:65" s="1" customFormat="1" ht="24.15" customHeight="1">
      <c r="B195" s="143"/>
      <c r="C195" s="144" t="s">
        <v>333</v>
      </c>
      <c r="D195" s="144" t="s">
        <v>179</v>
      </c>
      <c r="E195" s="145" t="s">
        <v>1614</v>
      </c>
      <c r="F195" s="146" t="s">
        <v>1615</v>
      </c>
      <c r="G195" s="147" t="s">
        <v>205</v>
      </c>
      <c r="H195" s="148">
        <v>410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41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1611</v>
      </c>
      <c r="AT195" s="156" t="s">
        <v>179</v>
      </c>
      <c r="AU195" s="156" t="s">
        <v>82</v>
      </c>
      <c r="AY195" s="17" t="s">
        <v>177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88</v>
      </c>
      <c r="BK195" s="157">
        <f>ROUND(I195*H195,2)</f>
        <v>0</v>
      </c>
      <c r="BL195" s="17" t="s">
        <v>1611</v>
      </c>
      <c r="BM195" s="156" t="s">
        <v>471</v>
      </c>
    </row>
    <row r="196" spans="2:65" s="1" customFormat="1" ht="16.5" customHeight="1">
      <c r="B196" s="143"/>
      <c r="C196" s="144" t="s">
        <v>463</v>
      </c>
      <c r="D196" s="144" t="s">
        <v>179</v>
      </c>
      <c r="E196" s="145" t="s">
        <v>1616</v>
      </c>
      <c r="F196" s="146" t="s">
        <v>1617</v>
      </c>
      <c r="G196" s="147" t="s">
        <v>1618</v>
      </c>
      <c r="H196" s="148">
        <v>1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41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1611</v>
      </c>
      <c r="AT196" s="156" t="s">
        <v>179</v>
      </c>
      <c r="AU196" s="156" t="s">
        <v>82</v>
      </c>
      <c r="AY196" s="17" t="s">
        <v>177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88</v>
      </c>
      <c r="BK196" s="157">
        <f>ROUND(I196*H196,2)</f>
        <v>0</v>
      </c>
      <c r="BL196" s="17" t="s">
        <v>1611</v>
      </c>
      <c r="BM196" s="156" t="s">
        <v>475</v>
      </c>
    </row>
    <row r="197" spans="2:65" s="11" customFormat="1" ht="25.95" customHeight="1">
      <c r="B197" s="131"/>
      <c r="D197" s="132" t="s">
        <v>74</v>
      </c>
      <c r="E197" s="133" t="s">
        <v>1619</v>
      </c>
      <c r="F197" s="133" t="s">
        <v>1620</v>
      </c>
      <c r="I197" s="134"/>
      <c r="J197" s="135">
        <f>BK197</f>
        <v>0</v>
      </c>
      <c r="L197" s="131"/>
      <c r="M197" s="136"/>
      <c r="P197" s="137">
        <f>SUM(P198:P200)</f>
        <v>0</v>
      </c>
      <c r="R197" s="137">
        <f>SUM(R198:R200)</f>
        <v>0</v>
      </c>
      <c r="T197" s="138">
        <f>SUM(T198:T200)</f>
        <v>0</v>
      </c>
      <c r="AR197" s="132" t="s">
        <v>198</v>
      </c>
      <c r="AT197" s="139" t="s">
        <v>74</v>
      </c>
      <c r="AU197" s="139" t="s">
        <v>75</v>
      </c>
      <c r="AY197" s="132" t="s">
        <v>177</v>
      </c>
      <c r="BK197" s="140">
        <f>SUM(BK198:BK200)</f>
        <v>0</v>
      </c>
    </row>
    <row r="198" spans="2:65" s="1" customFormat="1" ht="33" customHeight="1">
      <c r="B198" s="143"/>
      <c r="C198" s="144" t="s">
        <v>336</v>
      </c>
      <c r="D198" s="144" t="s">
        <v>179</v>
      </c>
      <c r="E198" s="145" t="s">
        <v>1621</v>
      </c>
      <c r="F198" s="146" t="s">
        <v>1622</v>
      </c>
      <c r="G198" s="147" t="s">
        <v>1623</v>
      </c>
      <c r="H198" s="148">
        <v>1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41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183</v>
      </c>
      <c r="AT198" s="156" t="s">
        <v>179</v>
      </c>
      <c r="AU198" s="156" t="s">
        <v>82</v>
      </c>
      <c r="AY198" s="17" t="s">
        <v>177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88</v>
      </c>
      <c r="BK198" s="157">
        <f>ROUND(I198*H198,2)</f>
        <v>0</v>
      </c>
      <c r="BL198" s="17" t="s">
        <v>183</v>
      </c>
      <c r="BM198" s="156" t="s">
        <v>479</v>
      </c>
    </row>
    <row r="199" spans="2:65" s="1" customFormat="1" ht="37.950000000000003" customHeight="1">
      <c r="B199" s="143"/>
      <c r="C199" s="144" t="s">
        <v>472</v>
      </c>
      <c r="D199" s="144" t="s">
        <v>179</v>
      </c>
      <c r="E199" s="145" t="s">
        <v>1624</v>
      </c>
      <c r="F199" s="146" t="s">
        <v>1625</v>
      </c>
      <c r="G199" s="147" t="s">
        <v>1623</v>
      </c>
      <c r="H199" s="148">
        <v>1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41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183</v>
      </c>
      <c r="AT199" s="156" t="s">
        <v>179</v>
      </c>
      <c r="AU199" s="156" t="s">
        <v>82</v>
      </c>
      <c r="AY199" s="17" t="s">
        <v>177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88</v>
      </c>
      <c r="BK199" s="157">
        <f>ROUND(I199*H199,2)</f>
        <v>0</v>
      </c>
      <c r="BL199" s="17" t="s">
        <v>183</v>
      </c>
      <c r="BM199" s="156" t="s">
        <v>486</v>
      </c>
    </row>
    <row r="200" spans="2:65" s="1" customFormat="1" ht="55.5" customHeight="1">
      <c r="B200" s="143"/>
      <c r="C200" s="144" t="s">
        <v>342</v>
      </c>
      <c r="D200" s="144" t="s">
        <v>179</v>
      </c>
      <c r="E200" s="145" t="s">
        <v>1626</v>
      </c>
      <c r="F200" s="146" t="s">
        <v>1627</v>
      </c>
      <c r="G200" s="147" t="s">
        <v>1623</v>
      </c>
      <c r="H200" s="148">
        <v>1</v>
      </c>
      <c r="I200" s="149"/>
      <c r="J200" s="150">
        <f>ROUND(I200*H200,2)</f>
        <v>0</v>
      </c>
      <c r="K200" s="151"/>
      <c r="L200" s="32"/>
      <c r="M200" s="197" t="s">
        <v>1</v>
      </c>
      <c r="N200" s="198" t="s">
        <v>41</v>
      </c>
      <c r="O200" s="199"/>
      <c r="P200" s="200">
        <f>O200*H200</f>
        <v>0</v>
      </c>
      <c r="Q200" s="200">
        <v>0</v>
      </c>
      <c r="R200" s="200">
        <f>Q200*H200</f>
        <v>0</v>
      </c>
      <c r="S200" s="200">
        <v>0</v>
      </c>
      <c r="T200" s="201">
        <f>S200*H200</f>
        <v>0</v>
      </c>
      <c r="AR200" s="156" t="s">
        <v>183</v>
      </c>
      <c r="AT200" s="156" t="s">
        <v>179</v>
      </c>
      <c r="AU200" s="156" t="s">
        <v>82</v>
      </c>
      <c r="AY200" s="17" t="s">
        <v>177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88</v>
      </c>
      <c r="BK200" s="157">
        <f>ROUND(I200*H200,2)</f>
        <v>0</v>
      </c>
      <c r="BL200" s="17" t="s">
        <v>183</v>
      </c>
      <c r="BM200" s="156" t="s">
        <v>490</v>
      </c>
    </row>
    <row r="201" spans="2:65" s="1" customFormat="1" ht="6.9" customHeight="1"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32"/>
    </row>
  </sheetData>
  <autoFilter ref="C130:K200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1"/>
  <sheetViews>
    <sheetView showGridLines="0" topLeftCell="A130" workbookViewId="0">
      <selection activeCell="X126" sqref="X12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1628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ROUND(J124,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ROUND((SUM(BE124:BE150)),  2)</f>
        <v>0</v>
      </c>
      <c r="G35" s="100"/>
      <c r="H35" s="100"/>
      <c r="I35" s="101">
        <v>0.2</v>
      </c>
      <c r="J35" s="99">
        <f>ROUND(((SUM(BE124:BE150))*I35),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ROUND((SUM(BF124:BF150)),  2)</f>
        <v>0</v>
      </c>
      <c r="G36" s="100"/>
      <c r="H36" s="100"/>
      <c r="I36" s="101">
        <v>0.2</v>
      </c>
      <c r="J36" s="99">
        <f>ROUND(((SUM(BF124:BF150))*I36),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ROUND((SUM(BG124:BG150)),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ROUND((SUM(BH124:BH150)),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ROUND((SUM(BI124:BI150)),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01.OZV - Ozvučenie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J124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1629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95" customHeight="1">
      <c r="B100" s="118"/>
      <c r="D100" s="119" t="s">
        <v>1630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9" customFormat="1" ht="19.95" customHeight="1">
      <c r="B101" s="118"/>
      <c r="D101" s="119" t="s">
        <v>1631</v>
      </c>
      <c r="E101" s="120"/>
      <c r="F101" s="120"/>
      <c r="G101" s="120"/>
      <c r="H101" s="120"/>
      <c r="I101" s="120"/>
      <c r="J101" s="121">
        <f>J131</f>
        <v>0</v>
      </c>
      <c r="L101" s="118"/>
    </row>
    <row r="102" spans="2:47" s="9" customFormat="1" ht="19.95" customHeight="1">
      <c r="B102" s="118"/>
      <c r="D102" s="119" t="s">
        <v>1632</v>
      </c>
      <c r="E102" s="120"/>
      <c r="F102" s="120"/>
      <c r="G102" s="120"/>
      <c r="H102" s="120"/>
      <c r="I102" s="120"/>
      <c r="J102" s="121">
        <f>J148</f>
        <v>0</v>
      </c>
      <c r="L102" s="118"/>
    </row>
    <row r="103" spans="2:47" s="1" customFormat="1" ht="21.75" customHeight="1">
      <c r="B103" s="32"/>
      <c r="L103" s="32"/>
    </row>
    <row r="104" spans="2:47" s="1" customFormat="1" ht="6.9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" customHeight="1">
      <c r="B109" s="32"/>
      <c r="C109" s="21" t="s">
        <v>163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26.25" customHeight="1">
      <c r="B112" s="32"/>
      <c r="E112" s="259" t="str">
        <f>E7</f>
        <v>Rekonštrukcia Spišského hradu, Románsky palác a Západné paláce II.etapa</v>
      </c>
      <c r="F112" s="260"/>
      <c r="G112" s="260"/>
      <c r="H112" s="260"/>
      <c r="L112" s="32"/>
    </row>
    <row r="113" spans="2:65" ht="12" customHeight="1">
      <c r="B113" s="20"/>
      <c r="C113" s="27" t="s">
        <v>135</v>
      </c>
      <c r="L113" s="20"/>
    </row>
    <row r="114" spans="2:65" s="1" customFormat="1" ht="16.5" customHeight="1">
      <c r="B114" s="32"/>
      <c r="E114" s="259" t="s">
        <v>136</v>
      </c>
      <c r="F114" s="258"/>
      <c r="G114" s="258"/>
      <c r="H114" s="258"/>
      <c r="L114" s="32"/>
    </row>
    <row r="115" spans="2:65" s="1" customFormat="1" ht="12" customHeight="1">
      <c r="B115" s="32"/>
      <c r="C115" s="27" t="s">
        <v>137</v>
      </c>
      <c r="L115" s="32"/>
    </row>
    <row r="116" spans="2:65" s="1" customFormat="1" ht="16.5" customHeight="1">
      <c r="B116" s="32"/>
      <c r="E116" s="256" t="str">
        <f>E11</f>
        <v>SO 01.OZV - Ozvučenie</v>
      </c>
      <c r="F116" s="258"/>
      <c r="G116" s="258"/>
      <c r="H116" s="258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 xml:space="preserve"> </v>
      </c>
      <c r="I118" s="27" t="s">
        <v>21</v>
      </c>
      <c r="J118" s="55" t="str">
        <f>IF(J14="","",J14)</f>
        <v>8. 11. 2022</v>
      </c>
      <c r="L118" s="32"/>
    </row>
    <row r="119" spans="2:65" s="1" customFormat="1" ht="6.9" customHeight="1">
      <c r="B119" s="32"/>
      <c r="L119" s="32"/>
    </row>
    <row r="120" spans="2:65" s="1" customFormat="1" ht="25.65" customHeight="1">
      <c r="B120" s="32"/>
      <c r="C120" s="27" t="s">
        <v>23</v>
      </c>
      <c r="F120" s="25" t="str">
        <f>E17</f>
        <v>Slovenské národné múzeum Bratislava</v>
      </c>
      <c r="I120" s="27" t="s">
        <v>29</v>
      </c>
      <c r="J120" s="30" t="str">
        <f>E23</f>
        <v>Štúdio J  J s.r.o. Levoča</v>
      </c>
      <c r="L120" s="32"/>
    </row>
    <row r="121" spans="2:65" s="1" customFormat="1" ht="25.65" customHeight="1">
      <c r="B121" s="32"/>
      <c r="C121" s="27" t="s">
        <v>27</v>
      </c>
      <c r="F121" s="25" t="str">
        <f>IF(E20="","",E20)</f>
        <v>Vyplň údaj</v>
      </c>
      <c r="I121" s="27" t="s">
        <v>32</v>
      </c>
      <c r="J121" s="30" t="str">
        <f>E26</f>
        <v>Anna Hricová, Ing. Janka Pokryvková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164</v>
      </c>
      <c r="D123" s="124" t="s">
        <v>60</v>
      </c>
      <c r="E123" s="124" t="s">
        <v>56</v>
      </c>
      <c r="F123" s="124" t="s">
        <v>57</v>
      </c>
      <c r="G123" s="124" t="s">
        <v>165</v>
      </c>
      <c r="H123" s="124" t="s">
        <v>166</v>
      </c>
      <c r="I123" s="124" t="s">
        <v>167</v>
      </c>
      <c r="J123" s="125" t="s">
        <v>141</v>
      </c>
      <c r="K123" s="126" t="s">
        <v>168</v>
      </c>
      <c r="L123" s="122"/>
      <c r="M123" s="61" t="s">
        <v>1</v>
      </c>
      <c r="N123" s="62" t="s">
        <v>39</v>
      </c>
      <c r="O123" s="62" t="s">
        <v>169</v>
      </c>
      <c r="P123" s="62" t="s">
        <v>170</v>
      </c>
      <c r="Q123" s="62" t="s">
        <v>171</v>
      </c>
      <c r="R123" s="62" t="s">
        <v>172</v>
      </c>
      <c r="S123" s="62" t="s">
        <v>173</v>
      </c>
      <c r="T123" s="63" t="s">
        <v>174</v>
      </c>
    </row>
    <row r="124" spans="2:65" s="1" customFormat="1" ht="22.95" customHeight="1">
      <c r="B124" s="32"/>
      <c r="C124" s="66" t="s">
        <v>142</v>
      </c>
      <c r="J124" s="127">
        <f>BK124</f>
        <v>0</v>
      </c>
      <c r="L124" s="32"/>
      <c r="M124" s="64"/>
      <c r="N124" s="56"/>
      <c r="O124" s="56"/>
      <c r="P124" s="128">
        <f>P125</f>
        <v>0</v>
      </c>
      <c r="Q124" s="56"/>
      <c r="R124" s="128">
        <f>R125</f>
        <v>0</v>
      </c>
      <c r="S124" s="56"/>
      <c r="T124" s="129">
        <f>T125</f>
        <v>0</v>
      </c>
      <c r="AT124" s="17" t="s">
        <v>74</v>
      </c>
      <c r="AU124" s="17" t="s">
        <v>143</v>
      </c>
      <c r="BK124" s="130">
        <f>BK125</f>
        <v>0</v>
      </c>
    </row>
    <row r="125" spans="2:65" s="11" customFormat="1" ht="25.95" customHeight="1">
      <c r="B125" s="131"/>
      <c r="D125" s="132" t="s">
        <v>74</v>
      </c>
      <c r="E125" s="133" t="s">
        <v>444</v>
      </c>
      <c r="F125" s="133" t="s">
        <v>1633</v>
      </c>
      <c r="I125" s="134"/>
      <c r="J125" s="135">
        <f>BK125</f>
        <v>0</v>
      </c>
      <c r="L125" s="131"/>
      <c r="M125" s="136"/>
      <c r="P125" s="137">
        <f>P126+P131+P148</f>
        <v>0</v>
      </c>
      <c r="R125" s="137">
        <f>R126+R131+R148</f>
        <v>0</v>
      </c>
      <c r="T125" s="138">
        <f>T126+T131+T148</f>
        <v>0</v>
      </c>
      <c r="AR125" s="132" t="s">
        <v>191</v>
      </c>
      <c r="AT125" s="139" t="s">
        <v>74</v>
      </c>
      <c r="AU125" s="139" t="s">
        <v>75</v>
      </c>
      <c r="AY125" s="132" t="s">
        <v>177</v>
      </c>
      <c r="BK125" s="140">
        <f>BK126+BK131+BK148</f>
        <v>0</v>
      </c>
    </row>
    <row r="126" spans="2:65" s="11" customFormat="1" ht="22.95" customHeight="1">
      <c r="B126" s="131"/>
      <c r="D126" s="132" t="s">
        <v>74</v>
      </c>
      <c r="E126" s="141" t="s">
        <v>1634</v>
      </c>
      <c r="F126" s="141" t="s">
        <v>1635</v>
      </c>
      <c r="I126" s="134"/>
      <c r="J126" s="142">
        <f>BK126</f>
        <v>0</v>
      </c>
      <c r="L126" s="131"/>
      <c r="M126" s="136"/>
      <c r="P126" s="137">
        <f>SUM(P127:P130)</f>
        <v>0</v>
      </c>
      <c r="R126" s="137">
        <f>SUM(R127:R130)</f>
        <v>0</v>
      </c>
      <c r="T126" s="138">
        <f>SUM(T127:T130)</f>
        <v>0</v>
      </c>
      <c r="AR126" s="132" t="s">
        <v>82</v>
      </c>
      <c r="AT126" s="139" t="s">
        <v>74</v>
      </c>
      <c r="AU126" s="139" t="s">
        <v>82</v>
      </c>
      <c r="AY126" s="132" t="s">
        <v>177</v>
      </c>
      <c r="BK126" s="140">
        <f>SUM(BK127:BK130)</f>
        <v>0</v>
      </c>
    </row>
    <row r="127" spans="2:65" s="1" customFormat="1" ht="24.15" customHeight="1">
      <c r="B127" s="143"/>
      <c r="C127" s="186" t="s">
        <v>82</v>
      </c>
      <c r="D127" s="186" t="s">
        <v>444</v>
      </c>
      <c r="E127" s="187" t="s">
        <v>1636</v>
      </c>
      <c r="F127" s="188" t="s">
        <v>4503</v>
      </c>
      <c r="G127" s="189" t="s">
        <v>260</v>
      </c>
      <c r="H127" s="190">
        <v>5</v>
      </c>
      <c r="I127" s="191"/>
      <c r="J127" s="192">
        <f>ROUND(I127*H127,2)</f>
        <v>0</v>
      </c>
      <c r="K127" s="193"/>
      <c r="L127" s="194"/>
      <c r="M127" s="195" t="s">
        <v>1</v>
      </c>
      <c r="N127" s="196" t="s">
        <v>41</v>
      </c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AR127" s="156" t="s">
        <v>206</v>
      </c>
      <c r="AT127" s="156" t="s">
        <v>444</v>
      </c>
      <c r="AU127" s="156" t="s">
        <v>88</v>
      </c>
      <c r="AY127" s="17" t="s">
        <v>177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7" t="s">
        <v>88</v>
      </c>
      <c r="BK127" s="157">
        <f>ROUND(I127*H127,2)</f>
        <v>0</v>
      </c>
      <c r="BL127" s="17" t="s">
        <v>183</v>
      </c>
      <c r="BM127" s="156" t="s">
        <v>88</v>
      </c>
    </row>
    <row r="128" spans="2:65" s="1" customFormat="1" ht="24.15" customHeight="1">
      <c r="B128" s="143"/>
      <c r="C128" s="186" t="s">
        <v>88</v>
      </c>
      <c r="D128" s="186" t="s">
        <v>444</v>
      </c>
      <c r="E128" s="187" t="s">
        <v>1638</v>
      </c>
      <c r="F128" s="188" t="s">
        <v>1639</v>
      </c>
      <c r="G128" s="189" t="s">
        <v>260</v>
      </c>
      <c r="H128" s="190">
        <v>1</v>
      </c>
      <c r="I128" s="191"/>
      <c r="J128" s="192">
        <f>ROUND(I128*H128,2)</f>
        <v>0</v>
      </c>
      <c r="K128" s="193"/>
      <c r="L128" s="194"/>
      <c r="M128" s="195" t="s">
        <v>1</v>
      </c>
      <c r="N128" s="196" t="s">
        <v>41</v>
      </c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AR128" s="156" t="s">
        <v>206</v>
      </c>
      <c r="AT128" s="156" t="s">
        <v>444</v>
      </c>
      <c r="AU128" s="156" t="s">
        <v>88</v>
      </c>
      <c r="AY128" s="17" t="s">
        <v>177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88</v>
      </c>
      <c r="BK128" s="157">
        <f>ROUND(I128*H128,2)</f>
        <v>0</v>
      </c>
      <c r="BL128" s="17" t="s">
        <v>183</v>
      </c>
      <c r="BM128" s="156" t="s">
        <v>183</v>
      </c>
    </row>
    <row r="129" spans="2:65" s="1" customFormat="1" ht="16.5" customHeight="1">
      <c r="B129" s="143"/>
      <c r="C129" s="144" t="s">
        <v>191</v>
      </c>
      <c r="D129" s="144" t="s">
        <v>179</v>
      </c>
      <c r="E129" s="145" t="s">
        <v>1640</v>
      </c>
      <c r="F129" s="146" t="s">
        <v>1641</v>
      </c>
      <c r="G129" s="147" t="s">
        <v>260</v>
      </c>
      <c r="H129" s="148">
        <v>5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41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183</v>
      </c>
      <c r="AT129" s="156" t="s">
        <v>179</v>
      </c>
      <c r="AU129" s="156" t="s">
        <v>88</v>
      </c>
      <c r="AY129" s="17" t="s">
        <v>177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88</v>
      </c>
      <c r="BK129" s="157">
        <f>ROUND(I129*H129,2)</f>
        <v>0</v>
      </c>
      <c r="BL129" s="17" t="s">
        <v>183</v>
      </c>
      <c r="BM129" s="156" t="s">
        <v>196</v>
      </c>
    </row>
    <row r="130" spans="2:65" s="1" customFormat="1" ht="16.5" customHeight="1">
      <c r="B130" s="143"/>
      <c r="C130" s="144" t="s">
        <v>183</v>
      </c>
      <c r="D130" s="144" t="s">
        <v>179</v>
      </c>
      <c r="E130" s="145" t="s">
        <v>1642</v>
      </c>
      <c r="F130" s="146" t="s">
        <v>1643</v>
      </c>
      <c r="G130" s="147" t="s">
        <v>260</v>
      </c>
      <c r="H130" s="148">
        <v>5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41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183</v>
      </c>
      <c r="AT130" s="156" t="s">
        <v>179</v>
      </c>
      <c r="AU130" s="156" t="s">
        <v>88</v>
      </c>
      <c r="AY130" s="17" t="s">
        <v>177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88</v>
      </c>
      <c r="BK130" s="157">
        <f>ROUND(I130*H130,2)</f>
        <v>0</v>
      </c>
      <c r="BL130" s="17" t="s">
        <v>183</v>
      </c>
      <c r="BM130" s="156" t="s">
        <v>206</v>
      </c>
    </row>
    <row r="131" spans="2:65" s="11" customFormat="1" ht="22.95" customHeight="1">
      <c r="B131" s="131"/>
      <c r="D131" s="132" t="s">
        <v>74</v>
      </c>
      <c r="E131" s="141" t="s">
        <v>1644</v>
      </c>
      <c r="F131" s="141" t="s">
        <v>1645</v>
      </c>
      <c r="I131" s="134"/>
      <c r="J131" s="142">
        <f>BK131</f>
        <v>0</v>
      </c>
      <c r="L131" s="131"/>
      <c r="M131" s="136"/>
      <c r="P131" s="137">
        <f>SUM(P132:P147)</f>
        <v>0</v>
      </c>
      <c r="R131" s="137">
        <f>SUM(R132:R147)</f>
        <v>0</v>
      </c>
      <c r="T131" s="138">
        <f>SUM(T132:T147)</f>
        <v>0</v>
      </c>
      <c r="AR131" s="132" t="s">
        <v>82</v>
      </c>
      <c r="AT131" s="139" t="s">
        <v>74</v>
      </c>
      <c r="AU131" s="139" t="s">
        <v>82</v>
      </c>
      <c r="AY131" s="132" t="s">
        <v>177</v>
      </c>
      <c r="BK131" s="140">
        <f>SUM(BK132:BK147)</f>
        <v>0</v>
      </c>
    </row>
    <row r="132" spans="2:65" s="1" customFormat="1" ht="16.5" customHeight="1">
      <c r="B132" s="143"/>
      <c r="C132" s="186" t="s">
        <v>198</v>
      </c>
      <c r="D132" s="186" t="s">
        <v>444</v>
      </c>
      <c r="E132" s="187" t="s">
        <v>1646</v>
      </c>
      <c r="F132" s="188" t="s">
        <v>1647</v>
      </c>
      <c r="G132" s="189" t="s">
        <v>213</v>
      </c>
      <c r="H132" s="190">
        <v>130</v>
      </c>
      <c r="I132" s="191"/>
      <c r="J132" s="192">
        <f t="shared" ref="J132:J147" si="0">ROUND(I132*H132,2)</f>
        <v>0</v>
      </c>
      <c r="K132" s="193"/>
      <c r="L132" s="194"/>
      <c r="M132" s="195" t="s">
        <v>1</v>
      </c>
      <c r="N132" s="196" t="s">
        <v>41</v>
      </c>
      <c r="P132" s="154">
        <f t="shared" ref="P132:P147" si="1">O132*H132</f>
        <v>0</v>
      </c>
      <c r="Q132" s="154">
        <v>0</v>
      </c>
      <c r="R132" s="154">
        <f t="shared" ref="R132:R147" si="2">Q132*H132</f>
        <v>0</v>
      </c>
      <c r="S132" s="154">
        <v>0</v>
      </c>
      <c r="T132" s="155">
        <f t="shared" ref="T132:T147" si="3">S132*H132</f>
        <v>0</v>
      </c>
      <c r="AR132" s="156" t="s">
        <v>206</v>
      </c>
      <c r="AT132" s="156" t="s">
        <v>444</v>
      </c>
      <c r="AU132" s="156" t="s">
        <v>88</v>
      </c>
      <c r="AY132" s="17" t="s">
        <v>177</v>
      </c>
      <c r="BE132" s="157">
        <f t="shared" ref="BE132:BE147" si="4">IF(N132="základná",J132,0)</f>
        <v>0</v>
      </c>
      <c r="BF132" s="157">
        <f t="shared" ref="BF132:BF147" si="5">IF(N132="znížená",J132,0)</f>
        <v>0</v>
      </c>
      <c r="BG132" s="157">
        <f t="shared" ref="BG132:BG147" si="6">IF(N132="zákl. prenesená",J132,0)</f>
        <v>0</v>
      </c>
      <c r="BH132" s="157">
        <f t="shared" ref="BH132:BH147" si="7">IF(N132="zníž. prenesená",J132,0)</f>
        <v>0</v>
      </c>
      <c r="BI132" s="157">
        <f t="shared" ref="BI132:BI147" si="8">IF(N132="nulová",J132,0)</f>
        <v>0</v>
      </c>
      <c r="BJ132" s="17" t="s">
        <v>88</v>
      </c>
      <c r="BK132" s="157">
        <f t="shared" ref="BK132:BK147" si="9">ROUND(I132*H132,2)</f>
        <v>0</v>
      </c>
      <c r="BL132" s="17" t="s">
        <v>183</v>
      </c>
      <c r="BM132" s="156" t="s">
        <v>214</v>
      </c>
    </row>
    <row r="133" spans="2:65" s="272" customFormat="1" ht="21.75" customHeight="1">
      <c r="B133" s="262"/>
      <c r="C133" s="210" t="s">
        <v>196</v>
      </c>
      <c r="D133" s="210" t="s">
        <v>444</v>
      </c>
      <c r="E133" s="263" t="s">
        <v>1648</v>
      </c>
      <c r="F133" s="264" t="s">
        <v>4528</v>
      </c>
      <c r="G133" s="265" t="s">
        <v>213</v>
      </c>
      <c r="H133" s="266">
        <v>130</v>
      </c>
      <c r="I133" s="266"/>
      <c r="J133" s="267">
        <f t="shared" si="0"/>
        <v>0</v>
      </c>
      <c r="K133" s="268"/>
      <c r="L133" s="269"/>
      <c r="M133" s="270" t="s">
        <v>1</v>
      </c>
      <c r="N133" s="271" t="s">
        <v>41</v>
      </c>
      <c r="P133" s="273">
        <f t="shared" si="1"/>
        <v>0</v>
      </c>
      <c r="Q133" s="273">
        <v>0</v>
      </c>
      <c r="R133" s="273">
        <f t="shared" si="2"/>
        <v>0</v>
      </c>
      <c r="S133" s="273">
        <v>0</v>
      </c>
      <c r="T133" s="274">
        <f t="shared" si="3"/>
        <v>0</v>
      </c>
      <c r="AR133" s="275" t="s">
        <v>206</v>
      </c>
      <c r="AT133" s="275" t="s">
        <v>444</v>
      </c>
      <c r="AU133" s="275" t="s">
        <v>88</v>
      </c>
      <c r="AY133" s="276" t="s">
        <v>177</v>
      </c>
      <c r="BE133" s="277">
        <f t="shared" si="4"/>
        <v>0</v>
      </c>
      <c r="BF133" s="277">
        <f t="shared" si="5"/>
        <v>0</v>
      </c>
      <c r="BG133" s="277">
        <f t="shared" si="6"/>
        <v>0</v>
      </c>
      <c r="BH133" s="277">
        <f t="shared" si="7"/>
        <v>0</v>
      </c>
      <c r="BI133" s="277">
        <f t="shared" si="8"/>
        <v>0</v>
      </c>
      <c r="BJ133" s="276" t="s">
        <v>88</v>
      </c>
      <c r="BK133" s="277">
        <f t="shared" si="9"/>
        <v>0</v>
      </c>
      <c r="BL133" s="276" t="s">
        <v>183</v>
      </c>
      <c r="BM133" s="275" t="s">
        <v>220</v>
      </c>
    </row>
    <row r="134" spans="2:65" s="1" customFormat="1" ht="16.5" customHeight="1">
      <c r="B134" s="143"/>
      <c r="C134" s="186" t="s">
        <v>210</v>
      </c>
      <c r="D134" s="186" t="s">
        <v>444</v>
      </c>
      <c r="E134" s="187" t="s">
        <v>1650</v>
      </c>
      <c r="F134" s="188" t="s">
        <v>1651</v>
      </c>
      <c r="G134" s="189" t="s">
        <v>260</v>
      </c>
      <c r="H134" s="190">
        <v>4</v>
      </c>
      <c r="I134" s="191"/>
      <c r="J134" s="192">
        <f t="shared" si="0"/>
        <v>0</v>
      </c>
      <c r="K134" s="193"/>
      <c r="L134" s="194"/>
      <c r="M134" s="195" t="s">
        <v>1</v>
      </c>
      <c r="N134" s="196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206</v>
      </c>
      <c r="AT134" s="156" t="s">
        <v>444</v>
      </c>
      <c r="AU134" s="156" t="s">
        <v>88</v>
      </c>
      <c r="AY134" s="17" t="s">
        <v>177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183</v>
      </c>
      <c r="BM134" s="156" t="s">
        <v>225</v>
      </c>
    </row>
    <row r="135" spans="2:65" s="1" customFormat="1" ht="16.5" customHeight="1">
      <c r="B135" s="143"/>
      <c r="C135" s="186" t="s">
        <v>206</v>
      </c>
      <c r="D135" s="186" t="s">
        <v>444</v>
      </c>
      <c r="E135" s="187" t="s">
        <v>1652</v>
      </c>
      <c r="F135" s="188" t="s">
        <v>1653</v>
      </c>
      <c r="G135" s="189" t="s">
        <v>260</v>
      </c>
      <c r="H135" s="190">
        <v>4</v>
      </c>
      <c r="I135" s="191"/>
      <c r="J135" s="192">
        <f t="shared" si="0"/>
        <v>0</v>
      </c>
      <c r="K135" s="193"/>
      <c r="L135" s="194"/>
      <c r="M135" s="195" t="s">
        <v>1</v>
      </c>
      <c r="N135" s="196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206</v>
      </c>
      <c r="AT135" s="156" t="s">
        <v>444</v>
      </c>
      <c r="AU135" s="156" t="s">
        <v>88</v>
      </c>
      <c r="AY135" s="17" t="s">
        <v>177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183</v>
      </c>
      <c r="BM135" s="156" t="s">
        <v>229</v>
      </c>
    </row>
    <row r="136" spans="2:65" s="1" customFormat="1" ht="16.5" customHeight="1">
      <c r="B136" s="143"/>
      <c r="C136" s="186" t="s">
        <v>222</v>
      </c>
      <c r="D136" s="186" t="s">
        <v>444</v>
      </c>
      <c r="E136" s="187" t="s">
        <v>1654</v>
      </c>
      <c r="F136" s="188" t="s">
        <v>1655</v>
      </c>
      <c r="G136" s="189" t="s">
        <v>260</v>
      </c>
      <c r="H136" s="190">
        <v>8</v>
      </c>
      <c r="I136" s="191"/>
      <c r="J136" s="192">
        <f t="shared" si="0"/>
        <v>0</v>
      </c>
      <c r="K136" s="193"/>
      <c r="L136" s="194"/>
      <c r="M136" s="195" t="s">
        <v>1</v>
      </c>
      <c r="N136" s="196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206</v>
      </c>
      <c r="AT136" s="156" t="s">
        <v>444</v>
      </c>
      <c r="AU136" s="156" t="s">
        <v>88</v>
      </c>
      <c r="AY136" s="17" t="s">
        <v>177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183</v>
      </c>
      <c r="BM136" s="156" t="s">
        <v>234</v>
      </c>
    </row>
    <row r="137" spans="2:65" s="1" customFormat="1" ht="24.15" customHeight="1">
      <c r="B137" s="143"/>
      <c r="C137" s="186" t="s">
        <v>214</v>
      </c>
      <c r="D137" s="186" t="s">
        <v>444</v>
      </c>
      <c r="E137" s="187" t="s">
        <v>1656</v>
      </c>
      <c r="F137" s="188" t="s">
        <v>1657</v>
      </c>
      <c r="G137" s="189" t="s">
        <v>213</v>
      </c>
      <c r="H137" s="190">
        <v>130</v>
      </c>
      <c r="I137" s="191"/>
      <c r="J137" s="192">
        <f t="shared" si="0"/>
        <v>0</v>
      </c>
      <c r="K137" s="193"/>
      <c r="L137" s="194"/>
      <c r="M137" s="195" t="s">
        <v>1</v>
      </c>
      <c r="N137" s="196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206</v>
      </c>
      <c r="AT137" s="156" t="s">
        <v>444</v>
      </c>
      <c r="AU137" s="156" t="s">
        <v>88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7</v>
      </c>
    </row>
    <row r="138" spans="2:65" s="1" customFormat="1" ht="16.5" customHeight="1">
      <c r="B138" s="143"/>
      <c r="C138" s="144" t="s">
        <v>231</v>
      </c>
      <c r="D138" s="144" t="s">
        <v>179</v>
      </c>
      <c r="E138" s="145" t="s">
        <v>1658</v>
      </c>
      <c r="F138" s="146" t="s">
        <v>1659</v>
      </c>
      <c r="G138" s="147" t="s">
        <v>213</v>
      </c>
      <c r="H138" s="148">
        <v>130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183</v>
      </c>
      <c r="AT138" s="156" t="s">
        <v>179</v>
      </c>
      <c r="AU138" s="156" t="s">
        <v>88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243</v>
      </c>
    </row>
    <row r="139" spans="2:65" s="1" customFormat="1" ht="16.5" customHeight="1">
      <c r="B139" s="143"/>
      <c r="C139" s="144" t="s">
        <v>220</v>
      </c>
      <c r="D139" s="144" t="s">
        <v>179</v>
      </c>
      <c r="E139" s="145" t="s">
        <v>1660</v>
      </c>
      <c r="F139" s="146" t="s">
        <v>1661</v>
      </c>
      <c r="G139" s="147" t="s">
        <v>213</v>
      </c>
      <c r="H139" s="148">
        <v>130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183</v>
      </c>
      <c r="AT139" s="156" t="s">
        <v>179</v>
      </c>
      <c r="AU139" s="156" t="s">
        <v>88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248</v>
      </c>
    </row>
    <row r="140" spans="2:65" s="1" customFormat="1" ht="16.5" customHeight="1">
      <c r="B140" s="143"/>
      <c r="C140" s="144" t="s">
        <v>240</v>
      </c>
      <c r="D140" s="144" t="s">
        <v>179</v>
      </c>
      <c r="E140" s="145" t="s">
        <v>1662</v>
      </c>
      <c r="F140" s="146" t="s">
        <v>1663</v>
      </c>
      <c r="G140" s="147" t="s">
        <v>260</v>
      </c>
      <c r="H140" s="148">
        <v>15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183</v>
      </c>
      <c r="AT140" s="156" t="s">
        <v>179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252</v>
      </c>
    </row>
    <row r="141" spans="2:65" s="1" customFormat="1" ht="16.5" customHeight="1">
      <c r="B141" s="143"/>
      <c r="C141" s="144" t="s">
        <v>225</v>
      </c>
      <c r="D141" s="144" t="s">
        <v>179</v>
      </c>
      <c r="E141" s="145" t="s">
        <v>1664</v>
      </c>
      <c r="F141" s="146" t="s">
        <v>1665</v>
      </c>
      <c r="G141" s="147" t="s">
        <v>260</v>
      </c>
      <c r="H141" s="148">
        <v>16</v>
      </c>
      <c r="I141" s="149"/>
      <c r="J141" s="150">
        <f t="shared" si="0"/>
        <v>0</v>
      </c>
      <c r="K141" s="151"/>
      <c r="L141" s="32"/>
      <c r="M141" s="152" t="s">
        <v>1</v>
      </c>
      <c r="N141" s="153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183</v>
      </c>
      <c r="AT141" s="156" t="s">
        <v>179</v>
      </c>
      <c r="AU141" s="156" t="s">
        <v>88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255</v>
      </c>
    </row>
    <row r="142" spans="2:65" s="1" customFormat="1" ht="16.5" customHeight="1">
      <c r="B142" s="143"/>
      <c r="C142" s="144" t="s">
        <v>250</v>
      </c>
      <c r="D142" s="144" t="s">
        <v>179</v>
      </c>
      <c r="E142" s="145" t="s">
        <v>1666</v>
      </c>
      <c r="F142" s="146" t="s">
        <v>1667</v>
      </c>
      <c r="G142" s="147" t="s">
        <v>260</v>
      </c>
      <c r="H142" s="148">
        <v>8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183</v>
      </c>
      <c r="AT142" s="156" t="s">
        <v>179</v>
      </c>
      <c r="AU142" s="156" t="s">
        <v>88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261</v>
      </c>
    </row>
    <row r="143" spans="2:65" s="1" customFormat="1" ht="16.5" customHeight="1">
      <c r="B143" s="143"/>
      <c r="C143" s="144" t="s">
        <v>229</v>
      </c>
      <c r="D143" s="144" t="s">
        <v>179</v>
      </c>
      <c r="E143" s="145" t="s">
        <v>1668</v>
      </c>
      <c r="F143" s="146" t="s">
        <v>1669</v>
      </c>
      <c r="G143" s="147" t="s">
        <v>260</v>
      </c>
      <c r="H143" s="148">
        <v>8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183</v>
      </c>
      <c r="AT143" s="156" t="s">
        <v>179</v>
      </c>
      <c r="AU143" s="156" t="s">
        <v>88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264</v>
      </c>
    </row>
    <row r="144" spans="2:65" s="1" customFormat="1" ht="16.5" customHeight="1">
      <c r="B144" s="143"/>
      <c r="C144" s="144" t="s">
        <v>257</v>
      </c>
      <c r="D144" s="144" t="s">
        <v>179</v>
      </c>
      <c r="E144" s="145" t="s">
        <v>1670</v>
      </c>
      <c r="F144" s="146" t="s">
        <v>1671</v>
      </c>
      <c r="G144" s="147" t="s">
        <v>213</v>
      </c>
      <c r="H144" s="148">
        <v>130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183</v>
      </c>
      <c r="AT144" s="156" t="s">
        <v>179</v>
      </c>
      <c r="AU144" s="156" t="s">
        <v>88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183</v>
      </c>
      <c r="BM144" s="156" t="s">
        <v>276</v>
      </c>
    </row>
    <row r="145" spans="2:65" s="1" customFormat="1" ht="16.5" customHeight="1">
      <c r="B145" s="143"/>
      <c r="C145" s="144" t="s">
        <v>234</v>
      </c>
      <c r="D145" s="144" t="s">
        <v>179</v>
      </c>
      <c r="E145" s="145" t="s">
        <v>1672</v>
      </c>
      <c r="F145" s="146" t="s">
        <v>1673</v>
      </c>
      <c r="G145" s="147" t="s">
        <v>213</v>
      </c>
      <c r="H145" s="148">
        <v>130</v>
      </c>
      <c r="I145" s="149"/>
      <c r="J145" s="150">
        <f t="shared" si="0"/>
        <v>0</v>
      </c>
      <c r="K145" s="151"/>
      <c r="L145" s="32"/>
      <c r="M145" s="152" t="s">
        <v>1</v>
      </c>
      <c r="N145" s="153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183</v>
      </c>
      <c r="AT145" s="156" t="s">
        <v>179</v>
      </c>
      <c r="AU145" s="156" t="s">
        <v>88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183</v>
      </c>
      <c r="BM145" s="156" t="s">
        <v>296</v>
      </c>
    </row>
    <row r="146" spans="2:65" s="1" customFormat="1" ht="16.5" customHeight="1">
      <c r="B146" s="143"/>
      <c r="C146" s="144" t="s">
        <v>273</v>
      </c>
      <c r="D146" s="144" t="s">
        <v>179</v>
      </c>
      <c r="E146" s="145" t="s">
        <v>1674</v>
      </c>
      <c r="F146" s="146" t="s">
        <v>1675</v>
      </c>
      <c r="G146" s="147" t="s">
        <v>260</v>
      </c>
      <c r="H146" s="148">
        <v>4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183</v>
      </c>
      <c r="AT146" s="156" t="s">
        <v>179</v>
      </c>
      <c r="AU146" s="156" t="s">
        <v>88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183</v>
      </c>
      <c r="BM146" s="156" t="s">
        <v>301</v>
      </c>
    </row>
    <row r="147" spans="2:65" s="1" customFormat="1" ht="16.5" customHeight="1">
      <c r="B147" s="143"/>
      <c r="C147" s="144" t="s">
        <v>7</v>
      </c>
      <c r="D147" s="144" t="s">
        <v>179</v>
      </c>
      <c r="E147" s="145" t="s">
        <v>1676</v>
      </c>
      <c r="F147" s="146" t="s">
        <v>1677</v>
      </c>
      <c r="G147" s="147" t="s">
        <v>1678</v>
      </c>
      <c r="H147" s="148">
        <v>2</v>
      </c>
      <c r="I147" s="149"/>
      <c r="J147" s="150">
        <f t="shared" si="0"/>
        <v>0</v>
      </c>
      <c r="K147" s="151"/>
      <c r="L147" s="32"/>
      <c r="M147" s="152" t="s">
        <v>1</v>
      </c>
      <c r="N147" s="153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183</v>
      </c>
      <c r="AT147" s="156" t="s">
        <v>179</v>
      </c>
      <c r="AU147" s="156" t="s">
        <v>88</v>
      </c>
      <c r="AY147" s="17" t="s">
        <v>177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183</v>
      </c>
      <c r="BM147" s="156" t="s">
        <v>305</v>
      </c>
    </row>
    <row r="148" spans="2:65" s="11" customFormat="1" ht="22.95" customHeight="1">
      <c r="B148" s="131"/>
      <c r="D148" s="132" t="s">
        <v>74</v>
      </c>
      <c r="E148" s="141" t="s">
        <v>1679</v>
      </c>
      <c r="F148" s="141" t="s">
        <v>1680</v>
      </c>
      <c r="I148" s="134"/>
      <c r="J148" s="142">
        <f>BK148</f>
        <v>0</v>
      </c>
      <c r="L148" s="131"/>
      <c r="M148" s="136"/>
      <c r="P148" s="137">
        <f>SUM(P149:P150)</f>
        <v>0</v>
      </c>
      <c r="R148" s="137">
        <f>SUM(R149:R150)</f>
        <v>0</v>
      </c>
      <c r="T148" s="138">
        <f>SUM(T149:T150)</f>
        <v>0</v>
      </c>
      <c r="AR148" s="132" t="s">
        <v>183</v>
      </c>
      <c r="AT148" s="139" t="s">
        <v>74</v>
      </c>
      <c r="AU148" s="139" t="s">
        <v>82</v>
      </c>
      <c r="AY148" s="132" t="s">
        <v>177</v>
      </c>
      <c r="BK148" s="140">
        <f>SUM(BK149:BK150)</f>
        <v>0</v>
      </c>
    </row>
    <row r="149" spans="2:65" s="1" customFormat="1" ht="16.5" customHeight="1">
      <c r="B149" s="143"/>
      <c r="C149" s="186" t="s">
        <v>299</v>
      </c>
      <c r="D149" s="186" t="s">
        <v>444</v>
      </c>
      <c r="E149" s="187" t="s">
        <v>1681</v>
      </c>
      <c r="F149" s="188" t="s">
        <v>1682</v>
      </c>
      <c r="G149" s="189" t="s">
        <v>260</v>
      </c>
      <c r="H149" s="190">
        <v>1</v>
      </c>
      <c r="I149" s="191"/>
      <c r="J149" s="192">
        <f>ROUND(I149*H149,2)</f>
        <v>0</v>
      </c>
      <c r="K149" s="193"/>
      <c r="L149" s="194"/>
      <c r="M149" s="195" t="s">
        <v>1</v>
      </c>
      <c r="N149" s="196" t="s">
        <v>41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1611</v>
      </c>
      <c r="AT149" s="156" t="s">
        <v>444</v>
      </c>
      <c r="AU149" s="156" t="s">
        <v>88</v>
      </c>
      <c r="AY149" s="17" t="s">
        <v>177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88</v>
      </c>
      <c r="BK149" s="157">
        <f>ROUND(I149*H149,2)</f>
        <v>0</v>
      </c>
      <c r="BL149" s="17" t="s">
        <v>1611</v>
      </c>
      <c r="BM149" s="156" t="s">
        <v>311</v>
      </c>
    </row>
    <row r="150" spans="2:65" s="1" customFormat="1" ht="21.75" customHeight="1">
      <c r="B150" s="143"/>
      <c r="C150" s="186" t="s">
        <v>243</v>
      </c>
      <c r="D150" s="186" t="s">
        <v>444</v>
      </c>
      <c r="E150" s="187" t="s">
        <v>1683</v>
      </c>
      <c r="F150" s="188" t="s">
        <v>1684</v>
      </c>
      <c r="G150" s="189" t="s">
        <v>1685</v>
      </c>
      <c r="H150" s="190">
        <v>1</v>
      </c>
      <c r="I150" s="191"/>
      <c r="J150" s="192">
        <f>ROUND(I150*H150,2)</f>
        <v>0</v>
      </c>
      <c r="K150" s="193"/>
      <c r="L150" s="194"/>
      <c r="M150" s="202" t="s">
        <v>1</v>
      </c>
      <c r="N150" s="203" t="s">
        <v>41</v>
      </c>
      <c r="O150" s="199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AR150" s="156" t="s">
        <v>1611</v>
      </c>
      <c r="AT150" s="156" t="s">
        <v>444</v>
      </c>
      <c r="AU150" s="156" t="s">
        <v>88</v>
      </c>
      <c r="AY150" s="17" t="s">
        <v>177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88</v>
      </c>
      <c r="BK150" s="157">
        <f>ROUND(I150*H150,2)</f>
        <v>0</v>
      </c>
      <c r="BL150" s="17" t="s">
        <v>1611</v>
      </c>
      <c r="BM150" s="156" t="s">
        <v>314</v>
      </c>
    </row>
    <row r="151" spans="2:65" s="1" customFormat="1" ht="6.9" customHeight="1"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2"/>
    </row>
  </sheetData>
  <autoFilter ref="C123:K150" xr:uid="{00000000-0009-0000-0000-000003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8"/>
  <sheetViews>
    <sheetView showGridLines="0" topLeftCell="A115" workbookViewId="0">
      <selection activeCell="W131" sqref="W13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1686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ROUND(J126,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ROUND((SUM(BE126:BE187)),  2)</f>
        <v>0</v>
      </c>
      <c r="G35" s="100"/>
      <c r="H35" s="100"/>
      <c r="I35" s="101">
        <v>0.2</v>
      </c>
      <c r="J35" s="99">
        <f>ROUND(((SUM(BE126:BE187))*I35),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ROUND((SUM(BF126:BF187)),  2)</f>
        <v>0</v>
      </c>
      <c r="G36" s="100"/>
      <c r="H36" s="100"/>
      <c r="I36" s="101">
        <v>0.2</v>
      </c>
      <c r="J36" s="99">
        <f>ROUND(((SUM(BF126:BF187))*I36),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ROUND((SUM(BG126:BG187)),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ROUND((SUM(BH126:BH187)),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ROUND((SUM(BI126:BI187)),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01.SK - Štrukturovaná kabeláž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J126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1687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9" customFormat="1" ht="19.95" customHeight="1">
      <c r="B100" s="118"/>
      <c r="D100" s="119" t="s">
        <v>1688</v>
      </c>
      <c r="E100" s="120"/>
      <c r="F100" s="120"/>
      <c r="G100" s="120"/>
      <c r="H100" s="120"/>
      <c r="I100" s="120"/>
      <c r="J100" s="121">
        <f>J128</f>
        <v>0</v>
      </c>
      <c r="L100" s="118"/>
    </row>
    <row r="101" spans="2:47" s="9" customFormat="1" ht="19.95" customHeight="1">
      <c r="B101" s="118"/>
      <c r="D101" s="119" t="s">
        <v>1689</v>
      </c>
      <c r="E101" s="120"/>
      <c r="F101" s="120"/>
      <c r="G101" s="120"/>
      <c r="H101" s="120"/>
      <c r="I101" s="120"/>
      <c r="J101" s="121">
        <f>J150</f>
        <v>0</v>
      </c>
      <c r="L101" s="118"/>
    </row>
    <row r="102" spans="2:47" s="9" customFormat="1" ht="19.95" customHeight="1">
      <c r="B102" s="118"/>
      <c r="D102" s="119" t="s">
        <v>1690</v>
      </c>
      <c r="E102" s="120"/>
      <c r="F102" s="120"/>
      <c r="G102" s="120"/>
      <c r="H102" s="120"/>
      <c r="I102" s="120"/>
      <c r="J102" s="121">
        <f>J157</f>
        <v>0</v>
      </c>
      <c r="L102" s="118"/>
    </row>
    <row r="103" spans="2:47" s="9" customFormat="1" ht="19.95" customHeight="1">
      <c r="B103" s="118"/>
      <c r="D103" s="119" t="s">
        <v>1691</v>
      </c>
      <c r="E103" s="120"/>
      <c r="F103" s="120"/>
      <c r="G103" s="120"/>
      <c r="H103" s="120"/>
      <c r="I103" s="120"/>
      <c r="J103" s="121">
        <f>J181</f>
        <v>0</v>
      </c>
      <c r="L103" s="118"/>
    </row>
    <row r="104" spans="2:47" s="8" customFormat="1" ht="24.9" customHeight="1">
      <c r="B104" s="114"/>
      <c r="D104" s="115" t="s">
        <v>1692</v>
      </c>
      <c r="E104" s="116"/>
      <c r="F104" s="116"/>
      <c r="G104" s="116"/>
      <c r="H104" s="116"/>
      <c r="I104" s="116"/>
      <c r="J104" s="117">
        <f>J185</f>
        <v>0</v>
      </c>
      <c r="L104" s="114"/>
    </row>
    <row r="105" spans="2:47" s="1" customFormat="1" ht="21.75" customHeight="1">
      <c r="B105" s="32"/>
      <c r="L105" s="32"/>
    </row>
    <row r="106" spans="2:47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6.9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" customHeight="1">
      <c r="B111" s="32"/>
      <c r="C111" s="21" t="s">
        <v>163</v>
      </c>
      <c r="L111" s="32"/>
    </row>
    <row r="112" spans="2:47" s="1" customFormat="1" ht="6.9" customHeight="1">
      <c r="B112" s="32"/>
      <c r="L112" s="32"/>
    </row>
    <row r="113" spans="2:63" s="1" customFormat="1" ht="12" customHeight="1">
      <c r="B113" s="32"/>
      <c r="C113" s="27" t="s">
        <v>15</v>
      </c>
      <c r="L113" s="32"/>
    </row>
    <row r="114" spans="2:63" s="1" customFormat="1" ht="26.25" customHeight="1">
      <c r="B114" s="32"/>
      <c r="E114" s="259" t="str">
        <f>E7</f>
        <v>Rekonštrukcia Spišského hradu, Románsky palác a Západné paláce II.etapa</v>
      </c>
      <c r="F114" s="260"/>
      <c r="G114" s="260"/>
      <c r="H114" s="260"/>
      <c r="L114" s="32"/>
    </row>
    <row r="115" spans="2:63" ht="12" customHeight="1">
      <c r="B115" s="20"/>
      <c r="C115" s="27" t="s">
        <v>135</v>
      </c>
      <c r="L115" s="20"/>
    </row>
    <row r="116" spans="2:63" s="1" customFormat="1" ht="16.5" customHeight="1">
      <c r="B116" s="32"/>
      <c r="E116" s="259" t="s">
        <v>136</v>
      </c>
      <c r="F116" s="258"/>
      <c r="G116" s="258"/>
      <c r="H116" s="258"/>
      <c r="L116" s="32"/>
    </row>
    <row r="117" spans="2:63" s="1" customFormat="1" ht="12" customHeight="1">
      <c r="B117" s="32"/>
      <c r="C117" s="27" t="s">
        <v>137</v>
      </c>
      <c r="L117" s="32"/>
    </row>
    <row r="118" spans="2:63" s="1" customFormat="1" ht="16.5" customHeight="1">
      <c r="B118" s="32"/>
      <c r="E118" s="256" t="str">
        <f>E11</f>
        <v>SO 01.SK - Štrukturovaná kabeláž</v>
      </c>
      <c r="F118" s="258"/>
      <c r="G118" s="258"/>
      <c r="H118" s="258"/>
      <c r="L118" s="32"/>
    </row>
    <row r="119" spans="2:63" s="1" customFormat="1" ht="6.9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F14</f>
        <v xml:space="preserve"> </v>
      </c>
      <c r="I120" s="27" t="s">
        <v>21</v>
      </c>
      <c r="J120" s="55" t="str">
        <f>IF(J14="","",J14)</f>
        <v>8. 11. 2022</v>
      </c>
      <c r="L120" s="32"/>
    </row>
    <row r="121" spans="2:63" s="1" customFormat="1" ht="6.9" customHeight="1">
      <c r="B121" s="32"/>
      <c r="L121" s="32"/>
    </row>
    <row r="122" spans="2:63" s="1" customFormat="1" ht="25.65" customHeight="1">
      <c r="B122" s="32"/>
      <c r="C122" s="27" t="s">
        <v>23</v>
      </c>
      <c r="F122" s="25" t="str">
        <f>E17</f>
        <v>Slovenské národné múzeum Bratislava</v>
      </c>
      <c r="I122" s="27" t="s">
        <v>29</v>
      </c>
      <c r="J122" s="30" t="str">
        <f>E23</f>
        <v>Štúdio J  J s.r.o. Levoča</v>
      </c>
      <c r="L122" s="32"/>
    </row>
    <row r="123" spans="2:63" s="1" customFormat="1" ht="25.65" customHeight="1">
      <c r="B123" s="32"/>
      <c r="C123" s="27" t="s">
        <v>27</v>
      </c>
      <c r="F123" s="25" t="str">
        <f>IF(E20="","",E20)</f>
        <v>Vyplň údaj</v>
      </c>
      <c r="I123" s="27" t="s">
        <v>32</v>
      </c>
      <c r="J123" s="30" t="str">
        <f>E26</f>
        <v>Anna Hricová, Ing. Janka Pokryvková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2"/>
      <c r="C125" s="123" t="s">
        <v>164</v>
      </c>
      <c r="D125" s="124" t="s">
        <v>60</v>
      </c>
      <c r="E125" s="124" t="s">
        <v>56</v>
      </c>
      <c r="F125" s="124" t="s">
        <v>57</v>
      </c>
      <c r="G125" s="124" t="s">
        <v>165</v>
      </c>
      <c r="H125" s="124" t="s">
        <v>166</v>
      </c>
      <c r="I125" s="124" t="s">
        <v>167</v>
      </c>
      <c r="J125" s="125" t="s">
        <v>141</v>
      </c>
      <c r="K125" s="126" t="s">
        <v>168</v>
      </c>
      <c r="L125" s="122"/>
      <c r="M125" s="61" t="s">
        <v>1</v>
      </c>
      <c r="N125" s="62" t="s">
        <v>39</v>
      </c>
      <c r="O125" s="62" t="s">
        <v>169</v>
      </c>
      <c r="P125" s="62" t="s">
        <v>170</v>
      </c>
      <c r="Q125" s="62" t="s">
        <v>171</v>
      </c>
      <c r="R125" s="62" t="s">
        <v>172</v>
      </c>
      <c r="S125" s="62" t="s">
        <v>173</v>
      </c>
      <c r="T125" s="63" t="s">
        <v>174</v>
      </c>
    </row>
    <row r="126" spans="2:63" s="1" customFormat="1" ht="22.95" customHeight="1">
      <c r="B126" s="32"/>
      <c r="C126" s="66" t="s">
        <v>142</v>
      </c>
      <c r="J126" s="127">
        <f>BK126</f>
        <v>0</v>
      </c>
      <c r="L126" s="32"/>
      <c r="M126" s="64"/>
      <c r="N126" s="56"/>
      <c r="O126" s="56"/>
      <c r="P126" s="128">
        <f>P127+P185</f>
        <v>0</v>
      </c>
      <c r="Q126" s="56"/>
      <c r="R126" s="128">
        <f>R127+R185</f>
        <v>0</v>
      </c>
      <c r="S126" s="56"/>
      <c r="T126" s="129">
        <f>T127+T185</f>
        <v>0</v>
      </c>
      <c r="AT126" s="17" t="s">
        <v>74</v>
      </c>
      <c r="AU126" s="17" t="s">
        <v>143</v>
      </c>
      <c r="BK126" s="130">
        <f>BK127+BK185</f>
        <v>0</v>
      </c>
    </row>
    <row r="127" spans="2:63" s="11" customFormat="1" ht="25.95" customHeight="1">
      <c r="B127" s="131"/>
      <c r="D127" s="132" t="s">
        <v>74</v>
      </c>
      <c r="E127" s="133" t="s">
        <v>444</v>
      </c>
      <c r="F127" s="133" t="s">
        <v>444</v>
      </c>
      <c r="I127" s="134"/>
      <c r="J127" s="135">
        <f>BK127</f>
        <v>0</v>
      </c>
      <c r="L127" s="131"/>
      <c r="M127" s="136"/>
      <c r="P127" s="137">
        <f>P128+P150+P157+P181</f>
        <v>0</v>
      </c>
      <c r="R127" s="137">
        <f>R128+R150+R157+R181</f>
        <v>0</v>
      </c>
      <c r="T127" s="138">
        <f>T128+T150+T157+T181</f>
        <v>0</v>
      </c>
      <c r="AR127" s="132" t="s">
        <v>191</v>
      </c>
      <c r="AT127" s="139" t="s">
        <v>74</v>
      </c>
      <c r="AU127" s="139" t="s">
        <v>75</v>
      </c>
      <c r="AY127" s="132" t="s">
        <v>177</v>
      </c>
      <c r="BK127" s="140">
        <f>BK128+BK150+BK157+BK181</f>
        <v>0</v>
      </c>
    </row>
    <row r="128" spans="2:63" s="11" customFormat="1" ht="22.95" customHeight="1">
      <c r="B128" s="131"/>
      <c r="D128" s="132" t="s">
        <v>74</v>
      </c>
      <c r="E128" s="141" t="s">
        <v>1693</v>
      </c>
      <c r="F128" s="141" t="s">
        <v>97</v>
      </c>
      <c r="I128" s="134"/>
      <c r="J128" s="142">
        <f>BK128</f>
        <v>0</v>
      </c>
      <c r="L128" s="131"/>
      <c r="M128" s="136"/>
      <c r="P128" s="137">
        <f>SUM(P129:P149)</f>
        <v>0</v>
      </c>
      <c r="R128" s="137">
        <f>SUM(R129:R149)</f>
        <v>0</v>
      </c>
      <c r="T128" s="138">
        <f>SUM(T129:T149)</f>
        <v>0</v>
      </c>
      <c r="AR128" s="132" t="s">
        <v>82</v>
      </c>
      <c r="AT128" s="139" t="s">
        <v>74</v>
      </c>
      <c r="AU128" s="139" t="s">
        <v>82</v>
      </c>
      <c r="AY128" s="132" t="s">
        <v>177</v>
      </c>
      <c r="BK128" s="140">
        <f>SUM(BK129:BK149)</f>
        <v>0</v>
      </c>
    </row>
    <row r="129" spans="2:65" s="1" customFormat="1" ht="24.15" customHeight="1">
      <c r="B129" s="143"/>
      <c r="C129" s="186" t="s">
        <v>82</v>
      </c>
      <c r="D129" s="186" t="s">
        <v>444</v>
      </c>
      <c r="E129" s="187" t="s">
        <v>1694</v>
      </c>
      <c r="F129" s="188" t="s">
        <v>1695</v>
      </c>
      <c r="G129" s="189" t="s">
        <v>260</v>
      </c>
      <c r="H129" s="190">
        <v>2</v>
      </c>
      <c r="I129" s="191"/>
      <c r="J129" s="192">
        <f t="shared" ref="J129:J149" si="0">ROUND(I129*H129,2)</f>
        <v>0</v>
      </c>
      <c r="K129" s="193"/>
      <c r="L129" s="194"/>
      <c r="M129" s="195" t="s">
        <v>1</v>
      </c>
      <c r="N129" s="196" t="s">
        <v>41</v>
      </c>
      <c r="P129" s="154">
        <f t="shared" ref="P129:P149" si="1">O129*H129</f>
        <v>0</v>
      </c>
      <c r="Q129" s="154">
        <v>0</v>
      </c>
      <c r="R129" s="154">
        <f t="shared" ref="R129:R149" si="2">Q129*H129</f>
        <v>0</v>
      </c>
      <c r="S129" s="154">
        <v>0</v>
      </c>
      <c r="T129" s="155">
        <f t="shared" ref="T129:T149" si="3">S129*H129</f>
        <v>0</v>
      </c>
      <c r="AR129" s="156" t="s">
        <v>206</v>
      </c>
      <c r="AT129" s="156" t="s">
        <v>444</v>
      </c>
      <c r="AU129" s="156" t="s">
        <v>88</v>
      </c>
      <c r="AY129" s="17" t="s">
        <v>177</v>
      </c>
      <c r="BE129" s="157">
        <f t="shared" ref="BE129:BE149" si="4">IF(N129="základná",J129,0)</f>
        <v>0</v>
      </c>
      <c r="BF129" s="157">
        <f t="shared" ref="BF129:BF149" si="5">IF(N129="znížená",J129,0)</f>
        <v>0</v>
      </c>
      <c r="BG129" s="157">
        <f t="shared" ref="BG129:BG149" si="6">IF(N129="zákl. prenesená",J129,0)</f>
        <v>0</v>
      </c>
      <c r="BH129" s="157">
        <f t="shared" ref="BH129:BH149" si="7">IF(N129="zníž. prenesená",J129,0)</f>
        <v>0</v>
      </c>
      <c r="BI129" s="157">
        <f t="shared" ref="BI129:BI149" si="8">IF(N129="nulová",J129,0)</f>
        <v>0</v>
      </c>
      <c r="BJ129" s="17" t="s">
        <v>88</v>
      </c>
      <c r="BK129" s="157">
        <f t="shared" ref="BK129:BK149" si="9">ROUND(I129*H129,2)</f>
        <v>0</v>
      </c>
      <c r="BL129" s="17" t="s">
        <v>183</v>
      </c>
      <c r="BM129" s="156" t="s">
        <v>88</v>
      </c>
    </row>
    <row r="130" spans="2:65" s="1" customFormat="1" ht="24.15" customHeight="1">
      <c r="B130" s="143"/>
      <c r="C130" s="186" t="s">
        <v>88</v>
      </c>
      <c r="D130" s="186" t="s">
        <v>444</v>
      </c>
      <c r="E130" s="187" t="s">
        <v>1696</v>
      </c>
      <c r="F130" s="188" t="s">
        <v>1697</v>
      </c>
      <c r="G130" s="189" t="s">
        <v>260</v>
      </c>
      <c r="H130" s="190">
        <v>13</v>
      </c>
      <c r="I130" s="191"/>
      <c r="J130" s="192">
        <f t="shared" si="0"/>
        <v>0</v>
      </c>
      <c r="K130" s="193"/>
      <c r="L130" s="194"/>
      <c r="M130" s="195" t="s">
        <v>1</v>
      </c>
      <c r="N130" s="196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206</v>
      </c>
      <c r="AT130" s="156" t="s">
        <v>444</v>
      </c>
      <c r="AU130" s="156" t="s">
        <v>88</v>
      </c>
      <c r="AY130" s="17" t="s">
        <v>177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183</v>
      </c>
      <c r="BM130" s="156" t="s">
        <v>183</v>
      </c>
    </row>
    <row r="131" spans="2:65" s="1" customFormat="1" ht="24.15" customHeight="1">
      <c r="B131" s="143"/>
      <c r="C131" s="186" t="s">
        <v>191</v>
      </c>
      <c r="D131" s="186" t="s">
        <v>444</v>
      </c>
      <c r="E131" s="187" t="s">
        <v>1698</v>
      </c>
      <c r="F131" s="188" t="s">
        <v>1699</v>
      </c>
      <c r="G131" s="189" t="s">
        <v>213</v>
      </c>
      <c r="H131" s="190">
        <v>1500</v>
      </c>
      <c r="I131" s="191"/>
      <c r="J131" s="192">
        <f t="shared" si="0"/>
        <v>0</v>
      </c>
      <c r="K131" s="193"/>
      <c r="L131" s="194"/>
      <c r="M131" s="195" t="s">
        <v>1</v>
      </c>
      <c r="N131" s="196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206</v>
      </c>
      <c r="AT131" s="156" t="s">
        <v>444</v>
      </c>
      <c r="AU131" s="156" t="s">
        <v>88</v>
      </c>
      <c r="AY131" s="17" t="s">
        <v>177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183</v>
      </c>
      <c r="BM131" s="156" t="s">
        <v>196</v>
      </c>
    </row>
    <row r="132" spans="2:65" s="1" customFormat="1" ht="24.15" customHeight="1">
      <c r="B132" s="143"/>
      <c r="C132" s="186" t="s">
        <v>183</v>
      </c>
      <c r="D132" s="186" t="s">
        <v>444</v>
      </c>
      <c r="E132" s="187" t="s">
        <v>1700</v>
      </c>
      <c r="F132" s="188" t="s">
        <v>1701</v>
      </c>
      <c r="G132" s="189" t="s">
        <v>260</v>
      </c>
      <c r="H132" s="190">
        <v>3</v>
      </c>
      <c r="I132" s="191"/>
      <c r="J132" s="192">
        <f t="shared" si="0"/>
        <v>0</v>
      </c>
      <c r="K132" s="193"/>
      <c r="L132" s="194"/>
      <c r="M132" s="195" t="s">
        <v>1</v>
      </c>
      <c r="N132" s="196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206</v>
      </c>
      <c r="AT132" s="156" t="s">
        <v>444</v>
      </c>
      <c r="AU132" s="156" t="s">
        <v>88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206</v>
      </c>
    </row>
    <row r="133" spans="2:65" s="1" customFormat="1" ht="24.15" customHeight="1">
      <c r="B133" s="143"/>
      <c r="C133" s="186" t="s">
        <v>198</v>
      </c>
      <c r="D133" s="186" t="s">
        <v>444</v>
      </c>
      <c r="E133" s="187" t="s">
        <v>1702</v>
      </c>
      <c r="F133" s="188" t="s">
        <v>1703</v>
      </c>
      <c r="G133" s="189" t="s">
        <v>260</v>
      </c>
      <c r="H133" s="190">
        <v>15</v>
      </c>
      <c r="I133" s="191"/>
      <c r="J133" s="192">
        <f t="shared" si="0"/>
        <v>0</v>
      </c>
      <c r="K133" s="193"/>
      <c r="L133" s="194"/>
      <c r="M133" s="195" t="s">
        <v>1</v>
      </c>
      <c r="N133" s="196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206</v>
      </c>
      <c r="AT133" s="156" t="s">
        <v>444</v>
      </c>
      <c r="AU133" s="156" t="s">
        <v>88</v>
      </c>
      <c r="AY133" s="17" t="s">
        <v>177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183</v>
      </c>
      <c r="BM133" s="156" t="s">
        <v>214</v>
      </c>
    </row>
    <row r="134" spans="2:65" s="272" customFormat="1" ht="25.8" customHeight="1">
      <c r="B134" s="262"/>
      <c r="C134" s="210" t="s">
        <v>196</v>
      </c>
      <c r="D134" s="210" t="s">
        <v>444</v>
      </c>
      <c r="E134" s="263" t="s">
        <v>1704</v>
      </c>
      <c r="F134" s="264" t="s">
        <v>4529</v>
      </c>
      <c r="G134" s="265" t="s">
        <v>1706</v>
      </c>
      <c r="H134" s="266">
        <v>9</v>
      </c>
      <c r="I134" s="266"/>
      <c r="J134" s="267">
        <f t="shared" si="0"/>
        <v>0</v>
      </c>
      <c r="K134" s="268"/>
      <c r="L134" s="269"/>
      <c r="M134" s="270" t="s">
        <v>1</v>
      </c>
      <c r="N134" s="271" t="s">
        <v>41</v>
      </c>
      <c r="P134" s="273">
        <f t="shared" si="1"/>
        <v>0</v>
      </c>
      <c r="Q134" s="273">
        <v>0</v>
      </c>
      <c r="R134" s="273">
        <f t="shared" si="2"/>
        <v>0</v>
      </c>
      <c r="S134" s="273">
        <v>0</v>
      </c>
      <c r="T134" s="274">
        <f t="shared" si="3"/>
        <v>0</v>
      </c>
      <c r="AR134" s="275" t="s">
        <v>206</v>
      </c>
      <c r="AT134" s="275" t="s">
        <v>444</v>
      </c>
      <c r="AU134" s="275" t="s">
        <v>88</v>
      </c>
      <c r="AY134" s="276" t="s">
        <v>177</v>
      </c>
      <c r="BE134" s="277">
        <f t="shared" si="4"/>
        <v>0</v>
      </c>
      <c r="BF134" s="277">
        <f t="shared" si="5"/>
        <v>0</v>
      </c>
      <c r="BG134" s="277">
        <f t="shared" si="6"/>
        <v>0</v>
      </c>
      <c r="BH134" s="277">
        <f t="shared" si="7"/>
        <v>0</v>
      </c>
      <c r="BI134" s="277">
        <f t="shared" si="8"/>
        <v>0</v>
      </c>
      <c r="BJ134" s="276" t="s">
        <v>88</v>
      </c>
      <c r="BK134" s="277">
        <f t="shared" si="9"/>
        <v>0</v>
      </c>
      <c r="BL134" s="276" t="s">
        <v>183</v>
      </c>
      <c r="BM134" s="275" t="s">
        <v>220</v>
      </c>
    </row>
    <row r="135" spans="2:65" s="1" customFormat="1" ht="24.15" customHeight="1">
      <c r="B135" s="143"/>
      <c r="C135" s="186" t="s">
        <v>210</v>
      </c>
      <c r="D135" s="186" t="s">
        <v>444</v>
      </c>
      <c r="E135" s="187" t="s">
        <v>1707</v>
      </c>
      <c r="F135" s="188" t="s">
        <v>1708</v>
      </c>
      <c r="G135" s="189" t="s">
        <v>260</v>
      </c>
      <c r="H135" s="190">
        <v>9</v>
      </c>
      <c r="I135" s="191"/>
      <c r="J135" s="192">
        <f t="shared" si="0"/>
        <v>0</v>
      </c>
      <c r="K135" s="193"/>
      <c r="L135" s="194"/>
      <c r="M135" s="195" t="s">
        <v>1</v>
      </c>
      <c r="N135" s="196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206</v>
      </c>
      <c r="AT135" s="156" t="s">
        <v>444</v>
      </c>
      <c r="AU135" s="156" t="s">
        <v>88</v>
      </c>
      <c r="AY135" s="17" t="s">
        <v>177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183</v>
      </c>
      <c r="BM135" s="156" t="s">
        <v>225</v>
      </c>
    </row>
    <row r="136" spans="2:65" s="1" customFormat="1" ht="37.950000000000003" customHeight="1">
      <c r="B136" s="143"/>
      <c r="C136" s="186" t="s">
        <v>206</v>
      </c>
      <c r="D136" s="186" t="s">
        <v>444</v>
      </c>
      <c r="E136" s="187" t="s">
        <v>1656</v>
      </c>
      <c r="F136" s="188" t="s">
        <v>1709</v>
      </c>
      <c r="G136" s="189" t="s">
        <v>260</v>
      </c>
      <c r="H136" s="190">
        <v>150</v>
      </c>
      <c r="I136" s="191"/>
      <c r="J136" s="192">
        <f t="shared" si="0"/>
        <v>0</v>
      </c>
      <c r="K136" s="193"/>
      <c r="L136" s="194"/>
      <c r="M136" s="195" t="s">
        <v>1</v>
      </c>
      <c r="N136" s="196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206</v>
      </c>
      <c r="AT136" s="156" t="s">
        <v>444</v>
      </c>
      <c r="AU136" s="156" t="s">
        <v>88</v>
      </c>
      <c r="AY136" s="17" t="s">
        <v>177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183</v>
      </c>
      <c r="BM136" s="156" t="s">
        <v>229</v>
      </c>
    </row>
    <row r="137" spans="2:65" s="1" customFormat="1" ht="16.5" customHeight="1">
      <c r="B137" s="143"/>
      <c r="C137" s="144" t="s">
        <v>222</v>
      </c>
      <c r="D137" s="144" t="s">
        <v>179</v>
      </c>
      <c r="E137" s="145" t="s">
        <v>1710</v>
      </c>
      <c r="F137" s="146" t="s">
        <v>1711</v>
      </c>
      <c r="G137" s="147" t="s">
        <v>260</v>
      </c>
      <c r="H137" s="148">
        <v>15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183</v>
      </c>
      <c r="AT137" s="156" t="s">
        <v>179</v>
      </c>
      <c r="AU137" s="156" t="s">
        <v>88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234</v>
      </c>
    </row>
    <row r="138" spans="2:65" s="1" customFormat="1" ht="16.5" customHeight="1">
      <c r="B138" s="143"/>
      <c r="C138" s="144" t="s">
        <v>214</v>
      </c>
      <c r="D138" s="144" t="s">
        <v>179</v>
      </c>
      <c r="E138" s="145" t="s">
        <v>1712</v>
      </c>
      <c r="F138" s="146" t="s">
        <v>1713</v>
      </c>
      <c r="G138" s="147" t="s">
        <v>260</v>
      </c>
      <c r="H138" s="148">
        <v>9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183</v>
      </c>
      <c r="AT138" s="156" t="s">
        <v>179</v>
      </c>
      <c r="AU138" s="156" t="s">
        <v>88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7</v>
      </c>
    </row>
    <row r="139" spans="2:65" s="1" customFormat="1" ht="16.5" customHeight="1">
      <c r="B139" s="143"/>
      <c r="C139" s="144" t="s">
        <v>231</v>
      </c>
      <c r="D139" s="144" t="s">
        <v>179</v>
      </c>
      <c r="E139" s="145" t="s">
        <v>1662</v>
      </c>
      <c r="F139" s="146" t="s">
        <v>1714</v>
      </c>
      <c r="G139" s="147" t="s">
        <v>260</v>
      </c>
      <c r="H139" s="148">
        <v>9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183</v>
      </c>
      <c r="AT139" s="156" t="s">
        <v>179</v>
      </c>
      <c r="AU139" s="156" t="s">
        <v>88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243</v>
      </c>
    </row>
    <row r="140" spans="2:65" s="1" customFormat="1" ht="16.5" customHeight="1">
      <c r="B140" s="143"/>
      <c r="C140" s="144" t="s">
        <v>220</v>
      </c>
      <c r="D140" s="144" t="s">
        <v>179</v>
      </c>
      <c r="E140" s="145" t="s">
        <v>1715</v>
      </c>
      <c r="F140" s="146" t="s">
        <v>1716</v>
      </c>
      <c r="G140" s="147" t="s">
        <v>260</v>
      </c>
      <c r="H140" s="148">
        <v>3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183</v>
      </c>
      <c r="AT140" s="156" t="s">
        <v>179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248</v>
      </c>
    </row>
    <row r="141" spans="2:65" s="1" customFormat="1" ht="16.5" customHeight="1">
      <c r="B141" s="143"/>
      <c r="C141" s="144" t="s">
        <v>240</v>
      </c>
      <c r="D141" s="144" t="s">
        <v>179</v>
      </c>
      <c r="E141" s="145" t="s">
        <v>1717</v>
      </c>
      <c r="F141" s="146" t="s">
        <v>1718</v>
      </c>
      <c r="G141" s="147" t="s">
        <v>213</v>
      </c>
      <c r="H141" s="148">
        <v>1500</v>
      </c>
      <c r="I141" s="149"/>
      <c r="J141" s="150">
        <f t="shared" si="0"/>
        <v>0</v>
      </c>
      <c r="K141" s="151"/>
      <c r="L141" s="32"/>
      <c r="M141" s="152" t="s">
        <v>1</v>
      </c>
      <c r="N141" s="153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183</v>
      </c>
      <c r="AT141" s="156" t="s">
        <v>179</v>
      </c>
      <c r="AU141" s="156" t="s">
        <v>88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252</v>
      </c>
    </row>
    <row r="142" spans="2:65" s="1" customFormat="1" ht="16.5" customHeight="1">
      <c r="B142" s="143"/>
      <c r="C142" s="144" t="s">
        <v>225</v>
      </c>
      <c r="D142" s="144" t="s">
        <v>179</v>
      </c>
      <c r="E142" s="145" t="s">
        <v>1719</v>
      </c>
      <c r="F142" s="146" t="s">
        <v>1720</v>
      </c>
      <c r="G142" s="147" t="s">
        <v>213</v>
      </c>
      <c r="H142" s="148">
        <v>100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183</v>
      </c>
      <c r="AT142" s="156" t="s">
        <v>179</v>
      </c>
      <c r="AU142" s="156" t="s">
        <v>88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255</v>
      </c>
    </row>
    <row r="143" spans="2:65" s="1" customFormat="1" ht="16.5" customHeight="1">
      <c r="B143" s="143"/>
      <c r="C143" s="144" t="s">
        <v>250</v>
      </c>
      <c r="D143" s="144" t="s">
        <v>179</v>
      </c>
      <c r="E143" s="145" t="s">
        <v>1721</v>
      </c>
      <c r="F143" s="146" t="s">
        <v>1722</v>
      </c>
      <c r="G143" s="147" t="s">
        <v>260</v>
      </c>
      <c r="H143" s="148">
        <v>8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183</v>
      </c>
      <c r="AT143" s="156" t="s">
        <v>179</v>
      </c>
      <c r="AU143" s="156" t="s">
        <v>88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261</v>
      </c>
    </row>
    <row r="144" spans="2:65" s="1" customFormat="1" ht="16.5" customHeight="1">
      <c r="B144" s="143"/>
      <c r="C144" s="144" t="s">
        <v>229</v>
      </c>
      <c r="D144" s="144" t="s">
        <v>179</v>
      </c>
      <c r="E144" s="145" t="s">
        <v>1723</v>
      </c>
      <c r="F144" s="146" t="s">
        <v>1663</v>
      </c>
      <c r="G144" s="147" t="s">
        <v>260</v>
      </c>
      <c r="H144" s="148">
        <v>20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183</v>
      </c>
      <c r="AT144" s="156" t="s">
        <v>179</v>
      </c>
      <c r="AU144" s="156" t="s">
        <v>88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183</v>
      </c>
      <c r="BM144" s="156" t="s">
        <v>264</v>
      </c>
    </row>
    <row r="145" spans="2:65" s="1" customFormat="1" ht="16.5" customHeight="1">
      <c r="B145" s="143"/>
      <c r="C145" s="144" t="s">
        <v>257</v>
      </c>
      <c r="D145" s="144" t="s">
        <v>179</v>
      </c>
      <c r="E145" s="145" t="s">
        <v>1724</v>
      </c>
      <c r="F145" s="146" t="s">
        <v>1725</v>
      </c>
      <c r="G145" s="147" t="s">
        <v>260</v>
      </c>
      <c r="H145" s="148">
        <v>15</v>
      </c>
      <c r="I145" s="149"/>
      <c r="J145" s="150">
        <f t="shared" si="0"/>
        <v>0</v>
      </c>
      <c r="K145" s="151"/>
      <c r="L145" s="32"/>
      <c r="M145" s="152" t="s">
        <v>1</v>
      </c>
      <c r="N145" s="153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183</v>
      </c>
      <c r="AT145" s="156" t="s">
        <v>179</v>
      </c>
      <c r="AU145" s="156" t="s">
        <v>88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183</v>
      </c>
      <c r="BM145" s="156" t="s">
        <v>276</v>
      </c>
    </row>
    <row r="146" spans="2:65" s="1" customFormat="1" ht="16.5" customHeight="1">
      <c r="B146" s="143"/>
      <c r="C146" s="144" t="s">
        <v>234</v>
      </c>
      <c r="D146" s="144" t="s">
        <v>179</v>
      </c>
      <c r="E146" s="145" t="s">
        <v>1726</v>
      </c>
      <c r="F146" s="146" t="s">
        <v>1727</v>
      </c>
      <c r="G146" s="147" t="s">
        <v>260</v>
      </c>
      <c r="H146" s="148">
        <v>4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183</v>
      </c>
      <c r="AT146" s="156" t="s">
        <v>179</v>
      </c>
      <c r="AU146" s="156" t="s">
        <v>88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183</v>
      </c>
      <c r="BM146" s="156" t="s">
        <v>296</v>
      </c>
    </row>
    <row r="147" spans="2:65" s="1" customFormat="1" ht="16.5" customHeight="1">
      <c r="B147" s="143"/>
      <c r="C147" s="144" t="s">
        <v>273</v>
      </c>
      <c r="D147" s="144" t="s">
        <v>179</v>
      </c>
      <c r="E147" s="145" t="s">
        <v>1728</v>
      </c>
      <c r="F147" s="146" t="s">
        <v>1729</v>
      </c>
      <c r="G147" s="147" t="s">
        <v>260</v>
      </c>
      <c r="H147" s="148">
        <v>15</v>
      </c>
      <c r="I147" s="149"/>
      <c r="J147" s="150">
        <f t="shared" si="0"/>
        <v>0</v>
      </c>
      <c r="K147" s="151"/>
      <c r="L147" s="32"/>
      <c r="M147" s="152" t="s">
        <v>1</v>
      </c>
      <c r="N147" s="153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183</v>
      </c>
      <c r="AT147" s="156" t="s">
        <v>179</v>
      </c>
      <c r="AU147" s="156" t="s">
        <v>88</v>
      </c>
      <c r="AY147" s="17" t="s">
        <v>177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183</v>
      </c>
      <c r="BM147" s="156" t="s">
        <v>301</v>
      </c>
    </row>
    <row r="148" spans="2:65" s="1" customFormat="1" ht="16.5" customHeight="1">
      <c r="B148" s="143"/>
      <c r="C148" s="144" t="s">
        <v>7</v>
      </c>
      <c r="D148" s="144" t="s">
        <v>179</v>
      </c>
      <c r="E148" s="145" t="s">
        <v>1730</v>
      </c>
      <c r="F148" s="146" t="s">
        <v>1731</v>
      </c>
      <c r="G148" s="147" t="s">
        <v>260</v>
      </c>
      <c r="H148" s="148">
        <v>4</v>
      </c>
      <c r="I148" s="149"/>
      <c r="J148" s="150">
        <f t="shared" si="0"/>
        <v>0</v>
      </c>
      <c r="K148" s="151"/>
      <c r="L148" s="32"/>
      <c r="M148" s="152" t="s">
        <v>1</v>
      </c>
      <c r="N148" s="153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183</v>
      </c>
      <c r="AT148" s="156" t="s">
        <v>179</v>
      </c>
      <c r="AU148" s="156" t="s">
        <v>88</v>
      </c>
      <c r="AY148" s="17" t="s">
        <v>177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183</v>
      </c>
      <c r="BM148" s="156" t="s">
        <v>305</v>
      </c>
    </row>
    <row r="149" spans="2:65" s="1" customFormat="1" ht="16.5" customHeight="1">
      <c r="B149" s="143"/>
      <c r="C149" s="144" t="s">
        <v>299</v>
      </c>
      <c r="D149" s="144" t="s">
        <v>179</v>
      </c>
      <c r="E149" s="145" t="s">
        <v>1664</v>
      </c>
      <c r="F149" s="146" t="s">
        <v>1665</v>
      </c>
      <c r="G149" s="147" t="s">
        <v>260</v>
      </c>
      <c r="H149" s="148">
        <v>30</v>
      </c>
      <c r="I149" s="149"/>
      <c r="J149" s="150">
        <f t="shared" si="0"/>
        <v>0</v>
      </c>
      <c r="K149" s="151"/>
      <c r="L149" s="32"/>
      <c r="M149" s="152" t="s">
        <v>1</v>
      </c>
      <c r="N149" s="153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183</v>
      </c>
      <c r="AT149" s="156" t="s">
        <v>179</v>
      </c>
      <c r="AU149" s="156" t="s">
        <v>88</v>
      </c>
      <c r="AY149" s="17" t="s">
        <v>177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183</v>
      </c>
      <c r="BM149" s="156" t="s">
        <v>311</v>
      </c>
    </row>
    <row r="150" spans="2:65" s="11" customFormat="1" ht="22.95" customHeight="1">
      <c r="B150" s="131"/>
      <c r="D150" s="132" t="s">
        <v>74</v>
      </c>
      <c r="E150" s="141" t="s">
        <v>1732</v>
      </c>
      <c r="F150" s="141" t="s">
        <v>1733</v>
      </c>
      <c r="I150" s="134"/>
      <c r="J150" s="142">
        <f>BK150</f>
        <v>0</v>
      </c>
      <c r="L150" s="131"/>
      <c r="M150" s="136"/>
      <c r="P150" s="137">
        <f>SUM(P151:P156)</f>
        <v>0</v>
      </c>
      <c r="R150" s="137">
        <f>SUM(R151:R156)</f>
        <v>0</v>
      </c>
      <c r="T150" s="138">
        <f>SUM(T151:T156)</f>
        <v>0</v>
      </c>
      <c r="AR150" s="132" t="s">
        <v>82</v>
      </c>
      <c r="AT150" s="139" t="s">
        <v>74</v>
      </c>
      <c r="AU150" s="139" t="s">
        <v>82</v>
      </c>
      <c r="AY150" s="132" t="s">
        <v>177</v>
      </c>
      <c r="BK150" s="140">
        <f>SUM(BK151:BK156)</f>
        <v>0</v>
      </c>
    </row>
    <row r="151" spans="2:65" s="1" customFormat="1" ht="49.2" customHeight="1">
      <c r="B151" s="143"/>
      <c r="C151" s="186" t="s">
        <v>243</v>
      </c>
      <c r="D151" s="186" t="s">
        <v>444</v>
      </c>
      <c r="E151" s="187" t="s">
        <v>1734</v>
      </c>
      <c r="F151" s="188" t="s">
        <v>1735</v>
      </c>
      <c r="G151" s="189" t="s">
        <v>260</v>
      </c>
      <c r="H151" s="190">
        <v>5</v>
      </c>
      <c r="I151" s="191"/>
      <c r="J151" s="192">
        <f t="shared" ref="J151:J156" si="10">ROUND(I151*H151,2)</f>
        <v>0</v>
      </c>
      <c r="K151" s="193"/>
      <c r="L151" s="194"/>
      <c r="M151" s="195" t="s">
        <v>1</v>
      </c>
      <c r="N151" s="196" t="s">
        <v>41</v>
      </c>
      <c r="P151" s="154">
        <f t="shared" ref="P151:P156" si="11">O151*H151</f>
        <v>0</v>
      </c>
      <c r="Q151" s="154">
        <v>0</v>
      </c>
      <c r="R151" s="154">
        <f t="shared" ref="R151:R156" si="12">Q151*H151</f>
        <v>0</v>
      </c>
      <c r="S151" s="154">
        <v>0</v>
      </c>
      <c r="T151" s="155">
        <f t="shared" ref="T151:T156" si="13">S151*H151</f>
        <v>0</v>
      </c>
      <c r="AR151" s="156" t="s">
        <v>206</v>
      </c>
      <c r="AT151" s="156" t="s">
        <v>444</v>
      </c>
      <c r="AU151" s="156" t="s">
        <v>88</v>
      </c>
      <c r="AY151" s="17" t="s">
        <v>177</v>
      </c>
      <c r="BE151" s="157">
        <f t="shared" ref="BE151:BE156" si="14">IF(N151="základná",J151,0)</f>
        <v>0</v>
      </c>
      <c r="BF151" s="157">
        <f t="shared" ref="BF151:BF156" si="15">IF(N151="znížená",J151,0)</f>
        <v>0</v>
      </c>
      <c r="BG151" s="157">
        <f t="shared" ref="BG151:BG156" si="16">IF(N151="zákl. prenesená",J151,0)</f>
        <v>0</v>
      </c>
      <c r="BH151" s="157">
        <f t="shared" ref="BH151:BH156" si="17">IF(N151="zníž. prenesená",J151,0)</f>
        <v>0</v>
      </c>
      <c r="BI151" s="157">
        <f t="shared" ref="BI151:BI156" si="18">IF(N151="nulová",J151,0)</f>
        <v>0</v>
      </c>
      <c r="BJ151" s="17" t="s">
        <v>88</v>
      </c>
      <c r="BK151" s="157">
        <f t="shared" ref="BK151:BK156" si="19">ROUND(I151*H151,2)</f>
        <v>0</v>
      </c>
      <c r="BL151" s="17" t="s">
        <v>183</v>
      </c>
      <c r="BM151" s="156" t="s">
        <v>314</v>
      </c>
    </row>
    <row r="152" spans="2:65" s="1" customFormat="1" ht="16.5" customHeight="1">
      <c r="B152" s="143"/>
      <c r="C152" s="186" t="s">
        <v>308</v>
      </c>
      <c r="D152" s="186" t="s">
        <v>444</v>
      </c>
      <c r="E152" s="187" t="s">
        <v>1736</v>
      </c>
      <c r="F152" s="188" t="s">
        <v>1737</v>
      </c>
      <c r="G152" s="189" t="s">
        <v>260</v>
      </c>
      <c r="H152" s="190">
        <v>1</v>
      </c>
      <c r="I152" s="191"/>
      <c r="J152" s="192">
        <f t="shared" si="10"/>
        <v>0</v>
      </c>
      <c r="K152" s="193"/>
      <c r="L152" s="194"/>
      <c r="M152" s="195" t="s">
        <v>1</v>
      </c>
      <c r="N152" s="196" t="s">
        <v>41</v>
      </c>
      <c r="P152" s="154">
        <f t="shared" si="11"/>
        <v>0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AR152" s="156" t="s">
        <v>206</v>
      </c>
      <c r="AT152" s="156" t="s">
        <v>444</v>
      </c>
      <c r="AU152" s="156" t="s">
        <v>88</v>
      </c>
      <c r="AY152" s="17" t="s">
        <v>177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7" t="s">
        <v>88</v>
      </c>
      <c r="BK152" s="157">
        <f t="shared" si="19"/>
        <v>0</v>
      </c>
      <c r="BL152" s="17" t="s">
        <v>183</v>
      </c>
      <c r="BM152" s="156" t="s">
        <v>318</v>
      </c>
    </row>
    <row r="153" spans="2:65" s="1" customFormat="1" ht="16.5" customHeight="1">
      <c r="B153" s="143"/>
      <c r="C153" s="144" t="s">
        <v>248</v>
      </c>
      <c r="D153" s="144" t="s">
        <v>179</v>
      </c>
      <c r="E153" s="145" t="s">
        <v>1738</v>
      </c>
      <c r="F153" s="146" t="s">
        <v>1739</v>
      </c>
      <c r="G153" s="147" t="s">
        <v>260</v>
      </c>
      <c r="H153" s="148">
        <v>5</v>
      </c>
      <c r="I153" s="149"/>
      <c r="J153" s="150">
        <f t="shared" si="10"/>
        <v>0</v>
      </c>
      <c r="K153" s="151"/>
      <c r="L153" s="32"/>
      <c r="M153" s="152" t="s">
        <v>1</v>
      </c>
      <c r="N153" s="153" t="s">
        <v>41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AR153" s="156" t="s">
        <v>183</v>
      </c>
      <c r="AT153" s="156" t="s">
        <v>179</v>
      </c>
      <c r="AU153" s="156" t="s">
        <v>88</v>
      </c>
      <c r="AY153" s="17" t="s">
        <v>177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7" t="s">
        <v>88</v>
      </c>
      <c r="BK153" s="157">
        <f t="shared" si="19"/>
        <v>0</v>
      </c>
      <c r="BL153" s="17" t="s">
        <v>183</v>
      </c>
      <c r="BM153" s="156" t="s">
        <v>321</v>
      </c>
    </row>
    <row r="154" spans="2:65" s="1" customFormat="1" ht="16.5" customHeight="1">
      <c r="B154" s="143"/>
      <c r="C154" s="144" t="s">
        <v>315</v>
      </c>
      <c r="D154" s="144" t="s">
        <v>179</v>
      </c>
      <c r="E154" s="145" t="s">
        <v>1740</v>
      </c>
      <c r="F154" s="146" t="s">
        <v>1741</v>
      </c>
      <c r="G154" s="147" t="s">
        <v>260</v>
      </c>
      <c r="H154" s="148">
        <v>5</v>
      </c>
      <c r="I154" s="149"/>
      <c r="J154" s="150">
        <f t="shared" si="10"/>
        <v>0</v>
      </c>
      <c r="K154" s="151"/>
      <c r="L154" s="32"/>
      <c r="M154" s="152" t="s">
        <v>1</v>
      </c>
      <c r="N154" s="153" t="s">
        <v>41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AR154" s="156" t="s">
        <v>183</v>
      </c>
      <c r="AT154" s="156" t="s">
        <v>179</v>
      </c>
      <c r="AU154" s="156" t="s">
        <v>88</v>
      </c>
      <c r="AY154" s="17" t="s">
        <v>177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88</v>
      </c>
      <c r="BK154" s="157">
        <f t="shared" si="19"/>
        <v>0</v>
      </c>
      <c r="BL154" s="17" t="s">
        <v>183</v>
      </c>
      <c r="BM154" s="156" t="s">
        <v>325</v>
      </c>
    </row>
    <row r="155" spans="2:65" s="1" customFormat="1" ht="16.5" customHeight="1">
      <c r="B155" s="143"/>
      <c r="C155" s="144" t="s">
        <v>252</v>
      </c>
      <c r="D155" s="144" t="s">
        <v>179</v>
      </c>
      <c r="E155" s="145" t="s">
        <v>1742</v>
      </c>
      <c r="F155" s="146" t="s">
        <v>1743</v>
      </c>
      <c r="G155" s="147" t="s">
        <v>260</v>
      </c>
      <c r="H155" s="148">
        <v>5</v>
      </c>
      <c r="I155" s="149"/>
      <c r="J155" s="150">
        <f t="shared" si="10"/>
        <v>0</v>
      </c>
      <c r="K155" s="151"/>
      <c r="L155" s="32"/>
      <c r="M155" s="152" t="s">
        <v>1</v>
      </c>
      <c r="N155" s="153" t="s">
        <v>41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AR155" s="156" t="s">
        <v>183</v>
      </c>
      <c r="AT155" s="156" t="s">
        <v>179</v>
      </c>
      <c r="AU155" s="156" t="s">
        <v>88</v>
      </c>
      <c r="AY155" s="17" t="s">
        <v>177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88</v>
      </c>
      <c r="BK155" s="157">
        <f t="shared" si="19"/>
        <v>0</v>
      </c>
      <c r="BL155" s="17" t="s">
        <v>183</v>
      </c>
      <c r="BM155" s="156" t="s">
        <v>328</v>
      </c>
    </row>
    <row r="156" spans="2:65" s="1" customFormat="1" ht="24.15" customHeight="1">
      <c r="B156" s="143"/>
      <c r="C156" s="144" t="s">
        <v>322</v>
      </c>
      <c r="D156" s="144" t="s">
        <v>179</v>
      </c>
      <c r="E156" s="145" t="s">
        <v>1744</v>
      </c>
      <c r="F156" s="146" t="s">
        <v>1745</v>
      </c>
      <c r="G156" s="147" t="s">
        <v>1746</v>
      </c>
      <c r="H156" s="148">
        <v>40</v>
      </c>
      <c r="I156" s="149"/>
      <c r="J156" s="150">
        <f t="shared" si="10"/>
        <v>0</v>
      </c>
      <c r="K156" s="151"/>
      <c r="L156" s="32"/>
      <c r="M156" s="152" t="s">
        <v>1</v>
      </c>
      <c r="N156" s="153" t="s">
        <v>41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AR156" s="156" t="s">
        <v>183</v>
      </c>
      <c r="AT156" s="156" t="s">
        <v>179</v>
      </c>
      <c r="AU156" s="156" t="s">
        <v>88</v>
      </c>
      <c r="AY156" s="17" t="s">
        <v>177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88</v>
      </c>
      <c r="BK156" s="157">
        <f t="shared" si="19"/>
        <v>0</v>
      </c>
      <c r="BL156" s="17" t="s">
        <v>183</v>
      </c>
      <c r="BM156" s="156" t="s">
        <v>333</v>
      </c>
    </row>
    <row r="157" spans="2:65" s="11" customFormat="1" ht="22.95" customHeight="1">
      <c r="B157" s="131"/>
      <c r="D157" s="132" t="s">
        <v>74</v>
      </c>
      <c r="E157" s="141" t="s">
        <v>1747</v>
      </c>
      <c r="F157" s="141" t="s">
        <v>1748</v>
      </c>
      <c r="I157" s="134"/>
      <c r="J157" s="142">
        <f>BK157</f>
        <v>0</v>
      </c>
      <c r="L157" s="131"/>
      <c r="M157" s="136"/>
      <c r="P157" s="137">
        <f>SUM(P158:P180)</f>
        <v>0</v>
      </c>
      <c r="R157" s="137">
        <f>SUM(R158:R180)</f>
        <v>0</v>
      </c>
      <c r="T157" s="138">
        <f>SUM(T158:T180)</f>
        <v>0</v>
      </c>
      <c r="AR157" s="132" t="s">
        <v>82</v>
      </c>
      <c r="AT157" s="139" t="s">
        <v>74</v>
      </c>
      <c r="AU157" s="139" t="s">
        <v>82</v>
      </c>
      <c r="AY157" s="132" t="s">
        <v>177</v>
      </c>
      <c r="BK157" s="140">
        <f>SUM(BK158:BK180)</f>
        <v>0</v>
      </c>
    </row>
    <row r="158" spans="2:65" s="1" customFormat="1" ht="16.5" customHeight="1">
      <c r="B158" s="143"/>
      <c r="C158" s="186" t="s">
        <v>255</v>
      </c>
      <c r="D158" s="186" t="s">
        <v>444</v>
      </c>
      <c r="E158" s="187" t="s">
        <v>1749</v>
      </c>
      <c r="F158" s="188" t="s">
        <v>1750</v>
      </c>
      <c r="G158" s="189" t="s">
        <v>260</v>
      </c>
      <c r="H158" s="190">
        <v>1</v>
      </c>
      <c r="I158" s="191"/>
      <c r="J158" s="192">
        <f t="shared" ref="J158:J180" si="20">ROUND(I158*H158,2)</f>
        <v>0</v>
      </c>
      <c r="K158" s="193"/>
      <c r="L158" s="194"/>
      <c r="M158" s="195" t="s">
        <v>1</v>
      </c>
      <c r="N158" s="196" t="s">
        <v>41</v>
      </c>
      <c r="P158" s="154">
        <f t="shared" ref="P158:P180" si="21">O158*H158</f>
        <v>0</v>
      </c>
      <c r="Q158" s="154">
        <v>0</v>
      </c>
      <c r="R158" s="154">
        <f t="shared" ref="R158:R180" si="22">Q158*H158</f>
        <v>0</v>
      </c>
      <c r="S158" s="154">
        <v>0</v>
      </c>
      <c r="T158" s="155">
        <f t="shared" ref="T158:T180" si="23">S158*H158</f>
        <v>0</v>
      </c>
      <c r="AR158" s="156" t="s">
        <v>206</v>
      </c>
      <c r="AT158" s="156" t="s">
        <v>444</v>
      </c>
      <c r="AU158" s="156" t="s">
        <v>88</v>
      </c>
      <c r="AY158" s="17" t="s">
        <v>177</v>
      </c>
      <c r="BE158" s="157">
        <f t="shared" ref="BE158:BE180" si="24">IF(N158="základná",J158,0)</f>
        <v>0</v>
      </c>
      <c r="BF158" s="157">
        <f t="shared" ref="BF158:BF180" si="25">IF(N158="znížená",J158,0)</f>
        <v>0</v>
      </c>
      <c r="BG158" s="157">
        <f t="shared" ref="BG158:BG180" si="26">IF(N158="zákl. prenesená",J158,0)</f>
        <v>0</v>
      </c>
      <c r="BH158" s="157">
        <f t="shared" ref="BH158:BH180" si="27">IF(N158="zníž. prenesená",J158,0)</f>
        <v>0</v>
      </c>
      <c r="BI158" s="157">
        <f t="shared" ref="BI158:BI180" si="28">IF(N158="nulová",J158,0)</f>
        <v>0</v>
      </c>
      <c r="BJ158" s="17" t="s">
        <v>88</v>
      </c>
      <c r="BK158" s="157">
        <f t="shared" ref="BK158:BK180" si="29">ROUND(I158*H158,2)</f>
        <v>0</v>
      </c>
      <c r="BL158" s="17" t="s">
        <v>183</v>
      </c>
      <c r="BM158" s="156" t="s">
        <v>336</v>
      </c>
    </row>
    <row r="159" spans="2:65" s="1" customFormat="1" ht="16.5" customHeight="1">
      <c r="B159" s="143"/>
      <c r="C159" s="186" t="s">
        <v>330</v>
      </c>
      <c r="D159" s="186" t="s">
        <v>444</v>
      </c>
      <c r="E159" s="187" t="s">
        <v>1751</v>
      </c>
      <c r="F159" s="188" t="s">
        <v>1752</v>
      </c>
      <c r="G159" s="189" t="s">
        <v>260</v>
      </c>
      <c r="H159" s="190">
        <v>5</v>
      </c>
      <c r="I159" s="191"/>
      <c r="J159" s="192">
        <f t="shared" si="20"/>
        <v>0</v>
      </c>
      <c r="K159" s="193"/>
      <c r="L159" s="194"/>
      <c r="M159" s="195" t="s">
        <v>1</v>
      </c>
      <c r="N159" s="196" t="s">
        <v>41</v>
      </c>
      <c r="P159" s="154">
        <f t="shared" si="21"/>
        <v>0</v>
      </c>
      <c r="Q159" s="154">
        <v>0</v>
      </c>
      <c r="R159" s="154">
        <f t="shared" si="22"/>
        <v>0</v>
      </c>
      <c r="S159" s="154">
        <v>0</v>
      </c>
      <c r="T159" s="155">
        <f t="shared" si="23"/>
        <v>0</v>
      </c>
      <c r="AR159" s="156" t="s">
        <v>206</v>
      </c>
      <c r="AT159" s="156" t="s">
        <v>444</v>
      </c>
      <c r="AU159" s="156" t="s">
        <v>88</v>
      </c>
      <c r="AY159" s="17" t="s">
        <v>177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7" t="s">
        <v>88</v>
      </c>
      <c r="BK159" s="157">
        <f t="shared" si="29"/>
        <v>0</v>
      </c>
      <c r="BL159" s="17" t="s">
        <v>183</v>
      </c>
      <c r="BM159" s="156" t="s">
        <v>342</v>
      </c>
    </row>
    <row r="160" spans="2:65" s="1" customFormat="1" ht="16.5" customHeight="1">
      <c r="B160" s="143"/>
      <c r="C160" s="186" t="s">
        <v>261</v>
      </c>
      <c r="D160" s="186" t="s">
        <v>444</v>
      </c>
      <c r="E160" s="187" t="s">
        <v>1753</v>
      </c>
      <c r="F160" s="188" t="s">
        <v>1754</v>
      </c>
      <c r="G160" s="189" t="s">
        <v>260</v>
      </c>
      <c r="H160" s="190">
        <v>1</v>
      </c>
      <c r="I160" s="191"/>
      <c r="J160" s="192">
        <f t="shared" si="20"/>
        <v>0</v>
      </c>
      <c r="K160" s="193"/>
      <c r="L160" s="194"/>
      <c r="M160" s="195" t="s">
        <v>1</v>
      </c>
      <c r="N160" s="196" t="s">
        <v>41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AR160" s="156" t="s">
        <v>206</v>
      </c>
      <c r="AT160" s="156" t="s">
        <v>444</v>
      </c>
      <c r="AU160" s="156" t="s">
        <v>88</v>
      </c>
      <c r="AY160" s="17" t="s">
        <v>177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7" t="s">
        <v>88</v>
      </c>
      <c r="BK160" s="157">
        <f t="shared" si="29"/>
        <v>0</v>
      </c>
      <c r="BL160" s="17" t="s">
        <v>183</v>
      </c>
      <c r="BM160" s="156" t="s">
        <v>346</v>
      </c>
    </row>
    <row r="161" spans="2:65" s="1" customFormat="1" ht="16.5" customHeight="1">
      <c r="B161" s="143"/>
      <c r="C161" s="186" t="s">
        <v>339</v>
      </c>
      <c r="D161" s="186" t="s">
        <v>444</v>
      </c>
      <c r="E161" s="187" t="s">
        <v>1755</v>
      </c>
      <c r="F161" s="188" t="s">
        <v>1756</v>
      </c>
      <c r="G161" s="189" t="s">
        <v>260</v>
      </c>
      <c r="H161" s="190">
        <v>9</v>
      </c>
      <c r="I161" s="191"/>
      <c r="J161" s="192">
        <f t="shared" si="20"/>
        <v>0</v>
      </c>
      <c r="K161" s="193"/>
      <c r="L161" s="194"/>
      <c r="M161" s="195" t="s">
        <v>1</v>
      </c>
      <c r="N161" s="196" t="s">
        <v>41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AR161" s="156" t="s">
        <v>206</v>
      </c>
      <c r="AT161" s="156" t="s">
        <v>444</v>
      </c>
      <c r="AU161" s="156" t="s">
        <v>88</v>
      </c>
      <c r="AY161" s="17" t="s">
        <v>177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88</v>
      </c>
      <c r="BK161" s="157">
        <f t="shared" si="29"/>
        <v>0</v>
      </c>
      <c r="BL161" s="17" t="s">
        <v>183</v>
      </c>
      <c r="BM161" s="156" t="s">
        <v>351</v>
      </c>
    </row>
    <row r="162" spans="2:65" s="1" customFormat="1" ht="16.5" customHeight="1">
      <c r="B162" s="143"/>
      <c r="C162" s="186" t="s">
        <v>264</v>
      </c>
      <c r="D162" s="186" t="s">
        <v>444</v>
      </c>
      <c r="E162" s="187" t="s">
        <v>1757</v>
      </c>
      <c r="F162" s="188" t="s">
        <v>1758</v>
      </c>
      <c r="G162" s="189" t="s">
        <v>260</v>
      </c>
      <c r="H162" s="190">
        <v>16</v>
      </c>
      <c r="I162" s="191"/>
      <c r="J162" s="192">
        <f t="shared" si="20"/>
        <v>0</v>
      </c>
      <c r="K162" s="193"/>
      <c r="L162" s="194"/>
      <c r="M162" s="195" t="s">
        <v>1</v>
      </c>
      <c r="N162" s="196" t="s">
        <v>41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AR162" s="156" t="s">
        <v>206</v>
      </c>
      <c r="AT162" s="156" t="s">
        <v>444</v>
      </c>
      <c r="AU162" s="156" t="s">
        <v>88</v>
      </c>
      <c r="AY162" s="17" t="s">
        <v>177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88</v>
      </c>
      <c r="BK162" s="157">
        <f t="shared" si="29"/>
        <v>0</v>
      </c>
      <c r="BL162" s="17" t="s">
        <v>183</v>
      </c>
      <c r="BM162" s="156" t="s">
        <v>356</v>
      </c>
    </row>
    <row r="163" spans="2:65" s="1" customFormat="1" ht="24.15" customHeight="1">
      <c r="B163" s="143"/>
      <c r="C163" s="186" t="s">
        <v>347</v>
      </c>
      <c r="D163" s="186" t="s">
        <v>444</v>
      </c>
      <c r="E163" s="187" t="s">
        <v>1759</v>
      </c>
      <c r="F163" s="188" t="s">
        <v>1760</v>
      </c>
      <c r="G163" s="189" t="s">
        <v>213</v>
      </c>
      <c r="H163" s="190">
        <v>17</v>
      </c>
      <c r="I163" s="191"/>
      <c r="J163" s="192">
        <f t="shared" si="20"/>
        <v>0</v>
      </c>
      <c r="K163" s="193"/>
      <c r="L163" s="194"/>
      <c r="M163" s="195" t="s">
        <v>1</v>
      </c>
      <c r="N163" s="196" t="s">
        <v>41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AR163" s="156" t="s">
        <v>206</v>
      </c>
      <c r="AT163" s="156" t="s">
        <v>444</v>
      </c>
      <c r="AU163" s="156" t="s">
        <v>88</v>
      </c>
      <c r="AY163" s="17" t="s">
        <v>177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88</v>
      </c>
      <c r="BK163" s="157">
        <f t="shared" si="29"/>
        <v>0</v>
      </c>
      <c r="BL163" s="17" t="s">
        <v>183</v>
      </c>
      <c r="BM163" s="156" t="s">
        <v>361</v>
      </c>
    </row>
    <row r="164" spans="2:65" s="1" customFormat="1" ht="24.15" customHeight="1">
      <c r="B164" s="143"/>
      <c r="C164" s="186" t="s">
        <v>276</v>
      </c>
      <c r="D164" s="186" t="s">
        <v>444</v>
      </c>
      <c r="E164" s="187" t="s">
        <v>1761</v>
      </c>
      <c r="F164" s="188" t="s">
        <v>1762</v>
      </c>
      <c r="G164" s="189" t="s">
        <v>213</v>
      </c>
      <c r="H164" s="190">
        <v>77</v>
      </c>
      <c r="I164" s="191"/>
      <c r="J164" s="192">
        <f t="shared" si="20"/>
        <v>0</v>
      </c>
      <c r="K164" s="193"/>
      <c r="L164" s="194"/>
      <c r="M164" s="195" t="s">
        <v>1</v>
      </c>
      <c r="N164" s="196" t="s">
        <v>41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AR164" s="156" t="s">
        <v>206</v>
      </c>
      <c r="AT164" s="156" t="s">
        <v>444</v>
      </c>
      <c r="AU164" s="156" t="s">
        <v>88</v>
      </c>
      <c r="AY164" s="17" t="s">
        <v>177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88</v>
      </c>
      <c r="BK164" s="157">
        <f t="shared" si="29"/>
        <v>0</v>
      </c>
      <c r="BL164" s="17" t="s">
        <v>183</v>
      </c>
      <c r="BM164" s="156" t="s">
        <v>365</v>
      </c>
    </row>
    <row r="165" spans="2:65" s="1" customFormat="1" ht="24.15" customHeight="1">
      <c r="B165" s="143"/>
      <c r="C165" s="186" t="s">
        <v>358</v>
      </c>
      <c r="D165" s="186" t="s">
        <v>444</v>
      </c>
      <c r="E165" s="187" t="s">
        <v>1763</v>
      </c>
      <c r="F165" s="188" t="s">
        <v>1764</v>
      </c>
      <c r="G165" s="189" t="s">
        <v>213</v>
      </c>
      <c r="H165" s="190">
        <v>34</v>
      </c>
      <c r="I165" s="191"/>
      <c r="J165" s="192">
        <f t="shared" si="20"/>
        <v>0</v>
      </c>
      <c r="K165" s="193"/>
      <c r="L165" s="194"/>
      <c r="M165" s="195" t="s">
        <v>1</v>
      </c>
      <c r="N165" s="196" t="s">
        <v>41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AR165" s="156" t="s">
        <v>206</v>
      </c>
      <c r="AT165" s="156" t="s">
        <v>444</v>
      </c>
      <c r="AU165" s="156" t="s">
        <v>88</v>
      </c>
      <c r="AY165" s="17" t="s">
        <v>177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88</v>
      </c>
      <c r="BK165" s="157">
        <f t="shared" si="29"/>
        <v>0</v>
      </c>
      <c r="BL165" s="17" t="s">
        <v>183</v>
      </c>
      <c r="BM165" s="156" t="s">
        <v>371</v>
      </c>
    </row>
    <row r="166" spans="2:65" s="1" customFormat="1" ht="24.15" customHeight="1">
      <c r="B166" s="143"/>
      <c r="C166" s="186" t="s">
        <v>296</v>
      </c>
      <c r="D166" s="186" t="s">
        <v>444</v>
      </c>
      <c r="E166" s="187" t="s">
        <v>1765</v>
      </c>
      <c r="F166" s="188" t="s">
        <v>1766</v>
      </c>
      <c r="G166" s="189" t="s">
        <v>213</v>
      </c>
      <c r="H166" s="190">
        <v>85</v>
      </c>
      <c r="I166" s="191"/>
      <c r="J166" s="192">
        <f t="shared" si="20"/>
        <v>0</v>
      </c>
      <c r="K166" s="193"/>
      <c r="L166" s="194"/>
      <c r="M166" s="195" t="s">
        <v>1</v>
      </c>
      <c r="N166" s="196" t="s">
        <v>41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AR166" s="156" t="s">
        <v>206</v>
      </c>
      <c r="AT166" s="156" t="s">
        <v>444</v>
      </c>
      <c r="AU166" s="156" t="s">
        <v>88</v>
      </c>
      <c r="AY166" s="17" t="s">
        <v>177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88</v>
      </c>
      <c r="BK166" s="157">
        <f t="shared" si="29"/>
        <v>0</v>
      </c>
      <c r="BL166" s="17" t="s">
        <v>183</v>
      </c>
      <c r="BM166" s="156" t="s">
        <v>384</v>
      </c>
    </row>
    <row r="167" spans="2:65" s="1" customFormat="1" ht="24.15" customHeight="1">
      <c r="B167" s="143"/>
      <c r="C167" s="186" t="s">
        <v>368</v>
      </c>
      <c r="D167" s="186" t="s">
        <v>444</v>
      </c>
      <c r="E167" s="187" t="s">
        <v>1767</v>
      </c>
      <c r="F167" s="188" t="s">
        <v>1657</v>
      </c>
      <c r="G167" s="189" t="s">
        <v>213</v>
      </c>
      <c r="H167" s="190">
        <v>172</v>
      </c>
      <c r="I167" s="191"/>
      <c r="J167" s="192">
        <f t="shared" si="20"/>
        <v>0</v>
      </c>
      <c r="K167" s="193"/>
      <c r="L167" s="194"/>
      <c r="M167" s="195" t="s">
        <v>1</v>
      </c>
      <c r="N167" s="196" t="s">
        <v>41</v>
      </c>
      <c r="P167" s="154">
        <f t="shared" si="21"/>
        <v>0</v>
      </c>
      <c r="Q167" s="154">
        <v>0</v>
      </c>
      <c r="R167" s="154">
        <f t="shared" si="22"/>
        <v>0</v>
      </c>
      <c r="S167" s="154">
        <v>0</v>
      </c>
      <c r="T167" s="155">
        <f t="shared" si="23"/>
        <v>0</v>
      </c>
      <c r="AR167" s="156" t="s">
        <v>206</v>
      </c>
      <c r="AT167" s="156" t="s">
        <v>444</v>
      </c>
      <c r="AU167" s="156" t="s">
        <v>88</v>
      </c>
      <c r="AY167" s="17" t="s">
        <v>177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88</v>
      </c>
      <c r="BK167" s="157">
        <f t="shared" si="29"/>
        <v>0</v>
      </c>
      <c r="BL167" s="17" t="s">
        <v>183</v>
      </c>
      <c r="BM167" s="156" t="s">
        <v>389</v>
      </c>
    </row>
    <row r="168" spans="2:65" s="1" customFormat="1" ht="21.75" customHeight="1">
      <c r="B168" s="143"/>
      <c r="C168" s="186" t="s">
        <v>301</v>
      </c>
      <c r="D168" s="186" t="s">
        <v>444</v>
      </c>
      <c r="E168" s="187" t="s">
        <v>1768</v>
      </c>
      <c r="F168" s="188" t="s">
        <v>1769</v>
      </c>
      <c r="G168" s="189" t="s">
        <v>260</v>
      </c>
      <c r="H168" s="190">
        <v>102</v>
      </c>
      <c r="I168" s="191"/>
      <c r="J168" s="192">
        <f t="shared" si="20"/>
        <v>0</v>
      </c>
      <c r="K168" s="193"/>
      <c r="L168" s="194"/>
      <c r="M168" s="195" t="s">
        <v>1</v>
      </c>
      <c r="N168" s="196" t="s">
        <v>41</v>
      </c>
      <c r="P168" s="154">
        <f t="shared" si="21"/>
        <v>0</v>
      </c>
      <c r="Q168" s="154">
        <v>0</v>
      </c>
      <c r="R168" s="154">
        <f t="shared" si="22"/>
        <v>0</v>
      </c>
      <c r="S168" s="154">
        <v>0</v>
      </c>
      <c r="T168" s="155">
        <f t="shared" si="23"/>
        <v>0</v>
      </c>
      <c r="AR168" s="156" t="s">
        <v>206</v>
      </c>
      <c r="AT168" s="156" t="s">
        <v>444</v>
      </c>
      <c r="AU168" s="156" t="s">
        <v>88</v>
      </c>
      <c r="AY168" s="17" t="s">
        <v>177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88</v>
      </c>
      <c r="BK168" s="157">
        <f t="shared" si="29"/>
        <v>0</v>
      </c>
      <c r="BL168" s="17" t="s">
        <v>183</v>
      </c>
      <c r="BM168" s="156" t="s">
        <v>393</v>
      </c>
    </row>
    <row r="169" spans="2:65" s="1" customFormat="1" ht="21.75" customHeight="1">
      <c r="B169" s="143"/>
      <c r="C169" s="186" t="s">
        <v>386</v>
      </c>
      <c r="D169" s="186" t="s">
        <v>444</v>
      </c>
      <c r="E169" s="187" t="s">
        <v>1770</v>
      </c>
      <c r="F169" s="188" t="s">
        <v>1771</v>
      </c>
      <c r="G169" s="189" t="s">
        <v>260</v>
      </c>
      <c r="H169" s="190">
        <v>255</v>
      </c>
      <c r="I169" s="191"/>
      <c r="J169" s="192">
        <f t="shared" si="20"/>
        <v>0</v>
      </c>
      <c r="K169" s="193"/>
      <c r="L169" s="194"/>
      <c r="M169" s="195" t="s">
        <v>1</v>
      </c>
      <c r="N169" s="196" t="s">
        <v>41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AR169" s="156" t="s">
        <v>206</v>
      </c>
      <c r="AT169" s="156" t="s">
        <v>444</v>
      </c>
      <c r="AU169" s="156" t="s">
        <v>88</v>
      </c>
      <c r="AY169" s="17" t="s">
        <v>177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88</v>
      </c>
      <c r="BK169" s="157">
        <f t="shared" si="29"/>
        <v>0</v>
      </c>
      <c r="BL169" s="17" t="s">
        <v>183</v>
      </c>
      <c r="BM169" s="156" t="s">
        <v>405</v>
      </c>
    </row>
    <row r="170" spans="2:65" s="1" customFormat="1" ht="21.75" customHeight="1">
      <c r="B170" s="143"/>
      <c r="C170" s="186" t="s">
        <v>305</v>
      </c>
      <c r="D170" s="186" t="s">
        <v>444</v>
      </c>
      <c r="E170" s="187" t="s">
        <v>1772</v>
      </c>
      <c r="F170" s="188" t="s">
        <v>1773</v>
      </c>
      <c r="G170" s="189" t="s">
        <v>260</v>
      </c>
      <c r="H170" s="190">
        <v>172</v>
      </c>
      <c r="I170" s="191"/>
      <c r="J170" s="192">
        <f t="shared" si="20"/>
        <v>0</v>
      </c>
      <c r="K170" s="193"/>
      <c r="L170" s="194"/>
      <c r="M170" s="195" t="s">
        <v>1</v>
      </c>
      <c r="N170" s="196" t="s">
        <v>41</v>
      </c>
      <c r="P170" s="154">
        <f t="shared" si="21"/>
        <v>0</v>
      </c>
      <c r="Q170" s="154">
        <v>0</v>
      </c>
      <c r="R170" s="154">
        <f t="shared" si="22"/>
        <v>0</v>
      </c>
      <c r="S170" s="154">
        <v>0</v>
      </c>
      <c r="T170" s="155">
        <f t="shared" si="23"/>
        <v>0</v>
      </c>
      <c r="AR170" s="156" t="s">
        <v>206</v>
      </c>
      <c r="AT170" s="156" t="s">
        <v>444</v>
      </c>
      <c r="AU170" s="156" t="s">
        <v>88</v>
      </c>
      <c r="AY170" s="17" t="s">
        <v>177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88</v>
      </c>
      <c r="BK170" s="157">
        <f t="shared" si="29"/>
        <v>0</v>
      </c>
      <c r="BL170" s="17" t="s">
        <v>183</v>
      </c>
      <c r="BM170" s="156" t="s">
        <v>409</v>
      </c>
    </row>
    <row r="171" spans="2:65" s="1" customFormat="1" ht="16.5" customHeight="1">
      <c r="B171" s="143"/>
      <c r="C171" s="186" t="s">
        <v>402</v>
      </c>
      <c r="D171" s="186" t="s">
        <v>444</v>
      </c>
      <c r="E171" s="187" t="s">
        <v>1774</v>
      </c>
      <c r="F171" s="188" t="s">
        <v>1775</v>
      </c>
      <c r="G171" s="189" t="s">
        <v>260</v>
      </c>
      <c r="H171" s="190">
        <v>529</v>
      </c>
      <c r="I171" s="191"/>
      <c r="J171" s="192">
        <f t="shared" si="20"/>
        <v>0</v>
      </c>
      <c r="K171" s="193"/>
      <c r="L171" s="194"/>
      <c r="M171" s="195" t="s">
        <v>1</v>
      </c>
      <c r="N171" s="196" t="s">
        <v>41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AR171" s="156" t="s">
        <v>206</v>
      </c>
      <c r="AT171" s="156" t="s">
        <v>444</v>
      </c>
      <c r="AU171" s="156" t="s">
        <v>88</v>
      </c>
      <c r="AY171" s="17" t="s">
        <v>177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88</v>
      </c>
      <c r="BK171" s="157">
        <f t="shared" si="29"/>
        <v>0</v>
      </c>
      <c r="BL171" s="17" t="s">
        <v>183</v>
      </c>
      <c r="BM171" s="156" t="s">
        <v>414</v>
      </c>
    </row>
    <row r="172" spans="2:65" s="1" customFormat="1" ht="16.5" customHeight="1">
      <c r="B172" s="143"/>
      <c r="C172" s="144" t="s">
        <v>311</v>
      </c>
      <c r="D172" s="144" t="s">
        <v>179</v>
      </c>
      <c r="E172" s="145" t="s">
        <v>1666</v>
      </c>
      <c r="F172" s="146" t="s">
        <v>1776</v>
      </c>
      <c r="G172" s="147" t="s">
        <v>260</v>
      </c>
      <c r="H172" s="148">
        <v>16</v>
      </c>
      <c r="I172" s="149"/>
      <c r="J172" s="150">
        <f t="shared" si="20"/>
        <v>0</v>
      </c>
      <c r="K172" s="151"/>
      <c r="L172" s="32"/>
      <c r="M172" s="152" t="s">
        <v>1</v>
      </c>
      <c r="N172" s="153" t="s">
        <v>41</v>
      </c>
      <c r="P172" s="154">
        <f t="shared" si="21"/>
        <v>0</v>
      </c>
      <c r="Q172" s="154">
        <v>0</v>
      </c>
      <c r="R172" s="154">
        <f t="shared" si="22"/>
        <v>0</v>
      </c>
      <c r="S172" s="154">
        <v>0</v>
      </c>
      <c r="T172" s="155">
        <f t="shared" si="23"/>
        <v>0</v>
      </c>
      <c r="AR172" s="156" t="s">
        <v>183</v>
      </c>
      <c r="AT172" s="156" t="s">
        <v>179</v>
      </c>
      <c r="AU172" s="156" t="s">
        <v>88</v>
      </c>
      <c r="AY172" s="17" t="s">
        <v>177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88</v>
      </c>
      <c r="BK172" s="157">
        <f t="shared" si="29"/>
        <v>0</v>
      </c>
      <c r="BL172" s="17" t="s">
        <v>183</v>
      </c>
      <c r="BM172" s="156" t="s">
        <v>419</v>
      </c>
    </row>
    <row r="173" spans="2:65" s="1" customFormat="1" ht="16.5" customHeight="1">
      <c r="B173" s="143"/>
      <c r="C173" s="144" t="s">
        <v>411</v>
      </c>
      <c r="D173" s="144" t="s">
        <v>179</v>
      </c>
      <c r="E173" s="145" t="s">
        <v>1668</v>
      </c>
      <c r="F173" s="146" t="s">
        <v>1669</v>
      </c>
      <c r="G173" s="147" t="s">
        <v>260</v>
      </c>
      <c r="H173" s="148">
        <v>16</v>
      </c>
      <c r="I173" s="149"/>
      <c r="J173" s="150">
        <f t="shared" si="20"/>
        <v>0</v>
      </c>
      <c r="K173" s="151"/>
      <c r="L173" s="32"/>
      <c r="M173" s="152" t="s">
        <v>1</v>
      </c>
      <c r="N173" s="153" t="s">
        <v>41</v>
      </c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AR173" s="156" t="s">
        <v>183</v>
      </c>
      <c r="AT173" s="156" t="s">
        <v>179</v>
      </c>
      <c r="AU173" s="156" t="s">
        <v>88</v>
      </c>
      <c r="AY173" s="17" t="s">
        <v>177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88</v>
      </c>
      <c r="BK173" s="157">
        <f t="shared" si="29"/>
        <v>0</v>
      </c>
      <c r="BL173" s="17" t="s">
        <v>183</v>
      </c>
      <c r="BM173" s="156" t="s">
        <v>425</v>
      </c>
    </row>
    <row r="174" spans="2:65" s="1" customFormat="1" ht="16.5" customHeight="1">
      <c r="B174" s="143"/>
      <c r="C174" s="144" t="s">
        <v>314</v>
      </c>
      <c r="D174" s="144" t="s">
        <v>179</v>
      </c>
      <c r="E174" s="145" t="s">
        <v>1777</v>
      </c>
      <c r="F174" s="146" t="s">
        <v>1778</v>
      </c>
      <c r="G174" s="147" t="s">
        <v>213</v>
      </c>
      <c r="H174" s="148">
        <v>17</v>
      </c>
      <c r="I174" s="149"/>
      <c r="J174" s="150">
        <f t="shared" si="20"/>
        <v>0</v>
      </c>
      <c r="K174" s="151"/>
      <c r="L174" s="32"/>
      <c r="M174" s="152" t="s">
        <v>1</v>
      </c>
      <c r="N174" s="153" t="s">
        <v>41</v>
      </c>
      <c r="P174" s="154">
        <f t="shared" si="21"/>
        <v>0</v>
      </c>
      <c r="Q174" s="154">
        <v>0</v>
      </c>
      <c r="R174" s="154">
        <f t="shared" si="22"/>
        <v>0</v>
      </c>
      <c r="S174" s="154">
        <v>0</v>
      </c>
      <c r="T174" s="155">
        <f t="shared" si="23"/>
        <v>0</v>
      </c>
      <c r="AR174" s="156" t="s">
        <v>183</v>
      </c>
      <c r="AT174" s="156" t="s">
        <v>179</v>
      </c>
      <c r="AU174" s="156" t="s">
        <v>88</v>
      </c>
      <c r="AY174" s="17" t="s">
        <v>177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88</v>
      </c>
      <c r="BK174" s="157">
        <f t="shared" si="29"/>
        <v>0</v>
      </c>
      <c r="BL174" s="17" t="s">
        <v>183</v>
      </c>
      <c r="BM174" s="156" t="s">
        <v>429</v>
      </c>
    </row>
    <row r="175" spans="2:65" s="1" customFormat="1" ht="16.5" customHeight="1">
      <c r="B175" s="143"/>
      <c r="C175" s="144" t="s">
        <v>421</v>
      </c>
      <c r="D175" s="144" t="s">
        <v>179</v>
      </c>
      <c r="E175" s="145" t="s">
        <v>1779</v>
      </c>
      <c r="F175" s="146" t="s">
        <v>1780</v>
      </c>
      <c r="G175" s="147" t="s">
        <v>213</v>
      </c>
      <c r="H175" s="148">
        <v>34</v>
      </c>
      <c r="I175" s="149"/>
      <c r="J175" s="150">
        <f t="shared" si="20"/>
        <v>0</v>
      </c>
      <c r="K175" s="151"/>
      <c r="L175" s="32"/>
      <c r="M175" s="152" t="s">
        <v>1</v>
      </c>
      <c r="N175" s="153" t="s">
        <v>41</v>
      </c>
      <c r="P175" s="154">
        <f t="shared" si="21"/>
        <v>0</v>
      </c>
      <c r="Q175" s="154">
        <v>0</v>
      </c>
      <c r="R175" s="154">
        <f t="shared" si="22"/>
        <v>0</v>
      </c>
      <c r="S175" s="154">
        <v>0</v>
      </c>
      <c r="T175" s="155">
        <f t="shared" si="23"/>
        <v>0</v>
      </c>
      <c r="AR175" s="156" t="s">
        <v>183</v>
      </c>
      <c r="AT175" s="156" t="s">
        <v>179</v>
      </c>
      <c r="AU175" s="156" t="s">
        <v>88</v>
      </c>
      <c r="AY175" s="17" t="s">
        <v>177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7" t="s">
        <v>88</v>
      </c>
      <c r="BK175" s="157">
        <f t="shared" si="29"/>
        <v>0</v>
      </c>
      <c r="BL175" s="17" t="s">
        <v>183</v>
      </c>
      <c r="BM175" s="156" t="s">
        <v>434</v>
      </c>
    </row>
    <row r="176" spans="2:65" s="1" customFormat="1" ht="16.5" customHeight="1">
      <c r="B176" s="143"/>
      <c r="C176" s="144" t="s">
        <v>318</v>
      </c>
      <c r="D176" s="144" t="s">
        <v>179</v>
      </c>
      <c r="E176" s="145" t="s">
        <v>1781</v>
      </c>
      <c r="F176" s="146" t="s">
        <v>1782</v>
      </c>
      <c r="G176" s="147" t="s">
        <v>213</v>
      </c>
      <c r="H176" s="148">
        <v>85</v>
      </c>
      <c r="I176" s="149"/>
      <c r="J176" s="150">
        <f t="shared" si="20"/>
        <v>0</v>
      </c>
      <c r="K176" s="151"/>
      <c r="L176" s="32"/>
      <c r="M176" s="152" t="s">
        <v>1</v>
      </c>
      <c r="N176" s="153" t="s">
        <v>41</v>
      </c>
      <c r="P176" s="154">
        <f t="shared" si="21"/>
        <v>0</v>
      </c>
      <c r="Q176" s="154">
        <v>0</v>
      </c>
      <c r="R176" s="154">
        <f t="shared" si="22"/>
        <v>0</v>
      </c>
      <c r="S176" s="154">
        <v>0</v>
      </c>
      <c r="T176" s="155">
        <f t="shared" si="23"/>
        <v>0</v>
      </c>
      <c r="AR176" s="156" t="s">
        <v>183</v>
      </c>
      <c r="AT176" s="156" t="s">
        <v>179</v>
      </c>
      <c r="AU176" s="156" t="s">
        <v>88</v>
      </c>
      <c r="AY176" s="17" t="s">
        <v>177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7" t="s">
        <v>88</v>
      </c>
      <c r="BK176" s="157">
        <f t="shared" si="29"/>
        <v>0</v>
      </c>
      <c r="BL176" s="17" t="s">
        <v>183</v>
      </c>
      <c r="BM176" s="156" t="s">
        <v>438</v>
      </c>
    </row>
    <row r="177" spans="2:65" s="1" customFormat="1" ht="16.5" customHeight="1">
      <c r="B177" s="143"/>
      <c r="C177" s="144" t="s">
        <v>431</v>
      </c>
      <c r="D177" s="144" t="s">
        <v>179</v>
      </c>
      <c r="E177" s="145" t="s">
        <v>1783</v>
      </c>
      <c r="F177" s="146" t="s">
        <v>1784</v>
      </c>
      <c r="G177" s="147" t="s">
        <v>213</v>
      </c>
      <c r="H177" s="148">
        <v>249</v>
      </c>
      <c r="I177" s="149"/>
      <c r="J177" s="150">
        <f t="shared" si="20"/>
        <v>0</v>
      </c>
      <c r="K177" s="151"/>
      <c r="L177" s="32"/>
      <c r="M177" s="152" t="s">
        <v>1</v>
      </c>
      <c r="N177" s="153" t="s">
        <v>41</v>
      </c>
      <c r="P177" s="154">
        <f t="shared" si="21"/>
        <v>0</v>
      </c>
      <c r="Q177" s="154">
        <v>0</v>
      </c>
      <c r="R177" s="154">
        <f t="shared" si="22"/>
        <v>0</v>
      </c>
      <c r="S177" s="154">
        <v>0</v>
      </c>
      <c r="T177" s="155">
        <f t="shared" si="23"/>
        <v>0</v>
      </c>
      <c r="AR177" s="156" t="s">
        <v>183</v>
      </c>
      <c r="AT177" s="156" t="s">
        <v>179</v>
      </c>
      <c r="AU177" s="156" t="s">
        <v>88</v>
      </c>
      <c r="AY177" s="17" t="s">
        <v>177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7" t="s">
        <v>88</v>
      </c>
      <c r="BK177" s="157">
        <f t="shared" si="29"/>
        <v>0</v>
      </c>
      <c r="BL177" s="17" t="s">
        <v>183</v>
      </c>
      <c r="BM177" s="156" t="s">
        <v>442</v>
      </c>
    </row>
    <row r="178" spans="2:65" s="1" customFormat="1" ht="16.5" customHeight="1">
      <c r="B178" s="143"/>
      <c r="C178" s="144" t="s">
        <v>321</v>
      </c>
      <c r="D178" s="144" t="s">
        <v>179</v>
      </c>
      <c r="E178" s="145" t="s">
        <v>1785</v>
      </c>
      <c r="F178" s="146" t="s">
        <v>1786</v>
      </c>
      <c r="G178" s="147" t="s">
        <v>260</v>
      </c>
      <c r="H178" s="148">
        <v>529</v>
      </c>
      <c r="I178" s="149"/>
      <c r="J178" s="150">
        <f t="shared" si="20"/>
        <v>0</v>
      </c>
      <c r="K178" s="151"/>
      <c r="L178" s="32"/>
      <c r="M178" s="152" t="s">
        <v>1</v>
      </c>
      <c r="N178" s="153" t="s">
        <v>41</v>
      </c>
      <c r="P178" s="154">
        <f t="shared" si="21"/>
        <v>0</v>
      </c>
      <c r="Q178" s="154">
        <v>0</v>
      </c>
      <c r="R178" s="154">
        <f t="shared" si="22"/>
        <v>0</v>
      </c>
      <c r="S178" s="154">
        <v>0</v>
      </c>
      <c r="T178" s="155">
        <f t="shared" si="23"/>
        <v>0</v>
      </c>
      <c r="AR178" s="156" t="s">
        <v>183</v>
      </c>
      <c r="AT178" s="156" t="s">
        <v>179</v>
      </c>
      <c r="AU178" s="156" t="s">
        <v>88</v>
      </c>
      <c r="AY178" s="17" t="s">
        <v>177</v>
      </c>
      <c r="BE178" s="157">
        <f t="shared" si="24"/>
        <v>0</v>
      </c>
      <c r="BF178" s="157">
        <f t="shared" si="25"/>
        <v>0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7" t="s">
        <v>88</v>
      </c>
      <c r="BK178" s="157">
        <f t="shared" si="29"/>
        <v>0</v>
      </c>
      <c r="BL178" s="17" t="s">
        <v>183</v>
      </c>
      <c r="BM178" s="156" t="s">
        <v>447</v>
      </c>
    </row>
    <row r="179" spans="2:65" s="1" customFormat="1" ht="16.5" customHeight="1">
      <c r="B179" s="143"/>
      <c r="C179" s="144" t="s">
        <v>439</v>
      </c>
      <c r="D179" s="144" t="s">
        <v>179</v>
      </c>
      <c r="E179" s="145" t="s">
        <v>1672</v>
      </c>
      <c r="F179" s="146" t="s">
        <v>1673</v>
      </c>
      <c r="G179" s="147" t="s">
        <v>213</v>
      </c>
      <c r="H179" s="148">
        <v>385</v>
      </c>
      <c r="I179" s="149"/>
      <c r="J179" s="150">
        <f t="shared" si="20"/>
        <v>0</v>
      </c>
      <c r="K179" s="151"/>
      <c r="L179" s="32"/>
      <c r="M179" s="152" t="s">
        <v>1</v>
      </c>
      <c r="N179" s="153" t="s">
        <v>41</v>
      </c>
      <c r="P179" s="154">
        <f t="shared" si="21"/>
        <v>0</v>
      </c>
      <c r="Q179" s="154">
        <v>0</v>
      </c>
      <c r="R179" s="154">
        <f t="shared" si="22"/>
        <v>0</v>
      </c>
      <c r="S179" s="154">
        <v>0</v>
      </c>
      <c r="T179" s="155">
        <f t="shared" si="23"/>
        <v>0</v>
      </c>
      <c r="AR179" s="156" t="s">
        <v>183</v>
      </c>
      <c r="AT179" s="156" t="s">
        <v>179</v>
      </c>
      <c r="AU179" s="156" t="s">
        <v>88</v>
      </c>
      <c r="AY179" s="17" t="s">
        <v>177</v>
      </c>
      <c r="BE179" s="157">
        <f t="shared" si="24"/>
        <v>0</v>
      </c>
      <c r="BF179" s="157">
        <f t="shared" si="25"/>
        <v>0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7" t="s">
        <v>88</v>
      </c>
      <c r="BK179" s="157">
        <f t="shared" si="29"/>
        <v>0</v>
      </c>
      <c r="BL179" s="17" t="s">
        <v>183</v>
      </c>
      <c r="BM179" s="156" t="s">
        <v>452</v>
      </c>
    </row>
    <row r="180" spans="2:65" s="1" customFormat="1" ht="16.5" customHeight="1">
      <c r="B180" s="143"/>
      <c r="C180" s="144" t="s">
        <v>325</v>
      </c>
      <c r="D180" s="144" t="s">
        <v>179</v>
      </c>
      <c r="E180" s="145" t="s">
        <v>1674</v>
      </c>
      <c r="F180" s="146" t="s">
        <v>1675</v>
      </c>
      <c r="G180" s="147" t="s">
        <v>260</v>
      </c>
      <c r="H180" s="148">
        <v>5</v>
      </c>
      <c r="I180" s="149"/>
      <c r="J180" s="150">
        <f t="shared" si="20"/>
        <v>0</v>
      </c>
      <c r="K180" s="151"/>
      <c r="L180" s="32"/>
      <c r="M180" s="152" t="s">
        <v>1</v>
      </c>
      <c r="N180" s="153" t="s">
        <v>41</v>
      </c>
      <c r="P180" s="154">
        <f t="shared" si="21"/>
        <v>0</v>
      </c>
      <c r="Q180" s="154">
        <v>0</v>
      </c>
      <c r="R180" s="154">
        <f t="shared" si="22"/>
        <v>0</v>
      </c>
      <c r="S180" s="154">
        <v>0</v>
      </c>
      <c r="T180" s="155">
        <f t="shared" si="23"/>
        <v>0</v>
      </c>
      <c r="AR180" s="156" t="s">
        <v>183</v>
      </c>
      <c r="AT180" s="156" t="s">
        <v>179</v>
      </c>
      <c r="AU180" s="156" t="s">
        <v>88</v>
      </c>
      <c r="AY180" s="17" t="s">
        <v>177</v>
      </c>
      <c r="BE180" s="157">
        <f t="shared" si="24"/>
        <v>0</v>
      </c>
      <c r="BF180" s="157">
        <f t="shared" si="25"/>
        <v>0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7" t="s">
        <v>88</v>
      </c>
      <c r="BK180" s="157">
        <f t="shared" si="29"/>
        <v>0</v>
      </c>
      <c r="BL180" s="17" t="s">
        <v>183</v>
      </c>
      <c r="BM180" s="156" t="s">
        <v>455</v>
      </c>
    </row>
    <row r="181" spans="2:65" s="11" customFormat="1" ht="22.95" customHeight="1">
      <c r="B181" s="131"/>
      <c r="D181" s="132" t="s">
        <v>74</v>
      </c>
      <c r="E181" s="141" t="s">
        <v>1787</v>
      </c>
      <c r="F181" s="141" t="s">
        <v>1788</v>
      </c>
      <c r="I181" s="134"/>
      <c r="J181" s="142">
        <f>BK181</f>
        <v>0</v>
      </c>
      <c r="L181" s="131"/>
      <c r="M181" s="136"/>
      <c r="P181" s="137">
        <f>SUM(P182:P184)</f>
        <v>0</v>
      </c>
      <c r="R181" s="137">
        <f>SUM(R182:R184)</f>
        <v>0</v>
      </c>
      <c r="T181" s="138">
        <f>SUM(T182:T184)</f>
        <v>0</v>
      </c>
      <c r="AR181" s="132" t="s">
        <v>82</v>
      </c>
      <c r="AT181" s="139" t="s">
        <v>74</v>
      </c>
      <c r="AU181" s="139" t="s">
        <v>82</v>
      </c>
      <c r="AY181" s="132" t="s">
        <v>177</v>
      </c>
      <c r="BK181" s="140">
        <f>SUM(BK182:BK184)</f>
        <v>0</v>
      </c>
    </row>
    <row r="182" spans="2:65" s="1" customFormat="1" ht="16.5" customHeight="1">
      <c r="B182" s="143"/>
      <c r="C182" s="186" t="s">
        <v>449</v>
      </c>
      <c r="D182" s="186" t="s">
        <v>444</v>
      </c>
      <c r="E182" s="187" t="s">
        <v>1789</v>
      </c>
      <c r="F182" s="188" t="s">
        <v>1790</v>
      </c>
      <c r="G182" s="189" t="s">
        <v>260</v>
      </c>
      <c r="H182" s="190">
        <v>1</v>
      </c>
      <c r="I182" s="191"/>
      <c r="J182" s="192">
        <f>ROUND(I182*H182,2)</f>
        <v>0</v>
      </c>
      <c r="K182" s="193"/>
      <c r="L182" s="194"/>
      <c r="M182" s="195" t="s">
        <v>1</v>
      </c>
      <c r="N182" s="196" t="s">
        <v>41</v>
      </c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AR182" s="156" t="s">
        <v>206</v>
      </c>
      <c r="AT182" s="156" t="s">
        <v>444</v>
      </c>
      <c r="AU182" s="156" t="s">
        <v>88</v>
      </c>
      <c r="AY182" s="17" t="s">
        <v>177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88</v>
      </c>
      <c r="BK182" s="157">
        <f>ROUND(I182*H182,2)</f>
        <v>0</v>
      </c>
      <c r="BL182" s="17" t="s">
        <v>183</v>
      </c>
      <c r="BM182" s="156" t="s">
        <v>459</v>
      </c>
    </row>
    <row r="183" spans="2:65" s="1" customFormat="1" ht="16.5" customHeight="1">
      <c r="B183" s="143"/>
      <c r="C183" s="186" t="s">
        <v>328</v>
      </c>
      <c r="D183" s="186" t="s">
        <v>444</v>
      </c>
      <c r="E183" s="187" t="s">
        <v>1791</v>
      </c>
      <c r="F183" s="188" t="s">
        <v>1792</v>
      </c>
      <c r="G183" s="189" t="s">
        <v>260</v>
      </c>
      <c r="H183" s="190">
        <v>1</v>
      </c>
      <c r="I183" s="191"/>
      <c r="J183" s="192">
        <f>ROUND(I183*H183,2)</f>
        <v>0</v>
      </c>
      <c r="K183" s="193"/>
      <c r="L183" s="194"/>
      <c r="M183" s="195" t="s">
        <v>1</v>
      </c>
      <c r="N183" s="196" t="s">
        <v>41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206</v>
      </c>
      <c r="AT183" s="156" t="s">
        <v>444</v>
      </c>
      <c r="AU183" s="156" t="s">
        <v>88</v>
      </c>
      <c r="AY183" s="17" t="s">
        <v>177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88</v>
      </c>
      <c r="BK183" s="157">
        <f>ROUND(I183*H183,2)</f>
        <v>0</v>
      </c>
      <c r="BL183" s="17" t="s">
        <v>183</v>
      </c>
      <c r="BM183" s="156" t="s">
        <v>462</v>
      </c>
    </row>
    <row r="184" spans="2:65" s="1" customFormat="1" ht="16.5" customHeight="1">
      <c r="B184" s="143"/>
      <c r="C184" s="144" t="s">
        <v>456</v>
      </c>
      <c r="D184" s="144" t="s">
        <v>179</v>
      </c>
      <c r="E184" s="145" t="s">
        <v>1793</v>
      </c>
      <c r="F184" s="146" t="s">
        <v>1794</v>
      </c>
      <c r="G184" s="147" t="s">
        <v>260</v>
      </c>
      <c r="H184" s="148">
        <v>1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41</v>
      </c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AR184" s="156" t="s">
        <v>183</v>
      </c>
      <c r="AT184" s="156" t="s">
        <v>179</v>
      </c>
      <c r="AU184" s="156" t="s">
        <v>88</v>
      </c>
      <c r="AY184" s="17" t="s">
        <v>177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88</v>
      </c>
      <c r="BK184" s="157">
        <f>ROUND(I184*H184,2)</f>
        <v>0</v>
      </c>
      <c r="BL184" s="17" t="s">
        <v>183</v>
      </c>
      <c r="BM184" s="156" t="s">
        <v>466</v>
      </c>
    </row>
    <row r="185" spans="2:65" s="11" customFormat="1" ht="25.95" customHeight="1">
      <c r="B185" s="131"/>
      <c r="D185" s="132" t="s">
        <v>74</v>
      </c>
      <c r="E185" s="133" t="s">
        <v>1679</v>
      </c>
      <c r="F185" s="133" t="s">
        <v>1680</v>
      </c>
      <c r="I185" s="134"/>
      <c r="J185" s="135">
        <f>BK185</f>
        <v>0</v>
      </c>
      <c r="L185" s="131"/>
      <c r="M185" s="136"/>
      <c r="P185" s="137">
        <f>SUM(P186:P187)</f>
        <v>0</v>
      </c>
      <c r="R185" s="137">
        <f>SUM(R186:R187)</f>
        <v>0</v>
      </c>
      <c r="T185" s="138">
        <f>SUM(T186:T187)</f>
        <v>0</v>
      </c>
      <c r="AR185" s="132" t="s">
        <v>183</v>
      </c>
      <c r="AT185" s="139" t="s">
        <v>74</v>
      </c>
      <c r="AU185" s="139" t="s">
        <v>75</v>
      </c>
      <c r="AY185" s="132" t="s">
        <v>177</v>
      </c>
      <c r="BK185" s="140">
        <f>SUM(BK186:BK187)</f>
        <v>0</v>
      </c>
    </row>
    <row r="186" spans="2:65" s="1" customFormat="1" ht="16.5" customHeight="1">
      <c r="B186" s="143"/>
      <c r="C186" s="186" t="s">
        <v>333</v>
      </c>
      <c r="D186" s="186" t="s">
        <v>444</v>
      </c>
      <c r="E186" s="187" t="s">
        <v>1681</v>
      </c>
      <c r="F186" s="188" t="s">
        <v>1682</v>
      </c>
      <c r="G186" s="189" t="s">
        <v>260</v>
      </c>
      <c r="H186" s="190">
        <v>1</v>
      </c>
      <c r="I186" s="191"/>
      <c r="J186" s="192">
        <f>ROUND(I186*H186,2)</f>
        <v>0</v>
      </c>
      <c r="K186" s="193"/>
      <c r="L186" s="194"/>
      <c r="M186" s="195" t="s">
        <v>1</v>
      </c>
      <c r="N186" s="196" t="s">
        <v>41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1611</v>
      </c>
      <c r="AT186" s="156" t="s">
        <v>444</v>
      </c>
      <c r="AU186" s="156" t="s">
        <v>82</v>
      </c>
      <c r="AY186" s="17" t="s">
        <v>177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88</v>
      </c>
      <c r="BK186" s="157">
        <f>ROUND(I186*H186,2)</f>
        <v>0</v>
      </c>
      <c r="BL186" s="17" t="s">
        <v>1611</v>
      </c>
      <c r="BM186" s="156" t="s">
        <v>471</v>
      </c>
    </row>
    <row r="187" spans="2:65" s="1" customFormat="1" ht="21.75" customHeight="1">
      <c r="B187" s="143"/>
      <c r="C187" s="186" t="s">
        <v>463</v>
      </c>
      <c r="D187" s="186" t="s">
        <v>444</v>
      </c>
      <c r="E187" s="187" t="s">
        <v>1683</v>
      </c>
      <c r="F187" s="188" t="s">
        <v>1684</v>
      </c>
      <c r="G187" s="189" t="s">
        <v>260</v>
      </c>
      <c r="H187" s="190">
        <v>1</v>
      </c>
      <c r="I187" s="191"/>
      <c r="J187" s="192">
        <f>ROUND(I187*H187,2)</f>
        <v>0</v>
      </c>
      <c r="K187" s="193"/>
      <c r="L187" s="194"/>
      <c r="M187" s="202" t="s">
        <v>1</v>
      </c>
      <c r="N187" s="203" t="s">
        <v>41</v>
      </c>
      <c r="O187" s="199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AR187" s="156" t="s">
        <v>1611</v>
      </c>
      <c r="AT187" s="156" t="s">
        <v>444</v>
      </c>
      <c r="AU187" s="156" t="s">
        <v>82</v>
      </c>
      <c r="AY187" s="17" t="s">
        <v>177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88</v>
      </c>
      <c r="BK187" s="157">
        <f>ROUND(I187*H187,2)</f>
        <v>0</v>
      </c>
      <c r="BL187" s="17" t="s">
        <v>1611</v>
      </c>
      <c r="BM187" s="156" t="s">
        <v>475</v>
      </c>
    </row>
    <row r="188" spans="2:65" s="1" customFormat="1" ht="6.9" customHeight="1"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32"/>
    </row>
  </sheetData>
  <autoFilter ref="C125:K187" xr:uid="{00000000-0009-0000-0000-000004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98"/>
  <sheetViews>
    <sheetView showGridLines="0" topLeftCell="A289" workbookViewId="0">
      <selection activeCell="A293" sqref="A293:XFD29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1795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ROUND(J133,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ROUND((SUM(BE133:BE297)),  2)</f>
        <v>0</v>
      </c>
      <c r="G35" s="100"/>
      <c r="H35" s="100"/>
      <c r="I35" s="101">
        <v>0.2</v>
      </c>
      <c r="J35" s="99">
        <f>ROUND(((SUM(BE133:BE297))*I35),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ROUND((SUM(BF133:BF297)),  2)</f>
        <v>0</v>
      </c>
      <c r="G36" s="100"/>
      <c r="H36" s="100"/>
      <c r="I36" s="101">
        <v>0.2</v>
      </c>
      <c r="J36" s="99">
        <f>ROUND(((SUM(BF133:BF297))*I36),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ROUND((SUM(BG133:BG297)),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ROUND((SUM(BH133:BH297)),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ROUND((SUM(BI133:BI297)),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 xml:space="preserve">SO 01.EL - Elektromontáže 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J133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1796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47" s="9" customFormat="1" ht="19.95" customHeight="1">
      <c r="B100" s="118"/>
      <c r="D100" s="119" t="s">
        <v>1797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2:47" s="289" customFormat="1" ht="19.95" customHeight="1">
      <c r="B101" s="288"/>
      <c r="D101" s="290" t="s">
        <v>4530</v>
      </c>
      <c r="E101" s="291"/>
      <c r="F101" s="291"/>
      <c r="G101" s="291"/>
      <c r="H101" s="291"/>
      <c r="I101" s="291"/>
      <c r="J101" s="292">
        <f>J207</f>
        <v>0</v>
      </c>
      <c r="L101" s="288"/>
    </row>
    <row r="102" spans="2:47" s="9" customFormat="1" ht="19.95" customHeight="1">
      <c r="B102" s="118"/>
      <c r="D102" s="119" t="s">
        <v>1798</v>
      </c>
      <c r="E102" s="120"/>
      <c r="F102" s="120"/>
      <c r="G102" s="120"/>
      <c r="H102" s="120"/>
      <c r="I102" s="120"/>
      <c r="J102" s="121">
        <f>J217</f>
        <v>0</v>
      </c>
      <c r="L102" s="118"/>
    </row>
    <row r="103" spans="2:47" s="9" customFormat="1" ht="19.95" customHeight="1">
      <c r="B103" s="118"/>
      <c r="D103" s="119" t="s">
        <v>1799</v>
      </c>
      <c r="E103" s="120"/>
      <c r="F103" s="120"/>
      <c r="G103" s="120"/>
      <c r="H103" s="120"/>
      <c r="I103" s="120"/>
      <c r="J103" s="121">
        <f>J228</f>
        <v>0</v>
      </c>
      <c r="L103" s="118"/>
    </row>
    <row r="104" spans="2:47" s="9" customFormat="1" ht="19.95" customHeight="1">
      <c r="B104" s="118"/>
      <c r="D104" s="119" t="s">
        <v>1800</v>
      </c>
      <c r="E104" s="120"/>
      <c r="F104" s="120"/>
      <c r="G104" s="120"/>
      <c r="H104" s="120"/>
      <c r="I104" s="120"/>
      <c r="J104" s="121">
        <f>J234</f>
        <v>0</v>
      </c>
      <c r="L104" s="118"/>
    </row>
    <row r="105" spans="2:47" s="9" customFormat="1" ht="19.95" customHeight="1">
      <c r="B105" s="118"/>
      <c r="D105" s="119" t="s">
        <v>1801</v>
      </c>
      <c r="E105" s="120"/>
      <c r="F105" s="120"/>
      <c r="G105" s="120"/>
      <c r="H105" s="120"/>
      <c r="I105" s="120"/>
      <c r="J105" s="121">
        <f>J250</f>
        <v>0</v>
      </c>
      <c r="L105" s="118"/>
    </row>
    <row r="106" spans="2:47" s="9" customFormat="1" ht="19.95" customHeight="1">
      <c r="B106" s="118"/>
      <c r="D106" s="119" t="s">
        <v>1802</v>
      </c>
      <c r="E106" s="120"/>
      <c r="F106" s="120"/>
      <c r="G106" s="120"/>
      <c r="H106" s="120"/>
      <c r="I106" s="120"/>
      <c r="J106" s="121">
        <f>J255</f>
        <v>0</v>
      </c>
      <c r="L106" s="118"/>
    </row>
    <row r="107" spans="2:47" s="9" customFormat="1" ht="19.95" customHeight="1">
      <c r="B107" s="118"/>
      <c r="D107" s="119" t="s">
        <v>1803</v>
      </c>
      <c r="E107" s="120"/>
      <c r="F107" s="120"/>
      <c r="G107" s="120"/>
      <c r="H107" s="120"/>
      <c r="I107" s="120"/>
      <c r="J107" s="121">
        <f>J259</f>
        <v>0</v>
      </c>
      <c r="L107" s="118"/>
    </row>
    <row r="108" spans="2:47" s="9" customFormat="1" ht="19.95" customHeight="1">
      <c r="B108" s="118"/>
      <c r="D108" s="119" t="s">
        <v>1804</v>
      </c>
      <c r="E108" s="120"/>
      <c r="F108" s="120"/>
      <c r="G108" s="120"/>
      <c r="H108" s="120"/>
      <c r="I108" s="120"/>
      <c r="J108" s="121">
        <f>J274</f>
        <v>0</v>
      </c>
      <c r="L108" s="118"/>
    </row>
    <row r="109" spans="2:47" s="9" customFormat="1" ht="19.95" customHeight="1">
      <c r="B109" s="118"/>
      <c r="D109" s="119" t="s">
        <v>1805</v>
      </c>
      <c r="E109" s="120"/>
      <c r="F109" s="120"/>
      <c r="G109" s="120"/>
      <c r="H109" s="120"/>
      <c r="I109" s="120"/>
      <c r="J109" s="121">
        <f>J278</f>
        <v>0</v>
      </c>
      <c r="L109" s="118"/>
    </row>
    <row r="110" spans="2:47" s="9" customFormat="1" ht="19.95" customHeight="1">
      <c r="B110" s="118"/>
      <c r="D110" s="119" t="s">
        <v>1806</v>
      </c>
      <c r="E110" s="120"/>
      <c r="F110" s="120"/>
      <c r="G110" s="120"/>
      <c r="H110" s="120"/>
      <c r="I110" s="120"/>
      <c r="J110" s="121">
        <f>J289</f>
        <v>0</v>
      </c>
      <c r="L110" s="118"/>
    </row>
    <row r="111" spans="2:47" s="9" customFormat="1" ht="19.95" customHeight="1">
      <c r="B111" s="118"/>
      <c r="D111" s="119" t="s">
        <v>1807</v>
      </c>
      <c r="E111" s="120"/>
      <c r="F111" s="120"/>
      <c r="G111" s="120"/>
      <c r="H111" s="120"/>
      <c r="I111" s="120"/>
      <c r="J111" s="121">
        <f>J295</f>
        <v>0</v>
      </c>
      <c r="L111" s="118"/>
    </row>
    <row r="112" spans="2:47" s="1" customFormat="1" ht="21.75" customHeight="1">
      <c r="B112" s="32"/>
      <c r="L112" s="32"/>
    </row>
    <row r="113" spans="2:12" s="1" customFormat="1" ht="6.9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163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26.25" customHeight="1">
      <c r="B121" s="32"/>
      <c r="E121" s="259" t="str">
        <f>E7</f>
        <v>Rekonštrukcia Spišského hradu, Románsky palác a Západné paláce II.etapa</v>
      </c>
      <c r="F121" s="260"/>
      <c r="G121" s="260"/>
      <c r="H121" s="260"/>
      <c r="L121" s="32"/>
    </row>
    <row r="122" spans="2:12" ht="12" customHeight="1">
      <c r="B122" s="20"/>
      <c r="C122" s="27" t="s">
        <v>135</v>
      </c>
      <c r="L122" s="20"/>
    </row>
    <row r="123" spans="2:12" s="1" customFormat="1" ht="16.5" customHeight="1">
      <c r="B123" s="32"/>
      <c r="E123" s="259" t="s">
        <v>136</v>
      </c>
      <c r="F123" s="258"/>
      <c r="G123" s="258"/>
      <c r="H123" s="258"/>
      <c r="L123" s="32"/>
    </row>
    <row r="124" spans="2:12" s="1" customFormat="1" ht="12" customHeight="1">
      <c r="B124" s="32"/>
      <c r="C124" s="27" t="s">
        <v>137</v>
      </c>
      <c r="L124" s="32"/>
    </row>
    <row r="125" spans="2:12" s="1" customFormat="1" ht="16.5" customHeight="1">
      <c r="B125" s="32"/>
      <c r="E125" s="256" t="str">
        <f>E11</f>
        <v xml:space="preserve">SO 01.EL - Elektromontáže </v>
      </c>
      <c r="F125" s="258"/>
      <c r="G125" s="258"/>
      <c r="H125" s="258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F14</f>
        <v xml:space="preserve"> </v>
      </c>
      <c r="I127" s="27" t="s">
        <v>21</v>
      </c>
      <c r="J127" s="55" t="str">
        <f>IF(J14="","",J14)</f>
        <v>8. 11. 2022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23</v>
      </c>
      <c r="F129" s="25" t="str">
        <f>E17</f>
        <v>Slovenské národné múzeum Bratislava</v>
      </c>
      <c r="I129" s="27" t="s">
        <v>29</v>
      </c>
      <c r="J129" s="30" t="str">
        <f>E23</f>
        <v>Štúdio J  J s.r.o. Levoča</v>
      </c>
      <c r="L129" s="32"/>
    </row>
    <row r="130" spans="2:65" s="1" customFormat="1" ht="25.65" customHeight="1">
      <c r="B130" s="32"/>
      <c r="C130" s="27" t="s">
        <v>27</v>
      </c>
      <c r="F130" s="25" t="str">
        <f>IF(E20="","",E20)</f>
        <v>Vyplň údaj</v>
      </c>
      <c r="I130" s="27" t="s">
        <v>32</v>
      </c>
      <c r="J130" s="30" t="str">
        <f>E26</f>
        <v>Anna Hricová, Ing. Janka Pokryvková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22"/>
      <c r="C132" s="123" t="s">
        <v>164</v>
      </c>
      <c r="D132" s="124" t="s">
        <v>60</v>
      </c>
      <c r="E132" s="124" t="s">
        <v>56</v>
      </c>
      <c r="F132" s="124" t="s">
        <v>57</v>
      </c>
      <c r="G132" s="124" t="s">
        <v>165</v>
      </c>
      <c r="H132" s="124" t="s">
        <v>166</v>
      </c>
      <c r="I132" s="124" t="s">
        <v>167</v>
      </c>
      <c r="J132" s="125" t="s">
        <v>141</v>
      </c>
      <c r="K132" s="126" t="s">
        <v>168</v>
      </c>
      <c r="L132" s="122"/>
      <c r="M132" s="61" t="s">
        <v>1</v>
      </c>
      <c r="N132" s="62" t="s">
        <v>39</v>
      </c>
      <c r="O132" s="62" t="s">
        <v>169</v>
      </c>
      <c r="P132" s="62" t="s">
        <v>170</v>
      </c>
      <c r="Q132" s="62" t="s">
        <v>171</v>
      </c>
      <c r="R132" s="62" t="s">
        <v>172</v>
      </c>
      <c r="S132" s="62" t="s">
        <v>173</v>
      </c>
      <c r="T132" s="63" t="s">
        <v>174</v>
      </c>
    </row>
    <row r="133" spans="2:65" s="1" customFormat="1" ht="22.95" customHeight="1">
      <c r="B133" s="32"/>
      <c r="C133" s="66" t="s">
        <v>142</v>
      </c>
      <c r="J133" s="127">
        <f>BK133</f>
        <v>0</v>
      </c>
      <c r="L133" s="32"/>
      <c r="M133" s="64"/>
      <c r="N133" s="56"/>
      <c r="O133" s="56"/>
      <c r="P133" s="128">
        <f>P134</f>
        <v>0</v>
      </c>
      <c r="Q133" s="56"/>
      <c r="R133" s="128">
        <f>R134</f>
        <v>0</v>
      </c>
      <c r="S133" s="56"/>
      <c r="T133" s="129">
        <f>T134</f>
        <v>0</v>
      </c>
      <c r="AT133" s="17" t="s">
        <v>74</v>
      </c>
      <c r="AU133" s="17" t="s">
        <v>143</v>
      </c>
      <c r="BK133" s="130">
        <f>BK134</f>
        <v>0</v>
      </c>
    </row>
    <row r="134" spans="2:65" s="11" customFormat="1" ht="25.95" customHeight="1">
      <c r="B134" s="131"/>
      <c r="D134" s="132" t="s">
        <v>74</v>
      </c>
      <c r="E134" s="133" t="s">
        <v>1808</v>
      </c>
      <c r="F134" s="133" t="s">
        <v>1809</v>
      </c>
      <c r="I134" s="134"/>
      <c r="J134" s="135">
        <f>BK134</f>
        <v>0</v>
      </c>
      <c r="L134" s="131"/>
      <c r="M134" s="136"/>
      <c r="P134" s="137">
        <f>P135+P207+P217+P228+P234+P250+P255+P259+P274+P278+P289+P295</f>
        <v>0</v>
      </c>
      <c r="R134" s="137">
        <f>R135+R207+R217+R228+R234+R250+R255+R259+R274+R278+R289+R295</f>
        <v>0</v>
      </c>
      <c r="T134" s="138">
        <f>T135+T207+T217+T228+T234+T250+T255+T259+T274+T278+T289+T295</f>
        <v>0</v>
      </c>
      <c r="AR134" s="132" t="s">
        <v>82</v>
      </c>
      <c r="AT134" s="139" t="s">
        <v>74</v>
      </c>
      <c r="AU134" s="139" t="s">
        <v>75</v>
      </c>
      <c r="AY134" s="132" t="s">
        <v>177</v>
      </c>
      <c r="BK134" s="140">
        <f>BK135+BK207+BK217+BK228+BK234+BK250+BK255+BK259+BK274+BK278+BK289+BK295</f>
        <v>0</v>
      </c>
    </row>
    <row r="135" spans="2:65" s="11" customFormat="1" ht="22.95" customHeight="1">
      <c r="B135" s="131"/>
      <c r="D135" s="132" t="s">
        <v>74</v>
      </c>
      <c r="E135" s="141" t="s">
        <v>1810</v>
      </c>
      <c r="F135" s="141" t="s">
        <v>1811</v>
      </c>
      <c r="I135" s="134"/>
      <c r="J135" s="142">
        <f>BK135</f>
        <v>0</v>
      </c>
      <c r="L135" s="131"/>
      <c r="M135" s="136"/>
      <c r="P135" s="137">
        <f>SUM(P136:P206)</f>
        <v>0</v>
      </c>
      <c r="R135" s="137">
        <f>SUM(R136:R206)</f>
        <v>0</v>
      </c>
      <c r="T135" s="138">
        <f>SUM(T136:T206)</f>
        <v>0</v>
      </c>
      <c r="AR135" s="132" t="s">
        <v>82</v>
      </c>
      <c r="AT135" s="139" t="s">
        <v>74</v>
      </c>
      <c r="AU135" s="139" t="s">
        <v>82</v>
      </c>
      <c r="AY135" s="132" t="s">
        <v>177</v>
      </c>
      <c r="BK135" s="140">
        <f>SUM(BK136:BK206)</f>
        <v>0</v>
      </c>
    </row>
    <row r="136" spans="2:65" s="1" customFormat="1" ht="21.75" customHeight="1">
      <c r="B136" s="143"/>
      <c r="C136" s="144" t="s">
        <v>82</v>
      </c>
      <c r="D136" s="144" t="s">
        <v>179</v>
      </c>
      <c r="E136" s="145" t="s">
        <v>1812</v>
      </c>
      <c r="F136" s="146" t="s">
        <v>1813</v>
      </c>
      <c r="G136" s="147" t="s">
        <v>213</v>
      </c>
      <c r="H136" s="148">
        <v>1</v>
      </c>
      <c r="I136" s="149"/>
      <c r="J136" s="150">
        <f t="shared" ref="J136:J167" si="0">ROUND(I136*H136,2)</f>
        <v>0</v>
      </c>
      <c r="K136" s="151"/>
      <c r="L136" s="32"/>
      <c r="M136" s="152" t="s">
        <v>1</v>
      </c>
      <c r="N136" s="153" t="s">
        <v>41</v>
      </c>
      <c r="P136" s="154">
        <f t="shared" ref="P136:P167" si="1">O136*H136</f>
        <v>0</v>
      </c>
      <c r="Q136" s="154">
        <v>0</v>
      </c>
      <c r="R136" s="154">
        <f t="shared" ref="R136:R167" si="2">Q136*H136</f>
        <v>0</v>
      </c>
      <c r="S136" s="154">
        <v>0</v>
      </c>
      <c r="T136" s="155">
        <f t="shared" ref="T136:T167" si="3">S136*H136</f>
        <v>0</v>
      </c>
      <c r="AR136" s="156" t="s">
        <v>183</v>
      </c>
      <c r="AT136" s="156" t="s">
        <v>179</v>
      </c>
      <c r="AU136" s="156" t="s">
        <v>88</v>
      </c>
      <c r="AY136" s="17" t="s">
        <v>177</v>
      </c>
      <c r="BE136" s="157">
        <f t="shared" ref="BE136:BE167" si="4">IF(N136="základná",J136,0)</f>
        <v>0</v>
      </c>
      <c r="BF136" s="157">
        <f t="shared" ref="BF136:BF167" si="5">IF(N136="znížená",J136,0)</f>
        <v>0</v>
      </c>
      <c r="BG136" s="157">
        <f t="shared" ref="BG136:BG167" si="6">IF(N136="zákl. prenesená",J136,0)</f>
        <v>0</v>
      </c>
      <c r="BH136" s="157">
        <f t="shared" ref="BH136:BH167" si="7">IF(N136="zníž. prenesená",J136,0)</f>
        <v>0</v>
      </c>
      <c r="BI136" s="157">
        <f t="shared" ref="BI136:BI167" si="8">IF(N136="nulová",J136,0)</f>
        <v>0</v>
      </c>
      <c r="BJ136" s="17" t="s">
        <v>88</v>
      </c>
      <c r="BK136" s="157">
        <f t="shared" ref="BK136:BK167" si="9">ROUND(I136*H136,2)</f>
        <v>0</v>
      </c>
      <c r="BL136" s="17" t="s">
        <v>183</v>
      </c>
      <c r="BM136" s="156" t="s">
        <v>88</v>
      </c>
    </row>
    <row r="137" spans="2:65" s="1" customFormat="1" ht="24.15" customHeight="1">
      <c r="B137" s="143"/>
      <c r="C137" s="144" t="s">
        <v>88</v>
      </c>
      <c r="D137" s="144" t="s">
        <v>179</v>
      </c>
      <c r="E137" s="145" t="s">
        <v>1814</v>
      </c>
      <c r="F137" s="146" t="s">
        <v>1815</v>
      </c>
      <c r="G137" s="147" t="s">
        <v>260</v>
      </c>
      <c r="H137" s="148">
        <v>1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183</v>
      </c>
      <c r="AT137" s="156" t="s">
        <v>179</v>
      </c>
      <c r="AU137" s="156" t="s">
        <v>88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183</v>
      </c>
    </row>
    <row r="138" spans="2:65" s="1" customFormat="1" ht="24.15" customHeight="1">
      <c r="B138" s="143"/>
      <c r="C138" s="144" t="s">
        <v>191</v>
      </c>
      <c r="D138" s="144" t="s">
        <v>179</v>
      </c>
      <c r="E138" s="145" t="s">
        <v>1816</v>
      </c>
      <c r="F138" s="146" t="s">
        <v>1817</v>
      </c>
      <c r="G138" s="147" t="s">
        <v>213</v>
      </c>
      <c r="H138" s="148">
        <v>26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183</v>
      </c>
      <c r="AT138" s="156" t="s">
        <v>179</v>
      </c>
      <c r="AU138" s="156" t="s">
        <v>88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196</v>
      </c>
    </row>
    <row r="139" spans="2:65" s="1" customFormat="1" ht="16.5" customHeight="1">
      <c r="B139" s="143"/>
      <c r="C139" s="186" t="s">
        <v>183</v>
      </c>
      <c r="D139" s="186" t="s">
        <v>444</v>
      </c>
      <c r="E139" s="187" t="s">
        <v>1818</v>
      </c>
      <c r="F139" s="188" t="s">
        <v>1819</v>
      </c>
      <c r="G139" s="189" t="s">
        <v>213</v>
      </c>
      <c r="H139" s="190">
        <v>26</v>
      </c>
      <c r="I139" s="191"/>
      <c r="J139" s="192">
        <f t="shared" si="0"/>
        <v>0</v>
      </c>
      <c r="K139" s="193"/>
      <c r="L139" s="194"/>
      <c r="M139" s="195" t="s">
        <v>1</v>
      </c>
      <c r="N139" s="196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206</v>
      </c>
      <c r="AT139" s="156" t="s">
        <v>444</v>
      </c>
      <c r="AU139" s="156" t="s">
        <v>88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206</v>
      </c>
    </row>
    <row r="140" spans="2:65" s="1" customFormat="1" ht="16.5" customHeight="1">
      <c r="B140" s="143"/>
      <c r="C140" s="144" t="s">
        <v>198</v>
      </c>
      <c r="D140" s="144" t="s">
        <v>179</v>
      </c>
      <c r="E140" s="145" t="s">
        <v>1820</v>
      </c>
      <c r="F140" s="146" t="s">
        <v>1821</v>
      </c>
      <c r="G140" s="147" t="s">
        <v>260</v>
      </c>
      <c r="H140" s="148">
        <v>1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183</v>
      </c>
      <c r="AT140" s="156" t="s">
        <v>179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214</v>
      </c>
    </row>
    <row r="141" spans="2:65" s="1" customFormat="1" ht="21.75" customHeight="1">
      <c r="B141" s="143"/>
      <c r="C141" s="186" t="s">
        <v>196</v>
      </c>
      <c r="D141" s="186" t="s">
        <v>444</v>
      </c>
      <c r="E141" s="187" t="s">
        <v>1822</v>
      </c>
      <c r="F141" s="188" t="s">
        <v>1823</v>
      </c>
      <c r="G141" s="189" t="s">
        <v>260</v>
      </c>
      <c r="H141" s="190">
        <v>1</v>
      </c>
      <c r="I141" s="191"/>
      <c r="J141" s="192">
        <f t="shared" si="0"/>
        <v>0</v>
      </c>
      <c r="K141" s="193"/>
      <c r="L141" s="194"/>
      <c r="M141" s="195" t="s">
        <v>1</v>
      </c>
      <c r="N141" s="196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206</v>
      </c>
      <c r="AT141" s="156" t="s">
        <v>444</v>
      </c>
      <c r="AU141" s="156" t="s">
        <v>88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220</v>
      </c>
    </row>
    <row r="142" spans="2:65" s="1" customFormat="1" ht="33" customHeight="1">
      <c r="B142" s="143"/>
      <c r="C142" s="144" t="s">
        <v>210</v>
      </c>
      <c r="D142" s="144" t="s">
        <v>179</v>
      </c>
      <c r="E142" s="145" t="s">
        <v>1824</v>
      </c>
      <c r="F142" s="146" t="s">
        <v>1825</v>
      </c>
      <c r="G142" s="147" t="s">
        <v>260</v>
      </c>
      <c r="H142" s="148">
        <v>2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183</v>
      </c>
      <c r="AT142" s="156" t="s">
        <v>179</v>
      </c>
      <c r="AU142" s="156" t="s">
        <v>88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225</v>
      </c>
    </row>
    <row r="143" spans="2:65" s="1" customFormat="1" ht="24.15" customHeight="1">
      <c r="B143" s="143"/>
      <c r="C143" s="144" t="s">
        <v>206</v>
      </c>
      <c r="D143" s="144" t="s">
        <v>179</v>
      </c>
      <c r="E143" s="145" t="s">
        <v>1826</v>
      </c>
      <c r="F143" s="146" t="s">
        <v>1827</v>
      </c>
      <c r="G143" s="147" t="s">
        <v>213</v>
      </c>
      <c r="H143" s="148">
        <v>65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183</v>
      </c>
      <c r="AT143" s="156" t="s">
        <v>179</v>
      </c>
      <c r="AU143" s="156" t="s">
        <v>88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229</v>
      </c>
    </row>
    <row r="144" spans="2:65" s="1" customFormat="1" ht="24.15" customHeight="1">
      <c r="B144" s="143"/>
      <c r="C144" s="144" t="s">
        <v>222</v>
      </c>
      <c r="D144" s="144" t="s">
        <v>179</v>
      </c>
      <c r="E144" s="145" t="s">
        <v>1828</v>
      </c>
      <c r="F144" s="146" t="s">
        <v>1829</v>
      </c>
      <c r="G144" s="147" t="s">
        <v>213</v>
      </c>
      <c r="H144" s="148">
        <v>2478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183</v>
      </c>
      <c r="AT144" s="156" t="s">
        <v>179</v>
      </c>
      <c r="AU144" s="156" t="s">
        <v>88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183</v>
      </c>
      <c r="BM144" s="156" t="s">
        <v>234</v>
      </c>
    </row>
    <row r="145" spans="2:65" s="1" customFormat="1" ht="16.5" customHeight="1">
      <c r="B145" s="143"/>
      <c r="C145" s="186" t="s">
        <v>214</v>
      </c>
      <c r="D145" s="186" t="s">
        <v>444</v>
      </c>
      <c r="E145" s="187" t="s">
        <v>1830</v>
      </c>
      <c r="F145" s="188" t="s">
        <v>1831</v>
      </c>
      <c r="G145" s="189" t="s">
        <v>213</v>
      </c>
      <c r="H145" s="190">
        <v>230</v>
      </c>
      <c r="I145" s="191"/>
      <c r="J145" s="192">
        <f t="shared" si="0"/>
        <v>0</v>
      </c>
      <c r="K145" s="193"/>
      <c r="L145" s="194"/>
      <c r="M145" s="195" t="s">
        <v>1</v>
      </c>
      <c r="N145" s="196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206</v>
      </c>
      <c r="AT145" s="156" t="s">
        <v>444</v>
      </c>
      <c r="AU145" s="156" t="s">
        <v>88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183</v>
      </c>
      <c r="BM145" s="156" t="s">
        <v>7</v>
      </c>
    </row>
    <row r="146" spans="2:65" s="1" customFormat="1" ht="16.5" customHeight="1">
      <c r="B146" s="143"/>
      <c r="C146" s="186" t="s">
        <v>231</v>
      </c>
      <c r="D146" s="186" t="s">
        <v>444</v>
      </c>
      <c r="E146" s="187" t="s">
        <v>1832</v>
      </c>
      <c r="F146" s="188" t="s">
        <v>1833</v>
      </c>
      <c r="G146" s="189" t="s">
        <v>213</v>
      </c>
      <c r="H146" s="190">
        <v>1087</v>
      </c>
      <c r="I146" s="191"/>
      <c r="J146" s="192">
        <f t="shared" si="0"/>
        <v>0</v>
      </c>
      <c r="K146" s="193"/>
      <c r="L146" s="194"/>
      <c r="M146" s="195" t="s">
        <v>1</v>
      </c>
      <c r="N146" s="196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206</v>
      </c>
      <c r="AT146" s="156" t="s">
        <v>444</v>
      </c>
      <c r="AU146" s="156" t="s">
        <v>88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183</v>
      </c>
      <c r="BM146" s="156" t="s">
        <v>243</v>
      </c>
    </row>
    <row r="147" spans="2:65" s="1" customFormat="1" ht="16.5" customHeight="1">
      <c r="B147" s="143"/>
      <c r="C147" s="186" t="s">
        <v>220</v>
      </c>
      <c r="D147" s="186" t="s">
        <v>444</v>
      </c>
      <c r="E147" s="187" t="s">
        <v>1834</v>
      </c>
      <c r="F147" s="188" t="s">
        <v>1835</v>
      </c>
      <c r="G147" s="189" t="s">
        <v>213</v>
      </c>
      <c r="H147" s="190">
        <v>811</v>
      </c>
      <c r="I147" s="191"/>
      <c r="J147" s="192">
        <f t="shared" si="0"/>
        <v>0</v>
      </c>
      <c r="K147" s="193"/>
      <c r="L147" s="194"/>
      <c r="M147" s="195" t="s">
        <v>1</v>
      </c>
      <c r="N147" s="196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206</v>
      </c>
      <c r="AT147" s="156" t="s">
        <v>444</v>
      </c>
      <c r="AU147" s="156" t="s">
        <v>88</v>
      </c>
      <c r="AY147" s="17" t="s">
        <v>177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183</v>
      </c>
      <c r="BM147" s="156" t="s">
        <v>248</v>
      </c>
    </row>
    <row r="148" spans="2:65" s="1" customFormat="1" ht="16.5" customHeight="1">
      <c r="B148" s="143"/>
      <c r="C148" s="186" t="s">
        <v>240</v>
      </c>
      <c r="D148" s="186" t="s">
        <v>444</v>
      </c>
      <c r="E148" s="187" t="s">
        <v>1836</v>
      </c>
      <c r="F148" s="188" t="s">
        <v>1837</v>
      </c>
      <c r="G148" s="189" t="s">
        <v>213</v>
      </c>
      <c r="H148" s="190">
        <v>41</v>
      </c>
      <c r="I148" s="191"/>
      <c r="J148" s="192">
        <f t="shared" si="0"/>
        <v>0</v>
      </c>
      <c r="K148" s="193"/>
      <c r="L148" s="194"/>
      <c r="M148" s="195" t="s">
        <v>1</v>
      </c>
      <c r="N148" s="196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206</v>
      </c>
      <c r="AT148" s="156" t="s">
        <v>444</v>
      </c>
      <c r="AU148" s="156" t="s">
        <v>88</v>
      </c>
      <c r="AY148" s="17" t="s">
        <v>177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183</v>
      </c>
      <c r="BM148" s="156" t="s">
        <v>252</v>
      </c>
    </row>
    <row r="149" spans="2:65" s="1" customFormat="1" ht="16.5" customHeight="1">
      <c r="B149" s="143"/>
      <c r="C149" s="186" t="s">
        <v>225</v>
      </c>
      <c r="D149" s="186" t="s">
        <v>444</v>
      </c>
      <c r="E149" s="187" t="s">
        <v>1838</v>
      </c>
      <c r="F149" s="188" t="s">
        <v>1839</v>
      </c>
      <c r="G149" s="189" t="s">
        <v>213</v>
      </c>
      <c r="H149" s="190">
        <v>152</v>
      </c>
      <c r="I149" s="191"/>
      <c r="J149" s="192">
        <f t="shared" si="0"/>
        <v>0</v>
      </c>
      <c r="K149" s="193"/>
      <c r="L149" s="194"/>
      <c r="M149" s="195" t="s">
        <v>1</v>
      </c>
      <c r="N149" s="196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206</v>
      </c>
      <c r="AT149" s="156" t="s">
        <v>444</v>
      </c>
      <c r="AU149" s="156" t="s">
        <v>88</v>
      </c>
      <c r="AY149" s="17" t="s">
        <v>177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183</v>
      </c>
      <c r="BM149" s="156" t="s">
        <v>255</v>
      </c>
    </row>
    <row r="150" spans="2:65" s="1" customFormat="1" ht="16.5" customHeight="1">
      <c r="B150" s="143"/>
      <c r="C150" s="186" t="s">
        <v>250</v>
      </c>
      <c r="D150" s="186" t="s">
        <v>444</v>
      </c>
      <c r="E150" s="187" t="s">
        <v>1840</v>
      </c>
      <c r="F150" s="188" t="s">
        <v>1841</v>
      </c>
      <c r="G150" s="189" t="s">
        <v>213</v>
      </c>
      <c r="H150" s="190">
        <v>65</v>
      </c>
      <c r="I150" s="191"/>
      <c r="J150" s="192">
        <f t="shared" si="0"/>
        <v>0</v>
      </c>
      <c r="K150" s="193"/>
      <c r="L150" s="194"/>
      <c r="M150" s="195" t="s">
        <v>1</v>
      </c>
      <c r="N150" s="196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206</v>
      </c>
      <c r="AT150" s="156" t="s">
        <v>444</v>
      </c>
      <c r="AU150" s="156" t="s">
        <v>88</v>
      </c>
      <c r="AY150" s="17" t="s">
        <v>177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183</v>
      </c>
      <c r="BM150" s="156" t="s">
        <v>261</v>
      </c>
    </row>
    <row r="151" spans="2:65" s="1" customFormat="1" ht="16.5" customHeight="1">
      <c r="B151" s="143"/>
      <c r="C151" s="186" t="s">
        <v>229</v>
      </c>
      <c r="D151" s="186" t="s">
        <v>444</v>
      </c>
      <c r="E151" s="187" t="s">
        <v>1842</v>
      </c>
      <c r="F151" s="188" t="s">
        <v>1843</v>
      </c>
      <c r="G151" s="189" t="s">
        <v>213</v>
      </c>
      <c r="H151" s="190">
        <v>92</v>
      </c>
      <c r="I151" s="191"/>
      <c r="J151" s="192">
        <f t="shared" si="0"/>
        <v>0</v>
      </c>
      <c r="K151" s="193"/>
      <c r="L151" s="194"/>
      <c r="M151" s="195" t="s">
        <v>1</v>
      </c>
      <c r="N151" s="196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206</v>
      </c>
      <c r="AT151" s="156" t="s">
        <v>444</v>
      </c>
      <c r="AU151" s="156" t="s">
        <v>88</v>
      </c>
      <c r="AY151" s="17" t="s">
        <v>177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183</v>
      </c>
      <c r="BM151" s="156" t="s">
        <v>264</v>
      </c>
    </row>
    <row r="152" spans="2:65" s="1" customFormat="1" ht="24.15" customHeight="1">
      <c r="B152" s="143"/>
      <c r="C152" s="144" t="s">
        <v>257</v>
      </c>
      <c r="D152" s="144" t="s">
        <v>179</v>
      </c>
      <c r="E152" s="145" t="s">
        <v>1844</v>
      </c>
      <c r="F152" s="146" t="s">
        <v>1845</v>
      </c>
      <c r="G152" s="147" t="s">
        <v>213</v>
      </c>
      <c r="H152" s="148">
        <v>18</v>
      </c>
      <c r="I152" s="149"/>
      <c r="J152" s="150">
        <f t="shared" si="0"/>
        <v>0</v>
      </c>
      <c r="K152" s="151"/>
      <c r="L152" s="32"/>
      <c r="M152" s="152" t="s">
        <v>1</v>
      </c>
      <c r="N152" s="153" t="s">
        <v>41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183</v>
      </c>
      <c r="AT152" s="156" t="s">
        <v>179</v>
      </c>
      <c r="AU152" s="156" t="s">
        <v>88</v>
      </c>
      <c r="AY152" s="17" t="s">
        <v>177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88</v>
      </c>
      <c r="BK152" s="157">
        <f t="shared" si="9"/>
        <v>0</v>
      </c>
      <c r="BL152" s="17" t="s">
        <v>183</v>
      </c>
      <c r="BM152" s="156" t="s">
        <v>276</v>
      </c>
    </row>
    <row r="153" spans="2:65" s="1" customFormat="1" ht="16.5" customHeight="1">
      <c r="B153" s="143"/>
      <c r="C153" s="186" t="s">
        <v>234</v>
      </c>
      <c r="D153" s="186" t="s">
        <v>444</v>
      </c>
      <c r="E153" s="187" t="s">
        <v>1846</v>
      </c>
      <c r="F153" s="188" t="s">
        <v>1847</v>
      </c>
      <c r="G153" s="189" t="s">
        <v>213</v>
      </c>
      <c r="H153" s="190">
        <v>18</v>
      </c>
      <c r="I153" s="191"/>
      <c r="J153" s="192">
        <f t="shared" si="0"/>
        <v>0</v>
      </c>
      <c r="K153" s="193"/>
      <c r="L153" s="194"/>
      <c r="M153" s="195" t="s">
        <v>1</v>
      </c>
      <c r="N153" s="196" t="s">
        <v>41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206</v>
      </c>
      <c r="AT153" s="156" t="s">
        <v>444</v>
      </c>
      <c r="AU153" s="156" t="s">
        <v>88</v>
      </c>
      <c r="AY153" s="17" t="s">
        <v>177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88</v>
      </c>
      <c r="BK153" s="157">
        <f t="shared" si="9"/>
        <v>0</v>
      </c>
      <c r="BL153" s="17" t="s">
        <v>183</v>
      </c>
      <c r="BM153" s="156" t="s">
        <v>296</v>
      </c>
    </row>
    <row r="154" spans="2:65" s="1" customFormat="1" ht="24.15" customHeight="1">
      <c r="B154" s="143"/>
      <c r="C154" s="144" t="s">
        <v>273</v>
      </c>
      <c r="D154" s="144" t="s">
        <v>179</v>
      </c>
      <c r="E154" s="145" t="s">
        <v>1848</v>
      </c>
      <c r="F154" s="146" t="s">
        <v>1849</v>
      </c>
      <c r="G154" s="147" t="s">
        <v>260</v>
      </c>
      <c r="H154" s="148">
        <v>2</v>
      </c>
      <c r="I154" s="149"/>
      <c r="J154" s="150">
        <f t="shared" si="0"/>
        <v>0</v>
      </c>
      <c r="K154" s="151"/>
      <c r="L154" s="32"/>
      <c r="M154" s="152" t="s">
        <v>1</v>
      </c>
      <c r="N154" s="153" t="s">
        <v>41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183</v>
      </c>
      <c r="AT154" s="156" t="s">
        <v>179</v>
      </c>
      <c r="AU154" s="156" t="s">
        <v>88</v>
      </c>
      <c r="AY154" s="17" t="s">
        <v>177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88</v>
      </c>
      <c r="BK154" s="157">
        <f t="shared" si="9"/>
        <v>0</v>
      </c>
      <c r="BL154" s="17" t="s">
        <v>183</v>
      </c>
      <c r="BM154" s="156" t="s">
        <v>301</v>
      </c>
    </row>
    <row r="155" spans="2:65" s="1" customFormat="1" ht="24.15" customHeight="1">
      <c r="B155" s="143"/>
      <c r="C155" s="144" t="s">
        <v>7</v>
      </c>
      <c r="D155" s="144" t="s">
        <v>179</v>
      </c>
      <c r="E155" s="145" t="s">
        <v>1850</v>
      </c>
      <c r="F155" s="146" t="s">
        <v>1851</v>
      </c>
      <c r="G155" s="147" t="s">
        <v>260</v>
      </c>
      <c r="H155" s="148">
        <v>44</v>
      </c>
      <c r="I155" s="149"/>
      <c r="J155" s="150">
        <f t="shared" si="0"/>
        <v>0</v>
      </c>
      <c r="K155" s="151"/>
      <c r="L155" s="32"/>
      <c r="M155" s="152" t="s">
        <v>1</v>
      </c>
      <c r="N155" s="153" t="s">
        <v>41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183</v>
      </c>
      <c r="AT155" s="156" t="s">
        <v>179</v>
      </c>
      <c r="AU155" s="156" t="s">
        <v>88</v>
      </c>
      <c r="AY155" s="17" t="s">
        <v>177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88</v>
      </c>
      <c r="BK155" s="157">
        <f t="shared" si="9"/>
        <v>0</v>
      </c>
      <c r="BL155" s="17" t="s">
        <v>183</v>
      </c>
      <c r="BM155" s="156" t="s">
        <v>305</v>
      </c>
    </row>
    <row r="156" spans="2:65" s="1" customFormat="1" ht="24.15" customHeight="1">
      <c r="B156" s="143"/>
      <c r="C156" s="144" t="s">
        <v>299</v>
      </c>
      <c r="D156" s="144" t="s">
        <v>179</v>
      </c>
      <c r="E156" s="145" t="s">
        <v>1852</v>
      </c>
      <c r="F156" s="146" t="s">
        <v>1853</v>
      </c>
      <c r="G156" s="147" t="s">
        <v>260</v>
      </c>
      <c r="H156" s="148">
        <v>10</v>
      </c>
      <c r="I156" s="149"/>
      <c r="J156" s="150">
        <f t="shared" si="0"/>
        <v>0</v>
      </c>
      <c r="K156" s="151"/>
      <c r="L156" s="32"/>
      <c r="M156" s="152" t="s">
        <v>1</v>
      </c>
      <c r="N156" s="153" t="s">
        <v>41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183</v>
      </c>
      <c r="AT156" s="156" t="s">
        <v>179</v>
      </c>
      <c r="AU156" s="156" t="s">
        <v>88</v>
      </c>
      <c r="AY156" s="17" t="s">
        <v>177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88</v>
      </c>
      <c r="BK156" s="157">
        <f t="shared" si="9"/>
        <v>0</v>
      </c>
      <c r="BL156" s="17" t="s">
        <v>183</v>
      </c>
      <c r="BM156" s="156" t="s">
        <v>311</v>
      </c>
    </row>
    <row r="157" spans="2:65" s="1" customFormat="1" ht="24.15" customHeight="1">
      <c r="B157" s="143"/>
      <c r="C157" s="144" t="s">
        <v>243</v>
      </c>
      <c r="D157" s="144" t="s">
        <v>179</v>
      </c>
      <c r="E157" s="145" t="s">
        <v>1854</v>
      </c>
      <c r="F157" s="146" t="s">
        <v>1855</v>
      </c>
      <c r="G157" s="147" t="s">
        <v>213</v>
      </c>
      <c r="H157" s="148">
        <v>23</v>
      </c>
      <c r="I157" s="149"/>
      <c r="J157" s="150">
        <f t="shared" si="0"/>
        <v>0</v>
      </c>
      <c r="K157" s="151"/>
      <c r="L157" s="32"/>
      <c r="M157" s="152" t="s">
        <v>1</v>
      </c>
      <c r="N157" s="153" t="s">
        <v>41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183</v>
      </c>
      <c r="AT157" s="156" t="s">
        <v>179</v>
      </c>
      <c r="AU157" s="156" t="s">
        <v>88</v>
      </c>
      <c r="AY157" s="17" t="s">
        <v>177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88</v>
      </c>
      <c r="BK157" s="157">
        <f t="shared" si="9"/>
        <v>0</v>
      </c>
      <c r="BL157" s="17" t="s">
        <v>183</v>
      </c>
      <c r="BM157" s="156" t="s">
        <v>314</v>
      </c>
    </row>
    <row r="158" spans="2:65" s="1" customFormat="1" ht="37.950000000000003" customHeight="1">
      <c r="B158" s="143"/>
      <c r="C158" s="186" t="s">
        <v>308</v>
      </c>
      <c r="D158" s="186" t="s">
        <v>444</v>
      </c>
      <c r="E158" s="187" t="s">
        <v>1856</v>
      </c>
      <c r="F158" s="188" t="s">
        <v>1857</v>
      </c>
      <c r="G158" s="189" t="s">
        <v>213</v>
      </c>
      <c r="H158" s="190">
        <v>6</v>
      </c>
      <c r="I158" s="191"/>
      <c r="J158" s="192">
        <f t="shared" si="0"/>
        <v>0</v>
      </c>
      <c r="K158" s="193"/>
      <c r="L158" s="194"/>
      <c r="M158" s="195" t="s">
        <v>1</v>
      </c>
      <c r="N158" s="196" t="s">
        <v>41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206</v>
      </c>
      <c r="AT158" s="156" t="s">
        <v>444</v>
      </c>
      <c r="AU158" s="156" t="s">
        <v>88</v>
      </c>
      <c r="AY158" s="17" t="s">
        <v>177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88</v>
      </c>
      <c r="BK158" s="157">
        <f t="shared" si="9"/>
        <v>0</v>
      </c>
      <c r="BL158" s="17" t="s">
        <v>183</v>
      </c>
      <c r="BM158" s="156" t="s">
        <v>318</v>
      </c>
    </row>
    <row r="159" spans="2:65" s="1" customFormat="1" ht="37.950000000000003" customHeight="1">
      <c r="B159" s="143"/>
      <c r="C159" s="186" t="s">
        <v>248</v>
      </c>
      <c r="D159" s="186" t="s">
        <v>444</v>
      </c>
      <c r="E159" s="187" t="s">
        <v>1858</v>
      </c>
      <c r="F159" s="188" t="s">
        <v>1859</v>
      </c>
      <c r="G159" s="189" t="s">
        <v>213</v>
      </c>
      <c r="H159" s="190">
        <v>18</v>
      </c>
      <c r="I159" s="191"/>
      <c r="J159" s="192">
        <f t="shared" si="0"/>
        <v>0</v>
      </c>
      <c r="K159" s="193"/>
      <c r="L159" s="194"/>
      <c r="M159" s="195" t="s">
        <v>1</v>
      </c>
      <c r="N159" s="196" t="s">
        <v>41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206</v>
      </c>
      <c r="AT159" s="156" t="s">
        <v>444</v>
      </c>
      <c r="AU159" s="156" t="s">
        <v>88</v>
      </c>
      <c r="AY159" s="17" t="s">
        <v>177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88</v>
      </c>
      <c r="BK159" s="157">
        <f t="shared" si="9"/>
        <v>0</v>
      </c>
      <c r="BL159" s="17" t="s">
        <v>183</v>
      </c>
      <c r="BM159" s="156" t="s">
        <v>321</v>
      </c>
    </row>
    <row r="160" spans="2:65" s="1" customFormat="1" ht="16.5" customHeight="1">
      <c r="B160" s="143"/>
      <c r="C160" s="144" t="s">
        <v>315</v>
      </c>
      <c r="D160" s="144" t="s">
        <v>179</v>
      </c>
      <c r="E160" s="145" t="s">
        <v>1860</v>
      </c>
      <c r="F160" s="146" t="s">
        <v>1861</v>
      </c>
      <c r="G160" s="147" t="s">
        <v>213</v>
      </c>
      <c r="H160" s="148">
        <v>881</v>
      </c>
      <c r="I160" s="149"/>
      <c r="J160" s="150">
        <f t="shared" si="0"/>
        <v>0</v>
      </c>
      <c r="K160" s="151"/>
      <c r="L160" s="32"/>
      <c r="M160" s="152" t="s">
        <v>1</v>
      </c>
      <c r="N160" s="153" t="s">
        <v>41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183</v>
      </c>
      <c r="AT160" s="156" t="s">
        <v>179</v>
      </c>
      <c r="AU160" s="156" t="s">
        <v>88</v>
      </c>
      <c r="AY160" s="17" t="s">
        <v>177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88</v>
      </c>
      <c r="BK160" s="157">
        <f t="shared" si="9"/>
        <v>0</v>
      </c>
      <c r="BL160" s="17" t="s">
        <v>183</v>
      </c>
      <c r="BM160" s="156" t="s">
        <v>325</v>
      </c>
    </row>
    <row r="161" spans="2:65" s="1" customFormat="1" ht="16.5" customHeight="1">
      <c r="B161" s="143"/>
      <c r="C161" s="186" t="s">
        <v>252</v>
      </c>
      <c r="D161" s="186" t="s">
        <v>444</v>
      </c>
      <c r="E161" s="187" t="s">
        <v>1862</v>
      </c>
      <c r="F161" s="188" t="s">
        <v>1863</v>
      </c>
      <c r="G161" s="189" t="s">
        <v>213</v>
      </c>
      <c r="H161" s="190">
        <v>295</v>
      </c>
      <c r="I161" s="191"/>
      <c r="J161" s="192">
        <f t="shared" si="0"/>
        <v>0</v>
      </c>
      <c r="K161" s="193"/>
      <c r="L161" s="194"/>
      <c r="M161" s="195" t="s">
        <v>1</v>
      </c>
      <c r="N161" s="196" t="s">
        <v>41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206</v>
      </c>
      <c r="AT161" s="156" t="s">
        <v>444</v>
      </c>
      <c r="AU161" s="156" t="s">
        <v>88</v>
      </c>
      <c r="AY161" s="17" t="s">
        <v>177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88</v>
      </c>
      <c r="BK161" s="157">
        <f t="shared" si="9"/>
        <v>0</v>
      </c>
      <c r="BL161" s="17" t="s">
        <v>183</v>
      </c>
      <c r="BM161" s="156" t="s">
        <v>328</v>
      </c>
    </row>
    <row r="162" spans="2:65" s="1" customFormat="1" ht="16.5" customHeight="1">
      <c r="B162" s="143"/>
      <c r="C162" s="186" t="s">
        <v>322</v>
      </c>
      <c r="D162" s="186" t="s">
        <v>444</v>
      </c>
      <c r="E162" s="187" t="s">
        <v>1864</v>
      </c>
      <c r="F162" s="188" t="s">
        <v>1865</v>
      </c>
      <c r="G162" s="189" t="s">
        <v>213</v>
      </c>
      <c r="H162" s="190">
        <v>167</v>
      </c>
      <c r="I162" s="191"/>
      <c r="J162" s="192">
        <f t="shared" si="0"/>
        <v>0</v>
      </c>
      <c r="K162" s="193"/>
      <c r="L162" s="194"/>
      <c r="M162" s="195" t="s">
        <v>1</v>
      </c>
      <c r="N162" s="196" t="s">
        <v>41</v>
      </c>
      <c r="P162" s="154">
        <f t="shared" si="1"/>
        <v>0</v>
      </c>
      <c r="Q162" s="154">
        <v>0</v>
      </c>
      <c r="R162" s="154">
        <f t="shared" si="2"/>
        <v>0</v>
      </c>
      <c r="S162" s="154">
        <v>0</v>
      </c>
      <c r="T162" s="155">
        <f t="shared" si="3"/>
        <v>0</v>
      </c>
      <c r="AR162" s="156" t="s">
        <v>206</v>
      </c>
      <c r="AT162" s="156" t="s">
        <v>444</v>
      </c>
      <c r="AU162" s="156" t="s">
        <v>88</v>
      </c>
      <c r="AY162" s="17" t="s">
        <v>177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7" t="s">
        <v>88</v>
      </c>
      <c r="BK162" s="157">
        <f t="shared" si="9"/>
        <v>0</v>
      </c>
      <c r="BL162" s="17" t="s">
        <v>183</v>
      </c>
      <c r="BM162" s="156" t="s">
        <v>333</v>
      </c>
    </row>
    <row r="163" spans="2:65" s="1" customFormat="1" ht="16.5" customHeight="1">
      <c r="B163" s="143"/>
      <c r="C163" s="186" t="s">
        <v>255</v>
      </c>
      <c r="D163" s="186" t="s">
        <v>444</v>
      </c>
      <c r="E163" s="187" t="s">
        <v>1866</v>
      </c>
      <c r="F163" s="188" t="s">
        <v>1867</v>
      </c>
      <c r="G163" s="189" t="s">
        <v>213</v>
      </c>
      <c r="H163" s="190">
        <v>167</v>
      </c>
      <c r="I163" s="191"/>
      <c r="J163" s="192">
        <f t="shared" si="0"/>
        <v>0</v>
      </c>
      <c r="K163" s="193"/>
      <c r="L163" s="194"/>
      <c r="M163" s="195" t="s">
        <v>1</v>
      </c>
      <c r="N163" s="196" t="s">
        <v>41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AR163" s="156" t="s">
        <v>206</v>
      </c>
      <c r="AT163" s="156" t="s">
        <v>444</v>
      </c>
      <c r="AU163" s="156" t="s">
        <v>88</v>
      </c>
      <c r="AY163" s="17" t="s">
        <v>177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7" t="s">
        <v>88</v>
      </c>
      <c r="BK163" s="157">
        <f t="shared" si="9"/>
        <v>0</v>
      </c>
      <c r="BL163" s="17" t="s">
        <v>183</v>
      </c>
      <c r="BM163" s="156" t="s">
        <v>336</v>
      </c>
    </row>
    <row r="164" spans="2:65" s="1" customFormat="1" ht="16.5" customHeight="1">
      <c r="B164" s="143"/>
      <c r="C164" s="186" t="s">
        <v>330</v>
      </c>
      <c r="D164" s="186" t="s">
        <v>444</v>
      </c>
      <c r="E164" s="187" t="s">
        <v>1868</v>
      </c>
      <c r="F164" s="188" t="s">
        <v>1869</v>
      </c>
      <c r="G164" s="189" t="s">
        <v>213</v>
      </c>
      <c r="H164" s="190">
        <v>127</v>
      </c>
      <c r="I164" s="191"/>
      <c r="J164" s="192">
        <f t="shared" si="0"/>
        <v>0</v>
      </c>
      <c r="K164" s="193"/>
      <c r="L164" s="194"/>
      <c r="M164" s="195" t="s">
        <v>1</v>
      </c>
      <c r="N164" s="196" t="s">
        <v>41</v>
      </c>
      <c r="P164" s="154">
        <f t="shared" si="1"/>
        <v>0</v>
      </c>
      <c r="Q164" s="154">
        <v>0</v>
      </c>
      <c r="R164" s="154">
        <f t="shared" si="2"/>
        <v>0</v>
      </c>
      <c r="S164" s="154">
        <v>0</v>
      </c>
      <c r="T164" s="155">
        <f t="shared" si="3"/>
        <v>0</v>
      </c>
      <c r="AR164" s="156" t="s">
        <v>206</v>
      </c>
      <c r="AT164" s="156" t="s">
        <v>444</v>
      </c>
      <c r="AU164" s="156" t="s">
        <v>88</v>
      </c>
      <c r="AY164" s="17" t="s">
        <v>177</v>
      </c>
      <c r="BE164" s="157">
        <f t="shared" si="4"/>
        <v>0</v>
      </c>
      <c r="BF164" s="157">
        <f t="shared" si="5"/>
        <v>0</v>
      </c>
      <c r="BG164" s="157">
        <f t="shared" si="6"/>
        <v>0</v>
      </c>
      <c r="BH164" s="157">
        <f t="shared" si="7"/>
        <v>0</v>
      </c>
      <c r="BI164" s="157">
        <f t="shared" si="8"/>
        <v>0</v>
      </c>
      <c r="BJ164" s="17" t="s">
        <v>88</v>
      </c>
      <c r="BK164" s="157">
        <f t="shared" si="9"/>
        <v>0</v>
      </c>
      <c r="BL164" s="17" t="s">
        <v>183</v>
      </c>
      <c r="BM164" s="156" t="s">
        <v>342</v>
      </c>
    </row>
    <row r="165" spans="2:65" s="1" customFormat="1" ht="16.5" customHeight="1">
      <c r="B165" s="143"/>
      <c r="C165" s="186" t="s">
        <v>261</v>
      </c>
      <c r="D165" s="186" t="s">
        <v>444</v>
      </c>
      <c r="E165" s="187" t="s">
        <v>1870</v>
      </c>
      <c r="F165" s="188" t="s">
        <v>1871</v>
      </c>
      <c r="G165" s="189" t="s">
        <v>213</v>
      </c>
      <c r="H165" s="190">
        <v>46</v>
      </c>
      <c r="I165" s="191"/>
      <c r="J165" s="192">
        <f t="shared" si="0"/>
        <v>0</v>
      </c>
      <c r="K165" s="193"/>
      <c r="L165" s="194"/>
      <c r="M165" s="195" t="s">
        <v>1</v>
      </c>
      <c r="N165" s="196" t="s">
        <v>41</v>
      </c>
      <c r="P165" s="154">
        <f t="shared" si="1"/>
        <v>0</v>
      </c>
      <c r="Q165" s="154">
        <v>0</v>
      </c>
      <c r="R165" s="154">
        <f t="shared" si="2"/>
        <v>0</v>
      </c>
      <c r="S165" s="154">
        <v>0</v>
      </c>
      <c r="T165" s="155">
        <f t="shared" si="3"/>
        <v>0</v>
      </c>
      <c r="AR165" s="156" t="s">
        <v>206</v>
      </c>
      <c r="AT165" s="156" t="s">
        <v>444</v>
      </c>
      <c r="AU165" s="156" t="s">
        <v>88</v>
      </c>
      <c r="AY165" s="17" t="s">
        <v>177</v>
      </c>
      <c r="BE165" s="157">
        <f t="shared" si="4"/>
        <v>0</v>
      </c>
      <c r="BF165" s="157">
        <f t="shared" si="5"/>
        <v>0</v>
      </c>
      <c r="BG165" s="157">
        <f t="shared" si="6"/>
        <v>0</v>
      </c>
      <c r="BH165" s="157">
        <f t="shared" si="7"/>
        <v>0</v>
      </c>
      <c r="BI165" s="157">
        <f t="shared" si="8"/>
        <v>0</v>
      </c>
      <c r="BJ165" s="17" t="s">
        <v>88</v>
      </c>
      <c r="BK165" s="157">
        <f t="shared" si="9"/>
        <v>0</v>
      </c>
      <c r="BL165" s="17" t="s">
        <v>183</v>
      </c>
      <c r="BM165" s="156" t="s">
        <v>346</v>
      </c>
    </row>
    <row r="166" spans="2:65" s="1" customFormat="1" ht="16.5" customHeight="1">
      <c r="B166" s="143"/>
      <c r="C166" s="186" t="s">
        <v>339</v>
      </c>
      <c r="D166" s="186" t="s">
        <v>444</v>
      </c>
      <c r="E166" s="187" t="s">
        <v>1872</v>
      </c>
      <c r="F166" s="188" t="s">
        <v>1873</v>
      </c>
      <c r="G166" s="189" t="s">
        <v>213</v>
      </c>
      <c r="H166" s="190">
        <v>79</v>
      </c>
      <c r="I166" s="191"/>
      <c r="J166" s="192">
        <f t="shared" si="0"/>
        <v>0</v>
      </c>
      <c r="K166" s="193"/>
      <c r="L166" s="194"/>
      <c r="M166" s="195" t="s">
        <v>1</v>
      </c>
      <c r="N166" s="196" t="s">
        <v>41</v>
      </c>
      <c r="P166" s="154">
        <f t="shared" si="1"/>
        <v>0</v>
      </c>
      <c r="Q166" s="154">
        <v>0</v>
      </c>
      <c r="R166" s="154">
        <f t="shared" si="2"/>
        <v>0</v>
      </c>
      <c r="S166" s="154">
        <v>0</v>
      </c>
      <c r="T166" s="155">
        <f t="shared" si="3"/>
        <v>0</v>
      </c>
      <c r="AR166" s="156" t="s">
        <v>206</v>
      </c>
      <c r="AT166" s="156" t="s">
        <v>444</v>
      </c>
      <c r="AU166" s="156" t="s">
        <v>88</v>
      </c>
      <c r="AY166" s="17" t="s">
        <v>177</v>
      </c>
      <c r="BE166" s="157">
        <f t="shared" si="4"/>
        <v>0</v>
      </c>
      <c r="BF166" s="157">
        <f t="shared" si="5"/>
        <v>0</v>
      </c>
      <c r="BG166" s="157">
        <f t="shared" si="6"/>
        <v>0</v>
      </c>
      <c r="BH166" s="157">
        <f t="shared" si="7"/>
        <v>0</v>
      </c>
      <c r="BI166" s="157">
        <f t="shared" si="8"/>
        <v>0</v>
      </c>
      <c r="BJ166" s="17" t="s">
        <v>88</v>
      </c>
      <c r="BK166" s="157">
        <f t="shared" si="9"/>
        <v>0</v>
      </c>
      <c r="BL166" s="17" t="s">
        <v>183</v>
      </c>
      <c r="BM166" s="156" t="s">
        <v>351</v>
      </c>
    </row>
    <row r="167" spans="2:65" s="1" customFormat="1" ht="16.5" customHeight="1">
      <c r="B167" s="143"/>
      <c r="C167" s="144" t="s">
        <v>264</v>
      </c>
      <c r="D167" s="144" t="s">
        <v>179</v>
      </c>
      <c r="E167" s="145" t="s">
        <v>1874</v>
      </c>
      <c r="F167" s="146" t="s">
        <v>1875</v>
      </c>
      <c r="G167" s="147" t="s">
        <v>213</v>
      </c>
      <c r="H167" s="148">
        <v>58</v>
      </c>
      <c r="I167" s="149"/>
      <c r="J167" s="150">
        <f t="shared" si="0"/>
        <v>0</v>
      </c>
      <c r="K167" s="151"/>
      <c r="L167" s="32"/>
      <c r="M167" s="152" t="s">
        <v>1</v>
      </c>
      <c r="N167" s="153" t="s">
        <v>41</v>
      </c>
      <c r="P167" s="154">
        <f t="shared" si="1"/>
        <v>0</v>
      </c>
      <c r="Q167" s="154">
        <v>0</v>
      </c>
      <c r="R167" s="154">
        <f t="shared" si="2"/>
        <v>0</v>
      </c>
      <c r="S167" s="154">
        <v>0</v>
      </c>
      <c r="T167" s="155">
        <f t="shared" si="3"/>
        <v>0</v>
      </c>
      <c r="AR167" s="156" t="s">
        <v>183</v>
      </c>
      <c r="AT167" s="156" t="s">
        <v>179</v>
      </c>
      <c r="AU167" s="156" t="s">
        <v>88</v>
      </c>
      <c r="AY167" s="17" t="s">
        <v>177</v>
      </c>
      <c r="BE167" s="157">
        <f t="shared" si="4"/>
        <v>0</v>
      </c>
      <c r="BF167" s="157">
        <f t="shared" si="5"/>
        <v>0</v>
      </c>
      <c r="BG167" s="157">
        <f t="shared" si="6"/>
        <v>0</v>
      </c>
      <c r="BH167" s="157">
        <f t="shared" si="7"/>
        <v>0</v>
      </c>
      <c r="BI167" s="157">
        <f t="shared" si="8"/>
        <v>0</v>
      </c>
      <c r="BJ167" s="17" t="s">
        <v>88</v>
      </c>
      <c r="BK167" s="157">
        <f t="shared" si="9"/>
        <v>0</v>
      </c>
      <c r="BL167" s="17" t="s">
        <v>183</v>
      </c>
      <c r="BM167" s="156" t="s">
        <v>356</v>
      </c>
    </row>
    <row r="168" spans="2:65" s="1" customFormat="1" ht="16.5" customHeight="1">
      <c r="B168" s="143"/>
      <c r="C168" s="186" t="s">
        <v>347</v>
      </c>
      <c r="D168" s="186" t="s">
        <v>444</v>
      </c>
      <c r="E168" s="187" t="s">
        <v>1876</v>
      </c>
      <c r="F168" s="188" t="s">
        <v>1877</v>
      </c>
      <c r="G168" s="189" t="s">
        <v>213</v>
      </c>
      <c r="H168" s="190">
        <v>58</v>
      </c>
      <c r="I168" s="191"/>
      <c r="J168" s="192">
        <f t="shared" ref="J168:J199" si="10">ROUND(I168*H168,2)</f>
        <v>0</v>
      </c>
      <c r="K168" s="193"/>
      <c r="L168" s="194"/>
      <c r="M168" s="195" t="s">
        <v>1</v>
      </c>
      <c r="N168" s="196" t="s">
        <v>41</v>
      </c>
      <c r="P168" s="154">
        <f t="shared" ref="P168:P199" si="11">O168*H168</f>
        <v>0</v>
      </c>
      <c r="Q168" s="154">
        <v>0</v>
      </c>
      <c r="R168" s="154">
        <f t="shared" ref="R168:R199" si="12">Q168*H168</f>
        <v>0</v>
      </c>
      <c r="S168" s="154">
        <v>0</v>
      </c>
      <c r="T168" s="155">
        <f t="shared" ref="T168:T199" si="13">S168*H168</f>
        <v>0</v>
      </c>
      <c r="AR168" s="156" t="s">
        <v>206</v>
      </c>
      <c r="AT168" s="156" t="s">
        <v>444</v>
      </c>
      <c r="AU168" s="156" t="s">
        <v>88</v>
      </c>
      <c r="AY168" s="17" t="s">
        <v>177</v>
      </c>
      <c r="BE168" s="157">
        <f t="shared" ref="BE168:BE199" si="14">IF(N168="základná",J168,0)</f>
        <v>0</v>
      </c>
      <c r="BF168" s="157">
        <f t="shared" ref="BF168:BF199" si="15">IF(N168="znížená",J168,0)</f>
        <v>0</v>
      </c>
      <c r="BG168" s="157">
        <f t="shared" ref="BG168:BG199" si="16">IF(N168="zákl. prenesená",J168,0)</f>
        <v>0</v>
      </c>
      <c r="BH168" s="157">
        <f t="shared" ref="BH168:BH199" si="17">IF(N168="zníž. prenesená",J168,0)</f>
        <v>0</v>
      </c>
      <c r="BI168" s="157">
        <f t="shared" ref="BI168:BI199" si="18">IF(N168="nulová",J168,0)</f>
        <v>0</v>
      </c>
      <c r="BJ168" s="17" t="s">
        <v>88</v>
      </c>
      <c r="BK168" s="157">
        <f t="shared" ref="BK168:BK199" si="19">ROUND(I168*H168,2)</f>
        <v>0</v>
      </c>
      <c r="BL168" s="17" t="s">
        <v>183</v>
      </c>
      <c r="BM168" s="156" t="s">
        <v>361</v>
      </c>
    </row>
    <row r="169" spans="2:65" s="1" customFormat="1" ht="16.5" customHeight="1">
      <c r="B169" s="143"/>
      <c r="C169" s="144" t="s">
        <v>276</v>
      </c>
      <c r="D169" s="144" t="s">
        <v>179</v>
      </c>
      <c r="E169" s="145" t="s">
        <v>1878</v>
      </c>
      <c r="F169" s="146" t="s">
        <v>1879</v>
      </c>
      <c r="G169" s="147" t="s">
        <v>213</v>
      </c>
      <c r="H169" s="148">
        <v>939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41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183</v>
      </c>
      <c r="AT169" s="156" t="s">
        <v>179</v>
      </c>
      <c r="AU169" s="156" t="s">
        <v>88</v>
      </c>
      <c r="AY169" s="17" t="s">
        <v>177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183</v>
      </c>
      <c r="BM169" s="156" t="s">
        <v>365</v>
      </c>
    </row>
    <row r="170" spans="2:65" s="1" customFormat="1" ht="24.15" customHeight="1">
      <c r="B170" s="143"/>
      <c r="C170" s="144" t="s">
        <v>358</v>
      </c>
      <c r="D170" s="144" t="s">
        <v>179</v>
      </c>
      <c r="E170" s="145" t="s">
        <v>1880</v>
      </c>
      <c r="F170" s="146" t="s">
        <v>1881</v>
      </c>
      <c r="G170" s="147" t="s">
        <v>260</v>
      </c>
      <c r="H170" s="148">
        <v>7</v>
      </c>
      <c r="I170" s="149"/>
      <c r="J170" s="150">
        <f t="shared" si="10"/>
        <v>0</v>
      </c>
      <c r="K170" s="151"/>
      <c r="L170" s="32"/>
      <c r="M170" s="152" t="s">
        <v>1</v>
      </c>
      <c r="N170" s="153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183</v>
      </c>
      <c r="AT170" s="156" t="s">
        <v>179</v>
      </c>
      <c r="AU170" s="156" t="s">
        <v>88</v>
      </c>
      <c r="AY170" s="17" t="s">
        <v>177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183</v>
      </c>
      <c r="BM170" s="156" t="s">
        <v>371</v>
      </c>
    </row>
    <row r="171" spans="2:65" s="1" customFormat="1" ht="24.15" customHeight="1">
      <c r="B171" s="143"/>
      <c r="C171" s="186" t="s">
        <v>296</v>
      </c>
      <c r="D171" s="186" t="s">
        <v>444</v>
      </c>
      <c r="E171" s="187" t="s">
        <v>1882</v>
      </c>
      <c r="F171" s="188" t="s">
        <v>1883</v>
      </c>
      <c r="G171" s="189" t="s">
        <v>260</v>
      </c>
      <c r="H171" s="190">
        <v>7</v>
      </c>
      <c r="I171" s="191"/>
      <c r="J171" s="192">
        <f t="shared" si="10"/>
        <v>0</v>
      </c>
      <c r="K171" s="193"/>
      <c r="L171" s="194"/>
      <c r="M171" s="195" t="s">
        <v>1</v>
      </c>
      <c r="N171" s="196" t="s">
        <v>41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206</v>
      </c>
      <c r="AT171" s="156" t="s">
        <v>444</v>
      </c>
      <c r="AU171" s="156" t="s">
        <v>88</v>
      </c>
      <c r="AY171" s="17" t="s">
        <v>177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88</v>
      </c>
      <c r="BK171" s="157">
        <f t="shared" si="19"/>
        <v>0</v>
      </c>
      <c r="BL171" s="17" t="s">
        <v>183</v>
      </c>
      <c r="BM171" s="156" t="s">
        <v>384</v>
      </c>
    </row>
    <row r="172" spans="2:65" s="1" customFormat="1" ht="33" customHeight="1">
      <c r="B172" s="143"/>
      <c r="C172" s="144" t="s">
        <v>368</v>
      </c>
      <c r="D172" s="144" t="s">
        <v>179</v>
      </c>
      <c r="E172" s="145" t="s">
        <v>1884</v>
      </c>
      <c r="F172" s="146" t="s">
        <v>1885</v>
      </c>
      <c r="G172" s="147" t="s">
        <v>260</v>
      </c>
      <c r="H172" s="148">
        <v>11</v>
      </c>
      <c r="I172" s="149"/>
      <c r="J172" s="150">
        <f t="shared" si="10"/>
        <v>0</v>
      </c>
      <c r="K172" s="151"/>
      <c r="L172" s="32"/>
      <c r="M172" s="152" t="s">
        <v>1</v>
      </c>
      <c r="N172" s="153" t="s">
        <v>41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183</v>
      </c>
      <c r="AT172" s="156" t="s">
        <v>179</v>
      </c>
      <c r="AU172" s="156" t="s">
        <v>88</v>
      </c>
      <c r="AY172" s="17" t="s">
        <v>177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88</v>
      </c>
      <c r="BK172" s="157">
        <f t="shared" si="19"/>
        <v>0</v>
      </c>
      <c r="BL172" s="17" t="s">
        <v>183</v>
      </c>
      <c r="BM172" s="156" t="s">
        <v>389</v>
      </c>
    </row>
    <row r="173" spans="2:65" s="1" customFormat="1" ht="16.5" customHeight="1">
      <c r="B173" s="143"/>
      <c r="C173" s="186" t="s">
        <v>301</v>
      </c>
      <c r="D173" s="186" t="s">
        <v>444</v>
      </c>
      <c r="E173" s="187" t="s">
        <v>1886</v>
      </c>
      <c r="F173" s="188" t="s">
        <v>1887</v>
      </c>
      <c r="G173" s="189" t="s">
        <v>260</v>
      </c>
      <c r="H173" s="190">
        <v>11</v>
      </c>
      <c r="I173" s="191"/>
      <c r="J173" s="192">
        <f t="shared" si="10"/>
        <v>0</v>
      </c>
      <c r="K173" s="193"/>
      <c r="L173" s="194"/>
      <c r="M173" s="195" t="s">
        <v>1</v>
      </c>
      <c r="N173" s="196" t="s">
        <v>41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206</v>
      </c>
      <c r="AT173" s="156" t="s">
        <v>444</v>
      </c>
      <c r="AU173" s="156" t="s">
        <v>88</v>
      </c>
      <c r="AY173" s="17" t="s">
        <v>177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88</v>
      </c>
      <c r="BK173" s="157">
        <f t="shared" si="19"/>
        <v>0</v>
      </c>
      <c r="BL173" s="17" t="s">
        <v>183</v>
      </c>
      <c r="BM173" s="156" t="s">
        <v>393</v>
      </c>
    </row>
    <row r="174" spans="2:65" s="1" customFormat="1" ht="24.15" customHeight="1">
      <c r="B174" s="143"/>
      <c r="C174" s="144" t="s">
        <v>386</v>
      </c>
      <c r="D174" s="144" t="s">
        <v>179</v>
      </c>
      <c r="E174" s="145" t="s">
        <v>1888</v>
      </c>
      <c r="F174" s="146" t="s">
        <v>1889</v>
      </c>
      <c r="G174" s="147" t="s">
        <v>260</v>
      </c>
      <c r="H174" s="148">
        <v>8</v>
      </c>
      <c r="I174" s="149"/>
      <c r="J174" s="150">
        <f t="shared" si="10"/>
        <v>0</v>
      </c>
      <c r="K174" s="151"/>
      <c r="L174" s="32"/>
      <c r="M174" s="152" t="s">
        <v>1</v>
      </c>
      <c r="N174" s="153" t="s">
        <v>41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183</v>
      </c>
      <c r="AT174" s="156" t="s">
        <v>179</v>
      </c>
      <c r="AU174" s="156" t="s">
        <v>88</v>
      </c>
      <c r="AY174" s="17" t="s">
        <v>177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88</v>
      </c>
      <c r="BK174" s="157">
        <f t="shared" si="19"/>
        <v>0</v>
      </c>
      <c r="BL174" s="17" t="s">
        <v>183</v>
      </c>
      <c r="BM174" s="156" t="s">
        <v>405</v>
      </c>
    </row>
    <row r="175" spans="2:65" s="1" customFormat="1" ht="37.950000000000003" customHeight="1">
      <c r="B175" s="143"/>
      <c r="C175" s="186" t="s">
        <v>305</v>
      </c>
      <c r="D175" s="186" t="s">
        <v>444</v>
      </c>
      <c r="E175" s="187" t="s">
        <v>1890</v>
      </c>
      <c r="F175" s="188" t="s">
        <v>1891</v>
      </c>
      <c r="G175" s="189" t="s">
        <v>260</v>
      </c>
      <c r="H175" s="190">
        <v>8</v>
      </c>
      <c r="I175" s="191"/>
      <c r="J175" s="192">
        <f t="shared" si="10"/>
        <v>0</v>
      </c>
      <c r="K175" s="193"/>
      <c r="L175" s="194"/>
      <c r="M175" s="195" t="s">
        <v>1</v>
      </c>
      <c r="N175" s="196" t="s">
        <v>41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206</v>
      </c>
      <c r="AT175" s="156" t="s">
        <v>444</v>
      </c>
      <c r="AU175" s="156" t="s">
        <v>88</v>
      </c>
      <c r="AY175" s="17" t="s">
        <v>177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88</v>
      </c>
      <c r="BK175" s="157">
        <f t="shared" si="19"/>
        <v>0</v>
      </c>
      <c r="BL175" s="17" t="s">
        <v>183</v>
      </c>
      <c r="BM175" s="156" t="s">
        <v>409</v>
      </c>
    </row>
    <row r="176" spans="2:65" s="1" customFormat="1" ht="33" customHeight="1">
      <c r="B176" s="143"/>
      <c r="C176" s="186" t="s">
        <v>402</v>
      </c>
      <c r="D176" s="186" t="s">
        <v>444</v>
      </c>
      <c r="E176" s="187" t="s">
        <v>1892</v>
      </c>
      <c r="F176" s="188" t="s">
        <v>4504</v>
      </c>
      <c r="G176" s="189" t="s">
        <v>1</v>
      </c>
      <c r="H176" s="190">
        <v>0</v>
      </c>
      <c r="I176" s="191"/>
      <c r="J176" s="192">
        <f t="shared" si="10"/>
        <v>0</v>
      </c>
      <c r="K176" s="193"/>
      <c r="L176" s="194"/>
      <c r="M176" s="195" t="s">
        <v>1</v>
      </c>
      <c r="N176" s="196" t="s">
        <v>41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206</v>
      </c>
      <c r="AT176" s="156" t="s">
        <v>444</v>
      </c>
      <c r="AU176" s="156" t="s">
        <v>88</v>
      </c>
      <c r="AY176" s="17" t="s">
        <v>177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88</v>
      </c>
      <c r="BK176" s="157">
        <f t="shared" si="19"/>
        <v>0</v>
      </c>
      <c r="BL176" s="17" t="s">
        <v>183</v>
      </c>
      <c r="BM176" s="156" t="s">
        <v>414</v>
      </c>
    </row>
    <row r="177" spans="2:65" s="1" customFormat="1" ht="24.15" customHeight="1">
      <c r="B177" s="143"/>
      <c r="C177" s="144" t="s">
        <v>311</v>
      </c>
      <c r="D177" s="144" t="s">
        <v>179</v>
      </c>
      <c r="E177" s="145" t="s">
        <v>1893</v>
      </c>
      <c r="F177" s="146" t="s">
        <v>1894</v>
      </c>
      <c r="G177" s="147" t="s">
        <v>260</v>
      </c>
      <c r="H177" s="148">
        <v>5</v>
      </c>
      <c r="I177" s="149"/>
      <c r="J177" s="150">
        <f t="shared" si="10"/>
        <v>0</v>
      </c>
      <c r="K177" s="151"/>
      <c r="L177" s="32"/>
      <c r="M177" s="152" t="s">
        <v>1</v>
      </c>
      <c r="N177" s="153" t="s">
        <v>41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183</v>
      </c>
      <c r="AT177" s="156" t="s">
        <v>179</v>
      </c>
      <c r="AU177" s="156" t="s">
        <v>88</v>
      </c>
      <c r="AY177" s="17" t="s">
        <v>177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88</v>
      </c>
      <c r="BK177" s="157">
        <f t="shared" si="19"/>
        <v>0</v>
      </c>
      <c r="BL177" s="17" t="s">
        <v>183</v>
      </c>
      <c r="BM177" s="156" t="s">
        <v>419</v>
      </c>
    </row>
    <row r="178" spans="2:65" s="1" customFormat="1" ht="24.15" customHeight="1">
      <c r="B178" s="143"/>
      <c r="C178" s="186" t="s">
        <v>411</v>
      </c>
      <c r="D178" s="186" t="s">
        <v>444</v>
      </c>
      <c r="E178" s="187" t="s">
        <v>1895</v>
      </c>
      <c r="F178" s="188" t="s">
        <v>1896</v>
      </c>
      <c r="G178" s="189" t="s">
        <v>260</v>
      </c>
      <c r="H178" s="190">
        <v>1</v>
      </c>
      <c r="I178" s="191"/>
      <c r="J178" s="192">
        <f t="shared" si="10"/>
        <v>0</v>
      </c>
      <c r="K178" s="193"/>
      <c r="L178" s="194"/>
      <c r="M178" s="195" t="s">
        <v>1</v>
      </c>
      <c r="N178" s="196" t="s">
        <v>41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206</v>
      </c>
      <c r="AT178" s="156" t="s">
        <v>444</v>
      </c>
      <c r="AU178" s="156" t="s">
        <v>88</v>
      </c>
      <c r="AY178" s="17" t="s">
        <v>177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88</v>
      </c>
      <c r="BK178" s="157">
        <f t="shared" si="19"/>
        <v>0</v>
      </c>
      <c r="BL178" s="17" t="s">
        <v>183</v>
      </c>
      <c r="BM178" s="156" t="s">
        <v>425</v>
      </c>
    </row>
    <row r="179" spans="2:65" s="1" customFormat="1" ht="37.950000000000003" customHeight="1">
      <c r="B179" s="143"/>
      <c r="C179" s="186" t="s">
        <v>314</v>
      </c>
      <c r="D179" s="186" t="s">
        <v>444</v>
      </c>
      <c r="E179" s="187" t="s">
        <v>1897</v>
      </c>
      <c r="F179" s="188" t="s">
        <v>1898</v>
      </c>
      <c r="G179" s="189" t="s">
        <v>260</v>
      </c>
      <c r="H179" s="190">
        <v>2</v>
      </c>
      <c r="I179" s="191"/>
      <c r="J179" s="192">
        <f t="shared" si="10"/>
        <v>0</v>
      </c>
      <c r="K179" s="193"/>
      <c r="L179" s="194"/>
      <c r="M179" s="195" t="s">
        <v>1</v>
      </c>
      <c r="N179" s="196" t="s">
        <v>41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206</v>
      </c>
      <c r="AT179" s="156" t="s">
        <v>444</v>
      </c>
      <c r="AU179" s="156" t="s">
        <v>88</v>
      </c>
      <c r="AY179" s="17" t="s">
        <v>177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88</v>
      </c>
      <c r="BK179" s="157">
        <f t="shared" si="19"/>
        <v>0</v>
      </c>
      <c r="BL179" s="17" t="s">
        <v>183</v>
      </c>
      <c r="BM179" s="156" t="s">
        <v>429</v>
      </c>
    </row>
    <row r="180" spans="2:65" s="1" customFormat="1" ht="37.950000000000003" customHeight="1">
      <c r="B180" s="143"/>
      <c r="C180" s="144" t="s">
        <v>421</v>
      </c>
      <c r="D180" s="144" t="s">
        <v>179</v>
      </c>
      <c r="E180" s="145" t="s">
        <v>1899</v>
      </c>
      <c r="F180" s="146" t="s">
        <v>1900</v>
      </c>
      <c r="G180" s="147" t="s">
        <v>260</v>
      </c>
      <c r="H180" s="148">
        <v>32</v>
      </c>
      <c r="I180" s="149"/>
      <c r="J180" s="150">
        <f t="shared" si="10"/>
        <v>0</v>
      </c>
      <c r="K180" s="151"/>
      <c r="L180" s="32"/>
      <c r="M180" s="152" t="s">
        <v>1</v>
      </c>
      <c r="N180" s="153" t="s">
        <v>41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183</v>
      </c>
      <c r="AT180" s="156" t="s">
        <v>179</v>
      </c>
      <c r="AU180" s="156" t="s">
        <v>88</v>
      </c>
      <c r="AY180" s="17" t="s">
        <v>177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88</v>
      </c>
      <c r="BK180" s="157">
        <f t="shared" si="19"/>
        <v>0</v>
      </c>
      <c r="BL180" s="17" t="s">
        <v>183</v>
      </c>
      <c r="BM180" s="156" t="s">
        <v>434</v>
      </c>
    </row>
    <row r="181" spans="2:65" s="1" customFormat="1" ht="16.5" customHeight="1">
      <c r="B181" s="143"/>
      <c r="C181" s="186" t="s">
        <v>318</v>
      </c>
      <c r="D181" s="186" t="s">
        <v>444</v>
      </c>
      <c r="E181" s="187" t="s">
        <v>1901</v>
      </c>
      <c r="F181" s="188" t="s">
        <v>1902</v>
      </c>
      <c r="G181" s="189" t="s">
        <v>260</v>
      </c>
      <c r="H181" s="190">
        <v>32</v>
      </c>
      <c r="I181" s="191"/>
      <c r="J181" s="192">
        <f t="shared" si="10"/>
        <v>0</v>
      </c>
      <c r="K181" s="193"/>
      <c r="L181" s="194"/>
      <c r="M181" s="195" t="s">
        <v>1</v>
      </c>
      <c r="N181" s="196" t="s">
        <v>41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206</v>
      </c>
      <c r="AT181" s="156" t="s">
        <v>444</v>
      </c>
      <c r="AU181" s="156" t="s">
        <v>88</v>
      </c>
      <c r="AY181" s="17" t="s">
        <v>177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88</v>
      </c>
      <c r="BK181" s="157">
        <f t="shared" si="19"/>
        <v>0</v>
      </c>
      <c r="BL181" s="17" t="s">
        <v>183</v>
      </c>
      <c r="BM181" s="156" t="s">
        <v>438</v>
      </c>
    </row>
    <row r="182" spans="2:65" s="1" customFormat="1" ht="24.15" customHeight="1">
      <c r="B182" s="143"/>
      <c r="C182" s="144" t="s">
        <v>431</v>
      </c>
      <c r="D182" s="144" t="s">
        <v>179</v>
      </c>
      <c r="E182" s="145" t="s">
        <v>1903</v>
      </c>
      <c r="F182" s="146" t="s">
        <v>1904</v>
      </c>
      <c r="G182" s="147" t="s">
        <v>260</v>
      </c>
      <c r="H182" s="148">
        <v>2</v>
      </c>
      <c r="I182" s="149"/>
      <c r="J182" s="150">
        <f t="shared" si="10"/>
        <v>0</v>
      </c>
      <c r="K182" s="151"/>
      <c r="L182" s="32"/>
      <c r="M182" s="152" t="s">
        <v>1</v>
      </c>
      <c r="N182" s="153" t="s">
        <v>41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AR182" s="156" t="s">
        <v>183</v>
      </c>
      <c r="AT182" s="156" t="s">
        <v>179</v>
      </c>
      <c r="AU182" s="156" t="s">
        <v>88</v>
      </c>
      <c r="AY182" s="17" t="s">
        <v>177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88</v>
      </c>
      <c r="BK182" s="157">
        <f t="shared" si="19"/>
        <v>0</v>
      </c>
      <c r="BL182" s="17" t="s">
        <v>183</v>
      </c>
      <c r="BM182" s="156" t="s">
        <v>442</v>
      </c>
    </row>
    <row r="183" spans="2:65" s="1" customFormat="1" ht="16.5" customHeight="1">
      <c r="B183" s="143"/>
      <c r="C183" s="186" t="s">
        <v>321</v>
      </c>
      <c r="D183" s="186" t="s">
        <v>444</v>
      </c>
      <c r="E183" s="187" t="s">
        <v>1905</v>
      </c>
      <c r="F183" s="188" t="s">
        <v>1906</v>
      </c>
      <c r="G183" s="189" t="s">
        <v>260</v>
      </c>
      <c r="H183" s="190">
        <v>2</v>
      </c>
      <c r="I183" s="191"/>
      <c r="J183" s="192">
        <f t="shared" si="10"/>
        <v>0</v>
      </c>
      <c r="K183" s="193"/>
      <c r="L183" s="194"/>
      <c r="M183" s="195" t="s">
        <v>1</v>
      </c>
      <c r="N183" s="196" t="s">
        <v>41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206</v>
      </c>
      <c r="AT183" s="156" t="s">
        <v>444</v>
      </c>
      <c r="AU183" s="156" t="s">
        <v>88</v>
      </c>
      <c r="AY183" s="17" t="s">
        <v>177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88</v>
      </c>
      <c r="BK183" s="157">
        <f t="shared" si="19"/>
        <v>0</v>
      </c>
      <c r="BL183" s="17" t="s">
        <v>183</v>
      </c>
      <c r="BM183" s="156" t="s">
        <v>447</v>
      </c>
    </row>
    <row r="184" spans="2:65" s="1" customFormat="1" ht="24.15" customHeight="1">
      <c r="B184" s="143"/>
      <c r="C184" s="144" t="s">
        <v>439</v>
      </c>
      <c r="D184" s="144" t="s">
        <v>179</v>
      </c>
      <c r="E184" s="145" t="s">
        <v>1907</v>
      </c>
      <c r="F184" s="146" t="s">
        <v>1908</v>
      </c>
      <c r="G184" s="147" t="s">
        <v>260</v>
      </c>
      <c r="H184" s="148">
        <v>1</v>
      </c>
      <c r="I184" s="149"/>
      <c r="J184" s="150">
        <f t="shared" si="10"/>
        <v>0</v>
      </c>
      <c r="K184" s="151"/>
      <c r="L184" s="32"/>
      <c r="M184" s="152" t="s">
        <v>1</v>
      </c>
      <c r="N184" s="153" t="s">
        <v>41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183</v>
      </c>
      <c r="AT184" s="156" t="s">
        <v>179</v>
      </c>
      <c r="AU184" s="156" t="s">
        <v>88</v>
      </c>
      <c r="AY184" s="17" t="s">
        <v>177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88</v>
      </c>
      <c r="BK184" s="157">
        <f t="shared" si="19"/>
        <v>0</v>
      </c>
      <c r="BL184" s="17" t="s">
        <v>183</v>
      </c>
      <c r="BM184" s="156" t="s">
        <v>452</v>
      </c>
    </row>
    <row r="185" spans="2:65" s="1" customFormat="1" ht="21.75" customHeight="1">
      <c r="B185" s="143"/>
      <c r="C185" s="186" t="s">
        <v>325</v>
      </c>
      <c r="D185" s="186" t="s">
        <v>444</v>
      </c>
      <c r="E185" s="187" t="s">
        <v>1909</v>
      </c>
      <c r="F185" s="188" t="s">
        <v>1910</v>
      </c>
      <c r="G185" s="189" t="s">
        <v>260</v>
      </c>
      <c r="H185" s="190">
        <v>1</v>
      </c>
      <c r="I185" s="191"/>
      <c r="J185" s="192">
        <f t="shared" si="10"/>
        <v>0</v>
      </c>
      <c r="K185" s="193"/>
      <c r="L185" s="194"/>
      <c r="M185" s="195" t="s">
        <v>1</v>
      </c>
      <c r="N185" s="196" t="s">
        <v>41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206</v>
      </c>
      <c r="AT185" s="156" t="s">
        <v>444</v>
      </c>
      <c r="AU185" s="156" t="s">
        <v>88</v>
      </c>
      <c r="AY185" s="17" t="s">
        <v>177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88</v>
      </c>
      <c r="BK185" s="157">
        <f t="shared" si="19"/>
        <v>0</v>
      </c>
      <c r="BL185" s="17" t="s">
        <v>183</v>
      </c>
      <c r="BM185" s="156" t="s">
        <v>455</v>
      </c>
    </row>
    <row r="186" spans="2:65" s="1" customFormat="1" ht="16.5" customHeight="1">
      <c r="B186" s="143"/>
      <c r="C186" s="144" t="s">
        <v>449</v>
      </c>
      <c r="D186" s="144" t="s">
        <v>179</v>
      </c>
      <c r="E186" s="145" t="s">
        <v>1911</v>
      </c>
      <c r="F186" s="146" t="s">
        <v>1912</v>
      </c>
      <c r="G186" s="147" t="s">
        <v>260</v>
      </c>
      <c r="H186" s="148">
        <v>4</v>
      </c>
      <c r="I186" s="149"/>
      <c r="J186" s="150">
        <f t="shared" si="10"/>
        <v>0</v>
      </c>
      <c r="K186" s="151"/>
      <c r="L186" s="32"/>
      <c r="M186" s="152" t="s">
        <v>1</v>
      </c>
      <c r="N186" s="153" t="s">
        <v>41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AR186" s="156" t="s">
        <v>183</v>
      </c>
      <c r="AT186" s="156" t="s">
        <v>179</v>
      </c>
      <c r="AU186" s="156" t="s">
        <v>88</v>
      </c>
      <c r="AY186" s="17" t="s">
        <v>177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88</v>
      </c>
      <c r="BK186" s="157">
        <f t="shared" si="19"/>
        <v>0</v>
      </c>
      <c r="BL186" s="17" t="s">
        <v>183</v>
      </c>
      <c r="BM186" s="156" t="s">
        <v>459</v>
      </c>
    </row>
    <row r="187" spans="2:65" s="272" customFormat="1" ht="37.950000000000003" customHeight="1">
      <c r="B187" s="262"/>
      <c r="C187" s="210" t="s">
        <v>328</v>
      </c>
      <c r="D187" s="210" t="s">
        <v>444</v>
      </c>
      <c r="E187" s="263" t="s">
        <v>1913</v>
      </c>
      <c r="F187" s="264" t="s">
        <v>4531</v>
      </c>
      <c r="G187" s="265" t="s">
        <v>260</v>
      </c>
      <c r="H187" s="266">
        <v>4</v>
      </c>
      <c r="I187" s="266"/>
      <c r="J187" s="267">
        <f t="shared" si="10"/>
        <v>0</v>
      </c>
      <c r="K187" s="268"/>
      <c r="L187" s="269"/>
      <c r="M187" s="270" t="s">
        <v>1</v>
      </c>
      <c r="N187" s="271" t="s">
        <v>41</v>
      </c>
      <c r="P187" s="273">
        <f t="shared" si="11"/>
        <v>0</v>
      </c>
      <c r="Q187" s="273">
        <v>0</v>
      </c>
      <c r="R187" s="273">
        <f t="shared" si="12"/>
        <v>0</v>
      </c>
      <c r="S187" s="273">
        <v>0</v>
      </c>
      <c r="T187" s="274">
        <f t="shared" si="13"/>
        <v>0</v>
      </c>
      <c r="AR187" s="275" t="s">
        <v>206</v>
      </c>
      <c r="AT187" s="275" t="s">
        <v>444</v>
      </c>
      <c r="AU187" s="275" t="s">
        <v>88</v>
      </c>
      <c r="AY187" s="276" t="s">
        <v>177</v>
      </c>
      <c r="BE187" s="277">
        <f t="shared" si="14"/>
        <v>0</v>
      </c>
      <c r="BF187" s="277">
        <f t="shared" si="15"/>
        <v>0</v>
      </c>
      <c r="BG187" s="277">
        <f t="shared" si="16"/>
        <v>0</v>
      </c>
      <c r="BH187" s="277">
        <f t="shared" si="17"/>
        <v>0</v>
      </c>
      <c r="BI187" s="277">
        <f t="shared" si="18"/>
        <v>0</v>
      </c>
      <c r="BJ187" s="276" t="s">
        <v>88</v>
      </c>
      <c r="BK187" s="277">
        <f t="shared" si="19"/>
        <v>0</v>
      </c>
      <c r="BL187" s="276" t="s">
        <v>183</v>
      </c>
      <c r="BM187" s="275" t="s">
        <v>462</v>
      </c>
    </row>
    <row r="188" spans="2:65" s="1" customFormat="1" ht="24.15" customHeight="1">
      <c r="B188" s="143"/>
      <c r="C188" s="144" t="s">
        <v>456</v>
      </c>
      <c r="D188" s="144" t="s">
        <v>179</v>
      </c>
      <c r="E188" s="145" t="s">
        <v>1914</v>
      </c>
      <c r="F188" s="146" t="s">
        <v>1915</v>
      </c>
      <c r="G188" s="147" t="s">
        <v>260</v>
      </c>
      <c r="H188" s="148">
        <v>1</v>
      </c>
      <c r="I188" s="149"/>
      <c r="J188" s="150">
        <f t="shared" si="10"/>
        <v>0</v>
      </c>
      <c r="K188" s="151"/>
      <c r="L188" s="32"/>
      <c r="M188" s="152" t="s">
        <v>1</v>
      </c>
      <c r="N188" s="153" t="s">
        <v>41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AR188" s="156" t="s">
        <v>183</v>
      </c>
      <c r="AT188" s="156" t="s">
        <v>179</v>
      </c>
      <c r="AU188" s="156" t="s">
        <v>88</v>
      </c>
      <c r="AY188" s="17" t="s">
        <v>177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88</v>
      </c>
      <c r="BK188" s="157">
        <f t="shared" si="19"/>
        <v>0</v>
      </c>
      <c r="BL188" s="17" t="s">
        <v>183</v>
      </c>
      <c r="BM188" s="156" t="s">
        <v>466</v>
      </c>
    </row>
    <row r="189" spans="2:65" s="1" customFormat="1" ht="37.950000000000003" customHeight="1">
      <c r="B189" s="143"/>
      <c r="C189" s="186" t="s">
        <v>333</v>
      </c>
      <c r="D189" s="186" t="s">
        <v>444</v>
      </c>
      <c r="E189" s="187" t="s">
        <v>1916</v>
      </c>
      <c r="F189" s="188" t="s">
        <v>1917</v>
      </c>
      <c r="G189" s="189" t="s">
        <v>260</v>
      </c>
      <c r="H189" s="190">
        <v>1</v>
      </c>
      <c r="I189" s="191"/>
      <c r="J189" s="192">
        <f t="shared" si="10"/>
        <v>0</v>
      </c>
      <c r="K189" s="193"/>
      <c r="L189" s="194"/>
      <c r="M189" s="195" t="s">
        <v>1</v>
      </c>
      <c r="N189" s="196" t="s">
        <v>41</v>
      </c>
      <c r="P189" s="154">
        <f t="shared" si="11"/>
        <v>0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AR189" s="156" t="s">
        <v>206</v>
      </c>
      <c r="AT189" s="156" t="s">
        <v>444</v>
      </c>
      <c r="AU189" s="156" t="s">
        <v>88</v>
      </c>
      <c r="AY189" s="17" t="s">
        <v>177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7" t="s">
        <v>88</v>
      </c>
      <c r="BK189" s="157">
        <f t="shared" si="19"/>
        <v>0</v>
      </c>
      <c r="BL189" s="17" t="s">
        <v>183</v>
      </c>
      <c r="BM189" s="156" t="s">
        <v>471</v>
      </c>
    </row>
    <row r="190" spans="2:65" s="1" customFormat="1" ht="16.5" customHeight="1">
      <c r="B190" s="143"/>
      <c r="C190" s="144" t="s">
        <v>463</v>
      </c>
      <c r="D190" s="144" t="s">
        <v>179</v>
      </c>
      <c r="E190" s="145" t="s">
        <v>1918</v>
      </c>
      <c r="F190" s="146" t="s">
        <v>1919</v>
      </c>
      <c r="G190" s="147" t="s">
        <v>260</v>
      </c>
      <c r="H190" s="148">
        <v>1</v>
      </c>
      <c r="I190" s="149"/>
      <c r="J190" s="150">
        <f t="shared" si="10"/>
        <v>0</v>
      </c>
      <c r="K190" s="151"/>
      <c r="L190" s="32"/>
      <c r="M190" s="152" t="s">
        <v>1</v>
      </c>
      <c r="N190" s="153" t="s">
        <v>41</v>
      </c>
      <c r="P190" s="154">
        <f t="shared" si="11"/>
        <v>0</v>
      </c>
      <c r="Q190" s="154">
        <v>0</v>
      </c>
      <c r="R190" s="154">
        <f t="shared" si="12"/>
        <v>0</v>
      </c>
      <c r="S190" s="154">
        <v>0</v>
      </c>
      <c r="T190" s="155">
        <f t="shared" si="13"/>
        <v>0</v>
      </c>
      <c r="AR190" s="156" t="s">
        <v>183</v>
      </c>
      <c r="AT190" s="156" t="s">
        <v>179</v>
      </c>
      <c r="AU190" s="156" t="s">
        <v>88</v>
      </c>
      <c r="AY190" s="17" t="s">
        <v>177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7" t="s">
        <v>88</v>
      </c>
      <c r="BK190" s="157">
        <f t="shared" si="19"/>
        <v>0</v>
      </c>
      <c r="BL190" s="17" t="s">
        <v>183</v>
      </c>
      <c r="BM190" s="156" t="s">
        <v>475</v>
      </c>
    </row>
    <row r="191" spans="2:65" s="272" customFormat="1" ht="24.15" customHeight="1">
      <c r="B191" s="262"/>
      <c r="C191" s="278" t="s">
        <v>336</v>
      </c>
      <c r="D191" s="278" t="s">
        <v>179</v>
      </c>
      <c r="E191" s="279" t="s">
        <v>1920</v>
      </c>
      <c r="F191" s="293" t="s">
        <v>4532</v>
      </c>
      <c r="G191" s="281" t="s">
        <v>260</v>
      </c>
      <c r="H191" s="282">
        <v>1</v>
      </c>
      <c r="I191" s="282"/>
      <c r="J191" s="283">
        <f t="shared" si="10"/>
        <v>0</v>
      </c>
      <c r="K191" s="284"/>
      <c r="L191" s="285"/>
      <c r="M191" s="286" t="s">
        <v>1</v>
      </c>
      <c r="N191" s="287" t="s">
        <v>41</v>
      </c>
      <c r="P191" s="273">
        <f t="shared" si="11"/>
        <v>0</v>
      </c>
      <c r="Q191" s="273">
        <v>0</v>
      </c>
      <c r="R191" s="273">
        <f t="shared" si="12"/>
        <v>0</v>
      </c>
      <c r="S191" s="273">
        <v>0</v>
      </c>
      <c r="T191" s="274">
        <f t="shared" si="13"/>
        <v>0</v>
      </c>
      <c r="AR191" s="275" t="s">
        <v>183</v>
      </c>
      <c r="AT191" s="275" t="s">
        <v>179</v>
      </c>
      <c r="AU191" s="275" t="s">
        <v>88</v>
      </c>
      <c r="AY191" s="276" t="s">
        <v>177</v>
      </c>
      <c r="BE191" s="277">
        <f t="shared" si="14"/>
        <v>0</v>
      </c>
      <c r="BF191" s="277">
        <f t="shared" si="15"/>
        <v>0</v>
      </c>
      <c r="BG191" s="277">
        <f t="shared" si="16"/>
        <v>0</v>
      </c>
      <c r="BH191" s="277">
        <f t="shared" si="17"/>
        <v>0</v>
      </c>
      <c r="BI191" s="277">
        <f t="shared" si="18"/>
        <v>0</v>
      </c>
      <c r="BJ191" s="276" t="s">
        <v>88</v>
      </c>
      <c r="BK191" s="277">
        <f t="shared" si="19"/>
        <v>0</v>
      </c>
      <c r="BL191" s="276" t="s">
        <v>183</v>
      </c>
      <c r="BM191" s="275" t="s">
        <v>479</v>
      </c>
    </row>
    <row r="192" spans="2:65" s="1" customFormat="1" ht="16.5" customHeight="1">
      <c r="B192" s="143"/>
      <c r="C192" s="144" t="s">
        <v>472</v>
      </c>
      <c r="D192" s="144" t="s">
        <v>179</v>
      </c>
      <c r="E192" s="145" t="s">
        <v>1921</v>
      </c>
      <c r="F192" s="146" t="s">
        <v>1922</v>
      </c>
      <c r="G192" s="147" t="s">
        <v>260</v>
      </c>
      <c r="H192" s="148">
        <v>5</v>
      </c>
      <c r="I192" s="149"/>
      <c r="J192" s="150">
        <f t="shared" si="10"/>
        <v>0</v>
      </c>
      <c r="K192" s="151"/>
      <c r="L192" s="32"/>
      <c r="M192" s="152" t="s">
        <v>1</v>
      </c>
      <c r="N192" s="153" t="s">
        <v>41</v>
      </c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AR192" s="156" t="s">
        <v>183</v>
      </c>
      <c r="AT192" s="156" t="s">
        <v>179</v>
      </c>
      <c r="AU192" s="156" t="s">
        <v>88</v>
      </c>
      <c r="AY192" s="17" t="s">
        <v>177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7" t="s">
        <v>88</v>
      </c>
      <c r="BK192" s="157">
        <f t="shared" si="19"/>
        <v>0</v>
      </c>
      <c r="BL192" s="17" t="s">
        <v>183</v>
      </c>
      <c r="BM192" s="156" t="s">
        <v>486</v>
      </c>
    </row>
    <row r="193" spans="2:65" s="1" customFormat="1" ht="33" customHeight="1">
      <c r="B193" s="143"/>
      <c r="C193" s="144" t="s">
        <v>342</v>
      </c>
      <c r="D193" s="144" t="s">
        <v>179</v>
      </c>
      <c r="E193" s="145" t="s">
        <v>1923</v>
      </c>
      <c r="F193" s="146" t="s">
        <v>1924</v>
      </c>
      <c r="G193" s="147" t="s">
        <v>213</v>
      </c>
      <c r="H193" s="148">
        <v>35</v>
      </c>
      <c r="I193" s="149"/>
      <c r="J193" s="150">
        <f t="shared" si="10"/>
        <v>0</v>
      </c>
      <c r="K193" s="151"/>
      <c r="L193" s="32"/>
      <c r="M193" s="152" t="s">
        <v>1</v>
      </c>
      <c r="N193" s="153" t="s">
        <v>41</v>
      </c>
      <c r="P193" s="154">
        <f t="shared" si="11"/>
        <v>0</v>
      </c>
      <c r="Q193" s="154">
        <v>0</v>
      </c>
      <c r="R193" s="154">
        <f t="shared" si="12"/>
        <v>0</v>
      </c>
      <c r="S193" s="154">
        <v>0</v>
      </c>
      <c r="T193" s="155">
        <f t="shared" si="13"/>
        <v>0</v>
      </c>
      <c r="AR193" s="156" t="s">
        <v>183</v>
      </c>
      <c r="AT193" s="156" t="s">
        <v>179</v>
      </c>
      <c r="AU193" s="156" t="s">
        <v>88</v>
      </c>
      <c r="AY193" s="17" t="s">
        <v>177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7" t="s">
        <v>88</v>
      </c>
      <c r="BK193" s="157">
        <f t="shared" si="19"/>
        <v>0</v>
      </c>
      <c r="BL193" s="17" t="s">
        <v>183</v>
      </c>
      <c r="BM193" s="156" t="s">
        <v>490</v>
      </c>
    </row>
    <row r="194" spans="2:65" s="1" customFormat="1" ht="24.15" customHeight="1">
      <c r="B194" s="143"/>
      <c r="C194" s="186" t="s">
        <v>483</v>
      </c>
      <c r="D194" s="186" t="s">
        <v>444</v>
      </c>
      <c r="E194" s="187" t="s">
        <v>1925</v>
      </c>
      <c r="F194" s="188" t="s">
        <v>1926</v>
      </c>
      <c r="G194" s="189" t="s">
        <v>882</v>
      </c>
      <c r="H194" s="190">
        <v>35</v>
      </c>
      <c r="I194" s="191"/>
      <c r="J194" s="192">
        <f t="shared" si="10"/>
        <v>0</v>
      </c>
      <c r="K194" s="193"/>
      <c r="L194" s="194"/>
      <c r="M194" s="195" t="s">
        <v>1</v>
      </c>
      <c r="N194" s="196" t="s">
        <v>41</v>
      </c>
      <c r="P194" s="154">
        <f t="shared" si="11"/>
        <v>0</v>
      </c>
      <c r="Q194" s="154">
        <v>0</v>
      </c>
      <c r="R194" s="154">
        <f t="shared" si="12"/>
        <v>0</v>
      </c>
      <c r="S194" s="154">
        <v>0</v>
      </c>
      <c r="T194" s="155">
        <f t="shared" si="13"/>
        <v>0</v>
      </c>
      <c r="AR194" s="156" t="s">
        <v>206</v>
      </c>
      <c r="AT194" s="156" t="s">
        <v>444</v>
      </c>
      <c r="AU194" s="156" t="s">
        <v>88</v>
      </c>
      <c r="AY194" s="17" t="s">
        <v>177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7" t="s">
        <v>88</v>
      </c>
      <c r="BK194" s="157">
        <f t="shared" si="19"/>
        <v>0</v>
      </c>
      <c r="BL194" s="17" t="s">
        <v>183</v>
      </c>
      <c r="BM194" s="156" t="s">
        <v>496</v>
      </c>
    </row>
    <row r="195" spans="2:65" s="1" customFormat="1" ht="24.15" customHeight="1">
      <c r="B195" s="143"/>
      <c r="C195" s="144" t="s">
        <v>346</v>
      </c>
      <c r="D195" s="144" t="s">
        <v>179</v>
      </c>
      <c r="E195" s="145" t="s">
        <v>1927</v>
      </c>
      <c r="F195" s="146" t="s">
        <v>1928</v>
      </c>
      <c r="G195" s="147" t="s">
        <v>213</v>
      </c>
      <c r="H195" s="148">
        <v>52</v>
      </c>
      <c r="I195" s="149"/>
      <c r="J195" s="150">
        <f t="shared" si="10"/>
        <v>0</v>
      </c>
      <c r="K195" s="151"/>
      <c r="L195" s="32"/>
      <c r="M195" s="152" t="s">
        <v>1</v>
      </c>
      <c r="N195" s="153" t="s">
        <v>41</v>
      </c>
      <c r="P195" s="154">
        <f t="shared" si="11"/>
        <v>0</v>
      </c>
      <c r="Q195" s="154">
        <v>0</v>
      </c>
      <c r="R195" s="154">
        <f t="shared" si="12"/>
        <v>0</v>
      </c>
      <c r="S195" s="154">
        <v>0</v>
      </c>
      <c r="T195" s="155">
        <f t="shared" si="13"/>
        <v>0</v>
      </c>
      <c r="AR195" s="156" t="s">
        <v>183</v>
      </c>
      <c r="AT195" s="156" t="s">
        <v>179</v>
      </c>
      <c r="AU195" s="156" t="s">
        <v>88</v>
      </c>
      <c r="AY195" s="17" t="s">
        <v>177</v>
      </c>
      <c r="BE195" s="157">
        <f t="shared" si="14"/>
        <v>0</v>
      </c>
      <c r="BF195" s="157">
        <f t="shared" si="15"/>
        <v>0</v>
      </c>
      <c r="BG195" s="157">
        <f t="shared" si="16"/>
        <v>0</v>
      </c>
      <c r="BH195" s="157">
        <f t="shared" si="17"/>
        <v>0</v>
      </c>
      <c r="BI195" s="157">
        <f t="shared" si="18"/>
        <v>0</v>
      </c>
      <c r="BJ195" s="17" t="s">
        <v>88</v>
      </c>
      <c r="BK195" s="157">
        <f t="shared" si="19"/>
        <v>0</v>
      </c>
      <c r="BL195" s="17" t="s">
        <v>183</v>
      </c>
      <c r="BM195" s="156" t="s">
        <v>500</v>
      </c>
    </row>
    <row r="196" spans="2:65" s="1" customFormat="1" ht="16.5" customHeight="1">
      <c r="B196" s="143"/>
      <c r="C196" s="186" t="s">
        <v>493</v>
      </c>
      <c r="D196" s="186" t="s">
        <v>444</v>
      </c>
      <c r="E196" s="187" t="s">
        <v>1929</v>
      </c>
      <c r="F196" s="188" t="s">
        <v>1930</v>
      </c>
      <c r="G196" s="189" t="s">
        <v>882</v>
      </c>
      <c r="H196" s="190">
        <v>35.374000000000002</v>
      </c>
      <c r="I196" s="191"/>
      <c r="J196" s="192">
        <f t="shared" si="10"/>
        <v>0</v>
      </c>
      <c r="K196" s="193"/>
      <c r="L196" s="194"/>
      <c r="M196" s="195" t="s">
        <v>1</v>
      </c>
      <c r="N196" s="196" t="s">
        <v>41</v>
      </c>
      <c r="P196" s="154">
        <f t="shared" si="11"/>
        <v>0</v>
      </c>
      <c r="Q196" s="154">
        <v>0</v>
      </c>
      <c r="R196" s="154">
        <f t="shared" si="12"/>
        <v>0</v>
      </c>
      <c r="S196" s="154">
        <v>0</v>
      </c>
      <c r="T196" s="155">
        <f t="shared" si="13"/>
        <v>0</v>
      </c>
      <c r="AR196" s="156" t="s">
        <v>206</v>
      </c>
      <c r="AT196" s="156" t="s">
        <v>444</v>
      </c>
      <c r="AU196" s="156" t="s">
        <v>88</v>
      </c>
      <c r="AY196" s="17" t="s">
        <v>177</v>
      </c>
      <c r="BE196" s="157">
        <f t="shared" si="14"/>
        <v>0</v>
      </c>
      <c r="BF196" s="157">
        <f t="shared" si="15"/>
        <v>0</v>
      </c>
      <c r="BG196" s="157">
        <f t="shared" si="16"/>
        <v>0</v>
      </c>
      <c r="BH196" s="157">
        <f t="shared" si="17"/>
        <v>0</v>
      </c>
      <c r="BI196" s="157">
        <f t="shared" si="18"/>
        <v>0</v>
      </c>
      <c r="BJ196" s="17" t="s">
        <v>88</v>
      </c>
      <c r="BK196" s="157">
        <f t="shared" si="19"/>
        <v>0</v>
      </c>
      <c r="BL196" s="17" t="s">
        <v>183</v>
      </c>
      <c r="BM196" s="156" t="s">
        <v>505</v>
      </c>
    </row>
    <row r="197" spans="2:65" s="1" customFormat="1" ht="16.5" customHeight="1">
      <c r="B197" s="143"/>
      <c r="C197" s="144" t="s">
        <v>351</v>
      </c>
      <c r="D197" s="144" t="s">
        <v>179</v>
      </c>
      <c r="E197" s="145" t="s">
        <v>1931</v>
      </c>
      <c r="F197" s="146" t="s">
        <v>1861</v>
      </c>
      <c r="G197" s="147" t="s">
        <v>213</v>
      </c>
      <c r="H197" s="148">
        <v>40</v>
      </c>
      <c r="I197" s="149"/>
      <c r="J197" s="150">
        <f t="shared" si="10"/>
        <v>0</v>
      </c>
      <c r="K197" s="151"/>
      <c r="L197" s="32"/>
      <c r="M197" s="152" t="s">
        <v>1</v>
      </c>
      <c r="N197" s="153" t="s">
        <v>41</v>
      </c>
      <c r="P197" s="154">
        <f t="shared" si="11"/>
        <v>0</v>
      </c>
      <c r="Q197" s="154">
        <v>0</v>
      </c>
      <c r="R197" s="154">
        <f t="shared" si="12"/>
        <v>0</v>
      </c>
      <c r="S197" s="154">
        <v>0</v>
      </c>
      <c r="T197" s="155">
        <f t="shared" si="13"/>
        <v>0</v>
      </c>
      <c r="AR197" s="156" t="s">
        <v>183</v>
      </c>
      <c r="AT197" s="156" t="s">
        <v>179</v>
      </c>
      <c r="AU197" s="156" t="s">
        <v>88</v>
      </c>
      <c r="AY197" s="17" t="s">
        <v>177</v>
      </c>
      <c r="BE197" s="157">
        <f t="shared" si="14"/>
        <v>0</v>
      </c>
      <c r="BF197" s="157">
        <f t="shared" si="15"/>
        <v>0</v>
      </c>
      <c r="BG197" s="157">
        <f t="shared" si="16"/>
        <v>0</v>
      </c>
      <c r="BH197" s="157">
        <f t="shared" si="17"/>
        <v>0</v>
      </c>
      <c r="BI197" s="157">
        <f t="shared" si="18"/>
        <v>0</v>
      </c>
      <c r="BJ197" s="17" t="s">
        <v>88</v>
      </c>
      <c r="BK197" s="157">
        <f t="shared" si="19"/>
        <v>0</v>
      </c>
      <c r="BL197" s="17" t="s">
        <v>183</v>
      </c>
      <c r="BM197" s="156" t="s">
        <v>509</v>
      </c>
    </row>
    <row r="198" spans="2:65" s="1" customFormat="1" ht="24.15" customHeight="1">
      <c r="B198" s="143"/>
      <c r="C198" s="186" t="s">
        <v>502</v>
      </c>
      <c r="D198" s="186" t="s">
        <v>444</v>
      </c>
      <c r="E198" s="187" t="s">
        <v>1932</v>
      </c>
      <c r="F198" s="188" t="s">
        <v>1933</v>
      </c>
      <c r="G198" s="189" t="s">
        <v>213</v>
      </c>
      <c r="H198" s="190">
        <v>40</v>
      </c>
      <c r="I198" s="191"/>
      <c r="J198" s="192">
        <f t="shared" si="10"/>
        <v>0</v>
      </c>
      <c r="K198" s="193"/>
      <c r="L198" s="194"/>
      <c r="M198" s="195" t="s">
        <v>1</v>
      </c>
      <c r="N198" s="196" t="s">
        <v>41</v>
      </c>
      <c r="P198" s="154">
        <f t="shared" si="11"/>
        <v>0</v>
      </c>
      <c r="Q198" s="154">
        <v>0</v>
      </c>
      <c r="R198" s="154">
        <f t="shared" si="12"/>
        <v>0</v>
      </c>
      <c r="S198" s="154">
        <v>0</v>
      </c>
      <c r="T198" s="155">
        <f t="shared" si="13"/>
        <v>0</v>
      </c>
      <c r="AR198" s="156" t="s">
        <v>206</v>
      </c>
      <c r="AT198" s="156" t="s">
        <v>444</v>
      </c>
      <c r="AU198" s="156" t="s">
        <v>88</v>
      </c>
      <c r="AY198" s="17" t="s">
        <v>177</v>
      </c>
      <c r="BE198" s="157">
        <f t="shared" si="14"/>
        <v>0</v>
      </c>
      <c r="BF198" s="157">
        <f t="shared" si="15"/>
        <v>0</v>
      </c>
      <c r="BG198" s="157">
        <f t="shared" si="16"/>
        <v>0</v>
      </c>
      <c r="BH198" s="157">
        <f t="shared" si="17"/>
        <v>0</v>
      </c>
      <c r="BI198" s="157">
        <f t="shared" si="18"/>
        <v>0</v>
      </c>
      <c r="BJ198" s="17" t="s">
        <v>88</v>
      </c>
      <c r="BK198" s="157">
        <f t="shared" si="19"/>
        <v>0</v>
      </c>
      <c r="BL198" s="17" t="s">
        <v>183</v>
      </c>
      <c r="BM198" s="156" t="s">
        <v>516</v>
      </c>
    </row>
    <row r="199" spans="2:65" s="1" customFormat="1" ht="16.5" customHeight="1">
      <c r="B199" s="143"/>
      <c r="C199" s="144" t="s">
        <v>356</v>
      </c>
      <c r="D199" s="144" t="s">
        <v>179</v>
      </c>
      <c r="E199" s="145" t="s">
        <v>1934</v>
      </c>
      <c r="F199" s="146" t="s">
        <v>1935</v>
      </c>
      <c r="G199" s="147" t="s">
        <v>260</v>
      </c>
      <c r="H199" s="148">
        <v>74</v>
      </c>
      <c r="I199" s="149"/>
      <c r="J199" s="150">
        <f t="shared" si="10"/>
        <v>0</v>
      </c>
      <c r="K199" s="151"/>
      <c r="L199" s="32"/>
      <c r="M199" s="152" t="s">
        <v>1</v>
      </c>
      <c r="N199" s="153" t="s">
        <v>41</v>
      </c>
      <c r="P199" s="154">
        <f t="shared" si="11"/>
        <v>0</v>
      </c>
      <c r="Q199" s="154">
        <v>0</v>
      </c>
      <c r="R199" s="154">
        <f t="shared" si="12"/>
        <v>0</v>
      </c>
      <c r="S199" s="154">
        <v>0</v>
      </c>
      <c r="T199" s="155">
        <f t="shared" si="13"/>
        <v>0</v>
      </c>
      <c r="AR199" s="156" t="s">
        <v>183</v>
      </c>
      <c r="AT199" s="156" t="s">
        <v>179</v>
      </c>
      <c r="AU199" s="156" t="s">
        <v>88</v>
      </c>
      <c r="AY199" s="17" t="s">
        <v>177</v>
      </c>
      <c r="BE199" s="157">
        <f t="shared" si="14"/>
        <v>0</v>
      </c>
      <c r="BF199" s="157">
        <f t="shared" si="15"/>
        <v>0</v>
      </c>
      <c r="BG199" s="157">
        <f t="shared" si="16"/>
        <v>0</v>
      </c>
      <c r="BH199" s="157">
        <f t="shared" si="17"/>
        <v>0</v>
      </c>
      <c r="BI199" s="157">
        <f t="shared" si="18"/>
        <v>0</v>
      </c>
      <c r="BJ199" s="17" t="s">
        <v>88</v>
      </c>
      <c r="BK199" s="157">
        <f t="shared" si="19"/>
        <v>0</v>
      </c>
      <c r="BL199" s="17" t="s">
        <v>183</v>
      </c>
      <c r="BM199" s="156" t="s">
        <v>519</v>
      </c>
    </row>
    <row r="200" spans="2:65" s="1" customFormat="1" ht="24.15" customHeight="1">
      <c r="B200" s="143"/>
      <c r="C200" s="186" t="s">
        <v>513</v>
      </c>
      <c r="D200" s="186" t="s">
        <v>444</v>
      </c>
      <c r="E200" s="187" t="s">
        <v>1936</v>
      </c>
      <c r="F200" s="188" t="s">
        <v>1937</v>
      </c>
      <c r="G200" s="189" t="s">
        <v>260</v>
      </c>
      <c r="H200" s="190">
        <v>74</v>
      </c>
      <c r="I200" s="191"/>
      <c r="J200" s="192">
        <f t="shared" ref="J200:J206" si="20">ROUND(I200*H200,2)</f>
        <v>0</v>
      </c>
      <c r="K200" s="193"/>
      <c r="L200" s="194"/>
      <c r="M200" s="195" t="s">
        <v>1</v>
      </c>
      <c r="N200" s="196" t="s">
        <v>41</v>
      </c>
      <c r="P200" s="154">
        <f t="shared" ref="P200:P206" si="21">O200*H200</f>
        <v>0</v>
      </c>
      <c r="Q200" s="154">
        <v>0</v>
      </c>
      <c r="R200" s="154">
        <f t="shared" ref="R200:R206" si="22">Q200*H200</f>
        <v>0</v>
      </c>
      <c r="S200" s="154">
        <v>0</v>
      </c>
      <c r="T200" s="155">
        <f t="shared" ref="T200:T206" si="23">S200*H200</f>
        <v>0</v>
      </c>
      <c r="AR200" s="156" t="s">
        <v>206</v>
      </c>
      <c r="AT200" s="156" t="s">
        <v>444</v>
      </c>
      <c r="AU200" s="156" t="s">
        <v>88</v>
      </c>
      <c r="AY200" s="17" t="s">
        <v>177</v>
      </c>
      <c r="BE200" s="157">
        <f t="shared" ref="BE200:BE206" si="24">IF(N200="základná",J200,0)</f>
        <v>0</v>
      </c>
      <c r="BF200" s="157">
        <f t="shared" ref="BF200:BF206" si="25">IF(N200="znížená",J200,0)</f>
        <v>0</v>
      </c>
      <c r="BG200" s="157">
        <f t="shared" ref="BG200:BG206" si="26">IF(N200="zákl. prenesená",J200,0)</f>
        <v>0</v>
      </c>
      <c r="BH200" s="157">
        <f t="shared" ref="BH200:BH206" si="27">IF(N200="zníž. prenesená",J200,0)</f>
        <v>0</v>
      </c>
      <c r="BI200" s="157">
        <f t="shared" ref="BI200:BI206" si="28">IF(N200="nulová",J200,0)</f>
        <v>0</v>
      </c>
      <c r="BJ200" s="17" t="s">
        <v>88</v>
      </c>
      <c r="BK200" s="157">
        <f t="shared" ref="BK200:BK206" si="29">ROUND(I200*H200,2)</f>
        <v>0</v>
      </c>
      <c r="BL200" s="17" t="s">
        <v>183</v>
      </c>
      <c r="BM200" s="156" t="s">
        <v>526</v>
      </c>
    </row>
    <row r="201" spans="2:65" s="1" customFormat="1" ht="21.75" customHeight="1">
      <c r="B201" s="143"/>
      <c r="C201" s="144" t="s">
        <v>361</v>
      </c>
      <c r="D201" s="144" t="s">
        <v>179</v>
      </c>
      <c r="E201" s="145" t="s">
        <v>1938</v>
      </c>
      <c r="F201" s="146" t="s">
        <v>1939</v>
      </c>
      <c r="G201" s="147" t="s">
        <v>260</v>
      </c>
      <c r="H201" s="148">
        <v>2</v>
      </c>
      <c r="I201" s="149"/>
      <c r="J201" s="150">
        <f t="shared" si="20"/>
        <v>0</v>
      </c>
      <c r="K201" s="151"/>
      <c r="L201" s="32"/>
      <c r="M201" s="152" t="s">
        <v>1</v>
      </c>
      <c r="N201" s="153" t="s">
        <v>41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183</v>
      </c>
      <c r="AT201" s="156" t="s">
        <v>179</v>
      </c>
      <c r="AU201" s="156" t="s">
        <v>88</v>
      </c>
      <c r="AY201" s="17" t="s">
        <v>177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88</v>
      </c>
      <c r="BK201" s="157">
        <f t="shared" si="29"/>
        <v>0</v>
      </c>
      <c r="BL201" s="17" t="s">
        <v>183</v>
      </c>
      <c r="BM201" s="156" t="s">
        <v>530</v>
      </c>
    </row>
    <row r="202" spans="2:65" s="1" customFormat="1" ht="21.75" customHeight="1">
      <c r="B202" s="143"/>
      <c r="C202" s="186" t="s">
        <v>523</v>
      </c>
      <c r="D202" s="186" t="s">
        <v>444</v>
      </c>
      <c r="E202" s="187" t="s">
        <v>1940</v>
      </c>
      <c r="F202" s="188" t="s">
        <v>1939</v>
      </c>
      <c r="G202" s="189" t="s">
        <v>260</v>
      </c>
      <c r="H202" s="190">
        <v>2</v>
      </c>
      <c r="I202" s="191"/>
      <c r="J202" s="192">
        <f t="shared" si="20"/>
        <v>0</v>
      </c>
      <c r="K202" s="193"/>
      <c r="L202" s="194"/>
      <c r="M202" s="195" t="s">
        <v>1</v>
      </c>
      <c r="N202" s="196" t="s">
        <v>41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AR202" s="156" t="s">
        <v>206</v>
      </c>
      <c r="AT202" s="156" t="s">
        <v>444</v>
      </c>
      <c r="AU202" s="156" t="s">
        <v>88</v>
      </c>
      <c r="AY202" s="17" t="s">
        <v>177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88</v>
      </c>
      <c r="BK202" s="157">
        <f t="shared" si="29"/>
        <v>0</v>
      </c>
      <c r="BL202" s="17" t="s">
        <v>183</v>
      </c>
      <c r="BM202" s="156" t="s">
        <v>534</v>
      </c>
    </row>
    <row r="203" spans="2:65" s="1" customFormat="1" ht="24.15" customHeight="1">
      <c r="B203" s="143"/>
      <c r="C203" s="144" t="s">
        <v>365</v>
      </c>
      <c r="D203" s="144" t="s">
        <v>179</v>
      </c>
      <c r="E203" s="145" t="s">
        <v>1574</v>
      </c>
      <c r="F203" s="146" t="s">
        <v>1941</v>
      </c>
      <c r="G203" s="147" t="s">
        <v>618</v>
      </c>
      <c r="H203" s="149"/>
      <c r="I203" s="149"/>
      <c r="J203" s="150">
        <f t="shared" si="20"/>
        <v>0</v>
      </c>
      <c r="K203" s="151"/>
      <c r="L203" s="32"/>
      <c r="M203" s="152" t="s">
        <v>1</v>
      </c>
      <c r="N203" s="153" t="s">
        <v>41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AR203" s="156" t="s">
        <v>183</v>
      </c>
      <c r="AT203" s="156" t="s">
        <v>179</v>
      </c>
      <c r="AU203" s="156" t="s">
        <v>88</v>
      </c>
      <c r="AY203" s="17" t="s">
        <v>177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7" t="s">
        <v>88</v>
      </c>
      <c r="BK203" s="157">
        <f t="shared" si="29"/>
        <v>0</v>
      </c>
      <c r="BL203" s="17" t="s">
        <v>183</v>
      </c>
      <c r="BM203" s="156" t="s">
        <v>539</v>
      </c>
    </row>
    <row r="204" spans="2:65" s="1" customFormat="1" ht="16.5" customHeight="1">
      <c r="B204" s="143"/>
      <c r="C204" s="144" t="s">
        <v>531</v>
      </c>
      <c r="D204" s="144" t="s">
        <v>179</v>
      </c>
      <c r="E204" s="145" t="s">
        <v>1942</v>
      </c>
      <c r="F204" s="146" t="s">
        <v>1575</v>
      </c>
      <c r="G204" s="147" t="s">
        <v>618</v>
      </c>
      <c r="H204" s="149"/>
      <c r="I204" s="149"/>
      <c r="J204" s="150">
        <f t="shared" si="20"/>
        <v>0</v>
      </c>
      <c r="K204" s="151"/>
      <c r="L204" s="32"/>
      <c r="M204" s="152" t="s">
        <v>1</v>
      </c>
      <c r="N204" s="153" t="s">
        <v>41</v>
      </c>
      <c r="P204" s="154">
        <f t="shared" si="21"/>
        <v>0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AR204" s="156" t="s">
        <v>183</v>
      </c>
      <c r="AT204" s="156" t="s">
        <v>179</v>
      </c>
      <c r="AU204" s="156" t="s">
        <v>88</v>
      </c>
      <c r="AY204" s="17" t="s">
        <v>177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7" t="s">
        <v>88</v>
      </c>
      <c r="BK204" s="157">
        <f t="shared" si="29"/>
        <v>0</v>
      </c>
      <c r="BL204" s="17" t="s">
        <v>183</v>
      </c>
      <c r="BM204" s="156" t="s">
        <v>546</v>
      </c>
    </row>
    <row r="205" spans="2:65" s="1" customFormat="1" ht="16.5" customHeight="1">
      <c r="B205" s="143"/>
      <c r="C205" s="144" t="s">
        <v>371</v>
      </c>
      <c r="D205" s="144" t="s">
        <v>179</v>
      </c>
      <c r="E205" s="145" t="s">
        <v>1943</v>
      </c>
      <c r="F205" s="146" t="s">
        <v>1944</v>
      </c>
      <c r="G205" s="147" t="s">
        <v>618</v>
      </c>
      <c r="H205" s="149"/>
      <c r="I205" s="149"/>
      <c r="J205" s="150">
        <f t="shared" si="20"/>
        <v>0</v>
      </c>
      <c r="K205" s="151"/>
      <c r="L205" s="32"/>
      <c r="M205" s="152" t="s">
        <v>1</v>
      </c>
      <c r="N205" s="153" t="s">
        <v>41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AR205" s="156" t="s">
        <v>183</v>
      </c>
      <c r="AT205" s="156" t="s">
        <v>179</v>
      </c>
      <c r="AU205" s="156" t="s">
        <v>88</v>
      </c>
      <c r="AY205" s="17" t="s">
        <v>177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7" t="s">
        <v>88</v>
      </c>
      <c r="BK205" s="157">
        <f t="shared" si="29"/>
        <v>0</v>
      </c>
      <c r="BL205" s="17" t="s">
        <v>183</v>
      </c>
      <c r="BM205" s="156" t="s">
        <v>550</v>
      </c>
    </row>
    <row r="206" spans="2:65" s="1" customFormat="1" ht="16.5" customHeight="1">
      <c r="B206" s="143"/>
      <c r="C206" s="144" t="s">
        <v>543</v>
      </c>
      <c r="D206" s="144" t="s">
        <v>179</v>
      </c>
      <c r="E206" s="145" t="s">
        <v>1945</v>
      </c>
      <c r="F206" s="146" t="s">
        <v>1576</v>
      </c>
      <c r="G206" s="147" t="s">
        <v>618</v>
      </c>
      <c r="H206" s="149"/>
      <c r="I206" s="149"/>
      <c r="J206" s="150">
        <f t="shared" si="20"/>
        <v>0</v>
      </c>
      <c r="K206" s="151"/>
      <c r="L206" s="32"/>
      <c r="M206" s="152" t="s">
        <v>1</v>
      </c>
      <c r="N206" s="153" t="s">
        <v>41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AR206" s="156" t="s">
        <v>183</v>
      </c>
      <c r="AT206" s="156" t="s">
        <v>179</v>
      </c>
      <c r="AU206" s="156" t="s">
        <v>88</v>
      </c>
      <c r="AY206" s="17" t="s">
        <v>177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7" t="s">
        <v>88</v>
      </c>
      <c r="BK206" s="157">
        <f t="shared" si="29"/>
        <v>0</v>
      </c>
      <c r="BL206" s="17" t="s">
        <v>183</v>
      </c>
      <c r="BM206" s="156" t="s">
        <v>558</v>
      </c>
    </row>
    <row r="207" spans="2:65" s="11" customFormat="1" ht="22.95" customHeight="1">
      <c r="B207" s="131"/>
      <c r="D207" s="132" t="s">
        <v>74</v>
      </c>
      <c r="E207" s="141" t="s">
        <v>1946</v>
      </c>
      <c r="F207" s="141" t="s">
        <v>4505</v>
      </c>
      <c r="I207" s="134"/>
      <c r="J207" s="142">
        <f>BK207</f>
        <v>0</v>
      </c>
      <c r="L207" s="131"/>
      <c r="M207" s="136"/>
      <c r="P207" s="137">
        <f>SUM(P208:P216)</f>
        <v>0</v>
      </c>
      <c r="R207" s="137">
        <f>SUM(R208:R216)</f>
        <v>0</v>
      </c>
      <c r="T207" s="138">
        <f>SUM(T208:T216)</f>
        <v>0</v>
      </c>
      <c r="AR207" s="132" t="s">
        <v>82</v>
      </c>
      <c r="AT207" s="139" t="s">
        <v>74</v>
      </c>
      <c r="AU207" s="139" t="s">
        <v>82</v>
      </c>
      <c r="AY207" s="132" t="s">
        <v>177</v>
      </c>
      <c r="BK207" s="140">
        <f>SUM(BK208:BK216)</f>
        <v>0</v>
      </c>
    </row>
    <row r="208" spans="2:65" s="1" customFormat="1" ht="16.5" customHeight="1">
      <c r="B208" s="143"/>
      <c r="C208" s="144" t="s">
        <v>384</v>
      </c>
      <c r="D208" s="144" t="s">
        <v>179</v>
      </c>
      <c r="E208" s="145" t="s">
        <v>1947</v>
      </c>
      <c r="F208" s="146" t="s">
        <v>1948</v>
      </c>
      <c r="G208" s="147" t="s">
        <v>213</v>
      </c>
      <c r="H208" s="148">
        <v>1058</v>
      </c>
      <c r="I208" s="149"/>
      <c r="J208" s="150">
        <f t="shared" ref="J208:J216" si="30">ROUND(I208*H208,2)</f>
        <v>0</v>
      </c>
      <c r="K208" s="151"/>
      <c r="L208" s="32"/>
      <c r="M208" s="152" t="s">
        <v>1</v>
      </c>
      <c r="N208" s="153" t="s">
        <v>41</v>
      </c>
      <c r="P208" s="154">
        <f t="shared" ref="P208:P216" si="31">O208*H208</f>
        <v>0</v>
      </c>
      <c r="Q208" s="154">
        <v>0</v>
      </c>
      <c r="R208" s="154">
        <f t="shared" ref="R208:R216" si="32">Q208*H208</f>
        <v>0</v>
      </c>
      <c r="S208" s="154">
        <v>0</v>
      </c>
      <c r="T208" s="155">
        <f t="shared" ref="T208:T216" si="33">S208*H208</f>
        <v>0</v>
      </c>
      <c r="AR208" s="156" t="s">
        <v>183</v>
      </c>
      <c r="AT208" s="156" t="s">
        <v>179</v>
      </c>
      <c r="AU208" s="156" t="s">
        <v>88</v>
      </c>
      <c r="AY208" s="17" t="s">
        <v>177</v>
      </c>
      <c r="BE208" s="157">
        <f t="shared" ref="BE208:BE216" si="34">IF(N208="základná",J208,0)</f>
        <v>0</v>
      </c>
      <c r="BF208" s="157">
        <f t="shared" ref="BF208:BF216" si="35">IF(N208="znížená",J208,0)</f>
        <v>0</v>
      </c>
      <c r="BG208" s="157">
        <f t="shared" ref="BG208:BG216" si="36">IF(N208="zákl. prenesená",J208,0)</f>
        <v>0</v>
      </c>
      <c r="BH208" s="157">
        <f t="shared" ref="BH208:BH216" si="37">IF(N208="zníž. prenesená",J208,0)</f>
        <v>0</v>
      </c>
      <c r="BI208" s="157">
        <f t="shared" ref="BI208:BI216" si="38">IF(N208="nulová",J208,0)</f>
        <v>0</v>
      </c>
      <c r="BJ208" s="17" t="s">
        <v>88</v>
      </c>
      <c r="BK208" s="157">
        <f t="shared" ref="BK208:BK216" si="39">ROUND(I208*H208,2)</f>
        <v>0</v>
      </c>
      <c r="BL208" s="17" t="s">
        <v>183</v>
      </c>
      <c r="BM208" s="156" t="s">
        <v>565</v>
      </c>
    </row>
    <row r="209" spans="2:65" s="1" customFormat="1" ht="24.15" customHeight="1">
      <c r="B209" s="143"/>
      <c r="C209" s="186" t="s">
        <v>552</v>
      </c>
      <c r="D209" s="186" t="s">
        <v>444</v>
      </c>
      <c r="E209" s="187" t="s">
        <v>1949</v>
      </c>
      <c r="F209" s="188" t="s">
        <v>1950</v>
      </c>
      <c r="G209" s="189" t="s">
        <v>213</v>
      </c>
      <c r="H209" s="190">
        <v>1058</v>
      </c>
      <c r="I209" s="191"/>
      <c r="J209" s="192">
        <f t="shared" si="30"/>
        <v>0</v>
      </c>
      <c r="K209" s="193"/>
      <c r="L209" s="194"/>
      <c r="M209" s="195" t="s">
        <v>1</v>
      </c>
      <c r="N209" s="196" t="s">
        <v>41</v>
      </c>
      <c r="P209" s="154">
        <f t="shared" si="31"/>
        <v>0</v>
      </c>
      <c r="Q209" s="154">
        <v>0</v>
      </c>
      <c r="R209" s="154">
        <f t="shared" si="32"/>
        <v>0</v>
      </c>
      <c r="S209" s="154">
        <v>0</v>
      </c>
      <c r="T209" s="155">
        <f t="shared" si="33"/>
        <v>0</v>
      </c>
      <c r="AR209" s="156" t="s">
        <v>206</v>
      </c>
      <c r="AT209" s="156" t="s">
        <v>444</v>
      </c>
      <c r="AU209" s="156" t="s">
        <v>88</v>
      </c>
      <c r="AY209" s="17" t="s">
        <v>177</v>
      </c>
      <c r="BE209" s="157">
        <f t="shared" si="34"/>
        <v>0</v>
      </c>
      <c r="BF209" s="157">
        <f t="shared" si="35"/>
        <v>0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7" t="s">
        <v>88</v>
      </c>
      <c r="BK209" s="157">
        <f t="shared" si="39"/>
        <v>0</v>
      </c>
      <c r="BL209" s="17" t="s">
        <v>183</v>
      </c>
      <c r="BM209" s="156" t="s">
        <v>573</v>
      </c>
    </row>
    <row r="210" spans="2:65" s="1" customFormat="1" ht="24.15" customHeight="1">
      <c r="B210" s="143"/>
      <c r="C210" s="144" t="s">
        <v>389</v>
      </c>
      <c r="D210" s="144" t="s">
        <v>179</v>
      </c>
      <c r="E210" s="145" t="s">
        <v>1664</v>
      </c>
      <c r="F210" s="146" t="s">
        <v>1951</v>
      </c>
      <c r="G210" s="147" t="s">
        <v>260</v>
      </c>
      <c r="H210" s="148">
        <v>140</v>
      </c>
      <c r="I210" s="149"/>
      <c r="J210" s="150">
        <f t="shared" si="30"/>
        <v>0</v>
      </c>
      <c r="K210" s="151"/>
      <c r="L210" s="32"/>
      <c r="M210" s="152" t="s">
        <v>1</v>
      </c>
      <c r="N210" s="153" t="s">
        <v>41</v>
      </c>
      <c r="P210" s="154">
        <f t="shared" si="31"/>
        <v>0</v>
      </c>
      <c r="Q210" s="154">
        <v>0</v>
      </c>
      <c r="R210" s="154">
        <f t="shared" si="32"/>
        <v>0</v>
      </c>
      <c r="S210" s="154">
        <v>0</v>
      </c>
      <c r="T210" s="155">
        <f t="shared" si="33"/>
        <v>0</v>
      </c>
      <c r="AR210" s="156" t="s">
        <v>183</v>
      </c>
      <c r="AT210" s="156" t="s">
        <v>179</v>
      </c>
      <c r="AU210" s="156" t="s">
        <v>88</v>
      </c>
      <c r="AY210" s="17" t="s">
        <v>177</v>
      </c>
      <c r="BE210" s="157">
        <f t="shared" si="34"/>
        <v>0</v>
      </c>
      <c r="BF210" s="157">
        <f t="shared" si="35"/>
        <v>0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7" t="s">
        <v>88</v>
      </c>
      <c r="BK210" s="157">
        <f t="shared" si="39"/>
        <v>0</v>
      </c>
      <c r="BL210" s="17" t="s">
        <v>183</v>
      </c>
      <c r="BM210" s="156" t="s">
        <v>579</v>
      </c>
    </row>
    <row r="211" spans="2:65" s="1" customFormat="1" ht="21.75" customHeight="1">
      <c r="B211" s="143"/>
      <c r="C211" s="144" t="s">
        <v>562</v>
      </c>
      <c r="D211" s="144" t="s">
        <v>179</v>
      </c>
      <c r="E211" s="145" t="s">
        <v>1952</v>
      </c>
      <c r="F211" s="146" t="s">
        <v>1953</v>
      </c>
      <c r="G211" s="147" t="s">
        <v>260</v>
      </c>
      <c r="H211" s="148">
        <v>5</v>
      </c>
      <c r="I211" s="149"/>
      <c r="J211" s="150">
        <f t="shared" si="30"/>
        <v>0</v>
      </c>
      <c r="K211" s="151"/>
      <c r="L211" s="32"/>
      <c r="M211" s="152" t="s">
        <v>1</v>
      </c>
      <c r="N211" s="153" t="s">
        <v>41</v>
      </c>
      <c r="P211" s="154">
        <f t="shared" si="31"/>
        <v>0</v>
      </c>
      <c r="Q211" s="154">
        <v>0</v>
      </c>
      <c r="R211" s="154">
        <f t="shared" si="32"/>
        <v>0</v>
      </c>
      <c r="S211" s="154">
        <v>0</v>
      </c>
      <c r="T211" s="155">
        <f t="shared" si="33"/>
        <v>0</v>
      </c>
      <c r="AR211" s="156" t="s">
        <v>183</v>
      </c>
      <c r="AT211" s="156" t="s">
        <v>179</v>
      </c>
      <c r="AU211" s="156" t="s">
        <v>88</v>
      </c>
      <c r="AY211" s="17" t="s">
        <v>177</v>
      </c>
      <c r="BE211" s="157">
        <f t="shared" si="34"/>
        <v>0</v>
      </c>
      <c r="BF211" s="157">
        <f t="shared" si="35"/>
        <v>0</v>
      </c>
      <c r="BG211" s="157">
        <f t="shared" si="36"/>
        <v>0</v>
      </c>
      <c r="BH211" s="157">
        <f t="shared" si="37"/>
        <v>0</v>
      </c>
      <c r="BI211" s="157">
        <f t="shared" si="38"/>
        <v>0</v>
      </c>
      <c r="BJ211" s="17" t="s">
        <v>88</v>
      </c>
      <c r="BK211" s="157">
        <f t="shared" si="39"/>
        <v>0</v>
      </c>
      <c r="BL211" s="17" t="s">
        <v>183</v>
      </c>
      <c r="BM211" s="156" t="s">
        <v>582</v>
      </c>
    </row>
    <row r="212" spans="2:65" s="1" customFormat="1" ht="24.15" customHeight="1">
      <c r="B212" s="143"/>
      <c r="C212" s="186" t="s">
        <v>393</v>
      </c>
      <c r="D212" s="186" t="s">
        <v>444</v>
      </c>
      <c r="E212" s="187" t="s">
        <v>1954</v>
      </c>
      <c r="F212" s="188" t="s">
        <v>1955</v>
      </c>
      <c r="G212" s="189" t="s">
        <v>260</v>
      </c>
      <c r="H212" s="190">
        <v>5</v>
      </c>
      <c r="I212" s="191"/>
      <c r="J212" s="192">
        <f t="shared" si="30"/>
        <v>0</v>
      </c>
      <c r="K212" s="193"/>
      <c r="L212" s="194"/>
      <c r="M212" s="195" t="s">
        <v>1</v>
      </c>
      <c r="N212" s="196" t="s">
        <v>41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AR212" s="156" t="s">
        <v>206</v>
      </c>
      <c r="AT212" s="156" t="s">
        <v>444</v>
      </c>
      <c r="AU212" s="156" t="s">
        <v>88</v>
      </c>
      <c r="AY212" s="17" t="s">
        <v>177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88</v>
      </c>
      <c r="BK212" s="157">
        <f t="shared" si="39"/>
        <v>0</v>
      </c>
      <c r="BL212" s="17" t="s">
        <v>183</v>
      </c>
      <c r="BM212" s="156" t="s">
        <v>586</v>
      </c>
    </row>
    <row r="213" spans="2:65" s="1" customFormat="1" ht="24.15" customHeight="1">
      <c r="B213" s="143"/>
      <c r="C213" s="144" t="s">
        <v>576</v>
      </c>
      <c r="D213" s="144" t="s">
        <v>179</v>
      </c>
      <c r="E213" s="145" t="s">
        <v>1956</v>
      </c>
      <c r="F213" s="146" t="s">
        <v>1941</v>
      </c>
      <c r="G213" s="147" t="s">
        <v>618</v>
      </c>
      <c r="H213" s="149"/>
      <c r="I213" s="149"/>
      <c r="J213" s="150">
        <f t="shared" si="30"/>
        <v>0</v>
      </c>
      <c r="K213" s="151"/>
      <c r="L213" s="32"/>
      <c r="M213" s="152" t="s">
        <v>1</v>
      </c>
      <c r="N213" s="153" t="s">
        <v>41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AR213" s="156" t="s">
        <v>183</v>
      </c>
      <c r="AT213" s="156" t="s">
        <v>179</v>
      </c>
      <c r="AU213" s="156" t="s">
        <v>88</v>
      </c>
      <c r="AY213" s="17" t="s">
        <v>177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88</v>
      </c>
      <c r="BK213" s="157">
        <f t="shared" si="39"/>
        <v>0</v>
      </c>
      <c r="BL213" s="17" t="s">
        <v>183</v>
      </c>
      <c r="BM213" s="156" t="s">
        <v>590</v>
      </c>
    </row>
    <row r="214" spans="2:65" s="1" customFormat="1" ht="16.5" customHeight="1">
      <c r="B214" s="143"/>
      <c r="C214" s="144" t="s">
        <v>405</v>
      </c>
      <c r="D214" s="144" t="s">
        <v>179</v>
      </c>
      <c r="E214" s="145" t="s">
        <v>1957</v>
      </c>
      <c r="F214" s="146" t="s">
        <v>1575</v>
      </c>
      <c r="G214" s="147" t="s">
        <v>618</v>
      </c>
      <c r="H214" s="149"/>
      <c r="I214" s="149"/>
      <c r="J214" s="150">
        <f t="shared" si="30"/>
        <v>0</v>
      </c>
      <c r="K214" s="151"/>
      <c r="L214" s="32"/>
      <c r="M214" s="152" t="s">
        <v>1</v>
      </c>
      <c r="N214" s="153" t="s">
        <v>41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AR214" s="156" t="s">
        <v>183</v>
      </c>
      <c r="AT214" s="156" t="s">
        <v>179</v>
      </c>
      <c r="AU214" s="156" t="s">
        <v>88</v>
      </c>
      <c r="AY214" s="17" t="s">
        <v>177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88</v>
      </c>
      <c r="BK214" s="157">
        <f t="shared" si="39"/>
        <v>0</v>
      </c>
      <c r="BL214" s="17" t="s">
        <v>183</v>
      </c>
      <c r="BM214" s="156" t="s">
        <v>594</v>
      </c>
    </row>
    <row r="215" spans="2:65" s="1" customFormat="1" ht="16.5" customHeight="1">
      <c r="B215" s="143"/>
      <c r="C215" s="144" t="s">
        <v>583</v>
      </c>
      <c r="D215" s="144" t="s">
        <v>179</v>
      </c>
      <c r="E215" s="145" t="s">
        <v>1958</v>
      </c>
      <c r="F215" s="146" t="s">
        <v>1944</v>
      </c>
      <c r="G215" s="147" t="s">
        <v>618</v>
      </c>
      <c r="H215" s="149"/>
      <c r="I215" s="149"/>
      <c r="J215" s="150">
        <f t="shared" si="30"/>
        <v>0</v>
      </c>
      <c r="K215" s="151"/>
      <c r="L215" s="32"/>
      <c r="M215" s="152" t="s">
        <v>1</v>
      </c>
      <c r="N215" s="153" t="s">
        <v>41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AR215" s="156" t="s">
        <v>183</v>
      </c>
      <c r="AT215" s="156" t="s">
        <v>179</v>
      </c>
      <c r="AU215" s="156" t="s">
        <v>88</v>
      </c>
      <c r="AY215" s="17" t="s">
        <v>177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88</v>
      </c>
      <c r="BK215" s="157">
        <f t="shared" si="39"/>
        <v>0</v>
      </c>
      <c r="BL215" s="17" t="s">
        <v>183</v>
      </c>
      <c r="BM215" s="156" t="s">
        <v>598</v>
      </c>
    </row>
    <row r="216" spans="2:65" s="1" customFormat="1" ht="16.5" customHeight="1">
      <c r="B216" s="143"/>
      <c r="C216" s="144" t="s">
        <v>409</v>
      </c>
      <c r="D216" s="144" t="s">
        <v>179</v>
      </c>
      <c r="E216" s="145" t="s">
        <v>1959</v>
      </c>
      <c r="F216" s="146" t="s">
        <v>1576</v>
      </c>
      <c r="G216" s="147" t="s">
        <v>618</v>
      </c>
      <c r="H216" s="149"/>
      <c r="I216" s="149"/>
      <c r="J216" s="150">
        <f t="shared" si="30"/>
        <v>0</v>
      </c>
      <c r="K216" s="151"/>
      <c r="L216" s="32"/>
      <c r="M216" s="152" t="s">
        <v>1</v>
      </c>
      <c r="N216" s="153" t="s">
        <v>41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183</v>
      </c>
      <c r="AT216" s="156" t="s">
        <v>179</v>
      </c>
      <c r="AU216" s="156" t="s">
        <v>88</v>
      </c>
      <c r="AY216" s="17" t="s">
        <v>177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88</v>
      </c>
      <c r="BK216" s="157">
        <f t="shared" si="39"/>
        <v>0</v>
      </c>
      <c r="BL216" s="17" t="s">
        <v>183</v>
      </c>
      <c r="BM216" s="156" t="s">
        <v>602</v>
      </c>
    </row>
    <row r="217" spans="2:65" s="11" customFormat="1" ht="22.95" customHeight="1">
      <c r="B217" s="131"/>
      <c r="D217" s="132" t="s">
        <v>74</v>
      </c>
      <c r="E217" s="141" t="s">
        <v>1960</v>
      </c>
      <c r="F217" s="141" t="s">
        <v>1961</v>
      </c>
      <c r="I217" s="134"/>
      <c r="J217" s="142">
        <f>BK217</f>
        <v>0</v>
      </c>
      <c r="L217" s="131"/>
      <c r="M217" s="136"/>
      <c r="P217" s="137">
        <f>SUM(P218:P227)</f>
        <v>0</v>
      </c>
      <c r="R217" s="137">
        <f>SUM(R218:R227)</f>
        <v>0</v>
      </c>
      <c r="T217" s="138">
        <f>SUM(T218:T227)</f>
        <v>0</v>
      </c>
      <c r="AR217" s="132" t="s">
        <v>82</v>
      </c>
      <c r="AT217" s="139" t="s">
        <v>74</v>
      </c>
      <c r="AU217" s="139" t="s">
        <v>82</v>
      </c>
      <c r="AY217" s="132" t="s">
        <v>177</v>
      </c>
      <c r="BK217" s="140">
        <f>SUM(BK218:BK227)</f>
        <v>0</v>
      </c>
    </row>
    <row r="218" spans="2:65" s="1" customFormat="1" ht="24.15" customHeight="1">
      <c r="B218" s="143"/>
      <c r="C218" s="144" t="s">
        <v>592</v>
      </c>
      <c r="D218" s="144" t="s">
        <v>179</v>
      </c>
      <c r="E218" s="145" t="s">
        <v>1962</v>
      </c>
      <c r="F218" s="146" t="s">
        <v>1963</v>
      </c>
      <c r="G218" s="147" t="s">
        <v>260</v>
      </c>
      <c r="H218" s="148">
        <v>8</v>
      </c>
      <c r="I218" s="149"/>
      <c r="J218" s="150">
        <f t="shared" ref="J218:J227" si="40">ROUND(I218*H218,2)</f>
        <v>0</v>
      </c>
      <c r="K218" s="151"/>
      <c r="L218" s="32"/>
      <c r="M218" s="152" t="s">
        <v>1</v>
      </c>
      <c r="N218" s="153" t="s">
        <v>41</v>
      </c>
      <c r="P218" s="154">
        <f t="shared" ref="P218:P227" si="41">O218*H218</f>
        <v>0</v>
      </c>
      <c r="Q218" s="154">
        <v>0</v>
      </c>
      <c r="R218" s="154">
        <f t="shared" ref="R218:R227" si="42">Q218*H218</f>
        <v>0</v>
      </c>
      <c r="S218" s="154">
        <v>0</v>
      </c>
      <c r="T218" s="155">
        <f t="shared" ref="T218:T227" si="43">S218*H218</f>
        <v>0</v>
      </c>
      <c r="AR218" s="156" t="s">
        <v>183</v>
      </c>
      <c r="AT218" s="156" t="s">
        <v>179</v>
      </c>
      <c r="AU218" s="156" t="s">
        <v>88</v>
      </c>
      <c r="AY218" s="17" t="s">
        <v>177</v>
      </c>
      <c r="BE218" s="157">
        <f t="shared" ref="BE218:BE227" si="44">IF(N218="základná",J218,0)</f>
        <v>0</v>
      </c>
      <c r="BF218" s="157">
        <f t="shared" ref="BF218:BF227" si="45">IF(N218="znížená",J218,0)</f>
        <v>0</v>
      </c>
      <c r="BG218" s="157">
        <f t="shared" ref="BG218:BG227" si="46">IF(N218="zákl. prenesená",J218,0)</f>
        <v>0</v>
      </c>
      <c r="BH218" s="157">
        <f t="shared" ref="BH218:BH227" si="47">IF(N218="zníž. prenesená",J218,0)</f>
        <v>0</v>
      </c>
      <c r="BI218" s="157">
        <f t="shared" ref="BI218:BI227" si="48">IF(N218="nulová",J218,0)</f>
        <v>0</v>
      </c>
      <c r="BJ218" s="17" t="s">
        <v>88</v>
      </c>
      <c r="BK218" s="157">
        <f t="shared" ref="BK218:BK227" si="49">ROUND(I218*H218,2)</f>
        <v>0</v>
      </c>
      <c r="BL218" s="17" t="s">
        <v>183</v>
      </c>
      <c r="BM218" s="156" t="s">
        <v>606</v>
      </c>
    </row>
    <row r="219" spans="2:65" s="1" customFormat="1" ht="37.950000000000003" customHeight="1">
      <c r="B219" s="143"/>
      <c r="C219" s="144" t="s">
        <v>414</v>
      </c>
      <c r="D219" s="144" t="s">
        <v>179</v>
      </c>
      <c r="E219" s="145" t="s">
        <v>1964</v>
      </c>
      <c r="F219" s="146" t="s">
        <v>1965</v>
      </c>
      <c r="G219" s="147" t="s">
        <v>260</v>
      </c>
      <c r="H219" s="148">
        <v>1</v>
      </c>
      <c r="I219" s="149"/>
      <c r="J219" s="150">
        <f t="shared" si="40"/>
        <v>0</v>
      </c>
      <c r="K219" s="151"/>
      <c r="L219" s="32"/>
      <c r="M219" s="152" t="s">
        <v>1</v>
      </c>
      <c r="N219" s="153" t="s">
        <v>41</v>
      </c>
      <c r="P219" s="154">
        <f t="shared" si="41"/>
        <v>0</v>
      </c>
      <c r="Q219" s="154">
        <v>0</v>
      </c>
      <c r="R219" s="154">
        <f t="shared" si="42"/>
        <v>0</v>
      </c>
      <c r="S219" s="154">
        <v>0</v>
      </c>
      <c r="T219" s="155">
        <f t="shared" si="43"/>
        <v>0</v>
      </c>
      <c r="AR219" s="156" t="s">
        <v>183</v>
      </c>
      <c r="AT219" s="156" t="s">
        <v>179</v>
      </c>
      <c r="AU219" s="156" t="s">
        <v>88</v>
      </c>
      <c r="AY219" s="17" t="s">
        <v>177</v>
      </c>
      <c r="BE219" s="157">
        <f t="shared" si="44"/>
        <v>0</v>
      </c>
      <c r="BF219" s="157">
        <f t="shared" si="45"/>
        <v>0</v>
      </c>
      <c r="BG219" s="157">
        <f t="shared" si="46"/>
        <v>0</v>
      </c>
      <c r="BH219" s="157">
        <f t="shared" si="47"/>
        <v>0</v>
      </c>
      <c r="BI219" s="157">
        <f t="shared" si="48"/>
        <v>0</v>
      </c>
      <c r="BJ219" s="17" t="s">
        <v>88</v>
      </c>
      <c r="BK219" s="157">
        <f t="shared" si="49"/>
        <v>0</v>
      </c>
      <c r="BL219" s="17" t="s">
        <v>183</v>
      </c>
      <c r="BM219" s="156" t="s">
        <v>611</v>
      </c>
    </row>
    <row r="220" spans="2:65" s="1" customFormat="1" ht="33" customHeight="1">
      <c r="B220" s="143"/>
      <c r="C220" s="144" t="s">
        <v>600</v>
      </c>
      <c r="D220" s="144" t="s">
        <v>179</v>
      </c>
      <c r="E220" s="145" t="s">
        <v>1966</v>
      </c>
      <c r="F220" s="146" t="s">
        <v>1967</v>
      </c>
      <c r="G220" s="147" t="s">
        <v>205</v>
      </c>
      <c r="H220" s="148">
        <v>100</v>
      </c>
      <c r="I220" s="149"/>
      <c r="J220" s="150">
        <f t="shared" si="40"/>
        <v>0</v>
      </c>
      <c r="K220" s="151"/>
      <c r="L220" s="32"/>
      <c r="M220" s="152" t="s">
        <v>1</v>
      </c>
      <c r="N220" s="153" t="s">
        <v>41</v>
      </c>
      <c r="P220" s="154">
        <f t="shared" si="41"/>
        <v>0</v>
      </c>
      <c r="Q220" s="154">
        <v>0</v>
      </c>
      <c r="R220" s="154">
        <f t="shared" si="42"/>
        <v>0</v>
      </c>
      <c r="S220" s="154">
        <v>0</v>
      </c>
      <c r="T220" s="155">
        <f t="shared" si="43"/>
        <v>0</v>
      </c>
      <c r="AR220" s="156" t="s">
        <v>183</v>
      </c>
      <c r="AT220" s="156" t="s">
        <v>179</v>
      </c>
      <c r="AU220" s="156" t="s">
        <v>88</v>
      </c>
      <c r="AY220" s="17" t="s">
        <v>177</v>
      </c>
      <c r="BE220" s="157">
        <f t="shared" si="44"/>
        <v>0</v>
      </c>
      <c r="BF220" s="157">
        <f t="shared" si="45"/>
        <v>0</v>
      </c>
      <c r="BG220" s="157">
        <f t="shared" si="46"/>
        <v>0</v>
      </c>
      <c r="BH220" s="157">
        <f t="shared" si="47"/>
        <v>0</v>
      </c>
      <c r="BI220" s="157">
        <f t="shared" si="48"/>
        <v>0</v>
      </c>
      <c r="BJ220" s="17" t="s">
        <v>88</v>
      </c>
      <c r="BK220" s="157">
        <f t="shared" si="49"/>
        <v>0</v>
      </c>
      <c r="BL220" s="17" t="s">
        <v>183</v>
      </c>
      <c r="BM220" s="156" t="s">
        <v>614</v>
      </c>
    </row>
    <row r="221" spans="2:65" s="1" customFormat="1" ht="24.15" customHeight="1">
      <c r="B221" s="143"/>
      <c r="C221" s="144" t="s">
        <v>419</v>
      </c>
      <c r="D221" s="144" t="s">
        <v>179</v>
      </c>
      <c r="E221" s="145" t="s">
        <v>1968</v>
      </c>
      <c r="F221" s="146" t="s">
        <v>1969</v>
      </c>
      <c r="G221" s="147" t="s">
        <v>260</v>
      </c>
      <c r="H221" s="148">
        <v>53</v>
      </c>
      <c r="I221" s="149"/>
      <c r="J221" s="150">
        <f t="shared" si="40"/>
        <v>0</v>
      </c>
      <c r="K221" s="151"/>
      <c r="L221" s="32"/>
      <c r="M221" s="152" t="s">
        <v>1</v>
      </c>
      <c r="N221" s="153" t="s">
        <v>41</v>
      </c>
      <c r="P221" s="154">
        <f t="shared" si="41"/>
        <v>0</v>
      </c>
      <c r="Q221" s="154">
        <v>0</v>
      </c>
      <c r="R221" s="154">
        <f t="shared" si="42"/>
        <v>0</v>
      </c>
      <c r="S221" s="154">
        <v>0</v>
      </c>
      <c r="T221" s="155">
        <f t="shared" si="43"/>
        <v>0</v>
      </c>
      <c r="AR221" s="156" t="s">
        <v>183</v>
      </c>
      <c r="AT221" s="156" t="s">
        <v>179</v>
      </c>
      <c r="AU221" s="156" t="s">
        <v>88</v>
      </c>
      <c r="AY221" s="17" t="s">
        <v>177</v>
      </c>
      <c r="BE221" s="157">
        <f t="shared" si="44"/>
        <v>0</v>
      </c>
      <c r="BF221" s="157">
        <f t="shared" si="45"/>
        <v>0</v>
      </c>
      <c r="BG221" s="157">
        <f t="shared" si="46"/>
        <v>0</v>
      </c>
      <c r="BH221" s="157">
        <f t="shared" si="47"/>
        <v>0</v>
      </c>
      <c r="BI221" s="157">
        <f t="shared" si="48"/>
        <v>0</v>
      </c>
      <c r="BJ221" s="17" t="s">
        <v>88</v>
      </c>
      <c r="BK221" s="157">
        <f t="shared" si="49"/>
        <v>0</v>
      </c>
      <c r="BL221" s="17" t="s">
        <v>183</v>
      </c>
      <c r="BM221" s="156" t="s">
        <v>619</v>
      </c>
    </row>
    <row r="222" spans="2:65" s="1" customFormat="1" ht="16.5" customHeight="1">
      <c r="B222" s="143"/>
      <c r="C222" s="144" t="s">
        <v>608</v>
      </c>
      <c r="D222" s="144" t="s">
        <v>179</v>
      </c>
      <c r="E222" s="145" t="s">
        <v>1970</v>
      </c>
      <c r="F222" s="146" t="s">
        <v>1971</v>
      </c>
      <c r="G222" s="147" t="s">
        <v>260</v>
      </c>
      <c r="H222" s="148">
        <v>4</v>
      </c>
      <c r="I222" s="149"/>
      <c r="J222" s="150">
        <f t="shared" si="40"/>
        <v>0</v>
      </c>
      <c r="K222" s="151"/>
      <c r="L222" s="32"/>
      <c r="M222" s="152" t="s">
        <v>1</v>
      </c>
      <c r="N222" s="153" t="s">
        <v>41</v>
      </c>
      <c r="P222" s="154">
        <f t="shared" si="41"/>
        <v>0</v>
      </c>
      <c r="Q222" s="154">
        <v>0</v>
      </c>
      <c r="R222" s="154">
        <f t="shared" si="42"/>
        <v>0</v>
      </c>
      <c r="S222" s="154">
        <v>0</v>
      </c>
      <c r="T222" s="155">
        <f t="shared" si="43"/>
        <v>0</v>
      </c>
      <c r="AR222" s="156" t="s">
        <v>183</v>
      </c>
      <c r="AT222" s="156" t="s">
        <v>179</v>
      </c>
      <c r="AU222" s="156" t="s">
        <v>88</v>
      </c>
      <c r="AY222" s="17" t="s">
        <v>177</v>
      </c>
      <c r="BE222" s="157">
        <f t="shared" si="44"/>
        <v>0</v>
      </c>
      <c r="BF222" s="157">
        <f t="shared" si="45"/>
        <v>0</v>
      </c>
      <c r="BG222" s="157">
        <f t="shared" si="46"/>
        <v>0</v>
      </c>
      <c r="BH222" s="157">
        <f t="shared" si="47"/>
        <v>0</v>
      </c>
      <c r="BI222" s="157">
        <f t="shared" si="48"/>
        <v>0</v>
      </c>
      <c r="BJ222" s="17" t="s">
        <v>88</v>
      </c>
      <c r="BK222" s="157">
        <f t="shared" si="49"/>
        <v>0</v>
      </c>
      <c r="BL222" s="17" t="s">
        <v>183</v>
      </c>
      <c r="BM222" s="156" t="s">
        <v>624</v>
      </c>
    </row>
    <row r="223" spans="2:65" s="1" customFormat="1" ht="16.5" customHeight="1">
      <c r="B223" s="143"/>
      <c r="C223" s="144" t="s">
        <v>425</v>
      </c>
      <c r="D223" s="144" t="s">
        <v>179</v>
      </c>
      <c r="E223" s="145" t="s">
        <v>1972</v>
      </c>
      <c r="F223" s="146" t="s">
        <v>1973</v>
      </c>
      <c r="G223" s="147" t="s">
        <v>213</v>
      </c>
      <c r="H223" s="148">
        <v>95</v>
      </c>
      <c r="I223" s="149"/>
      <c r="J223" s="150">
        <f t="shared" si="40"/>
        <v>0</v>
      </c>
      <c r="K223" s="151"/>
      <c r="L223" s="32"/>
      <c r="M223" s="152" t="s">
        <v>1</v>
      </c>
      <c r="N223" s="153" t="s">
        <v>41</v>
      </c>
      <c r="P223" s="154">
        <f t="shared" si="41"/>
        <v>0</v>
      </c>
      <c r="Q223" s="154">
        <v>0</v>
      </c>
      <c r="R223" s="154">
        <f t="shared" si="42"/>
        <v>0</v>
      </c>
      <c r="S223" s="154">
        <v>0</v>
      </c>
      <c r="T223" s="155">
        <f t="shared" si="43"/>
        <v>0</v>
      </c>
      <c r="AR223" s="156" t="s">
        <v>183</v>
      </c>
      <c r="AT223" s="156" t="s">
        <v>179</v>
      </c>
      <c r="AU223" s="156" t="s">
        <v>88</v>
      </c>
      <c r="AY223" s="17" t="s">
        <v>177</v>
      </c>
      <c r="BE223" s="157">
        <f t="shared" si="44"/>
        <v>0</v>
      </c>
      <c r="BF223" s="157">
        <f t="shared" si="45"/>
        <v>0</v>
      </c>
      <c r="BG223" s="157">
        <f t="shared" si="46"/>
        <v>0</v>
      </c>
      <c r="BH223" s="157">
        <f t="shared" si="47"/>
        <v>0</v>
      </c>
      <c r="BI223" s="157">
        <f t="shared" si="48"/>
        <v>0</v>
      </c>
      <c r="BJ223" s="17" t="s">
        <v>88</v>
      </c>
      <c r="BK223" s="157">
        <f t="shared" si="49"/>
        <v>0</v>
      </c>
      <c r="BL223" s="17" t="s">
        <v>183</v>
      </c>
      <c r="BM223" s="156" t="s">
        <v>631</v>
      </c>
    </row>
    <row r="224" spans="2:65" s="1" customFormat="1" ht="16.5" customHeight="1">
      <c r="B224" s="143"/>
      <c r="C224" s="144" t="s">
        <v>615</v>
      </c>
      <c r="D224" s="144" t="s">
        <v>179</v>
      </c>
      <c r="E224" s="145" t="s">
        <v>1974</v>
      </c>
      <c r="F224" s="146" t="s">
        <v>1975</v>
      </c>
      <c r="G224" s="147" t="s">
        <v>260</v>
      </c>
      <c r="H224" s="148">
        <v>24</v>
      </c>
      <c r="I224" s="149"/>
      <c r="J224" s="150">
        <f t="shared" si="40"/>
        <v>0</v>
      </c>
      <c r="K224" s="151"/>
      <c r="L224" s="32"/>
      <c r="M224" s="152" t="s">
        <v>1</v>
      </c>
      <c r="N224" s="153" t="s">
        <v>41</v>
      </c>
      <c r="P224" s="154">
        <f t="shared" si="41"/>
        <v>0</v>
      </c>
      <c r="Q224" s="154">
        <v>0</v>
      </c>
      <c r="R224" s="154">
        <f t="shared" si="42"/>
        <v>0</v>
      </c>
      <c r="S224" s="154">
        <v>0</v>
      </c>
      <c r="T224" s="155">
        <f t="shared" si="43"/>
        <v>0</v>
      </c>
      <c r="AR224" s="156" t="s">
        <v>183</v>
      </c>
      <c r="AT224" s="156" t="s">
        <v>179</v>
      </c>
      <c r="AU224" s="156" t="s">
        <v>88</v>
      </c>
      <c r="AY224" s="17" t="s">
        <v>177</v>
      </c>
      <c r="BE224" s="157">
        <f t="shared" si="44"/>
        <v>0</v>
      </c>
      <c r="BF224" s="157">
        <f t="shared" si="45"/>
        <v>0</v>
      </c>
      <c r="BG224" s="157">
        <f t="shared" si="46"/>
        <v>0</v>
      </c>
      <c r="BH224" s="157">
        <f t="shared" si="47"/>
        <v>0</v>
      </c>
      <c r="BI224" s="157">
        <f t="shared" si="48"/>
        <v>0</v>
      </c>
      <c r="BJ224" s="17" t="s">
        <v>88</v>
      </c>
      <c r="BK224" s="157">
        <f t="shared" si="49"/>
        <v>0</v>
      </c>
      <c r="BL224" s="17" t="s">
        <v>183</v>
      </c>
      <c r="BM224" s="156" t="s">
        <v>635</v>
      </c>
    </row>
    <row r="225" spans="2:65" s="1" customFormat="1" ht="16.5" customHeight="1">
      <c r="B225" s="143"/>
      <c r="C225" s="144" t="s">
        <v>429</v>
      </c>
      <c r="D225" s="144" t="s">
        <v>179</v>
      </c>
      <c r="E225" s="145" t="s">
        <v>1976</v>
      </c>
      <c r="F225" s="146" t="s">
        <v>1977</v>
      </c>
      <c r="G225" s="147" t="s">
        <v>260</v>
      </c>
      <c r="H225" s="148">
        <v>160</v>
      </c>
      <c r="I225" s="149"/>
      <c r="J225" s="150">
        <f t="shared" si="40"/>
        <v>0</v>
      </c>
      <c r="K225" s="151"/>
      <c r="L225" s="32"/>
      <c r="M225" s="152" t="s">
        <v>1</v>
      </c>
      <c r="N225" s="153" t="s">
        <v>41</v>
      </c>
      <c r="P225" s="154">
        <f t="shared" si="41"/>
        <v>0</v>
      </c>
      <c r="Q225" s="154">
        <v>0</v>
      </c>
      <c r="R225" s="154">
        <f t="shared" si="42"/>
        <v>0</v>
      </c>
      <c r="S225" s="154">
        <v>0</v>
      </c>
      <c r="T225" s="155">
        <f t="shared" si="43"/>
        <v>0</v>
      </c>
      <c r="AR225" s="156" t="s">
        <v>183</v>
      </c>
      <c r="AT225" s="156" t="s">
        <v>179</v>
      </c>
      <c r="AU225" s="156" t="s">
        <v>88</v>
      </c>
      <c r="AY225" s="17" t="s">
        <v>177</v>
      </c>
      <c r="BE225" s="157">
        <f t="shared" si="44"/>
        <v>0</v>
      </c>
      <c r="BF225" s="157">
        <f t="shared" si="45"/>
        <v>0</v>
      </c>
      <c r="BG225" s="157">
        <f t="shared" si="46"/>
        <v>0</v>
      </c>
      <c r="BH225" s="157">
        <f t="shared" si="47"/>
        <v>0</v>
      </c>
      <c r="BI225" s="157">
        <f t="shared" si="48"/>
        <v>0</v>
      </c>
      <c r="BJ225" s="17" t="s">
        <v>88</v>
      </c>
      <c r="BK225" s="157">
        <f t="shared" si="49"/>
        <v>0</v>
      </c>
      <c r="BL225" s="17" t="s">
        <v>183</v>
      </c>
      <c r="BM225" s="156" t="s">
        <v>639</v>
      </c>
    </row>
    <row r="226" spans="2:65" s="1" customFormat="1" ht="16.5" customHeight="1">
      <c r="B226" s="143"/>
      <c r="C226" s="144" t="s">
        <v>628</v>
      </c>
      <c r="D226" s="144" t="s">
        <v>179</v>
      </c>
      <c r="E226" s="145" t="s">
        <v>1978</v>
      </c>
      <c r="F226" s="146" t="s">
        <v>1944</v>
      </c>
      <c r="G226" s="147" t="s">
        <v>618</v>
      </c>
      <c r="H226" s="149"/>
      <c r="I226" s="149"/>
      <c r="J226" s="150">
        <f t="shared" si="40"/>
        <v>0</v>
      </c>
      <c r="K226" s="151"/>
      <c r="L226" s="32"/>
      <c r="M226" s="152" t="s">
        <v>1</v>
      </c>
      <c r="N226" s="153" t="s">
        <v>41</v>
      </c>
      <c r="P226" s="154">
        <f t="shared" si="41"/>
        <v>0</v>
      </c>
      <c r="Q226" s="154">
        <v>0</v>
      </c>
      <c r="R226" s="154">
        <f t="shared" si="42"/>
        <v>0</v>
      </c>
      <c r="S226" s="154">
        <v>0</v>
      </c>
      <c r="T226" s="155">
        <f t="shared" si="43"/>
        <v>0</v>
      </c>
      <c r="AR226" s="156" t="s">
        <v>183</v>
      </c>
      <c r="AT226" s="156" t="s">
        <v>179</v>
      </c>
      <c r="AU226" s="156" t="s">
        <v>88</v>
      </c>
      <c r="AY226" s="17" t="s">
        <v>177</v>
      </c>
      <c r="BE226" s="157">
        <f t="shared" si="44"/>
        <v>0</v>
      </c>
      <c r="BF226" s="157">
        <f t="shared" si="45"/>
        <v>0</v>
      </c>
      <c r="BG226" s="157">
        <f t="shared" si="46"/>
        <v>0</v>
      </c>
      <c r="BH226" s="157">
        <f t="shared" si="47"/>
        <v>0</v>
      </c>
      <c r="BI226" s="157">
        <f t="shared" si="48"/>
        <v>0</v>
      </c>
      <c r="BJ226" s="17" t="s">
        <v>88</v>
      </c>
      <c r="BK226" s="157">
        <f t="shared" si="49"/>
        <v>0</v>
      </c>
      <c r="BL226" s="17" t="s">
        <v>183</v>
      </c>
      <c r="BM226" s="156" t="s">
        <v>642</v>
      </c>
    </row>
    <row r="227" spans="2:65" s="1" customFormat="1" ht="16.5" customHeight="1">
      <c r="B227" s="143"/>
      <c r="C227" s="144" t="s">
        <v>434</v>
      </c>
      <c r="D227" s="144" t="s">
        <v>179</v>
      </c>
      <c r="E227" s="145" t="s">
        <v>1979</v>
      </c>
      <c r="F227" s="146" t="s">
        <v>1576</v>
      </c>
      <c r="G227" s="147" t="s">
        <v>618</v>
      </c>
      <c r="H227" s="149"/>
      <c r="I227" s="149"/>
      <c r="J227" s="150">
        <f t="shared" si="40"/>
        <v>0</v>
      </c>
      <c r="K227" s="151"/>
      <c r="L227" s="32"/>
      <c r="M227" s="152" t="s">
        <v>1</v>
      </c>
      <c r="N227" s="153" t="s">
        <v>41</v>
      </c>
      <c r="P227" s="154">
        <f t="shared" si="41"/>
        <v>0</v>
      </c>
      <c r="Q227" s="154">
        <v>0</v>
      </c>
      <c r="R227" s="154">
        <f t="shared" si="42"/>
        <v>0</v>
      </c>
      <c r="S227" s="154">
        <v>0</v>
      </c>
      <c r="T227" s="155">
        <f t="shared" si="43"/>
        <v>0</v>
      </c>
      <c r="AR227" s="156" t="s">
        <v>183</v>
      </c>
      <c r="AT227" s="156" t="s">
        <v>179</v>
      </c>
      <c r="AU227" s="156" t="s">
        <v>88</v>
      </c>
      <c r="AY227" s="17" t="s">
        <v>177</v>
      </c>
      <c r="BE227" s="157">
        <f t="shared" si="44"/>
        <v>0</v>
      </c>
      <c r="BF227" s="157">
        <f t="shared" si="45"/>
        <v>0</v>
      </c>
      <c r="BG227" s="157">
        <f t="shared" si="46"/>
        <v>0</v>
      </c>
      <c r="BH227" s="157">
        <f t="shared" si="47"/>
        <v>0</v>
      </c>
      <c r="BI227" s="157">
        <f t="shared" si="48"/>
        <v>0</v>
      </c>
      <c r="BJ227" s="17" t="s">
        <v>88</v>
      </c>
      <c r="BK227" s="157">
        <f t="shared" si="49"/>
        <v>0</v>
      </c>
      <c r="BL227" s="17" t="s">
        <v>183</v>
      </c>
      <c r="BM227" s="156" t="s">
        <v>646</v>
      </c>
    </row>
    <row r="228" spans="2:65" s="11" customFormat="1" ht="22.95" customHeight="1">
      <c r="B228" s="131"/>
      <c r="D228" s="132" t="s">
        <v>74</v>
      </c>
      <c r="E228" s="141" t="s">
        <v>1980</v>
      </c>
      <c r="F228" s="141" t="s">
        <v>1981</v>
      </c>
      <c r="I228" s="134"/>
      <c r="J228" s="142">
        <f>BK228</f>
        <v>0</v>
      </c>
      <c r="L228" s="131"/>
      <c r="M228" s="136"/>
      <c r="P228" s="137">
        <f>SUM(P229:P233)</f>
        <v>0</v>
      </c>
      <c r="R228" s="137">
        <f>SUM(R229:R233)</f>
        <v>0</v>
      </c>
      <c r="T228" s="138">
        <f>SUM(T229:T233)</f>
        <v>0</v>
      </c>
      <c r="AR228" s="132" t="s">
        <v>82</v>
      </c>
      <c r="AT228" s="139" t="s">
        <v>74</v>
      </c>
      <c r="AU228" s="139" t="s">
        <v>82</v>
      </c>
      <c r="AY228" s="132" t="s">
        <v>177</v>
      </c>
      <c r="BK228" s="140">
        <f>SUM(BK229:BK233)</f>
        <v>0</v>
      </c>
    </row>
    <row r="229" spans="2:65" s="1" customFormat="1" ht="16.5" customHeight="1">
      <c r="B229" s="143"/>
      <c r="C229" s="186" t="s">
        <v>636</v>
      </c>
      <c r="D229" s="186" t="s">
        <v>444</v>
      </c>
      <c r="E229" s="187" t="s">
        <v>1982</v>
      </c>
      <c r="F229" s="188" t="s">
        <v>1983</v>
      </c>
      <c r="G229" s="189" t="s">
        <v>260</v>
      </c>
      <c r="H229" s="190">
        <v>1</v>
      </c>
      <c r="I229" s="191"/>
      <c r="J229" s="192">
        <f>ROUND(I229*H229,2)</f>
        <v>0</v>
      </c>
      <c r="K229" s="193"/>
      <c r="L229" s="194"/>
      <c r="M229" s="195" t="s">
        <v>1</v>
      </c>
      <c r="N229" s="196" t="s">
        <v>41</v>
      </c>
      <c r="P229" s="154">
        <f>O229*H229</f>
        <v>0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156" t="s">
        <v>206</v>
      </c>
      <c r="AT229" s="156" t="s">
        <v>444</v>
      </c>
      <c r="AU229" s="156" t="s">
        <v>88</v>
      </c>
      <c r="AY229" s="17" t="s">
        <v>177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88</v>
      </c>
      <c r="BK229" s="157">
        <f>ROUND(I229*H229,2)</f>
        <v>0</v>
      </c>
      <c r="BL229" s="17" t="s">
        <v>183</v>
      </c>
      <c r="BM229" s="156" t="s">
        <v>651</v>
      </c>
    </row>
    <row r="230" spans="2:65" s="1" customFormat="1" ht="24.15" customHeight="1">
      <c r="B230" s="143"/>
      <c r="C230" s="186" t="s">
        <v>438</v>
      </c>
      <c r="D230" s="186" t="s">
        <v>444</v>
      </c>
      <c r="E230" s="187" t="s">
        <v>1984</v>
      </c>
      <c r="F230" s="188" t="s">
        <v>1985</v>
      </c>
      <c r="G230" s="189" t="s">
        <v>260</v>
      </c>
      <c r="H230" s="190">
        <v>5</v>
      </c>
      <c r="I230" s="191"/>
      <c r="J230" s="192">
        <f>ROUND(I230*H230,2)</f>
        <v>0</v>
      </c>
      <c r="K230" s="193"/>
      <c r="L230" s="194"/>
      <c r="M230" s="195" t="s">
        <v>1</v>
      </c>
      <c r="N230" s="196" t="s">
        <v>41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206</v>
      </c>
      <c r="AT230" s="156" t="s">
        <v>444</v>
      </c>
      <c r="AU230" s="156" t="s">
        <v>88</v>
      </c>
      <c r="AY230" s="17" t="s">
        <v>177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88</v>
      </c>
      <c r="BK230" s="157">
        <f>ROUND(I230*H230,2)</f>
        <v>0</v>
      </c>
      <c r="BL230" s="17" t="s">
        <v>183</v>
      </c>
      <c r="BM230" s="156" t="s">
        <v>656</v>
      </c>
    </row>
    <row r="231" spans="2:65" s="1" customFormat="1" ht="16.5" customHeight="1">
      <c r="B231" s="143"/>
      <c r="C231" s="144" t="s">
        <v>643</v>
      </c>
      <c r="D231" s="144" t="s">
        <v>179</v>
      </c>
      <c r="E231" s="145" t="s">
        <v>1986</v>
      </c>
      <c r="F231" s="146" t="s">
        <v>1575</v>
      </c>
      <c r="G231" s="147" t="s">
        <v>618</v>
      </c>
      <c r="H231" s="149"/>
      <c r="I231" s="149"/>
      <c r="J231" s="150">
        <f>ROUND(I231*H231,2)</f>
        <v>0</v>
      </c>
      <c r="K231" s="151"/>
      <c r="L231" s="32"/>
      <c r="M231" s="152" t="s">
        <v>1</v>
      </c>
      <c r="N231" s="153" t="s">
        <v>41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183</v>
      </c>
      <c r="AT231" s="156" t="s">
        <v>179</v>
      </c>
      <c r="AU231" s="156" t="s">
        <v>88</v>
      </c>
      <c r="AY231" s="17" t="s">
        <v>177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88</v>
      </c>
      <c r="BK231" s="157">
        <f>ROUND(I231*H231,2)</f>
        <v>0</v>
      </c>
      <c r="BL231" s="17" t="s">
        <v>183</v>
      </c>
      <c r="BM231" s="156" t="s">
        <v>660</v>
      </c>
    </row>
    <row r="232" spans="2:65" s="1" customFormat="1" ht="16.5" customHeight="1">
      <c r="B232" s="143"/>
      <c r="C232" s="144" t="s">
        <v>442</v>
      </c>
      <c r="D232" s="144" t="s">
        <v>179</v>
      </c>
      <c r="E232" s="145" t="s">
        <v>1987</v>
      </c>
      <c r="F232" s="146" t="s">
        <v>1576</v>
      </c>
      <c r="G232" s="147" t="s">
        <v>618</v>
      </c>
      <c r="H232" s="149"/>
      <c r="I232" s="149"/>
      <c r="J232" s="150">
        <f>ROUND(I232*H232,2)</f>
        <v>0</v>
      </c>
      <c r="K232" s="151"/>
      <c r="L232" s="32"/>
      <c r="M232" s="152" t="s">
        <v>1</v>
      </c>
      <c r="N232" s="153" t="s">
        <v>41</v>
      </c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AR232" s="156" t="s">
        <v>183</v>
      </c>
      <c r="AT232" s="156" t="s">
        <v>179</v>
      </c>
      <c r="AU232" s="156" t="s">
        <v>88</v>
      </c>
      <c r="AY232" s="17" t="s">
        <v>177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88</v>
      </c>
      <c r="BK232" s="157">
        <f>ROUND(I232*H232,2)</f>
        <v>0</v>
      </c>
      <c r="BL232" s="17" t="s">
        <v>183</v>
      </c>
      <c r="BM232" s="156" t="s">
        <v>665</v>
      </c>
    </row>
    <row r="233" spans="2:65" s="1" customFormat="1" ht="16.5" customHeight="1">
      <c r="B233" s="143"/>
      <c r="C233" s="144" t="s">
        <v>653</v>
      </c>
      <c r="D233" s="144" t="s">
        <v>179</v>
      </c>
      <c r="E233" s="145" t="s">
        <v>1988</v>
      </c>
      <c r="F233" s="146" t="s">
        <v>1989</v>
      </c>
      <c r="G233" s="147" t="s">
        <v>618</v>
      </c>
      <c r="H233" s="149"/>
      <c r="I233" s="149"/>
      <c r="J233" s="150">
        <f>ROUND(I233*H233,2)</f>
        <v>0</v>
      </c>
      <c r="K233" s="151"/>
      <c r="L233" s="32"/>
      <c r="M233" s="152" t="s">
        <v>1</v>
      </c>
      <c r="N233" s="153" t="s">
        <v>41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183</v>
      </c>
      <c r="AT233" s="156" t="s">
        <v>179</v>
      </c>
      <c r="AU233" s="156" t="s">
        <v>88</v>
      </c>
      <c r="AY233" s="17" t="s">
        <v>177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88</v>
      </c>
      <c r="BK233" s="157">
        <f>ROUND(I233*H233,2)</f>
        <v>0</v>
      </c>
      <c r="BL233" s="17" t="s">
        <v>183</v>
      </c>
      <c r="BM233" s="156" t="s">
        <v>669</v>
      </c>
    </row>
    <row r="234" spans="2:65" s="11" customFormat="1" ht="22.95" customHeight="1">
      <c r="B234" s="131"/>
      <c r="D234" s="132" t="s">
        <v>74</v>
      </c>
      <c r="E234" s="141" t="s">
        <v>1990</v>
      </c>
      <c r="F234" s="141" t="s">
        <v>1991</v>
      </c>
      <c r="I234" s="134"/>
      <c r="J234" s="142">
        <f>BK234</f>
        <v>0</v>
      </c>
      <c r="L234" s="131"/>
      <c r="M234" s="136"/>
      <c r="P234" s="137">
        <f>SUM(P235:P249)</f>
        <v>0</v>
      </c>
      <c r="R234" s="137">
        <f>SUM(R235:R249)</f>
        <v>0</v>
      </c>
      <c r="T234" s="138">
        <f>SUM(T235:T249)</f>
        <v>0</v>
      </c>
      <c r="AR234" s="132" t="s">
        <v>82</v>
      </c>
      <c r="AT234" s="139" t="s">
        <v>74</v>
      </c>
      <c r="AU234" s="139" t="s">
        <v>82</v>
      </c>
      <c r="AY234" s="132" t="s">
        <v>177</v>
      </c>
      <c r="BK234" s="140">
        <f>SUM(BK235:BK249)</f>
        <v>0</v>
      </c>
    </row>
    <row r="235" spans="2:65" s="1" customFormat="1" ht="24.15" customHeight="1">
      <c r="B235" s="143"/>
      <c r="C235" s="186" t="s">
        <v>447</v>
      </c>
      <c r="D235" s="186" t="s">
        <v>444</v>
      </c>
      <c r="E235" s="187" t="s">
        <v>1992</v>
      </c>
      <c r="F235" s="188" t="s">
        <v>1993</v>
      </c>
      <c r="G235" s="189" t="s">
        <v>260</v>
      </c>
      <c r="H235" s="190">
        <v>1</v>
      </c>
      <c r="I235" s="191"/>
      <c r="J235" s="192">
        <f t="shared" ref="J235:J249" si="50">ROUND(I235*H235,2)</f>
        <v>0</v>
      </c>
      <c r="K235" s="193"/>
      <c r="L235" s="194"/>
      <c r="M235" s="195" t="s">
        <v>1</v>
      </c>
      <c r="N235" s="196" t="s">
        <v>41</v>
      </c>
      <c r="P235" s="154">
        <f t="shared" ref="P235:P249" si="51">O235*H235</f>
        <v>0</v>
      </c>
      <c r="Q235" s="154">
        <v>0</v>
      </c>
      <c r="R235" s="154">
        <f t="shared" ref="R235:R249" si="52">Q235*H235</f>
        <v>0</v>
      </c>
      <c r="S235" s="154">
        <v>0</v>
      </c>
      <c r="T235" s="155">
        <f t="shared" ref="T235:T249" si="53">S235*H235</f>
        <v>0</v>
      </c>
      <c r="AR235" s="156" t="s">
        <v>206</v>
      </c>
      <c r="AT235" s="156" t="s">
        <v>444</v>
      </c>
      <c r="AU235" s="156" t="s">
        <v>88</v>
      </c>
      <c r="AY235" s="17" t="s">
        <v>177</v>
      </c>
      <c r="BE235" s="157">
        <f t="shared" ref="BE235:BE249" si="54">IF(N235="základná",J235,0)</f>
        <v>0</v>
      </c>
      <c r="BF235" s="157">
        <f t="shared" ref="BF235:BF249" si="55">IF(N235="znížená",J235,0)</f>
        <v>0</v>
      </c>
      <c r="BG235" s="157">
        <f t="shared" ref="BG235:BG249" si="56">IF(N235="zákl. prenesená",J235,0)</f>
        <v>0</v>
      </c>
      <c r="BH235" s="157">
        <f t="shared" ref="BH235:BH249" si="57">IF(N235="zníž. prenesená",J235,0)</f>
        <v>0</v>
      </c>
      <c r="BI235" s="157">
        <f t="shared" ref="BI235:BI249" si="58">IF(N235="nulová",J235,0)</f>
        <v>0</v>
      </c>
      <c r="BJ235" s="17" t="s">
        <v>88</v>
      </c>
      <c r="BK235" s="157">
        <f t="shared" ref="BK235:BK249" si="59">ROUND(I235*H235,2)</f>
        <v>0</v>
      </c>
      <c r="BL235" s="17" t="s">
        <v>183</v>
      </c>
      <c r="BM235" s="156" t="s">
        <v>672</v>
      </c>
    </row>
    <row r="236" spans="2:65" s="272" customFormat="1" ht="24.15" customHeight="1">
      <c r="B236" s="262"/>
      <c r="C236" s="210" t="s">
        <v>662</v>
      </c>
      <c r="D236" s="210" t="s">
        <v>444</v>
      </c>
      <c r="E236" s="263" t="s">
        <v>1994</v>
      </c>
      <c r="F236" s="264" t="s">
        <v>4533</v>
      </c>
      <c r="G236" s="265" t="s">
        <v>260</v>
      </c>
      <c r="H236" s="266">
        <v>19</v>
      </c>
      <c r="I236" s="266"/>
      <c r="J236" s="267">
        <f t="shared" si="50"/>
        <v>0</v>
      </c>
      <c r="K236" s="268"/>
      <c r="L236" s="269"/>
      <c r="M236" s="270" t="s">
        <v>1</v>
      </c>
      <c r="N236" s="271" t="s">
        <v>41</v>
      </c>
      <c r="P236" s="273">
        <f t="shared" si="51"/>
        <v>0</v>
      </c>
      <c r="Q236" s="273">
        <v>0</v>
      </c>
      <c r="R236" s="273">
        <f t="shared" si="52"/>
        <v>0</v>
      </c>
      <c r="S236" s="273">
        <v>0</v>
      </c>
      <c r="T236" s="274">
        <f t="shared" si="53"/>
        <v>0</v>
      </c>
      <c r="AR236" s="275" t="s">
        <v>206</v>
      </c>
      <c r="AT236" s="275" t="s">
        <v>444</v>
      </c>
      <c r="AU236" s="275" t="s">
        <v>88</v>
      </c>
      <c r="AY236" s="276" t="s">
        <v>177</v>
      </c>
      <c r="BE236" s="277">
        <f t="shared" si="54"/>
        <v>0</v>
      </c>
      <c r="BF236" s="277">
        <f t="shared" si="55"/>
        <v>0</v>
      </c>
      <c r="BG236" s="277">
        <f t="shared" si="56"/>
        <v>0</v>
      </c>
      <c r="BH236" s="277">
        <f t="shared" si="57"/>
        <v>0</v>
      </c>
      <c r="BI236" s="277">
        <f t="shared" si="58"/>
        <v>0</v>
      </c>
      <c r="BJ236" s="276" t="s">
        <v>88</v>
      </c>
      <c r="BK236" s="277">
        <f t="shared" si="59"/>
        <v>0</v>
      </c>
      <c r="BL236" s="276" t="s">
        <v>183</v>
      </c>
      <c r="BM236" s="275" t="s">
        <v>675</v>
      </c>
    </row>
    <row r="237" spans="2:65" s="1" customFormat="1" ht="24.15" customHeight="1">
      <c r="B237" s="143"/>
      <c r="C237" s="186" t="s">
        <v>452</v>
      </c>
      <c r="D237" s="186" t="s">
        <v>444</v>
      </c>
      <c r="E237" s="187" t="s">
        <v>1995</v>
      </c>
      <c r="F237" s="188" t="s">
        <v>1996</v>
      </c>
      <c r="G237" s="189" t="s">
        <v>260</v>
      </c>
      <c r="H237" s="190">
        <v>5</v>
      </c>
      <c r="I237" s="191"/>
      <c r="J237" s="192">
        <f t="shared" si="50"/>
        <v>0</v>
      </c>
      <c r="K237" s="193"/>
      <c r="L237" s="194"/>
      <c r="M237" s="195" t="s">
        <v>1</v>
      </c>
      <c r="N237" s="196" t="s">
        <v>41</v>
      </c>
      <c r="P237" s="154">
        <f t="shared" si="51"/>
        <v>0</v>
      </c>
      <c r="Q237" s="154">
        <v>0</v>
      </c>
      <c r="R237" s="154">
        <f t="shared" si="52"/>
        <v>0</v>
      </c>
      <c r="S237" s="154">
        <v>0</v>
      </c>
      <c r="T237" s="155">
        <f t="shared" si="53"/>
        <v>0</v>
      </c>
      <c r="AR237" s="156" t="s">
        <v>206</v>
      </c>
      <c r="AT237" s="156" t="s">
        <v>444</v>
      </c>
      <c r="AU237" s="156" t="s">
        <v>88</v>
      </c>
      <c r="AY237" s="17" t="s">
        <v>177</v>
      </c>
      <c r="BE237" s="157">
        <f t="shared" si="54"/>
        <v>0</v>
      </c>
      <c r="BF237" s="157">
        <f t="shared" si="55"/>
        <v>0</v>
      </c>
      <c r="BG237" s="157">
        <f t="shared" si="56"/>
        <v>0</v>
      </c>
      <c r="BH237" s="157">
        <f t="shared" si="57"/>
        <v>0</v>
      </c>
      <c r="BI237" s="157">
        <f t="shared" si="58"/>
        <v>0</v>
      </c>
      <c r="BJ237" s="17" t="s">
        <v>88</v>
      </c>
      <c r="BK237" s="157">
        <f t="shared" si="59"/>
        <v>0</v>
      </c>
      <c r="BL237" s="17" t="s">
        <v>183</v>
      </c>
      <c r="BM237" s="156" t="s">
        <v>679</v>
      </c>
    </row>
    <row r="238" spans="2:65" s="1" customFormat="1" ht="16.5" customHeight="1">
      <c r="B238" s="143"/>
      <c r="C238" s="186" t="s">
        <v>541</v>
      </c>
      <c r="D238" s="186" t="s">
        <v>444</v>
      </c>
      <c r="E238" s="187" t="s">
        <v>1997</v>
      </c>
      <c r="F238" s="188" t="s">
        <v>1998</v>
      </c>
      <c r="G238" s="189" t="s">
        <v>213</v>
      </c>
      <c r="H238" s="190">
        <v>23</v>
      </c>
      <c r="I238" s="191"/>
      <c r="J238" s="192">
        <f t="shared" si="50"/>
        <v>0</v>
      </c>
      <c r="K238" s="193"/>
      <c r="L238" s="194"/>
      <c r="M238" s="195" t="s">
        <v>1</v>
      </c>
      <c r="N238" s="196" t="s">
        <v>41</v>
      </c>
      <c r="P238" s="154">
        <f t="shared" si="51"/>
        <v>0</v>
      </c>
      <c r="Q238" s="154">
        <v>0</v>
      </c>
      <c r="R238" s="154">
        <f t="shared" si="52"/>
        <v>0</v>
      </c>
      <c r="S238" s="154">
        <v>0</v>
      </c>
      <c r="T238" s="155">
        <f t="shared" si="53"/>
        <v>0</v>
      </c>
      <c r="AR238" s="156" t="s">
        <v>206</v>
      </c>
      <c r="AT238" s="156" t="s">
        <v>444</v>
      </c>
      <c r="AU238" s="156" t="s">
        <v>88</v>
      </c>
      <c r="AY238" s="17" t="s">
        <v>177</v>
      </c>
      <c r="BE238" s="157">
        <f t="shared" si="54"/>
        <v>0</v>
      </c>
      <c r="BF238" s="157">
        <f t="shared" si="55"/>
        <v>0</v>
      </c>
      <c r="BG238" s="157">
        <f t="shared" si="56"/>
        <v>0</v>
      </c>
      <c r="BH238" s="157">
        <f t="shared" si="57"/>
        <v>0</v>
      </c>
      <c r="BI238" s="157">
        <f t="shared" si="58"/>
        <v>0</v>
      </c>
      <c r="BJ238" s="17" t="s">
        <v>88</v>
      </c>
      <c r="BK238" s="157">
        <f t="shared" si="59"/>
        <v>0</v>
      </c>
      <c r="BL238" s="17" t="s">
        <v>183</v>
      </c>
      <c r="BM238" s="156" t="s">
        <v>682</v>
      </c>
    </row>
    <row r="239" spans="2:65" s="1" customFormat="1" ht="21.75" customHeight="1">
      <c r="B239" s="143"/>
      <c r="C239" s="186" t="s">
        <v>455</v>
      </c>
      <c r="D239" s="186" t="s">
        <v>444</v>
      </c>
      <c r="E239" s="187" t="s">
        <v>1999</v>
      </c>
      <c r="F239" s="188" t="s">
        <v>2000</v>
      </c>
      <c r="G239" s="189" t="s">
        <v>213</v>
      </c>
      <c r="H239" s="190">
        <v>81</v>
      </c>
      <c r="I239" s="191"/>
      <c r="J239" s="192">
        <f t="shared" si="50"/>
        <v>0</v>
      </c>
      <c r="K239" s="193"/>
      <c r="L239" s="194"/>
      <c r="M239" s="195" t="s">
        <v>1</v>
      </c>
      <c r="N239" s="196" t="s">
        <v>41</v>
      </c>
      <c r="P239" s="154">
        <f t="shared" si="51"/>
        <v>0</v>
      </c>
      <c r="Q239" s="154">
        <v>0</v>
      </c>
      <c r="R239" s="154">
        <f t="shared" si="52"/>
        <v>0</v>
      </c>
      <c r="S239" s="154">
        <v>0</v>
      </c>
      <c r="T239" s="155">
        <f t="shared" si="53"/>
        <v>0</v>
      </c>
      <c r="AR239" s="156" t="s">
        <v>206</v>
      </c>
      <c r="AT239" s="156" t="s">
        <v>444</v>
      </c>
      <c r="AU239" s="156" t="s">
        <v>88</v>
      </c>
      <c r="AY239" s="17" t="s">
        <v>177</v>
      </c>
      <c r="BE239" s="157">
        <f t="shared" si="54"/>
        <v>0</v>
      </c>
      <c r="BF239" s="157">
        <f t="shared" si="55"/>
        <v>0</v>
      </c>
      <c r="BG239" s="157">
        <f t="shared" si="56"/>
        <v>0</v>
      </c>
      <c r="BH239" s="157">
        <f t="shared" si="57"/>
        <v>0</v>
      </c>
      <c r="BI239" s="157">
        <f t="shared" si="58"/>
        <v>0</v>
      </c>
      <c r="BJ239" s="17" t="s">
        <v>88</v>
      </c>
      <c r="BK239" s="157">
        <f t="shared" si="59"/>
        <v>0</v>
      </c>
      <c r="BL239" s="17" t="s">
        <v>183</v>
      </c>
      <c r="BM239" s="156" t="s">
        <v>687</v>
      </c>
    </row>
    <row r="240" spans="2:65" s="1" customFormat="1" ht="16.5" customHeight="1">
      <c r="B240" s="143"/>
      <c r="C240" s="186" t="s">
        <v>676</v>
      </c>
      <c r="D240" s="186" t="s">
        <v>444</v>
      </c>
      <c r="E240" s="187" t="s">
        <v>2001</v>
      </c>
      <c r="F240" s="188" t="s">
        <v>2002</v>
      </c>
      <c r="G240" s="189" t="s">
        <v>260</v>
      </c>
      <c r="H240" s="190">
        <v>3</v>
      </c>
      <c r="I240" s="191"/>
      <c r="J240" s="192">
        <f t="shared" si="50"/>
        <v>0</v>
      </c>
      <c r="K240" s="193"/>
      <c r="L240" s="194"/>
      <c r="M240" s="195" t="s">
        <v>1</v>
      </c>
      <c r="N240" s="196" t="s">
        <v>41</v>
      </c>
      <c r="P240" s="154">
        <f t="shared" si="51"/>
        <v>0</v>
      </c>
      <c r="Q240" s="154">
        <v>0</v>
      </c>
      <c r="R240" s="154">
        <f t="shared" si="52"/>
        <v>0</v>
      </c>
      <c r="S240" s="154">
        <v>0</v>
      </c>
      <c r="T240" s="155">
        <f t="shared" si="53"/>
        <v>0</v>
      </c>
      <c r="AR240" s="156" t="s">
        <v>206</v>
      </c>
      <c r="AT240" s="156" t="s">
        <v>444</v>
      </c>
      <c r="AU240" s="156" t="s">
        <v>88</v>
      </c>
      <c r="AY240" s="17" t="s">
        <v>177</v>
      </c>
      <c r="BE240" s="157">
        <f t="shared" si="54"/>
        <v>0</v>
      </c>
      <c r="BF240" s="157">
        <f t="shared" si="55"/>
        <v>0</v>
      </c>
      <c r="BG240" s="157">
        <f t="shared" si="56"/>
        <v>0</v>
      </c>
      <c r="BH240" s="157">
        <f t="shared" si="57"/>
        <v>0</v>
      </c>
      <c r="BI240" s="157">
        <f t="shared" si="58"/>
        <v>0</v>
      </c>
      <c r="BJ240" s="17" t="s">
        <v>88</v>
      </c>
      <c r="BK240" s="157">
        <f t="shared" si="59"/>
        <v>0</v>
      </c>
      <c r="BL240" s="17" t="s">
        <v>183</v>
      </c>
      <c r="BM240" s="156" t="s">
        <v>689</v>
      </c>
    </row>
    <row r="241" spans="2:65" s="272" customFormat="1" ht="37.950000000000003" customHeight="1">
      <c r="B241" s="262"/>
      <c r="C241" s="210" t="s">
        <v>459</v>
      </c>
      <c r="D241" s="210" t="s">
        <v>444</v>
      </c>
      <c r="E241" s="263" t="s">
        <v>2003</v>
      </c>
      <c r="F241" s="264" t="s">
        <v>4534</v>
      </c>
      <c r="G241" s="265" t="s">
        <v>260</v>
      </c>
      <c r="H241" s="266">
        <v>1</v>
      </c>
      <c r="I241" s="266"/>
      <c r="J241" s="267">
        <f t="shared" si="50"/>
        <v>0</v>
      </c>
      <c r="K241" s="268"/>
      <c r="L241" s="269"/>
      <c r="M241" s="270" t="s">
        <v>1</v>
      </c>
      <c r="N241" s="271" t="s">
        <v>41</v>
      </c>
      <c r="P241" s="273">
        <f t="shared" si="51"/>
        <v>0</v>
      </c>
      <c r="Q241" s="273">
        <v>0</v>
      </c>
      <c r="R241" s="273">
        <f t="shared" si="52"/>
        <v>0</v>
      </c>
      <c r="S241" s="273">
        <v>0</v>
      </c>
      <c r="T241" s="274">
        <f t="shared" si="53"/>
        <v>0</v>
      </c>
      <c r="AR241" s="275" t="s">
        <v>206</v>
      </c>
      <c r="AT241" s="275" t="s">
        <v>444</v>
      </c>
      <c r="AU241" s="275" t="s">
        <v>88</v>
      </c>
      <c r="AY241" s="276" t="s">
        <v>177</v>
      </c>
      <c r="BE241" s="277">
        <f t="shared" si="54"/>
        <v>0</v>
      </c>
      <c r="BF241" s="277">
        <f t="shared" si="55"/>
        <v>0</v>
      </c>
      <c r="BG241" s="277">
        <f t="shared" si="56"/>
        <v>0</v>
      </c>
      <c r="BH241" s="277">
        <f t="shared" si="57"/>
        <v>0</v>
      </c>
      <c r="BI241" s="277">
        <f t="shared" si="58"/>
        <v>0</v>
      </c>
      <c r="BJ241" s="276" t="s">
        <v>88</v>
      </c>
      <c r="BK241" s="277">
        <f t="shared" si="59"/>
        <v>0</v>
      </c>
      <c r="BL241" s="276" t="s">
        <v>183</v>
      </c>
      <c r="BM241" s="275" t="s">
        <v>693</v>
      </c>
    </row>
    <row r="242" spans="2:65" s="1" customFormat="1" ht="16.5" customHeight="1">
      <c r="B242" s="143"/>
      <c r="C242" s="186" t="s">
        <v>684</v>
      </c>
      <c r="D242" s="186" t="s">
        <v>444</v>
      </c>
      <c r="E242" s="187" t="s">
        <v>2004</v>
      </c>
      <c r="F242" s="188" t="s">
        <v>2005</v>
      </c>
      <c r="G242" s="189" t="s">
        <v>260</v>
      </c>
      <c r="H242" s="190">
        <v>1</v>
      </c>
      <c r="I242" s="191"/>
      <c r="J242" s="192">
        <f t="shared" si="50"/>
        <v>0</v>
      </c>
      <c r="K242" s="193"/>
      <c r="L242" s="194"/>
      <c r="M242" s="195" t="s">
        <v>1</v>
      </c>
      <c r="N242" s="196" t="s">
        <v>41</v>
      </c>
      <c r="P242" s="154">
        <f t="shared" si="51"/>
        <v>0</v>
      </c>
      <c r="Q242" s="154">
        <v>0</v>
      </c>
      <c r="R242" s="154">
        <f t="shared" si="52"/>
        <v>0</v>
      </c>
      <c r="S242" s="154">
        <v>0</v>
      </c>
      <c r="T242" s="155">
        <f t="shared" si="53"/>
        <v>0</v>
      </c>
      <c r="AR242" s="156" t="s">
        <v>206</v>
      </c>
      <c r="AT242" s="156" t="s">
        <v>444</v>
      </c>
      <c r="AU242" s="156" t="s">
        <v>88</v>
      </c>
      <c r="AY242" s="17" t="s">
        <v>177</v>
      </c>
      <c r="BE242" s="157">
        <f t="shared" si="54"/>
        <v>0</v>
      </c>
      <c r="BF242" s="157">
        <f t="shared" si="55"/>
        <v>0</v>
      </c>
      <c r="BG242" s="157">
        <f t="shared" si="56"/>
        <v>0</v>
      </c>
      <c r="BH242" s="157">
        <f t="shared" si="57"/>
        <v>0</v>
      </c>
      <c r="BI242" s="157">
        <f t="shared" si="58"/>
        <v>0</v>
      </c>
      <c r="BJ242" s="17" t="s">
        <v>88</v>
      </c>
      <c r="BK242" s="157">
        <f t="shared" si="59"/>
        <v>0</v>
      </c>
      <c r="BL242" s="17" t="s">
        <v>183</v>
      </c>
      <c r="BM242" s="156" t="s">
        <v>697</v>
      </c>
    </row>
    <row r="243" spans="2:65" s="272" customFormat="1" ht="33" customHeight="1">
      <c r="B243" s="262"/>
      <c r="C243" s="210" t="s">
        <v>462</v>
      </c>
      <c r="D243" s="210" t="s">
        <v>444</v>
      </c>
      <c r="E243" s="263" t="s">
        <v>2006</v>
      </c>
      <c r="F243" s="264" t="s">
        <v>4535</v>
      </c>
      <c r="G243" s="265" t="s">
        <v>260</v>
      </c>
      <c r="H243" s="266">
        <v>1</v>
      </c>
      <c r="I243" s="266"/>
      <c r="J243" s="267">
        <f t="shared" si="50"/>
        <v>0</v>
      </c>
      <c r="K243" s="268"/>
      <c r="L243" s="269"/>
      <c r="M243" s="270" t="s">
        <v>1</v>
      </c>
      <c r="N243" s="271" t="s">
        <v>41</v>
      </c>
      <c r="P243" s="273">
        <f t="shared" si="51"/>
        <v>0</v>
      </c>
      <c r="Q243" s="273">
        <v>0</v>
      </c>
      <c r="R243" s="273">
        <f t="shared" si="52"/>
        <v>0</v>
      </c>
      <c r="S243" s="273">
        <v>0</v>
      </c>
      <c r="T243" s="274">
        <f t="shared" si="53"/>
        <v>0</v>
      </c>
      <c r="AR243" s="275" t="s">
        <v>206</v>
      </c>
      <c r="AT243" s="275" t="s">
        <v>444</v>
      </c>
      <c r="AU243" s="275" t="s">
        <v>88</v>
      </c>
      <c r="AY243" s="276" t="s">
        <v>177</v>
      </c>
      <c r="BE243" s="277">
        <f t="shared" si="54"/>
        <v>0</v>
      </c>
      <c r="BF243" s="277">
        <f t="shared" si="55"/>
        <v>0</v>
      </c>
      <c r="BG243" s="277">
        <f t="shared" si="56"/>
        <v>0</v>
      </c>
      <c r="BH243" s="277">
        <f t="shared" si="57"/>
        <v>0</v>
      </c>
      <c r="BI243" s="277">
        <f t="shared" si="58"/>
        <v>0</v>
      </c>
      <c r="BJ243" s="276" t="s">
        <v>88</v>
      </c>
      <c r="BK243" s="277">
        <f t="shared" si="59"/>
        <v>0</v>
      </c>
      <c r="BL243" s="276" t="s">
        <v>183</v>
      </c>
      <c r="BM243" s="275" t="s">
        <v>701</v>
      </c>
    </row>
    <row r="244" spans="2:65" s="1" customFormat="1" ht="16.5" customHeight="1">
      <c r="B244" s="143"/>
      <c r="C244" s="186" t="s">
        <v>690</v>
      </c>
      <c r="D244" s="186" t="s">
        <v>444</v>
      </c>
      <c r="E244" s="187" t="s">
        <v>2007</v>
      </c>
      <c r="F244" s="188" t="s">
        <v>2008</v>
      </c>
      <c r="G244" s="189" t="s">
        <v>260</v>
      </c>
      <c r="H244" s="190">
        <v>2</v>
      </c>
      <c r="I244" s="191"/>
      <c r="J244" s="192">
        <f t="shared" si="50"/>
        <v>0</v>
      </c>
      <c r="K244" s="193"/>
      <c r="L244" s="194"/>
      <c r="M244" s="195" t="s">
        <v>1</v>
      </c>
      <c r="N244" s="196" t="s">
        <v>41</v>
      </c>
      <c r="P244" s="154">
        <f t="shared" si="51"/>
        <v>0</v>
      </c>
      <c r="Q244" s="154">
        <v>0</v>
      </c>
      <c r="R244" s="154">
        <f t="shared" si="52"/>
        <v>0</v>
      </c>
      <c r="S244" s="154">
        <v>0</v>
      </c>
      <c r="T244" s="155">
        <f t="shared" si="53"/>
        <v>0</v>
      </c>
      <c r="AR244" s="156" t="s">
        <v>206</v>
      </c>
      <c r="AT244" s="156" t="s">
        <v>444</v>
      </c>
      <c r="AU244" s="156" t="s">
        <v>88</v>
      </c>
      <c r="AY244" s="17" t="s">
        <v>177</v>
      </c>
      <c r="BE244" s="157">
        <f t="shared" si="54"/>
        <v>0</v>
      </c>
      <c r="BF244" s="157">
        <f t="shared" si="55"/>
        <v>0</v>
      </c>
      <c r="BG244" s="157">
        <f t="shared" si="56"/>
        <v>0</v>
      </c>
      <c r="BH244" s="157">
        <f t="shared" si="57"/>
        <v>0</v>
      </c>
      <c r="BI244" s="157">
        <f t="shared" si="58"/>
        <v>0</v>
      </c>
      <c r="BJ244" s="17" t="s">
        <v>88</v>
      </c>
      <c r="BK244" s="157">
        <f t="shared" si="59"/>
        <v>0</v>
      </c>
      <c r="BL244" s="17" t="s">
        <v>183</v>
      </c>
      <c r="BM244" s="156" t="s">
        <v>705</v>
      </c>
    </row>
    <row r="245" spans="2:65" s="1" customFormat="1" ht="16.5" customHeight="1">
      <c r="B245" s="143"/>
      <c r="C245" s="144" t="s">
        <v>466</v>
      </c>
      <c r="D245" s="144" t="s">
        <v>179</v>
      </c>
      <c r="E245" s="145" t="s">
        <v>2009</v>
      </c>
      <c r="F245" s="146" t="s">
        <v>2010</v>
      </c>
      <c r="G245" s="147" t="s">
        <v>260</v>
      </c>
      <c r="H245" s="148">
        <v>2</v>
      </c>
      <c r="I245" s="149"/>
      <c r="J245" s="150">
        <f t="shared" si="50"/>
        <v>0</v>
      </c>
      <c r="K245" s="151"/>
      <c r="L245" s="32"/>
      <c r="M245" s="152" t="s">
        <v>1</v>
      </c>
      <c r="N245" s="153" t="s">
        <v>41</v>
      </c>
      <c r="P245" s="154">
        <f t="shared" si="51"/>
        <v>0</v>
      </c>
      <c r="Q245" s="154">
        <v>0</v>
      </c>
      <c r="R245" s="154">
        <f t="shared" si="52"/>
        <v>0</v>
      </c>
      <c r="S245" s="154">
        <v>0</v>
      </c>
      <c r="T245" s="155">
        <f t="shared" si="53"/>
        <v>0</v>
      </c>
      <c r="AR245" s="156" t="s">
        <v>183</v>
      </c>
      <c r="AT245" s="156" t="s">
        <v>179</v>
      </c>
      <c r="AU245" s="156" t="s">
        <v>88</v>
      </c>
      <c r="AY245" s="17" t="s">
        <v>177</v>
      </c>
      <c r="BE245" s="157">
        <f t="shared" si="54"/>
        <v>0</v>
      </c>
      <c r="BF245" s="157">
        <f t="shared" si="55"/>
        <v>0</v>
      </c>
      <c r="BG245" s="157">
        <f t="shared" si="56"/>
        <v>0</v>
      </c>
      <c r="BH245" s="157">
        <f t="shared" si="57"/>
        <v>0</v>
      </c>
      <c r="BI245" s="157">
        <f t="shared" si="58"/>
        <v>0</v>
      </c>
      <c r="BJ245" s="17" t="s">
        <v>88</v>
      </c>
      <c r="BK245" s="157">
        <f t="shared" si="59"/>
        <v>0</v>
      </c>
      <c r="BL245" s="17" t="s">
        <v>183</v>
      </c>
      <c r="BM245" s="156" t="s">
        <v>710</v>
      </c>
    </row>
    <row r="246" spans="2:65" s="1" customFormat="1" ht="16.5" customHeight="1">
      <c r="B246" s="143"/>
      <c r="C246" s="144" t="s">
        <v>698</v>
      </c>
      <c r="D246" s="144" t="s">
        <v>179</v>
      </c>
      <c r="E246" s="145" t="s">
        <v>2011</v>
      </c>
      <c r="F246" s="146" t="s">
        <v>2012</v>
      </c>
      <c r="G246" s="147" t="s">
        <v>213</v>
      </c>
      <c r="H246" s="148">
        <v>196</v>
      </c>
      <c r="I246" s="149"/>
      <c r="J246" s="150">
        <f t="shared" si="50"/>
        <v>0</v>
      </c>
      <c r="K246" s="151"/>
      <c r="L246" s="32"/>
      <c r="M246" s="152" t="s">
        <v>1</v>
      </c>
      <c r="N246" s="153" t="s">
        <v>41</v>
      </c>
      <c r="P246" s="154">
        <f t="shared" si="51"/>
        <v>0</v>
      </c>
      <c r="Q246" s="154">
        <v>0</v>
      </c>
      <c r="R246" s="154">
        <f t="shared" si="52"/>
        <v>0</v>
      </c>
      <c r="S246" s="154">
        <v>0</v>
      </c>
      <c r="T246" s="155">
        <f t="shared" si="53"/>
        <v>0</v>
      </c>
      <c r="AR246" s="156" t="s">
        <v>183</v>
      </c>
      <c r="AT246" s="156" t="s">
        <v>179</v>
      </c>
      <c r="AU246" s="156" t="s">
        <v>88</v>
      </c>
      <c r="AY246" s="17" t="s">
        <v>177</v>
      </c>
      <c r="BE246" s="157">
        <f t="shared" si="54"/>
        <v>0</v>
      </c>
      <c r="BF246" s="157">
        <f t="shared" si="55"/>
        <v>0</v>
      </c>
      <c r="BG246" s="157">
        <f t="shared" si="56"/>
        <v>0</v>
      </c>
      <c r="BH246" s="157">
        <f t="shared" si="57"/>
        <v>0</v>
      </c>
      <c r="BI246" s="157">
        <f t="shared" si="58"/>
        <v>0</v>
      </c>
      <c r="BJ246" s="17" t="s">
        <v>88</v>
      </c>
      <c r="BK246" s="157">
        <f t="shared" si="59"/>
        <v>0</v>
      </c>
      <c r="BL246" s="17" t="s">
        <v>183</v>
      </c>
      <c r="BM246" s="156" t="s">
        <v>714</v>
      </c>
    </row>
    <row r="247" spans="2:65" s="1" customFormat="1" ht="16.5" customHeight="1">
      <c r="B247" s="143"/>
      <c r="C247" s="144" t="s">
        <v>471</v>
      </c>
      <c r="D247" s="144" t="s">
        <v>179</v>
      </c>
      <c r="E247" s="145" t="s">
        <v>2013</v>
      </c>
      <c r="F247" s="146" t="s">
        <v>1576</v>
      </c>
      <c r="G247" s="147" t="s">
        <v>618</v>
      </c>
      <c r="H247" s="149"/>
      <c r="I247" s="149"/>
      <c r="J247" s="150">
        <f t="shared" si="50"/>
        <v>0</v>
      </c>
      <c r="K247" s="151"/>
      <c r="L247" s="32"/>
      <c r="M247" s="152" t="s">
        <v>1</v>
      </c>
      <c r="N247" s="153" t="s">
        <v>41</v>
      </c>
      <c r="P247" s="154">
        <f t="shared" si="51"/>
        <v>0</v>
      </c>
      <c r="Q247" s="154">
        <v>0</v>
      </c>
      <c r="R247" s="154">
        <f t="shared" si="52"/>
        <v>0</v>
      </c>
      <c r="S247" s="154">
        <v>0</v>
      </c>
      <c r="T247" s="155">
        <f t="shared" si="53"/>
        <v>0</v>
      </c>
      <c r="AR247" s="156" t="s">
        <v>183</v>
      </c>
      <c r="AT247" s="156" t="s">
        <v>179</v>
      </c>
      <c r="AU247" s="156" t="s">
        <v>88</v>
      </c>
      <c r="AY247" s="17" t="s">
        <v>177</v>
      </c>
      <c r="BE247" s="157">
        <f t="shared" si="54"/>
        <v>0</v>
      </c>
      <c r="BF247" s="157">
        <f t="shared" si="55"/>
        <v>0</v>
      </c>
      <c r="BG247" s="157">
        <f t="shared" si="56"/>
        <v>0</v>
      </c>
      <c r="BH247" s="157">
        <f t="shared" si="57"/>
        <v>0</v>
      </c>
      <c r="BI247" s="157">
        <f t="shared" si="58"/>
        <v>0</v>
      </c>
      <c r="BJ247" s="17" t="s">
        <v>88</v>
      </c>
      <c r="BK247" s="157">
        <f t="shared" si="59"/>
        <v>0</v>
      </c>
      <c r="BL247" s="17" t="s">
        <v>183</v>
      </c>
      <c r="BM247" s="156" t="s">
        <v>719</v>
      </c>
    </row>
    <row r="248" spans="2:65" s="1" customFormat="1" ht="16.5" customHeight="1">
      <c r="B248" s="143"/>
      <c r="C248" s="144" t="s">
        <v>708</v>
      </c>
      <c r="D248" s="144" t="s">
        <v>179</v>
      </c>
      <c r="E248" s="145" t="s">
        <v>2014</v>
      </c>
      <c r="F248" s="146" t="s">
        <v>1575</v>
      </c>
      <c r="G248" s="147" t="s">
        <v>618</v>
      </c>
      <c r="H248" s="149"/>
      <c r="I248" s="149"/>
      <c r="J248" s="150">
        <f t="shared" si="50"/>
        <v>0</v>
      </c>
      <c r="K248" s="151"/>
      <c r="L248" s="32"/>
      <c r="M248" s="152" t="s">
        <v>1</v>
      </c>
      <c r="N248" s="153" t="s">
        <v>41</v>
      </c>
      <c r="P248" s="154">
        <f t="shared" si="51"/>
        <v>0</v>
      </c>
      <c r="Q248" s="154">
        <v>0</v>
      </c>
      <c r="R248" s="154">
        <f t="shared" si="52"/>
        <v>0</v>
      </c>
      <c r="S248" s="154">
        <v>0</v>
      </c>
      <c r="T248" s="155">
        <f t="shared" si="53"/>
        <v>0</v>
      </c>
      <c r="AR248" s="156" t="s">
        <v>183</v>
      </c>
      <c r="AT248" s="156" t="s">
        <v>179</v>
      </c>
      <c r="AU248" s="156" t="s">
        <v>88</v>
      </c>
      <c r="AY248" s="17" t="s">
        <v>177</v>
      </c>
      <c r="BE248" s="157">
        <f t="shared" si="54"/>
        <v>0</v>
      </c>
      <c r="BF248" s="157">
        <f t="shared" si="55"/>
        <v>0</v>
      </c>
      <c r="BG248" s="157">
        <f t="shared" si="56"/>
        <v>0</v>
      </c>
      <c r="BH248" s="157">
        <f t="shared" si="57"/>
        <v>0</v>
      </c>
      <c r="BI248" s="157">
        <f t="shared" si="58"/>
        <v>0</v>
      </c>
      <c r="BJ248" s="17" t="s">
        <v>88</v>
      </c>
      <c r="BK248" s="157">
        <f t="shared" si="59"/>
        <v>0</v>
      </c>
      <c r="BL248" s="17" t="s">
        <v>183</v>
      </c>
      <c r="BM248" s="156" t="s">
        <v>723</v>
      </c>
    </row>
    <row r="249" spans="2:65" s="1" customFormat="1" ht="16.5" customHeight="1">
      <c r="B249" s="143"/>
      <c r="C249" s="144" t="s">
        <v>475</v>
      </c>
      <c r="D249" s="144" t="s">
        <v>179</v>
      </c>
      <c r="E249" s="145" t="s">
        <v>2015</v>
      </c>
      <c r="F249" s="146" t="s">
        <v>1989</v>
      </c>
      <c r="G249" s="147" t="s">
        <v>618</v>
      </c>
      <c r="H249" s="149"/>
      <c r="I249" s="149"/>
      <c r="J249" s="150">
        <f t="shared" si="50"/>
        <v>0</v>
      </c>
      <c r="K249" s="151"/>
      <c r="L249" s="32"/>
      <c r="M249" s="152" t="s">
        <v>1</v>
      </c>
      <c r="N249" s="153" t="s">
        <v>41</v>
      </c>
      <c r="P249" s="154">
        <f t="shared" si="51"/>
        <v>0</v>
      </c>
      <c r="Q249" s="154">
        <v>0</v>
      </c>
      <c r="R249" s="154">
        <f t="shared" si="52"/>
        <v>0</v>
      </c>
      <c r="S249" s="154">
        <v>0</v>
      </c>
      <c r="T249" s="155">
        <f t="shared" si="53"/>
        <v>0</v>
      </c>
      <c r="AR249" s="156" t="s">
        <v>183</v>
      </c>
      <c r="AT249" s="156" t="s">
        <v>179</v>
      </c>
      <c r="AU249" s="156" t="s">
        <v>88</v>
      </c>
      <c r="AY249" s="17" t="s">
        <v>177</v>
      </c>
      <c r="BE249" s="157">
        <f t="shared" si="54"/>
        <v>0</v>
      </c>
      <c r="BF249" s="157">
        <f t="shared" si="55"/>
        <v>0</v>
      </c>
      <c r="BG249" s="157">
        <f t="shared" si="56"/>
        <v>0</v>
      </c>
      <c r="BH249" s="157">
        <f t="shared" si="57"/>
        <v>0</v>
      </c>
      <c r="BI249" s="157">
        <f t="shared" si="58"/>
        <v>0</v>
      </c>
      <c r="BJ249" s="17" t="s">
        <v>88</v>
      </c>
      <c r="BK249" s="157">
        <f t="shared" si="59"/>
        <v>0</v>
      </c>
      <c r="BL249" s="17" t="s">
        <v>183</v>
      </c>
      <c r="BM249" s="156" t="s">
        <v>727</v>
      </c>
    </row>
    <row r="250" spans="2:65" s="11" customFormat="1" ht="22.95" customHeight="1">
      <c r="B250" s="131"/>
      <c r="D250" s="132" t="s">
        <v>74</v>
      </c>
      <c r="E250" s="141" t="s">
        <v>2016</v>
      </c>
      <c r="F250" s="141" t="s">
        <v>2017</v>
      </c>
      <c r="I250" s="134"/>
      <c r="J250" s="142">
        <f>BK250</f>
        <v>0</v>
      </c>
      <c r="L250" s="131"/>
      <c r="M250" s="136"/>
      <c r="P250" s="137">
        <f>SUM(P251:P254)</f>
        <v>0</v>
      </c>
      <c r="R250" s="137">
        <f>SUM(R251:R254)</f>
        <v>0</v>
      </c>
      <c r="T250" s="138">
        <f>SUM(T251:T254)</f>
        <v>0</v>
      </c>
      <c r="AR250" s="132" t="s">
        <v>82</v>
      </c>
      <c r="AT250" s="139" t="s">
        <v>74</v>
      </c>
      <c r="AU250" s="139" t="s">
        <v>82</v>
      </c>
      <c r="AY250" s="132" t="s">
        <v>177</v>
      </c>
      <c r="BK250" s="140">
        <f>SUM(BK251:BK254)</f>
        <v>0</v>
      </c>
    </row>
    <row r="251" spans="2:65" s="1" customFormat="1" ht="16.5" customHeight="1">
      <c r="B251" s="143"/>
      <c r="C251" s="144" t="s">
        <v>717</v>
      </c>
      <c r="D251" s="144" t="s">
        <v>179</v>
      </c>
      <c r="E251" s="145" t="s">
        <v>2018</v>
      </c>
      <c r="F251" s="146" t="s">
        <v>2019</v>
      </c>
      <c r="G251" s="147" t="s">
        <v>260</v>
      </c>
      <c r="H251" s="148">
        <v>8</v>
      </c>
      <c r="I251" s="149"/>
      <c r="J251" s="150">
        <f>ROUND(I251*H251,2)</f>
        <v>0</v>
      </c>
      <c r="K251" s="151"/>
      <c r="L251" s="32"/>
      <c r="M251" s="152" t="s">
        <v>1</v>
      </c>
      <c r="N251" s="153" t="s">
        <v>41</v>
      </c>
      <c r="P251" s="154">
        <f>O251*H251</f>
        <v>0</v>
      </c>
      <c r="Q251" s="154">
        <v>0</v>
      </c>
      <c r="R251" s="154">
        <f>Q251*H251</f>
        <v>0</v>
      </c>
      <c r="S251" s="154">
        <v>0</v>
      </c>
      <c r="T251" s="155">
        <f>S251*H251</f>
        <v>0</v>
      </c>
      <c r="AR251" s="156" t="s">
        <v>183</v>
      </c>
      <c r="AT251" s="156" t="s">
        <v>179</v>
      </c>
      <c r="AU251" s="156" t="s">
        <v>88</v>
      </c>
      <c r="AY251" s="17" t="s">
        <v>177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88</v>
      </c>
      <c r="BK251" s="157">
        <f>ROUND(I251*H251,2)</f>
        <v>0</v>
      </c>
      <c r="BL251" s="17" t="s">
        <v>183</v>
      </c>
      <c r="BM251" s="156" t="s">
        <v>732</v>
      </c>
    </row>
    <row r="252" spans="2:65" s="1" customFormat="1" ht="24.15" customHeight="1">
      <c r="B252" s="143"/>
      <c r="C252" s="144" t="s">
        <v>479</v>
      </c>
      <c r="D252" s="144" t="s">
        <v>179</v>
      </c>
      <c r="E252" s="145" t="s">
        <v>2020</v>
      </c>
      <c r="F252" s="146" t="s">
        <v>2021</v>
      </c>
      <c r="G252" s="147" t="s">
        <v>213</v>
      </c>
      <c r="H252" s="148">
        <v>115</v>
      </c>
      <c r="I252" s="149"/>
      <c r="J252" s="150">
        <f>ROUND(I252*H252,2)</f>
        <v>0</v>
      </c>
      <c r="K252" s="151"/>
      <c r="L252" s="32"/>
      <c r="M252" s="152" t="s">
        <v>1</v>
      </c>
      <c r="N252" s="153" t="s">
        <v>41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183</v>
      </c>
      <c r="AT252" s="156" t="s">
        <v>179</v>
      </c>
      <c r="AU252" s="156" t="s">
        <v>88</v>
      </c>
      <c r="AY252" s="17" t="s">
        <v>177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88</v>
      </c>
      <c r="BK252" s="157">
        <f>ROUND(I252*H252,2)</f>
        <v>0</v>
      </c>
      <c r="BL252" s="17" t="s">
        <v>183</v>
      </c>
      <c r="BM252" s="156" t="s">
        <v>737</v>
      </c>
    </row>
    <row r="253" spans="2:65" s="1" customFormat="1" ht="24.15" customHeight="1">
      <c r="B253" s="143"/>
      <c r="C253" s="144" t="s">
        <v>724</v>
      </c>
      <c r="D253" s="144" t="s">
        <v>179</v>
      </c>
      <c r="E253" s="145" t="s">
        <v>1674</v>
      </c>
      <c r="F253" s="146" t="s">
        <v>2022</v>
      </c>
      <c r="G253" s="147" t="s">
        <v>260</v>
      </c>
      <c r="H253" s="148">
        <v>3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41</v>
      </c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AR253" s="156" t="s">
        <v>183</v>
      </c>
      <c r="AT253" s="156" t="s">
        <v>179</v>
      </c>
      <c r="AU253" s="156" t="s">
        <v>88</v>
      </c>
      <c r="AY253" s="17" t="s">
        <v>177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88</v>
      </c>
      <c r="BK253" s="157">
        <f>ROUND(I253*H253,2)</f>
        <v>0</v>
      </c>
      <c r="BL253" s="17" t="s">
        <v>183</v>
      </c>
      <c r="BM253" s="156" t="s">
        <v>741</v>
      </c>
    </row>
    <row r="254" spans="2:65" s="1" customFormat="1" ht="16.5" customHeight="1">
      <c r="B254" s="143"/>
      <c r="C254" s="144" t="s">
        <v>486</v>
      </c>
      <c r="D254" s="144" t="s">
        <v>179</v>
      </c>
      <c r="E254" s="145" t="s">
        <v>2023</v>
      </c>
      <c r="F254" s="146" t="s">
        <v>1577</v>
      </c>
      <c r="G254" s="147" t="s">
        <v>618</v>
      </c>
      <c r="H254" s="149"/>
      <c r="I254" s="149"/>
      <c r="J254" s="150">
        <f>ROUND(I254*H254,2)</f>
        <v>0</v>
      </c>
      <c r="K254" s="151"/>
      <c r="L254" s="32"/>
      <c r="M254" s="152" t="s">
        <v>1</v>
      </c>
      <c r="N254" s="153" t="s">
        <v>41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183</v>
      </c>
      <c r="AT254" s="156" t="s">
        <v>179</v>
      </c>
      <c r="AU254" s="156" t="s">
        <v>88</v>
      </c>
      <c r="AY254" s="17" t="s">
        <v>177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88</v>
      </c>
      <c r="BK254" s="157">
        <f>ROUND(I254*H254,2)</f>
        <v>0</v>
      </c>
      <c r="BL254" s="17" t="s">
        <v>183</v>
      </c>
      <c r="BM254" s="156" t="s">
        <v>745</v>
      </c>
    </row>
    <row r="255" spans="2:65" s="11" customFormat="1" ht="22.95" customHeight="1">
      <c r="B255" s="131"/>
      <c r="D255" s="132" t="s">
        <v>74</v>
      </c>
      <c r="E255" s="141" t="s">
        <v>2024</v>
      </c>
      <c r="F255" s="141" t="s">
        <v>2025</v>
      </c>
      <c r="I255" s="134"/>
      <c r="J255" s="142">
        <f>BK255</f>
        <v>0</v>
      </c>
      <c r="L255" s="131"/>
      <c r="M255" s="136"/>
      <c r="P255" s="137">
        <f>SUM(P256:P258)</f>
        <v>0</v>
      </c>
      <c r="R255" s="137">
        <f>SUM(R256:R258)</f>
        <v>0</v>
      </c>
      <c r="T255" s="138">
        <f>SUM(T256:T258)</f>
        <v>0</v>
      </c>
      <c r="AR255" s="132" t="s">
        <v>82</v>
      </c>
      <c r="AT255" s="139" t="s">
        <v>74</v>
      </c>
      <c r="AU255" s="139" t="s">
        <v>82</v>
      </c>
      <c r="AY255" s="132" t="s">
        <v>177</v>
      </c>
      <c r="BK255" s="140">
        <f>SUM(BK256:BK258)</f>
        <v>0</v>
      </c>
    </row>
    <row r="256" spans="2:65" s="1" customFormat="1" ht="16.5" customHeight="1">
      <c r="B256" s="143"/>
      <c r="C256" s="186" t="s">
        <v>734</v>
      </c>
      <c r="D256" s="186" t="s">
        <v>444</v>
      </c>
      <c r="E256" s="187" t="s">
        <v>2026</v>
      </c>
      <c r="F256" s="188" t="s">
        <v>2027</v>
      </c>
      <c r="G256" s="189" t="s">
        <v>260</v>
      </c>
      <c r="H256" s="190">
        <v>1</v>
      </c>
      <c r="I256" s="191"/>
      <c r="J256" s="192">
        <f>ROUND(I256*H256,2)</f>
        <v>0</v>
      </c>
      <c r="K256" s="193"/>
      <c r="L256" s="194"/>
      <c r="M256" s="195" t="s">
        <v>1</v>
      </c>
      <c r="N256" s="196" t="s">
        <v>41</v>
      </c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AR256" s="156" t="s">
        <v>206</v>
      </c>
      <c r="AT256" s="156" t="s">
        <v>444</v>
      </c>
      <c r="AU256" s="156" t="s">
        <v>88</v>
      </c>
      <c r="AY256" s="17" t="s">
        <v>177</v>
      </c>
      <c r="BE256" s="157">
        <f>IF(N256="základná",J256,0)</f>
        <v>0</v>
      </c>
      <c r="BF256" s="157">
        <f>IF(N256="znížená",J256,0)</f>
        <v>0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17" t="s">
        <v>88</v>
      </c>
      <c r="BK256" s="157">
        <f>ROUND(I256*H256,2)</f>
        <v>0</v>
      </c>
      <c r="BL256" s="17" t="s">
        <v>183</v>
      </c>
      <c r="BM256" s="156" t="s">
        <v>750</v>
      </c>
    </row>
    <row r="257" spans="2:65" s="1" customFormat="1" ht="16.5" customHeight="1">
      <c r="B257" s="143"/>
      <c r="C257" s="186" t="s">
        <v>490</v>
      </c>
      <c r="D257" s="186" t="s">
        <v>444</v>
      </c>
      <c r="E257" s="187" t="s">
        <v>2028</v>
      </c>
      <c r="F257" s="188" t="s">
        <v>2029</v>
      </c>
      <c r="G257" s="189" t="s">
        <v>260</v>
      </c>
      <c r="H257" s="190">
        <v>3</v>
      </c>
      <c r="I257" s="191"/>
      <c r="J257" s="192">
        <f>ROUND(I257*H257,2)</f>
        <v>0</v>
      </c>
      <c r="K257" s="193"/>
      <c r="L257" s="194"/>
      <c r="M257" s="195" t="s">
        <v>1</v>
      </c>
      <c r="N257" s="196" t="s">
        <v>41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206</v>
      </c>
      <c r="AT257" s="156" t="s">
        <v>444</v>
      </c>
      <c r="AU257" s="156" t="s">
        <v>88</v>
      </c>
      <c r="AY257" s="17" t="s">
        <v>177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88</v>
      </c>
      <c r="BK257" s="157">
        <f>ROUND(I257*H257,2)</f>
        <v>0</v>
      </c>
      <c r="BL257" s="17" t="s">
        <v>183</v>
      </c>
      <c r="BM257" s="156" t="s">
        <v>755</v>
      </c>
    </row>
    <row r="258" spans="2:65" s="1" customFormat="1" ht="16.5" customHeight="1">
      <c r="B258" s="143"/>
      <c r="C258" s="144" t="s">
        <v>742</v>
      </c>
      <c r="D258" s="144" t="s">
        <v>179</v>
      </c>
      <c r="E258" s="145" t="s">
        <v>2030</v>
      </c>
      <c r="F258" s="146" t="s">
        <v>2031</v>
      </c>
      <c r="G258" s="147" t="s">
        <v>618</v>
      </c>
      <c r="H258" s="149"/>
      <c r="I258" s="149"/>
      <c r="J258" s="150">
        <f>ROUND(I258*H258,2)</f>
        <v>0</v>
      </c>
      <c r="K258" s="151"/>
      <c r="L258" s="32"/>
      <c r="M258" s="152" t="s">
        <v>1</v>
      </c>
      <c r="N258" s="153" t="s">
        <v>41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183</v>
      </c>
      <c r="AT258" s="156" t="s">
        <v>179</v>
      </c>
      <c r="AU258" s="156" t="s">
        <v>88</v>
      </c>
      <c r="AY258" s="17" t="s">
        <v>177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88</v>
      </c>
      <c r="BK258" s="157">
        <f>ROUND(I258*H258,2)</f>
        <v>0</v>
      </c>
      <c r="BL258" s="17" t="s">
        <v>183</v>
      </c>
      <c r="BM258" s="156" t="s">
        <v>759</v>
      </c>
    </row>
    <row r="259" spans="2:65" s="11" customFormat="1" ht="22.95" customHeight="1">
      <c r="B259" s="131"/>
      <c r="D259" s="132" t="s">
        <v>74</v>
      </c>
      <c r="E259" s="141" t="s">
        <v>2032</v>
      </c>
      <c r="F259" s="141" t="s">
        <v>2033</v>
      </c>
      <c r="I259" s="134"/>
      <c r="J259" s="142">
        <f>BK259</f>
        <v>0</v>
      </c>
      <c r="L259" s="131"/>
      <c r="M259" s="136"/>
      <c r="P259" s="137">
        <f>SUM(P260:P273)</f>
        <v>0</v>
      </c>
      <c r="R259" s="137">
        <f>SUM(R260:R273)</f>
        <v>0</v>
      </c>
      <c r="T259" s="138">
        <f>SUM(T260:T273)</f>
        <v>0</v>
      </c>
      <c r="AR259" s="132" t="s">
        <v>82</v>
      </c>
      <c r="AT259" s="139" t="s">
        <v>74</v>
      </c>
      <c r="AU259" s="139" t="s">
        <v>82</v>
      </c>
      <c r="AY259" s="132" t="s">
        <v>177</v>
      </c>
      <c r="BK259" s="140">
        <f>SUM(BK260:BK273)</f>
        <v>0</v>
      </c>
    </row>
    <row r="260" spans="2:65" s="1" customFormat="1" ht="24.15" customHeight="1">
      <c r="B260" s="143"/>
      <c r="C260" s="144" t="s">
        <v>496</v>
      </c>
      <c r="D260" s="144" t="s">
        <v>179</v>
      </c>
      <c r="E260" s="145" t="s">
        <v>2034</v>
      </c>
      <c r="F260" s="146" t="s">
        <v>2035</v>
      </c>
      <c r="G260" s="147" t="s">
        <v>260</v>
      </c>
      <c r="H260" s="148">
        <v>4</v>
      </c>
      <c r="I260" s="149"/>
      <c r="J260" s="150">
        <f t="shared" ref="J260:J273" si="60">ROUND(I260*H260,2)</f>
        <v>0</v>
      </c>
      <c r="K260" s="151"/>
      <c r="L260" s="32"/>
      <c r="M260" s="152" t="s">
        <v>1</v>
      </c>
      <c r="N260" s="153" t="s">
        <v>41</v>
      </c>
      <c r="P260" s="154">
        <f t="shared" ref="P260:P273" si="61">O260*H260</f>
        <v>0</v>
      </c>
      <c r="Q260" s="154">
        <v>0</v>
      </c>
      <c r="R260" s="154">
        <f t="shared" ref="R260:R273" si="62">Q260*H260</f>
        <v>0</v>
      </c>
      <c r="S260" s="154">
        <v>0</v>
      </c>
      <c r="T260" s="155">
        <f t="shared" ref="T260:T273" si="63">S260*H260</f>
        <v>0</v>
      </c>
      <c r="AR260" s="156" t="s">
        <v>183</v>
      </c>
      <c r="AT260" s="156" t="s">
        <v>179</v>
      </c>
      <c r="AU260" s="156" t="s">
        <v>88</v>
      </c>
      <c r="AY260" s="17" t="s">
        <v>177</v>
      </c>
      <c r="BE260" s="157">
        <f t="shared" ref="BE260:BE273" si="64">IF(N260="základná",J260,0)</f>
        <v>0</v>
      </c>
      <c r="BF260" s="157">
        <f t="shared" ref="BF260:BF273" si="65">IF(N260="znížená",J260,0)</f>
        <v>0</v>
      </c>
      <c r="BG260" s="157">
        <f t="shared" ref="BG260:BG273" si="66">IF(N260="zákl. prenesená",J260,0)</f>
        <v>0</v>
      </c>
      <c r="BH260" s="157">
        <f t="shared" ref="BH260:BH273" si="67">IF(N260="zníž. prenesená",J260,0)</f>
        <v>0</v>
      </c>
      <c r="BI260" s="157">
        <f t="shared" ref="BI260:BI273" si="68">IF(N260="nulová",J260,0)</f>
        <v>0</v>
      </c>
      <c r="BJ260" s="17" t="s">
        <v>88</v>
      </c>
      <c r="BK260" s="157">
        <f t="shared" ref="BK260:BK273" si="69">ROUND(I260*H260,2)</f>
        <v>0</v>
      </c>
      <c r="BL260" s="17" t="s">
        <v>183</v>
      </c>
      <c r="BM260" s="156" t="s">
        <v>764</v>
      </c>
    </row>
    <row r="261" spans="2:65" s="1" customFormat="1" ht="16.5" customHeight="1">
      <c r="B261" s="143"/>
      <c r="C261" s="144" t="s">
        <v>752</v>
      </c>
      <c r="D261" s="144" t="s">
        <v>179</v>
      </c>
      <c r="E261" s="145" t="s">
        <v>2036</v>
      </c>
      <c r="F261" s="146" t="s">
        <v>2037</v>
      </c>
      <c r="G261" s="147" t="s">
        <v>182</v>
      </c>
      <c r="H261" s="148">
        <v>1</v>
      </c>
      <c r="I261" s="149"/>
      <c r="J261" s="150">
        <f t="shared" si="60"/>
        <v>0</v>
      </c>
      <c r="K261" s="151"/>
      <c r="L261" s="32"/>
      <c r="M261" s="152" t="s">
        <v>1</v>
      </c>
      <c r="N261" s="153" t="s">
        <v>41</v>
      </c>
      <c r="P261" s="154">
        <f t="shared" si="61"/>
        <v>0</v>
      </c>
      <c r="Q261" s="154">
        <v>0</v>
      </c>
      <c r="R261" s="154">
        <f t="shared" si="62"/>
        <v>0</v>
      </c>
      <c r="S261" s="154">
        <v>0</v>
      </c>
      <c r="T261" s="155">
        <f t="shared" si="63"/>
        <v>0</v>
      </c>
      <c r="AR261" s="156" t="s">
        <v>183</v>
      </c>
      <c r="AT261" s="156" t="s">
        <v>179</v>
      </c>
      <c r="AU261" s="156" t="s">
        <v>88</v>
      </c>
      <c r="AY261" s="17" t="s">
        <v>177</v>
      </c>
      <c r="BE261" s="157">
        <f t="shared" si="64"/>
        <v>0</v>
      </c>
      <c r="BF261" s="157">
        <f t="shared" si="65"/>
        <v>0</v>
      </c>
      <c r="BG261" s="157">
        <f t="shared" si="66"/>
        <v>0</v>
      </c>
      <c r="BH261" s="157">
        <f t="shared" si="67"/>
        <v>0</v>
      </c>
      <c r="BI261" s="157">
        <f t="shared" si="68"/>
        <v>0</v>
      </c>
      <c r="BJ261" s="17" t="s">
        <v>88</v>
      </c>
      <c r="BK261" s="157">
        <f t="shared" si="69"/>
        <v>0</v>
      </c>
      <c r="BL261" s="17" t="s">
        <v>183</v>
      </c>
      <c r="BM261" s="156" t="s">
        <v>768</v>
      </c>
    </row>
    <row r="262" spans="2:65" s="1" customFormat="1" ht="16.5" customHeight="1">
      <c r="B262" s="143"/>
      <c r="C262" s="186" t="s">
        <v>500</v>
      </c>
      <c r="D262" s="186" t="s">
        <v>444</v>
      </c>
      <c r="E262" s="187" t="s">
        <v>2038</v>
      </c>
      <c r="F262" s="188" t="s">
        <v>2039</v>
      </c>
      <c r="G262" s="189" t="s">
        <v>182</v>
      </c>
      <c r="H262" s="190">
        <v>0.4</v>
      </c>
      <c r="I262" s="191"/>
      <c r="J262" s="192">
        <f t="shared" si="60"/>
        <v>0</v>
      </c>
      <c r="K262" s="193"/>
      <c r="L262" s="194"/>
      <c r="M262" s="195" t="s">
        <v>1</v>
      </c>
      <c r="N262" s="196" t="s">
        <v>41</v>
      </c>
      <c r="P262" s="154">
        <f t="shared" si="61"/>
        <v>0</v>
      </c>
      <c r="Q262" s="154">
        <v>0</v>
      </c>
      <c r="R262" s="154">
        <f t="shared" si="62"/>
        <v>0</v>
      </c>
      <c r="S262" s="154">
        <v>0</v>
      </c>
      <c r="T262" s="155">
        <f t="shared" si="63"/>
        <v>0</v>
      </c>
      <c r="AR262" s="156" t="s">
        <v>206</v>
      </c>
      <c r="AT262" s="156" t="s">
        <v>444</v>
      </c>
      <c r="AU262" s="156" t="s">
        <v>88</v>
      </c>
      <c r="AY262" s="17" t="s">
        <v>177</v>
      </c>
      <c r="BE262" s="157">
        <f t="shared" si="64"/>
        <v>0</v>
      </c>
      <c r="BF262" s="157">
        <f t="shared" si="65"/>
        <v>0</v>
      </c>
      <c r="BG262" s="157">
        <f t="shared" si="66"/>
        <v>0</v>
      </c>
      <c r="BH262" s="157">
        <f t="shared" si="67"/>
        <v>0</v>
      </c>
      <c r="BI262" s="157">
        <f t="shared" si="68"/>
        <v>0</v>
      </c>
      <c r="BJ262" s="17" t="s">
        <v>88</v>
      </c>
      <c r="BK262" s="157">
        <f t="shared" si="69"/>
        <v>0</v>
      </c>
      <c r="BL262" s="17" t="s">
        <v>183</v>
      </c>
      <c r="BM262" s="156" t="s">
        <v>773</v>
      </c>
    </row>
    <row r="263" spans="2:65" s="1" customFormat="1" ht="16.5" customHeight="1">
      <c r="B263" s="143"/>
      <c r="C263" s="186" t="s">
        <v>761</v>
      </c>
      <c r="D263" s="186" t="s">
        <v>444</v>
      </c>
      <c r="E263" s="187" t="s">
        <v>2040</v>
      </c>
      <c r="F263" s="188" t="s">
        <v>2041</v>
      </c>
      <c r="G263" s="189" t="s">
        <v>260</v>
      </c>
      <c r="H263" s="190">
        <v>0.44</v>
      </c>
      <c r="I263" s="191"/>
      <c r="J263" s="192">
        <f t="shared" si="60"/>
        <v>0</v>
      </c>
      <c r="K263" s="193"/>
      <c r="L263" s="194"/>
      <c r="M263" s="195" t="s">
        <v>1</v>
      </c>
      <c r="N263" s="196" t="s">
        <v>41</v>
      </c>
      <c r="P263" s="154">
        <f t="shared" si="61"/>
        <v>0</v>
      </c>
      <c r="Q263" s="154">
        <v>0</v>
      </c>
      <c r="R263" s="154">
        <f t="shared" si="62"/>
        <v>0</v>
      </c>
      <c r="S263" s="154">
        <v>0</v>
      </c>
      <c r="T263" s="155">
        <f t="shared" si="63"/>
        <v>0</v>
      </c>
      <c r="AR263" s="156" t="s">
        <v>206</v>
      </c>
      <c r="AT263" s="156" t="s">
        <v>444</v>
      </c>
      <c r="AU263" s="156" t="s">
        <v>88</v>
      </c>
      <c r="AY263" s="17" t="s">
        <v>177</v>
      </c>
      <c r="BE263" s="157">
        <f t="shared" si="64"/>
        <v>0</v>
      </c>
      <c r="BF263" s="157">
        <f t="shared" si="65"/>
        <v>0</v>
      </c>
      <c r="BG263" s="157">
        <f t="shared" si="66"/>
        <v>0</v>
      </c>
      <c r="BH263" s="157">
        <f t="shared" si="67"/>
        <v>0</v>
      </c>
      <c r="BI263" s="157">
        <f t="shared" si="68"/>
        <v>0</v>
      </c>
      <c r="BJ263" s="17" t="s">
        <v>88</v>
      </c>
      <c r="BK263" s="157">
        <f t="shared" si="69"/>
        <v>0</v>
      </c>
      <c r="BL263" s="17" t="s">
        <v>183</v>
      </c>
      <c r="BM263" s="156" t="s">
        <v>777</v>
      </c>
    </row>
    <row r="264" spans="2:65" s="1" customFormat="1" ht="24.15" customHeight="1">
      <c r="B264" s="143"/>
      <c r="C264" s="144" t="s">
        <v>505</v>
      </c>
      <c r="D264" s="144" t="s">
        <v>179</v>
      </c>
      <c r="E264" s="145" t="s">
        <v>2042</v>
      </c>
      <c r="F264" s="146" t="s">
        <v>2043</v>
      </c>
      <c r="G264" s="147" t="s">
        <v>182</v>
      </c>
      <c r="H264" s="148">
        <v>3</v>
      </c>
      <c r="I264" s="149"/>
      <c r="J264" s="150">
        <f t="shared" si="60"/>
        <v>0</v>
      </c>
      <c r="K264" s="151"/>
      <c r="L264" s="32"/>
      <c r="M264" s="152" t="s">
        <v>1</v>
      </c>
      <c r="N264" s="153" t="s">
        <v>41</v>
      </c>
      <c r="P264" s="154">
        <f t="shared" si="61"/>
        <v>0</v>
      </c>
      <c r="Q264" s="154">
        <v>0</v>
      </c>
      <c r="R264" s="154">
        <f t="shared" si="62"/>
        <v>0</v>
      </c>
      <c r="S264" s="154">
        <v>0</v>
      </c>
      <c r="T264" s="155">
        <f t="shared" si="63"/>
        <v>0</v>
      </c>
      <c r="AR264" s="156" t="s">
        <v>183</v>
      </c>
      <c r="AT264" s="156" t="s">
        <v>179</v>
      </c>
      <c r="AU264" s="156" t="s">
        <v>88</v>
      </c>
      <c r="AY264" s="17" t="s">
        <v>177</v>
      </c>
      <c r="BE264" s="157">
        <f t="shared" si="64"/>
        <v>0</v>
      </c>
      <c r="BF264" s="157">
        <f t="shared" si="65"/>
        <v>0</v>
      </c>
      <c r="BG264" s="157">
        <f t="shared" si="66"/>
        <v>0</v>
      </c>
      <c r="BH264" s="157">
        <f t="shared" si="67"/>
        <v>0</v>
      </c>
      <c r="BI264" s="157">
        <f t="shared" si="68"/>
        <v>0</v>
      </c>
      <c r="BJ264" s="17" t="s">
        <v>88</v>
      </c>
      <c r="BK264" s="157">
        <f t="shared" si="69"/>
        <v>0</v>
      </c>
      <c r="BL264" s="17" t="s">
        <v>183</v>
      </c>
      <c r="BM264" s="156" t="s">
        <v>783</v>
      </c>
    </row>
    <row r="265" spans="2:65" s="1" customFormat="1" ht="24.15" customHeight="1">
      <c r="B265" s="143"/>
      <c r="C265" s="144" t="s">
        <v>770</v>
      </c>
      <c r="D265" s="144" t="s">
        <v>179</v>
      </c>
      <c r="E265" s="145" t="s">
        <v>2044</v>
      </c>
      <c r="F265" s="146" t="s">
        <v>2045</v>
      </c>
      <c r="G265" s="147" t="s">
        <v>213</v>
      </c>
      <c r="H265" s="148">
        <v>16</v>
      </c>
      <c r="I265" s="149"/>
      <c r="J265" s="150">
        <f t="shared" si="60"/>
        <v>0</v>
      </c>
      <c r="K265" s="151"/>
      <c r="L265" s="32"/>
      <c r="M265" s="152" t="s">
        <v>1</v>
      </c>
      <c r="N265" s="153" t="s">
        <v>41</v>
      </c>
      <c r="P265" s="154">
        <f t="shared" si="61"/>
        <v>0</v>
      </c>
      <c r="Q265" s="154">
        <v>0</v>
      </c>
      <c r="R265" s="154">
        <f t="shared" si="62"/>
        <v>0</v>
      </c>
      <c r="S265" s="154">
        <v>0</v>
      </c>
      <c r="T265" s="155">
        <f t="shared" si="63"/>
        <v>0</v>
      </c>
      <c r="AR265" s="156" t="s">
        <v>183</v>
      </c>
      <c r="AT265" s="156" t="s">
        <v>179</v>
      </c>
      <c r="AU265" s="156" t="s">
        <v>88</v>
      </c>
      <c r="AY265" s="17" t="s">
        <v>177</v>
      </c>
      <c r="BE265" s="157">
        <f t="shared" si="64"/>
        <v>0</v>
      </c>
      <c r="BF265" s="157">
        <f t="shared" si="65"/>
        <v>0</v>
      </c>
      <c r="BG265" s="157">
        <f t="shared" si="66"/>
        <v>0</v>
      </c>
      <c r="BH265" s="157">
        <f t="shared" si="67"/>
        <v>0</v>
      </c>
      <c r="BI265" s="157">
        <f t="shared" si="68"/>
        <v>0</v>
      </c>
      <c r="BJ265" s="17" t="s">
        <v>88</v>
      </c>
      <c r="BK265" s="157">
        <f t="shared" si="69"/>
        <v>0</v>
      </c>
      <c r="BL265" s="17" t="s">
        <v>183</v>
      </c>
      <c r="BM265" s="156" t="s">
        <v>787</v>
      </c>
    </row>
    <row r="266" spans="2:65" s="1" customFormat="1" ht="33" customHeight="1">
      <c r="B266" s="143"/>
      <c r="C266" s="144" t="s">
        <v>509</v>
      </c>
      <c r="D266" s="144" t="s">
        <v>179</v>
      </c>
      <c r="E266" s="145" t="s">
        <v>2046</v>
      </c>
      <c r="F266" s="146" t="s">
        <v>2047</v>
      </c>
      <c r="G266" s="147" t="s">
        <v>213</v>
      </c>
      <c r="H266" s="148">
        <v>65</v>
      </c>
      <c r="I266" s="149"/>
      <c r="J266" s="150">
        <f t="shared" si="60"/>
        <v>0</v>
      </c>
      <c r="K266" s="151"/>
      <c r="L266" s="32"/>
      <c r="M266" s="152" t="s">
        <v>1</v>
      </c>
      <c r="N266" s="153" t="s">
        <v>41</v>
      </c>
      <c r="P266" s="154">
        <f t="shared" si="61"/>
        <v>0</v>
      </c>
      <c r="Q266" s="154">
        <v>0</v>
      </c>
      <c r="R266" s="154">
        <f t="shared" si="62"/>
        <v>0</v>
      </c>
      <c r="S266" s="154">
        <v>0</v>
      </c>
      <c r="T266" s="155">
        <f t="shared" si="63"/>
        <v>0</v>
      </c>
      <c r="AR266" s="156" t="s">
        <v>183</v>
      </c>
      <c r="AT266" s="156" t="s">
        <v>179</v>
      </c>
      <c r="AU266" s="156" t="s">
        <v>88</v>
      </c>
      <c r="AY266" s="17" t="s">
        <v>177</v>
      </c>
      <c r="BE266" s="157">
        <f t="shared" si="64"/>
        <v>0</v>
      </c>
      <c r="BF266" s="157">
        <f t="shared" si="65"/>
        <v>0</v>
      </c>
      <c r="BG266" s="157">
        <f t="shared" si="66"/>
        <v>0</v>
      </c>
      <c r="BH266" s="157">
        <f t="shared" si="67"/>
        <v>0</v>
      </c>
      <c r="BI266" s="157">
        <f t="shared" si="68"/>
        <v>0</v>
      </c>
      <c r="BJ266" s="17" t="s">
        <v>88</v>
      </c>
      <c r="BK266" s="157">
        <f t="shared" si="69"/>
        <v>0</v>
      </c>
      <c r="BL266" s="17" t="s">
        <v>183</v>
      </c>
      <c r="BM266" s="156" t="s">
        <v>792</v>
      </c>
    </row>
    <row r="267" spans="2:65" s="1" customFormat="1" ht="16.5" customHeight="1">
      <c r="B267" s="143"/>
      <c r="C267" s="144" t="s">
        <v>779</v>
      </c>
      <c r="D267" s="144" t="s">
        <v>179</v>
      </c>
      <c r="E267" s="145" t="s">
        <v>2048</v>
      </c>
      <c r="F267" s="146" t="s">
        <v>2049</v>
      </c>
      <c r="G267" s="147" t="s">
        <v>213</v>
      </c>
      <c r="H267" s="148">
        <v>65</v>
      </c>
      <c r="I267" s="149"/>
      <c r="J267" s="150">
        <f t="shared" si="60"/>
        <v>0</v>
      </c>
      <c r="K267" s="151"/>
      <c r="L267" s="32"/>
      <c r="M267" s="152" t="s">
        <v>1</v>
      </c>
      <c r="N267" s="153" t="s">
        <v>41</v>
      </c>
      <c r="P267" s="154">
        <f t="shared" si="61"/>
        <v>0</v>
      </c>
      <c r="Q267" s="154">
        <v>0</v>
      </c>
      <c r="R267" s="154">
        <f t="shared" si="62"/>
        <v>0</v>
      </c>
      <c r="S267" s="154">
        <v>0</v>
      </c>
      <c r="T267" s="155">
        <f t="shared" si="63"/>
        <v>0</v>
      </c>
      <c r="AR267" s="156" t="s">
        <v>183</v>
      </c>
      <c r="AT267" s="156" t="s">
        <v>179</v>
      </c>
      <c r="AU267" s="156" t="s">
        <v>88</v>
      </c>
      <c r="AY267" s="17" t="s">
        <v>177</v>
      </c>
      <c r="BE267" s="157">
        <f t="shared" si="64"/>
        <v>0</v>
      </c>
      <c r="BF267" s="157">
        <f t="shared" si="65"/>
        <v>0</v>
      </c>
      <c r="BG267" s="157">
        <f t="shared" si="66"/>
        <v>0</v>
      </c>
      <c r="BH267" s="157">
        <f t="shared" si="67"/>
        <v>0</v>
      </c>
      <c r="BI267" s="157">
        <f t="shared" si="68"/>
        <v>0</v>
      </c>
      <c r="BJ267" s="17" t="s">
        <v>88</v>
      </c>
      <c r="BK267" s="157">
        <f t="shared" si="69"/>
        <v>0</v>
      </c>
      <c r="BL267" s="17" t="s">
        <v>183</v>
      </c>
      <c r="BM267" s="156" t="s">
        <v>796</v>
      </c>
    </row>
    <row r="268" spans="2:65" s="1" customFormat="1" ht="24.15" customHeight="1">
      <c r="B268" s="143"/>
      <c r="C268" s="144" t="s">
        <v>516</v>
      </c>
      <c r="D268" s="144" t="s">
        <v>179</v>
      </c>
      <c r="E268" s="145" t="s">
        <v>2050</v>
      </c>
      <c r="F268" s="146" t="s">
        <v>2051</v>
      </c>
      <c r="G268" s="147" t="s">
        <v>213</v>
      </c>
      <c r="H268" s="148">
        <v>30</v>
      </c>
      <c r="I268" s="149"/>
      <c r="J268" s="150">
        <f t="shared" si="60"/>
        <v>0</v>
      </c>
      <c r="K268" s="151"/>
      <c r="L268" s="32"/>
      <c r="M268" s="152" t="s">
        <v>1</v>
      </c>
      <c r="N268" s="153" t="s">
        <v>41</v>
      </c>
      <c r="P268" s="154">
        <f t="shared" si="61"/>
        <v>0</v>
      </c>
      <c r="Q268" s="154">
        <v>0</v>
      </c>
      <c r="R268" s="154">
        <f t="shared" si="62"/>
        <v>0</v>
      </c>
      <c r="S268" s="154">
        <v>0</v>
      </c>
      <c r="T268" s="155">
        <f t="shared" si="63"/>
        <v>0</v>
      </c>
      <c r="AR268" s="156" t="s">
        <v>183</v>
      </c>
      <c r="AT268" s="156" t="s">
        <v>179</v>
      </c>
      <c r="AU268" s="156" t="s">
        <v>88</v>
      </c>
      <c r="AY268" s="17" t="s">
        <v>177</v>
      </c>
      <c r="BE268" s="157">
        <f t="shared" si="64"/>
        <v>0</v>
      </c>
      <c r="BF268" s="157">
        <f t="shared" si="65"/>
        <v>0</v>
      </c>
      <c r="BG268" s="157">
        <f t="shared" si="66"/>
        <v>0</v>
      </c>
      <c r="BH268" s="157">
        <f t="shared" si="67"/>
        <v>0</v>
      </c>
      <c r="BI268" s="157">
        <f t="shared" si="68"/>
        <v>0</v>
      </c>
      <c r="BJ268" s="17" t="s">
        <v>88</v>
      </c>
      <c r="BK268" s="157">
        <f t="shared" si="69"/>
        <v>0</v>
      </c>
      <c r="BL268" s="17" t="s">
        <v>183</v>
      </c>
      <c r="BM268" s="156" t="s">
        <v>805</v>
      </c>
    </row>
    <row r="269" spans="2:65" s="1" customFormat="1" ht="33" customHeight="1">
      <c r="B269" s="143"/>
      <c r="C269" s="144" t="s">
        <v>789</v>
      </c>
      <c r="D269" s="144" t="s">
        <v>179</v>
      </c>
      <c r="E269" s="145" t="s">
        <v>2052</v>
      </c>
      <c r="F269" s="146" t="s">
        <v>2053</v>
      </c>
      <c r="G269" s="147" t="s">
        <v>213</v>
      </c>
      <c r="H269" s="148">
        <v>30</v>
      </c>
      <c r="I269" s="149"/>
      <c r="J269" s="150">
        <f t="shared" si="60"/>
        <v>0</v>
      </c>
      <c r="K269" s="151"/>
      <c r="L269" s="32"/>
      <c r="M269" s="152" t="s">
        <v>1</v>
      </c>
      <c r="N269" s="153" t="s">
        <v>41</v>
      </c>
      <c r="P269" s="154">
        <f t="shared" si="61"/>
        <v>0</v>
      </c>
      <c r="Q269" s="154">
        <v>0</v>
      </c>
      <c r="R269" s="154">
        <f t="shared" si="62"/>
        <v>0</v>
      </c>
      <c r="S269" s="154">
        <v>0</v>
      </c>
      <c r="T269" s="155">
        <f t="shared" si="63"/>
        <v>0</v>
      </c>
      <c r="AR269" s="156" t="s">
        <v>183</v>
      </c>
      <c r="AT269" s="156" t="s">
        <v>179</v>
      </c>
      <c r="AU269" s="156" t="s">
        <v>88</v>
      </c>
      <c r="AY269" s="17" t="s">
        <v>177</v>
      </c>
      <c r="BE269" s="157">
        <f t="shared" si="64"/>
        <v>0</v>
      </c>
      <c r="BF269" s="157">
        <f t="shared" si="65"/>
        <v>0</v>
      </c>
      <c r="BG269" s="157">
        <f t="shared" si="66"/>
        <v>0</v>
      </c>
      <c r="BH269" s="157">
        <f t="shared" si="67"/>
        <v>0</v>
      </c>
      <c r="BI269" s="157">
        <f t="shared" si="68"/>
        <v>0</v>
      </c>
      <c r="BJ269" s="17" t="s">
        <v>88</v>
      </c>
      <c r="BK269" s="157">
        <f t="shared" si="69"/>
        <v>0</v>
      </c>
      <c r="BL269" s="17" t="s">
        <v>183</v>
      </c>
      <c r="BM269" s="156" t="s">
        <v>809</v>
      </c>
    </row>
    <row r="270" spans="2:65" s="1" customFormat="1" ht="24.15" customHeight="1">
      <c r="B270" s="143"/>
      <c r="C270" s="144" t="s">
        <v>519</v>
      </c>
      <c r="D270" s="144" t="s">
        <v>179</v>
      </c>
      <c r="E270" s="145" t="s">
        <v>2054</v>
      </c>
      <c r="F270" s="146" t="s">
        <v>2055</v>
      </c>
      <c r="G270" s="147" t="s">
        <v>213</v>
      </c>
      <c r="H270" s="148">
        <v>30</v>
      </c>
      <c r="I270" s="149"/>
      <c r="J270" s="150">
        <f t="shared" si="60"/>
        <v>0</v>
      </c>
      <c r="K270" s="151"/>
      <c r="L270" s="32"/>
      <c r="M270" s="152" t="s">
        <v>1</v>
      </c>
      <c r="N270" s="153" t="s">
        <v>41</v>
      </c>
      <c r="P270" s="154">
        <f t="shared" si="61"/>
        <v>0</v>
      </c>
      <c r="Q270" s="154">
        <v>0</v>
      </c>
      <c r="R270" s="154">
        <f t="shared" si="62"/>
        <v>0</v>
      </c>
      <c r="S270" s="154">
        <v>0</v>
      </c>
      <c r="T270" s="155">
        <f t="shared" si="63"/>
        <v>0</v>
      </c>
      <c r="AR270" s="156" t="s">
        <v>183</v>
      </c>
      <c r="AT270" s="156" t="s">
        <v>179</v>
      </c>
      <c r="AU270" s="156" t="s">
        <v>88</v>
      </c>
      <c r="AY270" s="17" t="s">
        <v>177</v>
      </c>
      <c r="BE270" s="157">
        <f t="shared" si="64"/>
        <v>0</v>
      </c>
      <c r="BF270" s="157">
        <f t="shared" si="65"/>
        <v>0</v>
      </c>
      <c r="BG270" s="157">
        <f t="shared" si="66"/>
        <v>0</v>
      </c>
      <c r="BH270" s="157">
        <f t="shared" si="67"/>
        <v>0</v>
      </c>
      <c r="BI270" s="157">
        <f t="shared" si="68"/>
        <v>0</v>
      </c>
      <c r="BJ270" s="17" t="s">
        <v>88</v>
      </c>
      <c r="BK270" s="157">
        <f t="shared" si="69"/>
        <v>0</v>
      </c>
      <c r="BL270" s="17" t="s">
        <v>183</v>
      </c>
      <c r="BM270" s="156" t="s">
        <v>814</v>
      </c>
    </row>
    <row r="271" spans="2:65" s="1" customFormat="1" ht="24.15" customHeight="1">
      <c r="B271" s="143"/>
      <c r="C271" s="144" t="s">
        <v>802</v>
      </c>
      <c r="D271" s="144" t="s">
        <v>179</v>
      </c>
      <c r="E271" s="145" t="s">
        <v>2056</v>
      </c>
      <c r="F271" s="146" t="s">
        <v>2057</v>
      </c>
      <c r="G271" s="147" t="s">
        <v>260</v>
      </c>
      <c r="H271" s="148">
        <v>50</v>
      </c>
      <c r="I271" s="149"/>
      <c r="J271" s="150">
        <f t="shared" si="60"/>
        <v>0</v>
      </c>
      <c r="K271" s="151"/>
      <c r="L271" s="32"/>
      <c r="M271" s="152" t="s">
        <v>1</v>
      </c>
      <c r="N271" s="153" t="s">
        <v>41</v>
      </c>
      <c r="P271" s="154">
        <f t="shared" si="61"/>
        <v>0</v>
      </c>
      <c r="Q271" s="154">
        <v>0</v>
      </c>
      <c r="R271" s="154">
        <f t="shared" si="62"/>
        <v>0</v>
      </c>
      <c r="S271" s="154">
        <v>0</v>
      </c>
      <c r="T271" s="155">
        <f t="shared" si="63"/>
        <v>0</v>
      </c>
      <c r="AR271" s="156" t="s">
        <v>183</v>
      </c>
      <c r="AT271" s="156" t="s">
        <v>179</v>
      </c>
      <c r="AU271" s="156" t="s">
        <v>88</v>
      </c>
      <c r="AY271" s="17" t="s">
        <v>177</v>
      </c>
      <c r="BE271" s="157">
        <f t="shared" si="64"/>
        <v>0</v>
      </c>
      <c r="BF271" s="157">
        <f t="shared" si="65"/>
        <v>0</v>
      </c>
      <c r="BG271" s="157">
        <f t="shared" si="66"/>
        <v>0</v>
      </c>
      <c r="BH271" s="157">
        <f t="shared" si="67"/>
        <v>0</v>
      </c>
      <c r="BI271" s="157">
        <f t="shared" si="68"/>
        <v>0</v>
      </c>
      <c r="BJ271" s="17" t="s">
        <v>88</v>
      </c>
      <c r="BK271" s="157">
        <f t="shared" si="69"/>
        <v>0</v>
      </c>
      <c r="BL271" s="17" t="s">
        <v>183</v>
      </c>
      <c r="BM271" s="156" t="s">
        <v>818</v>
      </c>
    </row>
    <row r="272" spans="2:65" s="1" customFormat="1" ht="16.5" customHeight="1">
      <c r="B272" s="143"/>
      <c r="C272" s="144" t="s">
        <v>526</v>
      </c>
      <c r="D272" s="144" t="s">
        <v>179</v>
      </c>
      <c r="E272" s="145" t="s">
        <v>2058</v>
      </c>
      <c r="F272" s="146" t="s">
        <v>2059</v>
      </c>
      <c r="G272" s="147" t="s">
        <v>213</v>
      </c>
      <c r="H272" s="148">
        <v>16</v>
      </c>
      <c r="I272" s="149"/>
      <c r="J272" s="150">
        <f t="shared" si="60"/>
        <v>0</v>
      </c>
      <c r="K272" s="151"/>
      <c r="L272" s="32"/>
      <c r="M272" s="152" t="s">
        <v>1</v>
      </c>
      <c r="N272" s="153" t="s">
        <v>41</v>
      </c>
      <c r="P272" s="154">
        <f t="shared" si="61"/>
        <v>0</v>
      </c>
      <c r="Q272" s="154">
        <v>0</v>
      </c>
      <c r="R272" s="154">
        <f t="shared" si="62"/>
        <v>0</v>
      </c>
      <c r="S272" s="154">
        <v>0</v>
      </c>
      <c r="T272" s="155">
        <f t="shared" si="63"/>
        <v>0</v>
      </c>
      <c r="AR272" s="156" t="s">
        <v>183</v>
      </c>
      <c r="AT272" s="156" t="s">
        <v>179</v>
      </c>
      <c r="AU272" s="156" t="s">
        <v>88</v>
      </c>
      <c r="AY272" s="17" t="s">
        <v>177</v>
      </c>
      <c r="BE272" s="157">
        <f t="shared" si="64"/>
        <v>0</v>
      </c>
      <c r="BF272" s="157">
        <f t="shared" si="65"/>
        <v>0</v>
      </c>
      <c r="BG272" s="157">
        <f t="shared" si="66"/>
        <v>0</v>
      </c>
      <c r="BH272" s="157">
        <f t="shared" si="67"/>
        <v>0</v>
      </c>
      <c r="BI272" s="157">
        <f t="shared" si="68"/>
        <v>0</v>
      </c>
      <c r="BJ272" s="17" t="s">
        <v>88</v>
      </c>
      <c r="BK272" s="157">
        <f t="shared" si="69"/>
        <v>0</v>
      </c>
      <c r="BL272" s="17" t="s">
        <v>183</v>
      </c>
      <c r="BM272" s="156" t="s">
        <v>406</v>
      </c>
    </row>
    <row r="273" spans="2:65" s="1" customFormat="1" ht="16.5" customHeight="1">
      <c r="B273" s="143"/>
      <c r="C273" s="144" t="s">
        <v>811</v>
      </c>
      <c r="D273" s="144" t="s">
        <v>179</v>
      </c>
      <c r="E273" s="145" t="s">
        <v>2060</v>
      </c>
      <c r="F273" s="146" t="s">
        <v>1576</v>
      </c>
      <c r="G273" s="147" t="s">
        <v>618</v>
      </c>
      <c r="H273" s="149"/>
      <c r="I273" s="149"/>
      <c r="J273" s="150">
        <f t="shared" si="60"/>
        <v>0</v>
      </c>
      <c r="K273" s="151"/>
      <c r="L273" s="32"/>
      <c r="M273" s="152" t="s">
        <v>1</v>
      </c>
      <c r="N273" s="153" t="s">
        <v>41</v>
      </c>
      <c r="P273" s="154">
        <f t="shared" si="61"/>
        <v>0</v>
      </c>
      <c r="Q273" s="154">
        <v>0</v>
      </c>
      <c r="R273" s="154">
        <f t="shared" si="62"/>
        <v>0</v>
      </c>
      <c r="S273" s="154">
        <v>0</v>
      </c>
      <c r="T273" s="155">
        <f t="shared" si="63"/>
        <v>0</v>
      </c>
      <c r="AR273" s="156" t="s">
        <v>183</v>
      </c>
      <c r="AT273" s="156" t="s">
        <v>179</v>
      </c>
      <c r="AU273" s="156" t="s">
        <v>88</v>
      </c>
      <c r="AY273" s="17" t="s">
        <v>177</v>
      </c>
      <c r="BE273" s="157">
        <f t="shared" si="64"/>
        <v>0</v>
      </c>
      <c r="BF273" s="157">
        <f t="shared" si="65"/>
        <v>0</v>
      </c>
      <c r="BG273" s="157">
        <f t="shared" si="66"/>
        <v>0</v>
      </c>
      <c r="BH273" s="157">
        <f t="shared" si="67"/>
        <v>0</v>
      </c>
      <c r="BI273" s="157">
        <f t="shared" si="68"/>
        <v>0</v>
      </c>
      <c r="BJ273" s="17" t="s">
        <v>88</v>
      </c>
      <c r="BK273" s="157">
        <f t="shared" si="69"/>
        <v>0</v>
      </c>
      <c r="BL273" s="17" t="s">
        <v>183</v>
      </c>
      <c r="BM273" s="156" t="s">
        <v>827</v>
      </c>
    </row>
    <row r="274" spans="2:65" s="11" customFormat="1" ht="22.95" customHeight="1">
      <c r="B274" s="131"/>
      <c r="D274" s="132" t="s">
        <v>74</v>
      </c>
      <c r="E274" s="141" t="s">
        <v>2061</v>
      </c>
      <c r="F274" s="141" t="s">
        <v>2062</v>
      </c>
      <c r="I274" s="134"/>
      <c r="J274" s="142">
        <f>BK274</f>
        <v>0</v>
      </c>
      <c r="L274" s="131"/>
      <c r="M274" s="136"/>
      <c r="P274" s="137">
        <f>SUM(P275:P277)</f>
        <v>0</v>
      </c>
      <c r="R274" s="137">
        <f>SUM(R275:R277)</f>
        <v>0</v>
      </c>
      <c r="T274" s="138">
        <f>SUM(T275:T277)</f>
        <v>0</v>
      </c>
      <c r="AR274" s="132" t="s">
        <v>82</v>
      </c>
      <c r="AT274" s="139" t="s">
        <v>74</v>
      </c>
      <c r="AU274" s="139" t="s">
        <v>82</v>
      </c>
      <c r="AY274" s="132" t="s">
        <v>177</v>
      </c>
      <c r="BK274" s="140">
        <f>SUM(BK275:BK277)</f>
        <v>0</v>
      </c>
    </row>
    <row r="275" spans="2:65" s="1" customFormat="1" ht="24.15" customHeight="1">
      <c r="B275" s="143"/>
      <c r="C275" s="144" t="s">
        <v>530</v>
      </c>
      <c r="D275" s="144" t="s">
        <v>179</v>
      </c>
      <c r="E275" s="145" t="s">
        <v>2063</v>
      </c>
      <c r="F275" s="146" t="s">
        <v>2064</v>
      </c>
      <c r="G275" s="147" t="s">
        <v>260</v>
      </c>
      <c r="H275" s="148">
        <v>1</v>
      </c>
      <c r="I275" s="149"/>
      <c r="J275" s="150">
        <f>ROUND(I275*H275,2)</f>
        <v>0</v>
      </c>
      <c r="K275" s="151"/>
      <c r="L275" s="32"/>
      <c r="M275" s="152" t="s">
        <v>1</v>
      </c>
      <c r="N275" s="153" t="s">
        <v>41</v>
      </c>
      <c r="P275" s="154">
        <f>O275*H275</f>
        <v>0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AR275" s="156" t="s">
        <v>183</v>
      </c>
      <c r="AT275" s="156" t="s">
        <v>179</v>
      </c>
      <c r="AU275" s="156" t="s">
        <v>88</v>
      </c>
      <c r="AY275" s="17" t="s">
        <v>177</v>
      </c>
      <c r="BE275" s="157">
        <f>IF(N275="základná",J275,0)</f>
        <v>0</v>
      </c>
      <c r="BF275" s="157">
        <f>IF(N275="znížená",J275,0)</f>
        <v>0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7" t="s">
        <v>88</v>
      </c>
      <c r="BK275" s="157">
        <f>ROUND(I275*H275,2)</f>
        <v>0</v>
      </c>
      <c r="BL275" s="17" t="s">
        <v>183</v>
      </c>
      <c r="BM275" s="156" t="s">
        <v>832</v>
      </c>
    </row>
    <row r="276" spans="2:65" s="1" customFormat="1" ht="24.15" customHeight="1">
      <c r="B276" s="143"/>
      <c r="C276" s="144" t="s">
        <v>821</v>
      </c>
      <c r="D276" s="144" t="s">
        <v>179</v>
      </c>
      <c r="E276" s="145" t="s">
        <v>2065</v>
      </c>
      <c r="F276" s="146" t="s">
        <v>2066</v>
      </c>
      <c r="G276" s="147" t="s">
        <v>2067</v>
      </c>
      <c r="H276" s="148">
        <v>20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41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183</v>
      </c>
      <c r="AT276" s="156" t="s">
        <v>179</v>
      </c>
      <c r="AU276" s="156" t="s">
        <v>88</v>
      </c>
      <c r="AY276" s="17" t="s">
        <v>177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88</v>
      </c>
      <c r="BK276" s="157">
        <f>ROUND(I276*H276,2)</f>
        <v>0</v>
      </c>
      <c r="BL276" s="17" t="s">
        <v>183</v>
      </c>
      <c r="BM276" s="156" t="s">
        <v>836</v>
      </c>
    </row>
    <row r="277" spans="2:65" s="1" customFormat="1" ht="24.15" customHeight="1">
      <c r="B277" s="143"/>
      <c r="C277" s="144" t="s">
        <v>534</v>
      </c>
      <c r="D277" s="144" t="s">
        <v>179</v>
      </c>
      <c r="E277" s="145" t="s">
        <v>2068</v>
      </c>
      <c r="F277" s="146" t="s">
        <v>2069</v>
      </c>
      <c r="G277" s="147" t="s">
        <v>2067</v>
      </c>
      <c r="H277" s="148">
        <v>25</v>
      </c>
      <c r="I277" s="149"/>
      <c r="J277" s="150">
        <f>ROUND(I277*H277,2)</f>
        <v>0</v>
      </c>
      <c r="K277" s="151"/>
      <c r="L277" s="32"/>
      <c r="M277" s="152" t="s">
        <v>1</v>
      </c>
      <c r="N277" s="153" t="s">
        <v>41</v>
      </c>
      <c r="P277" s="154">
        <f>O277*H277</f>
        <v>0</v>
      </c>
      <c r="Q277" s="154">
        <v>0</v>
      </c>
      <c r="R277" s="154">
        <f>Q277*H277</f>
        <v>0</v>
      </c>
      <c r="S277" s="154">
        <v>0</v>
      </c>
      <c r="T277" s="155">
        <f>S277*H277</f>
        <v>0</v>
      </c>
      <c r="AR277" s="156" t="s">
        <v>183</v>
      </c>
      <c r="AT277" s="156" t="s">
        <v>179</v>
      </c>
      <c r="AU277" s="156" t="s">
        <v>88</v>
      </c>
      <c r="AY277" s="17" t="s">
        <v>177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88</v>
      </c>
      <c r="BK277" s="157">
        <f>ROUND(I277*H277,2)</f>
        <v>0</v>
      </c>
      <c r="BL277" s="17" t="s">
        <v>183</v>
      </c>
      <c r="BM277" s="156" t="s">
        <v>841</v>
      </c>
    </row>
    <row r="278" spans="2:65" s="11" customFormat="1" ht="22.95" customHeight="1">
      <c r="B278" s="131"/>
      <c r="D278" s="132" t="s">
        <v>74</v>
      </c>
      <c r="E278" s="141" t="s">
        <v>2070</v>
      </c>
      <c r="F278" s="141" t="s">
        <v>2071</v>
      </c>
      <c r="I278" s="134"/>
      <c r="J278" s="142">
        <f>BK278</f>
        <v>0</v>
      </c>
      <c r="L278" s="131"/>
      <c r="M278" s="136"/>
      <c r="P278" s="137">
        <f>SUM(P279:P288)</f>
        <v>0</v>
      </c>
      <c r="R278" s="137">
        <f>SUM(R279:R288)</f>
        <v>0</v>
      </c>
      <c r="T278" s="138">
        <f>SUM(T279:T288)</f>
        <v>0</v>
      </c>
      <c r="AR278" s="132" t="s">
        <v>82</v>
      </c>
      <c r="AT278" s="139" t="s">
        <v>74</v>
      </c>
      <c r="AU278" s="139" t="s">
        <v>82</v>
      </c>
      <c r="AY278" s="132" t="s">
        <v>177</v>
      </c>
      <c r="BK278" s="140">
        <f>SUM(BK279:BK288)</f>
        <v>0</v>
      </c>
    </row>
    <row r="279" spans="2:65" s="1" customFormat="1" ht="24.15" customHeight="1">
      <c r="B279" s="143"/>
      <c r="C279" s="144" t="s">
        <v>829</v>
      </c>
      <c r="D279" s="144" t="s">
        <v>179</v>
      </c>
      <c r="E279" s="145" t="s">
        <v>2072</v>
      </c>
      <c r="F279" s="146" t="s">
        <v>2073</v>
      </c>
      <c r="G279" s="147" t="s">
        <v>260</v>
      </c>
      <c r="H279" s="148">
        <v>0.5</v>
      </c>
      <c r="I279" s="149"/>
      <c r="J279" s="150">
        <f t="shared" ref="J279:J288" si="70">ROUND(I279*H279,2)</f>
        <v>0</v>
      </c>
      <c r="K279" s="151"/>
      <c r="L279" s="32"/>
      <c r="M279" s="152" t="s">
        <v>1</v>
      </c>
      <c r="N279" s="153" t="s">
        <v>41</v>
      </c>
      <c r="P279" s="154">
        <f t="shared" ref="P279:P288" si="71">O279*H279</f>
        <v>0</v>
      </c>
      <c r="Q279" s="154">
        <v>0</v>
      </c>
      <c r="R279" s="154">
        <f t="shared" ref="R279:R288" si="72">Q279*H279</f>
        <v>0</v>
      </c>
      <c r="S279" s="154">
        <v>0</v>
      </c>
      <c r="T279" s="155">
        <f t="shared" ref="T279:T288" si="73">S279*H279</f>
        <v>0</v>
      </c>
      <c r="AR279" s="156" t="s">
        <v>183</v>
      </c>
      <c r="AT279" s="156" t="s">
        <v>179</v>
      </c>
      <c r="AU279" s="156" t="s">
        <v>88</v>
      </c>
      <c r="AY279" s="17" t="s">
        <v>177</v>
      </c>
      <c r="BE279" s="157">
        <f t="shared" ref="BE279:BE288" si="74">IF(N279="základná",J279,0)</f>
        <v>0</v>
      </c>
      <c r="BF279" s="157">
        <f t="shared" ref="BF279:BF288" si="75">IF(N279="znížená",J279,0)</f>
        <v>0</v>
      </c>
      <c r="BG279" s="157">
        <f t="shared" ref="BG279:BG288" si="76">IF(N279="zákl. prenesená",J279,0)</f>
        <v>0</v>
      </c>
      <c r="BH279" s="157">
        <f t="shared" ref="BH279:BH288" si="77">IF(N279="zníž. prenesená",J279,0)</f>
        <v>0</v>
      </c>
      <c r="BI279" s="157">
        <f t="shared" ref="BI279:BI288" si="78">IF(N279="nulová",J279,0)</f>
        <v>0</v>
      </c>
      <c r="BJ279" s="17" t="s">
        <v>88</v>
      </c>
      <c r="BK279" s="157">
        <f t="shared" ref="BK279:BK288" si="79">ROUND(I279*H279,2)</f>
        <v>0</v>
      </c>
      <c r="BL279" s="17" t="s">
        <v>183</v>
      </c>
      <c r="BM279" s="156" t="s">
        <v>845</v>
      </c>
    </row>
    <row r="280" spans="2:65" s="1" customFormat="1" ht="24.15" customHeight="1">
      <c r="B280" s="143"/>
      <c r="C280" s="144" t="s">
        <v>539</v>
      </c>
      <c r="D280" s="144" t="s">
        <v>179</v>
      </c>
      <c r="E280" s="145" t="s">
        <v>2074</v>
      </c>
      <c r="F280" s="146" t="s">
        <v>2075</v>
      </c>
      <c r="G280" s="147" t="s">
        <v>260</v>
      </c>
      <c r="H280" s="148">
        <v>1</v>
      </c>
      <c r="I280" s="149"/>
      <c r="J280" s="150">
        <f t="shared" si="70"/>
        <v>0</v>
      </c>
      <c r="K280" s="151"/>
      <c r="L280" s="32"/>
      <c r="M280" s="152" t="s">
        <v>1</v>
      </c>
      <c r="N280" s="153" t="s">
        <v>41</v>
      </c>
      <c r="P280" s="154">
        <f t="shared" si="71"/>
        <v>0</v>
      </c>
      <c r="Q280" s="154">
        <v>0</v>
      </c>
      <c r="R280" s="154">
        <f t="shared" si="72"/>
        <v>0</v>
      </c>
      <c r="S280" s="154">
        <v>0</v>
      </c>
      <c r="T280" s="155">
        <f t="shared" si="73"/>
        <v>0</v>
      </c>
      <c r="AR280" s="156" t="s">
        <v>183</v>
      </c>
      <c r="AT280" s="156" t="s">
        <v>179</v>
      </c>
      <c r="AU280" s="156" t="s">
        <v>88</v>
      </c>
      <c r="AY280" s="17" t="s">
        <v>177</v>
      </c>
      <c r="BE280" s="157">
        <f t="shared" si="74"/>
        <v>0</v>
      </c>
      <c r="BF280" s="157">
        <f t="shared" si="75"/>
        <v>0</v>
      </c>
      <c r="BG280" s="157">
        <f t="shared" si="76"/>
        <v>0</v>
      </c>
      <c r="BH280" s="157">
        <f t="shared" si="77"/>
        <v>0</v>
      </c>
      <c r="BI280" s="157">
        <f t="shared" si="78"/>
        <v>0</v>
      </c>
      <c r="BJ280" s="17" t="s">
        <v>88</v>
      </c>
      <c r="BK280" s="157">
        <f t="shared" si="79"/>
        <v>0</v>
      </c>
      <c r="BL280" s="17" t="s">
        <v>183</v>
      </c>
      <c r="BM280" s="156" t="s">
        <v>850</v>
      </c>
    </row>
    <row r="281" spans="2:65" s="1" customFormat="1" ht="24.15" customHeight="1">
      <c r="B281" s="143"/>
      <c r="C281" s="144" t="s">
        <v>838</v>
      </c>
      <c r="D281" s="144" t="s">
        <v>179</v>
      </c>
      <c r="E281" s="145" t="s">
        <v>2076</v>
      </c>
      <c r="F281" s="146" t="s">
        <v>2077</v>
      </c>
      <c r="G281" s="147" t="s">
        <v>260</v>
      </c>
      <c r="H281" s="148">
        <v>1</v>
      </c>
      <c r="I281" s="149"/>
      <c r="J281" s="150">
        <f t="shared" si="70"/>
        <v>0</v>
      </c>
      <c r="K281" s="151"/>
      <c r="L281" s="32"/>
      <c r="M281" s="152" t="s">
        <v>1</v>
      </c>
      <c r="N281" s="153" t="s">
        <v>41</v>
      </c>
      <c r="P281" s="154">
        <f t="shared" si="71"/>
        <v>0</v>
      </c>
      <c r="Q281" s="154">
        <v>0</v>
      </c>
      <c r="R281" s="154">
        <f t="shared" si="72"/>
        <v>0</v>
      </c>
      <c r="S281" s="154">
        <v>0</v>
      </c>
      <c r="T281" s="155">
        <f t="shared" si="73"/>
        <v>0</v>
      </c>
      <c r="AR281" s="156" t="s">
        <v>183</v>
      </c>
      <c r="AT281" s="156" t="s">
        <v>179</v>
      </c>
      <c r="AU281" s="156" t="s">
        <v>88</v>
      </c>
      <c r="AY281" s="17" t="s">
        <v>177</v>
      </c>
      <c r="BE281" s="157">
        <f t="shared" si="74"/>
        <v>0</v>
      </c>
      <c r="BF281" s="157">
        <f t="shared" si="75"/>
        <v>0</v>
      </c>
      <c r="BG281" s="157">
        <f t="shared" si="76"/>
        <v>0</v>
      </c>
      <c r="BH281" s="157">
        <f t="shared" si="77"/>
        <v>0</v>
      </c>
      <c r="BI281" s="157">
        <f t="shared" si="78"/>
        <v>0</v>
      </c>
      <c r="BJ281" s="17" t="s">
        <v>88</v>
      </c>
      <c r="BK281" s="157">
        <f t="shared" si="79"/>
        <v>0</v>
      </c>
      <c r="BL281" s="17" t="s">
        <v>183</v>
      </c>
      <c r="BM281" s="156" t="s">
        <v>854</v>
      </c>
    </row>
    <row r="282" spans="2:65" s="1" customFormat="1" ht="24.15" customHeight="1">
      <c r="B282" s="143"/>
      <c r="C282" s="186" t="s">
        <v>546</v>
      </c>
      <c r="D282" s="186" t="s">
        <v>444</v>
      </c>
      <c r="E282" s="187" t="s">
        <v>2078</v>
      </c>
      <c r="F282" s="188" t="s">
        <v>2079</v>
      </c>
      <c r="G282" s="189" t="s">
        <v>260</v>
      </c>
      <c r="H282" s="190">
        <v>1</v>
      </c>
      <c r="I282" s="191"/>
      <c r="J282" s="192">
        <f t="shared" si="70"/>
        <v>0</v>
      </c>
      <c r="K282" s="193"/>
      <c r="L282" s="194"/>
      <c r="M282" s="195" t="s">
        <v>1</v>
      </c>
      <c r="N282" s="196" t="s">
        <v>41</v>
      </c>
      <c r="P282" s="154">
        <f t="shared" si="71"/>
        <v>0</v>
      </c>
      <c r="Q282" s="154">
        <v>0</v>
      </c>
      <c r="R282" s="154">
        <f t="shared" si="72"/>
        <v>0</v>
      </c>
      <c r="S282" s="154">
        <v>0</v>
      </c>
      <c r="T282" s="155">
        <f t="shared" si="73"/>
        <v>0</v>
      </c>
      <c r="AR282" s="156" t="s">
        <v>206</v>
      </c>
      <c r="AT282" s="156" t="s">
        <v>444</v>
      </c>
      <c r="AU282" s="156" t="s">
        <v>88</v>
      </c>
      <c r="AY282" s="17" t="s">
        <v>177</v>
      </c>
      <c r="BE282" s="157">
        <f t="shared" si="74"/>
        <v>0</v>
      </c>
      <c r="BF282" s="157">
        <f t="shared" si="75"/>
        <v>0</v>
      </c>
      <c r="BG282" s="157">
        <f t="shared" si="76"/>
        <v>0</v>
      </c>
      <c r="BH282" s="157">
        <f t="shared" si="77"/>
        <v>0</v>
      </c>
      <c r="BI282" s="157">
        <f t="shared" si="78"/>
        <v>0</v>
      </c>
      <c r="BJ282" s="17" t="s">
        <v>88</v>
      </c>
      <c r="BK282" s="157">
        <f t="shared" si="79"/>
        <v>0</v>
      </c>
      <c r="BL282" s="17" t="s">
        <v>183</v>
      </c>
      <c r="BM282" s="156" t="s">
        <v>859</v>
      </c>
    </row>
    <row r="283" spans="2:65" s="1" customFormat="1" ht="24.15" customHeight="1">
      <c r="B283" s="143"/>
      <c r="C283" s="186" t="s">
        <v>847</v>
      </c>
      <c r="D283" s="186" t="s">
        <v>444</v>
      </c>
      <c r="E283" s="187" t="s">
        <v>2080</v>
      </c>
      <c r="F283" s="188" t="s">
        <v>2081</v>
      </c>
      <c r="G283" s="189" t="s">
        <v>260</v>
      </c>
      <c r="H283" s="190">
        <v>1</v>
      </c>
      <c r="I283" s="191"/>
      <c r="J283" s="192">
        <f t="shared" si="70"/>
        <v>0</v>
      </c>
      <c r="K283" s="193"/>
      <c r="L283" s="194"/>
      <c r="M283" s="195" t="s">
        <v>1</v>
      </c>
      <c r="N283" s="196" t="s">
        <v>41</v>
      </c>
      <c r="P283" s="154">
        <f t="shared" si="71"/>
        <v>0</v>
      </c>
      <c r="Q283" s="154">
        <v>0</v>
      </c>
      <c r="R283" s="154">
        <f t="shared" si="72"/>
        <v>0</v>
      </c>
      <c r="S283" s="154">
        <v>0</v>
      </c>
      <c r="T283" s="155">
        <f t="shared" si="73"/>
        <v>0</v>
      </c>
      <c r="AR283" s="156" t="s">
        <v>206</v>
      </c>
      <c r="AT283" s="156" t="s">
        <v>444</v>
      </c>
      <c r="AU283" s="156" t="s">
        <v>88</v>
      </c>
      <c r="AY283" s="17" t="s">
        <v>177</v>
      </c>
      <c r="BE283" s="157">
        <f t="shared" si="74"/>
        <v>0</v>
      </c>
      <c r="BF283" s="157">
        <f t="shared" si="75"/>
        <v>0</v>
      </c>
      <c r="BG283" s="157">
        <f t="shared" si="76"/>
        <v>0</v>
      </c>
      <c r="BH283" s="157">
        <f t="shared" si="77"/>
        <v>0</v>
      </c>
      <c r="BI283" s="157">
        <f t="shared" si="78"/>
        <v>0</v>
      </c>
      <c r="BJ283" s="17" t="s">
        <v>88</v>
      </c>
      <c r="BK283" s="157">
        <f t="shared" si="79"/>
        <v>0</v>
      </c>
      <c r="BL283" s="17" t="s">
        <v>183</v>
      </c>
      <c r="BM283" s="156" t="s">
        <v>863</v>
      </c>
    </row>
    <row r="284" spans="2:65" s="1" customFormat="1" ht="16.5" customHeight="1">
      <c r="B284" s="143"/>
      <c r="C284" s="186" t="s">
        <v>550</v>
      </c>
      <c r="D284" s="186" t="s">
        <v>444</v>
      </c>
      <c r="E284" s="187" t="s">
        <v>2082</v>
      </c>
      <c r="F284" s="188" t="s">
        <v>2083</v>
      </c>
      <c r="G284" s="189" t="s">
        <v>260</v>
      </c>
      <c r="H284" s="190">
        <v>1</v>
      </c>
      <c r="I284" s="191"/>
      <c r="J284" s="192">
        <f t="shared" si="70"/>
        <v>0</v>
      </c>
      <c r="K284" s="193"/>
      <c r="L284" s="194"/>
      <c r="M284" s="195" t="s">
        <v>1</v>
      </c>
      <c r="N284" s="196" t="s">
        <v>41</v>
      </c>
      <c r="P284" s="154">
        <f t="shared" si="71"/>
        <v>0</v>
      </c>
      <c r="Q284" s="154">
        <v>0</v>
      </c>
      <c r="R284" s="154">
        <f t="shared" si="72"/>
        <v>0</v>
      </c>
      <c r="S284" s="154">
        <v>0</v>
      </c>
      <c r="T284" s="155">
        <f t="shared" si="73"/>
        <v>0</v>
      </c>
      <c r="AR284" s="156" t="s">
        <v>206</v>
      </c>
      <c r="AT284" s="156" t="s">
        <v>444</v>
      </c>
      <c r="AU284" s="156" t="s">
        <v>88</v>
      </c>
      <c r="AY284" s="17" t="s">
        <v>177</v>
      </c>
      <c r="BE284" s="157">
        <f t="shared" si="74"/>
        <v>0</v>
      </c>
      <c r="BF284" s="157">
        <f t="shared" si="75"/>
        <v>0</v>
      </c>
      <c r="BG284" s="157">
        <f t="shared" si="76"/>
        <v>0</v>
      </c>
      <c r="BH284" s="157">
        <f t="shared" si="77"/>
        <v>0</v>
      </c>
      <c r="BI284" s="157">
        <f t="shared" si="78"/>
        <v>0</v>
      </c>
      <c r="BJ284" s="17" t="s">
        <v>88</v>
      </c>
      <c r="BK284" s="157">
        <f t="shared" si="79"/>
        <v>0</v>
      </c>
      <c r="BL284" s="17" t="s">
        <v>183</v>
      </c>
      <c r="BM284" s="156" t="s">
        <v>868</v>
      </c>
    </row>
    <row r="285" spans="2:65" s="1" customFormat="1" ht="16.5" customHeight="1">
      <c r="B285" s="143"/>
      <c r="C285" s="186" t="s">
        <v>856</v>
      </c>
      <c r="D285" s="186" t="s">
        <v>444</v>
      </c>
      <c r="E285" s="187" t="s">
        <v>2084</v>
      </c>
      <c r="F285" s="188" t="s">
        <v>2085</v>
      </c>
      <c r="G285" s="189" t="s">
        <v>260</v>
      </c>
      <c r="H285" s="190">
        <v>1</v>
      </c>
      <c r="I285" s="191"/>
      <c r="J285" s="192">
        <f t="shared" si="70"/>
        <v>0</v>
      </c>
      <c r="K285" s="193"/>
      <c r="L285" s="194"/>
      <c r="M285" s="195" t="s">
        <v>1</v>
      </c>
      <c r="N285" s="196" t="s">
        <v>41</v>
      </c>
      <c r="P285" s="154">
        <f t="shared" si="71"/>
        <v>0</v>
      </c>
      <c r="Q285" s="154">
        <v>0</v>
      </c>
      <c r="R285" s="154">
        <f t="shared" si="72"/>
        <v>0</v>
      </c>
      <c r="S285" s="154">
        <v>0</v>
      </c>
      <c r="T285" s="155">
        <f t="shared" si="73"/>
        <v>0</v>
      </c>
      <c r="AR285" s="156" t="s">
        <v>206</v>
      </c>
      <c r="AT285" s="156" t="s">
        <v>444</v>
      </c>
      <c r="AU285" s="156" t="s">
        <v>88</v>
      </c>
      <c r="AY285" s="17" t="s">
        <v>177</v>
      </c>
      <c r="BE285" s="157">
        <f t="shared" si="74"/>
        <v>0</v>
      </c>
      <c r="BF285" s="157">
        <f t="shared" si="75"/>
        <v>0</v>
      </c>
      <c r="BG285" s="157">
        <f t="shared" si="76"/>
        <v>0</v>
      </c>
      <c r="BH285" s="157">
        <f t="shared" si="77"/>
        <v>0</v>
      </c>
      <c r="BI285" s="157">
        <f t="shared" si="78"/>
        <v>0</v>
      </c>
      <c r="BJ285" s="17" t="s">
        <v>88</v>
      </c>
      <c r="BK285" s="157">
        <f t="shared" si="79"/>
        <v>0</v>
      </c>
      <c r="BL285" s="17" t="s">
        <v>183</v>
      </c>
      <c r="BM285" s="156" t="s">
        <v>872</v>
      </c>
    </row>
    <row r="286" spans="2:65" s="1" customFormat="1" ht="16.5" customHeight="1">
      <c r="B286" s="143"/>
      <c r="C286" s="186" t="s">
        <v>558</v>
      </c>
      <c r="D286" s="186" t="s">
        <v>444</v>
      </c>
      <c r="E286" s="187" t="s">
        <v>2086</v>
      </c>
      <c r="F286" s="188" t="s">
        <v>2087</v>
      </c>
      <c r="G286" s="189" t="s">
        <v>260</v>
      </c>
      <c r="H286" s="190">
        <v>40</v>
      </c>
      <c r="I286" s="191"/>
      <c r="J286" s="192">
        <f t="shared" si="70"/>
        <v>0</v>
      </c>
      <c r="K286" s="193"/>
      <c r="L286" s="194"/>
      <c r="M286" s="195" t="s">
        <v>1</v>
      </c>
      <c r="N286" s="196" t="s">
        <v>41</v>
      </c>
      <c r="P286" s="154">
        <f t="shared" si="71"/>
        <v>0</v>
      </c>
      <c r="Q286" s="154">
        <v>0</v>
      </c>
      <c r="R286" s="154">
        <f t="shared" si="72"/>
        <v>0</v>
      </c>
      <c r="S286" s="154">
        <v>0</v>
      </c>
      <c r="T286" s="155">
        <f t="shared" si="73"/>
        <v>0</v>
      </c>
      <c r="AR286" s="156" t="s">
        <v>206</v>
      </c>
      <c r="AT286" s="156" t="s">
        <v>444</v>
      </c>
      <c r="AU286" s="156" t="s">
        <v>88</v>
      </c>
      <c r="AY286" s="17" t="s">
        <v>177</v>
      </c>
      <c r="BE286" s="157">
        <f t="shared" si="74"/>
        <v>0</v>
      </c>
      <c r="BF286" s="157">
        <f t="shared" si="75"/>
        <v>0</v>
      </c>
      <c r="BG286" s="157">
        <f t="shared" si="76"/>
        <v>0</v>
      </c>
      <c r="BH286" s="157">
        <f t="shared" si="77"/>
        <v>0</v>
      </c>
      <c r="BI286" s="157">
        <f t="shared" si="78"/>
        <v>0</v>
      </c>
      <c r="BJ286" s="17" t="s">
        <v>88</v>
      </c>
      <c r="BK286" s="157">
        <f t="shared" si="79"/>
        <v>0</v>
      </c>
      <c r="BL286" s="17" t="s">
        <v>183</v>
      </c>
      <c r="BM286" s="156" t="s">
        <v>877</v>
      </c>
    </row>
    <row r="287" spans="2:65" s="1" customFormat="1" ht="16.5" customHeight="1">
      <c r="B287" s="143"/>
      <c r="C287" s="186" t="s">
        <v>865</v>
      </c>
      <c r="D287" s="186" t="s">
        <v>444</v>
      </c>
      <c r="E287" s="187" t="s">
        <v>2088</v>
      </c>
      <c r="F287" s="188" t="s">
        <v>2089</v>
      </c>
      <c r="G287" s="189" t="s">
        <v>260</v>
      </c>
      <c r="H287" s="190">
        <v>60</v>
      </c>
      <c r="I287" s="191"/>
      <c r="J287" s="192">
        <f t="shared" si="70"/>
        <v>0</v>
      </c>
      <c r="K287" s="193"/>
      <c r="L287" s="194"/>
      <c r="M287" s="195" t="s">
        <v>1</v>
      </c>
      <c r="N287" s="196" t="s">
        <v>41</v>
      </c>
      <c r="P287" s="154">
        <f t="shared" si="71"/>
        <v>0</v>
      </c>
      <c r="Q287" s="154">
        <v>0</v>
      </c>
      <c r="R287" s="154">
        <f t="shared" si="72"/>
        <v>0</v>
      </c>
      <c r="S287" s="154">
        <v>0</v>
      </c>
      <c r="T287" s="155">
        <f t="shared" si="73"/>
        <v>0</v>
      </c>
      <c r="AR287" s="156" t="s">
        <v>206</v>
      </c>
      <c r="AT287" s="156" t="s">
        <v>444</v>
      </c>
      <c r="AU287" s="156" t="s">
        <v>88</v>
      </c>
      <c r="AY287" s="17" t="s">
        <v>177</v>
      </c>
      <c r="BE287" s="157">
        <f t="shared" si="74"/>
        <v>0</v>
      </c>
      <c r="BF287" s="157">
        <f t="shared" si="75"/>
        <v>0</v>
      </c>
      <c r="BG287" s="157">
        <f t="shared" si="76"/>
        <v>0</v>
      </c>
      <c r="BH287" s="157">
        <f t="shared" si="77"/>
        <v>0</v>
      </c>
      <c r="BI287" s="157">
        <f t="shared" si="78"/>
        <v>0</v>
      </c>
      <c r="BJ287" s="17" t="s">
        <v>88</v>
      </c>
      <c r="BK287" s="157">
        <f t="shared" si="79"/>
        <v>0</v>
      </c>
      <c r="BL287" s="17" t="s">
        <v>183</v>
      </c>
      <c r="BM287" s="156" t="s">
        <v>883</v>
      </c>
    </row>
    <row r="288" spans="2:65" s="1" customFormat="1" ht="16.5" customHeight="1">
      <c r="B288" s="143"/>
      <c r="C288" s="144" t="s">
        <v>565</v>
      </c>
      <c r="D288" s="144" t="s">
        <v>179</v>
      </c>
      <c r="E288" s="145" t="s">
        <v>2090</v>
      </c>
      <c r="F288" s="146" t="s">
        <v>2091</v>
      </c>
      <c r="G288" s="147" t="s">
        <v>2092</v>
      </c>
      <c r="H288" s="148">
        <v>750</v>
      </c>
      <c r="I288" s="149"/>
      <c r="J288" s="150">
        <f t="shared" si="70"/>
        <v>0</v>
      </c>
      <c r="K288" s="151"/>
      <c r="L288" s="32"/>
      <c r="M288" s="152" t="s">
        <v>1</v>
      </c>
      <c r="N288" s="153" t="s">
        <v>41</v>
      </c>
      <c r="P288" s="154">
        <f t="shared" si="71"/>
        <v>0</v>
      </c>
      <c r="Q288" s="154">
        <v>0</v>
      </c>
      <c r="R288" s="154">
        <f t="shared" si="72"/>
        <v>0</v>
      </c>
      <c r="S288" s="154">
        <v>0</v>
      </c>
      <c r="T288" s="155">
        <f t="shared" si="73"/>
        <v>0</v>
      </c>
      <c r="AR288" s="156" t="s">
        <v>183</v>
      </c>
      <c r="AT288" s="156" t="s">
        <v>179</v>
      </c>
      <c r="AU288" s="156" t="s">
        <v>88</v>
      </c>
      <c r="AY288" s="17" t="s">
        <v>177</v>
      </c>
      <c r="BE288" s="157">
        <f t="shared" si="74"/>
        <v>0</v>
      </c>
      <c r="BF288" s="157">
        <f t="shared" si="75"/>
        <v>0</v>
      </c>
      <c r="BG288" s="157">
        <f t="shared" si="76"/>
        <v>0</v>
      </c>
      <c r="BH288" s="157">
        <f t="shared" si="77"/>
        <v>0</v>
      </c>
      <c r="BI288" s="157">
        <f t="shared" si="78"/>
        <v>0</v>
      </c>
      <c r="BJ288" s="17" t="s">
        <v>88</v>
      </c>
      <c r="BK288" s="157">
        <f t="shared" si="79"/>
        <v>0</v>
      </c>
      <c r="BL288" s="17" t="s">
        <v>183</v>
      </c>
      <c r="BM288" s="156" t="s">
        <v>888</v>
      </c>
    </row>
    <row r="289" spans="2:65" s="11" customFormat="1" ht="22.95" customHeight="1">
      <c r="B289" s="131"/>
      <c r="D289" s="132" t="s">
        <v>74</v>
      </c>
      <c r="E289" s="141" t="s">
        <v>2093</v>
      </c>
      <c r="F289" s="141" t="s">
        <v>2094</v>
      </c>
      <c r="I289" s="134"/>
      <c r="J289" s="142">
        <f>BK289</f>
        <v>0</v>
      </c>
      <c r="L289" s="131"/>
      <c r="M289" s="136"/>
      <c r="P289" s="137">
        <f>SUM(P290:P294)</f>
        <v>0</v>
      </c>
      <c r="R289" s="137">
        <f>SUM(R290:R294)</f>
        <v>0</v>
      </c>
      <c r="T289" s="138">
        <f>SUM(T290:T294)</f>
        <v>0</v>
      </c>
      <c r="AR289" s="132" t="s">
        <v>82</v>
      </c>
      <c r="AT289" s="139" t="s">
        <v>74</v>
      </c>
      <c r="AU289" s="139" t="s">
        <v>82</v>
      </c>
      <c r="AY289" s="132" t="s">
        <v>177</v>
      </c>
      <c r="BK289" s="140">
        <f>SUM(BK290:BK294)</f>
        <v>0</v>
      </c>
    </row>
    <row r="290" spans="2:65" s="1" customFormat="1" ht="49.2" customHeight="1">
      <c r="B290" s="143"/>
      <c r="C290" s="144" t="s">
        <v>874</v>
      </c>
      <c r="D290" s="144" t="s">
        <v>179</v>
      </c>
      <c r="E290" s="145" t="s">
        <v>2095</v>
      </c>
      <c r="F290" s="146" t="s">
        <v>2096</v>
      </c>
      <c r="G290" s="147" t="s">
        <v>2067</v>
      </c>
      <c r="H290" s="148">
        <v>100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41</v>
      </c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183</v>
      </c>
      <c r="AT290" s="156" t="s">
        <v>179</v>
      </c>
      <c r="AU290" s="156" t="s">
        <v>88</v>
      </c>
      <c r="AY290" s="17" t="s">
        <v>177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88</v>
      </c>
      <c r="BK290" s="157">
        <f>ROUND(I290*H290,2)</f>
        <v>0</v>
      </c>
      <c r="BL290" s="17" t="s">
        <v>183</v>
      </c>
      <c r="BM290" s="156" t="s">
        <v>1439</v>
      </c>
    </row>
    <row r="291" spans="2:65" s="1" customFormat="1" ht="49.2" customHeight="1">
      <c r="B291" s="143"/>
      <c r="C291" s="144" t="s">
        <v>573</v>
      </c>
      <c r="D291" s="144" t="s">
        <v>179</v>
      </c>
      <c r="E291" s="145" t="s">
        <v>2097</v>
      </c>
      <c r="F291" s="146" t="s">
        <v>2098</v>
      </c>
      <c r="G291" s="147" t="s">
        <v>2067</v>
      </c>
      <c r="H291" s="148">
        <v>50</v>
      </c>
      <c r="I291" s="149"/>
      <c r="J291" s="150">
        <f>ROUND(I291*H291,2)</f>
        <v>0</v>
      </c>
      <c r="K291" s="151"/>
      <c r="L291" s="32"/>
      <c r="M291" s="152" t="s">
        <v>1</v>
      </c>
      <c r="N291" s="153" t="s">
        <v>41</v>
      </c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AR291" s="156" t="s">
        <v>183</v>
      </c>
      <c r="AT291" s="156" t="s">
        <v>179</v>
      </c>
      <c r="AU291" s="156" t="s">
        <v>88</v>
      </c>
      <c r="AY291" s="17" t="s">
        <v>177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88</v>
      </c>
      <c r="BK291" s="157">
        <f>ROUND(I291*H291,2)</f>
        <v>0</v>
      </c>
      <c r="BL291" s="17" t="s">
        <v>183</v>
      </c>
      <c r="BM291" s="156" t="s">
        <v>1448</v>
      </c>
    </row>
    <row r="292" spans="2:65" s="1" customFormat="1" ht="44.25" customHeight="1">
      <c r="B292" s="143"/>
      <c r="C292" s="144" t="s">
        <v>885</v>
      </c>
      <c r="D292" s="144" t="s">
        <v>179</v>
      </c>
      <c r="E292" s="145" t="s">
        <v>2099</v>
      </c>
      <c r="F292" s="146" t="s">
        <v>2100</v>
      </c>
      <c r="G292" s="147" t="s">
        <v>2067</v>
      </c>
      <c r="H292" s="148">
        <v>50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41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183</v>
      </c>
      <c r="AT292" s="156" t="s">
        <v>179</v>
      </c>
      <c r="AU292" s="156" t="s">
        <v>88</v>
      </c>
      <c r="AY292" s="17" t="s">
        <v>177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88</v>
      </c>
      <c r="BK292" s="157">
        <f>ROUND(I292*H292,2)</f>
        <v>0</v>
      </c>
      <c r="BL292" s="17" t="s">
        <v>183</v>
      </c>
      <c r="BM292" s="156" t="s">
        <v>1456</v>
      </c>
    </row>
    <row r="293" spans="2:65" s="305" customFormat="1" ht="37.950000000000003" customHeight="1">
      <c r="B293" s="294"/>
      <c r="C293" s="295" t="s">
        <v>579</v>
      </c>
      <c r="D293" s="295" t="s">
        <v>179</v>
      </c>
      <c r="E293" s="296" t="s">
        <v>2101</v>
      </c>
      <c r="F293" s="297" t="s">
        <v>4536</v>
      </c>
      <c r="G293" s="298" t="s">
        <v>2067</v>
      </c>
      <c r="H293" s="299">
        <v>100</v>
      </c>
      <c r="I293" s="299"/>
      <c r="J293" s="300">
        <f>ROUND(I293*H293,2)</f>
        <v>0</v>
      </c>
      <c r="K293" s="301"/>
      <c r="L293" s="302"/>
      <c r="M293" s="303" t="s">
        <v>1</v>
      </c>
      <c r="N293" s="304" t="s">
        <v>41</v>
      </c>
      <c r="P293" s="306">
        <f>O293*H293</f>
        <v>0</v>
      </c>
      <c r="Q293" s="306">
        <v>0</v>
      </c>
      <c r="R293" s="306">
        <f>Q293*H293</f>
        <v>0</v>
      </c>
      <c r="S293" s="306">
        <v>0</v>
      </c>
      <c r="T293" s="307">
        <f>S293*H293</f>
        <v>0</v>
      </c>
      <c r="AR293" s="308" t="s">
        <v>183</v>
      </c>
      <c r="AT293" s="308" t="s">
        <v>179</v>
      </c>
      <c r="AU293" s="308" t="s">
        <v>88</v>
      </c>
      <c r="AY293" s="309" t="s">
        <v>177</v>
      </c>
      <c r="BE293" s="310">
        <f>IF(N293="základná",J293,0)</f>
        <v>0</v>
      </c>
      <c r="BF293" s="310">
        <f>IF(N293="znížená",J293,0)</f>
        <v>0</v>
      </c>
      <c r="BG293" s="310">
        <f>IF(N293="zákl. prenesená",J293,0)</f>
        <v>0</v>
      </c>
      <c r="BH293" s="310">
        <f>IF(N293="zníž. prenesená",J293,0)</f>
        <v>0</v>
      </c>
      <c r="BI293" s="310">
        <f>IF(N293="nulová",J293,0)</f>
        <v>0</v>
      </c>
      <c r="BJ293" s="309" t="s">
        <v>88</v>
      </c>
      <c r="BK293" s="310">
        <f>ROUND(I293*H293,2)</f>
        <v>0</v>
      </c>
      <c r="BL293" s="309" t="s">
        <v>183</v>
      </c>
      <c r="BM293" s="308" t="s">
        <v>891</v>
      </c>
    </row>
    <row r="294" spans="2:65" s="1" customFormat="1" ht="24.15" customHeight="1">
      <c r="B294" s="143"/>
      <c r="C294" s="144" t="s">
        <v>894</v>
      </c>
      <c r="D294" s="144" t="s">
        <v>179</v>
      </c>
      <c r="E294" s="145" t="s">
        <v>2102</v>
      </c>
      <c r="F294" s="146" t="s">
        <v>2103</v>
      </c>
      <c r="G294" s="147" t="s">
        <v>2067</v>
      </c>
      <c r="H294" s="148">
        <v>10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41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183</v>
      </c>
      <c r="AT294" s="156" t="s">
        <v>179</v>
      </c>
      <c r="AU294" s="156" t="s">
        <v>88</v>
      </c>
      <c r="AY294" s="17" t="s">
        <v>177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88</v>
      </c>
      <c r="BK294" s="157">
        <f>ROUND(I294*H294,2)</f>
        <v>0</v>
      </c>
      <c r="BL294" s="17" t="s">
        <v>183</v>
      </c>
      <c r="BM294" s="156" t="s">
        <v>897</v>
      </c>
    </row>
    <row r="295" spans="2:65" s="11" customFormat="1" ht="22.95" customHeight="1">
      <c r="B295" s="131"/>
      <c r="D295" s="132" t="s">
        <v>74</v>
      </c>
      <c r="E295" s="141" t="s">
        <v>2104</v>
      </c>
      <c r="F295" s="141" t="s">
        <v>2105</v>
      </c>
      <c r="I295" s="134"/>
      <c r="J295" s="142">
        <f>BK295</f>
        <v>0</v>
      </c>
      <c r="L295" s="131"/>
      <c r="M295" s="136"/>
      <c r="P295" s="137">
        <f>SUM(P296:P297)</f>
        <v>0</v>
      </c>
      <c r="R295" s="137">
        <f>SUM(R296:R297)</f>
        <v>0</v>
      </c>
      <c r="T295" s="138">
        <f>SUM(T296:T297)</f>
        <v>0</v>
      </c>
      <c r="AR295" s="132" t="s">
        <v>82</v>
      </c>
      <c r="AT295" s="139" t="s">
        <v>74</v>
      </c>
      <c r="AU295" s="139" t="s">
        <v>82</v>
      </c>
      <c r="AY295" s="132" t="s">
        <v>177</v>
      </c>
      <c r="BK295" s="140">
        <f>SUM(BK296:BK297)</f>
        <v>0</v>
      </c>
    </row>
    <row r="296" spans="2:65" s="1" customFormat="1" ht="24.15" customHeight="1">
      <c r="B296" s="143"/>
      <c r="C296" s="186" t="s">
        <v>582</v>
      </c>
      <c r="D296" s="186" t="s">
        <v>444</v>
      </c>
      <c r="E296" s="187" t="s">
        <v>2106</v>
      </c>
      <c r="F296" s="188" t="s">
        <v>2107</v>
      </c>
      <c r="G296" s="189" t="s">
        <v>2067</v>
      </c>
      <c r="H296" s="190">
        <v>100</v>
      </c>
      <c r="I296" s="191"/>
      <c r="J296" s="192">
        <f>ROUND(I296*H296,2)</f>
        <v>0</v>
      </c>
      <c r="K296" s="193"/>
      <c r="L296" s="194"/>
      <c r="M296" s="195" t="s">
        <v>1</v>
      </c>
      <c r="N296" s="196" t="s">
        <v>41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206</v>
      </c>
      <c r="AT296" s="156" t="s">
        <v>444</v>
      </c>
      <c r="AU296" s="156" t="s">
        <v>88</v>
      </c>
      <c r="AY296" s="17" t="s">
        <v>177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88</v>
      </c>
      <c r="BK296" s="157">
        <f>ROUND(I296*H296,2)</f>
        <v>0</v>
      </c>
      <c r="BL296" s="17" t="s">
        <v>183</v>
      </c>
      <c r="BM296" s="156" t="s">
        <v>901</v>
      </c>
    </row>
    <row r="297" spans="2:65" s="1" customFormat="1" ht="16.5" customHeight="1">
      <c r="B297" s="143"/>
      <c r="C297" s="186" t="s">
        <v>903</v>
      </c>
      <c r="D297" s="186" t="s">
        <v>444</v>
      </c>
      <c r="E297" s="187" t="s">
        <v>2108</v>
      </c>
      <c r="F297" s="188" t="s">
        <v>2109</v>
      </c>
      <c r="G297" s="189" t="s">
        <v>2067</v>
      </c>
      <c r="H297" s="190">
        <v>75</v>
      </c>
      <c r="I297" s="191"/>
      <c r="J297" s="192">
        <f>ROUND(I297*H297,2)</f>
        <v>0</v>
      </c>
      <c r="K297" s="193"/>
      <c r="L297" s="194"/>
      <c r="M297" s="202" t="s">
        <v>1</v>
      </c>
      <c r="N297" s="203" t="s">
        <v>41</v>
      </c>
      <c r="O297" s="199"/>
      <c r="P297" s="200">
        <f>O297*H297</f>
        <v>0</v>
      </c>
      <c r="Q297" s="200">
        <v>0</v>
      </c>
      <c r="R297" s="200">
        <f>Q297*H297</f>
        <v>0</v>
      </c>
      <c r="S297" s="200">
        <v>0</v>
      </c>
      <c r="T297" s="201">
        <f>S297*H297</f>
        <v>0</v>
      </c>
      <c r="AR297" s="156" t="s">
        <v>206</v>
      </c>
      <c r="AT297" s="156" t="s">
        <v>444</v>
      </c>
      <c r="AU297" s="156" t="s">
        <v>88</v>
      </c>
      <c r="AY297" s="17" t="s">
        <v>177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88</v>
      </c>
      <c r="BK297" s="157">
        <f>ROUND(I297*H297,2)</f>
        <v>0</v>
      </c>
      <c r="BL297" s="17" t="s">
        <v>183</v>
      </c>
      <c r="BM297" s="156" t="s">
        <v>906</v>
      </c>
    </row>
    <row r="298" spans="2:65" s="1" customFormat="1" ht="6.9" customHeight="1">
      <c r="B298" s="47"/>
      <c r="C298" s="48"/>
      <c r="D298" s="48"/>
      <c r="E298" s="48"/>
      <c r="F298" s="48"/>
      <c r="G298" s="48"/>
      <c r="H298" s="48"/>
      <c r="I298" s="48"/>
      <c r="J298" s="48"/>
      <c r="K298" s="48"/>
      <c r="L298" s="32"/>
    </row>
  </sheetData>
  <autoFilter ref="C132:K297" xr:uid="{00000000-0009-0000-0000-000005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4"/>
  <sheetViews>
    <sheetView showGridLines="0" topLeftCell="A102" workbookViewId="0">
      <selection activeCell="F122" sqref="F12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30" customHeight="1">
      <c r="B11" s="32"/>
      <c r="E11" s="256" t="s">
        <v>2110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ROUND((SUM(BE121:BE143)),  2)</f>
        <v>0</v>
      </c>
      <c r="G35" s="100"/>
      <c r="H35" s="100"/>
      <c r="I35" s="101">
        <v>0.2</v>
      </c>
      <c r="J35" s="99">
        <f>ROUND(((SUM(BE121:BE143))*I35),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ROUND((SUM(BF121:BF143)),  2)</f>
        <v>0</v>
      </c>
      <c r="G36" s="100"/>
      <c r="H36" s="100"/>
      <c r="I36" s="101">
        <v>0.2</v>
      </c>
      <c r="J36" s="99">
        <f>ROUND(((SUM(BF121:BF143))*I36),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ROUND((SUM(BG121:BG143)),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ROUND((SUM(BH121:BH143)),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ROUND((SUM(BI121:BI143)),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30" customHeight="1">
      <c r="B89" s="32"/>
      <c r="E89" s="256" t="str">
        <f>E11</f>
        <v>SO 01.Sv - Svietidlá -materiál/požiadavky -včítane svetelných zdrojov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J121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2111</v>
      </c>
      <c r="E99" s="116"/>
      <c r="F99" s="116"/>
      <c r="G99" s="116"/>
      <c r="H99" s="116"/>
      <c r="I99" s="116"/>
      <c r="J99" s="117">
        <f>J122</f>
        <v>0</v>
      </c>
      <c r="L99" s="114"/>
    </row>
    <row r="100" spans="2:47" s="1" customFormat="1" ht="21.75" customHeight="1">
      <c r="B100" s="32"/>
      <c r="L100" s="32"/>
    </row>
    <row r="101" spans="2:47" s="1" customFormat="1" ht="6.9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47" s="1" customFormat="1" ht="6.9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47" s="1" customFormat="1" ht="24.9" customHeight="1">
      <c r="B106" s="32"/>
      <c r="C106" s="21" t="s">
        <v>163</v>
      </c>
      <c r="L106" s="32"/>
    </row>
    <row r="107" spans="2:47" s="1" customFormat="1" ht="6.9" customHeight="1">
      <c r="B107" s="32"/>
      <c r="L107" s="32"/>
    </row>
    <row r="108" spans="2:47" s="1" customFormat="1" ht="12" customHeight="1">
      <c r="B108" s="32"/>
      <c r="C108" s="27" t="s">
        <v>15</v>
      </c>
      <c r="L108" s="32"/>
    </row>
    <row r="109" spans="2:47" s="1" customFormat="1" ht="26.25" customHeight="1">
      <c r="B109" s="32"/>
      <c r="E109" s="259" t="str">
        <f>E7</f>
        <v>Rekonštrukcia Spišského hradu, Románsky palác a Západné paláce II.etapa</v>
      </c>
      <c r="F109" s="260"/>
      <c r="G109" s="260"/>
      <c r="H109" s="260"/>
      <c r="L109" s="32"/>
    </row>
    <row r="110" spans="2:47" ht="12" customHeight="1">
      <c r="B110" s="20"/>
      <c r="C110" s="27" t="s">
        <v>135</v>
      </c>
      <c r="L110" s="20"/>
    </row>
    <row r="111" spans="2:47" s="1" customFormat="1" ht="16.5" customHeight="1">
      <c r="B111" s="32"/>
      <c r="E111" s="259" t="s">
        <v>136</v>
      </c>
      <c r="F111" s="258"/>
      <c r="G111" s="258"/>
      <c r="H111" s="258"/>
      <c r="L111" s="32"/>
    </row>
    <row r="112" spans="2:47" s="1" customFormat="1" ht="12" customHeight="1">
      <c r="B112" s="32"/>
      <c r="C112" s="27" t="s">
        <v>137</v>
      </c>
      <c r="L112" s="32"/>
    </row>
    <row r="113" spans="2:65" s="1" customFormat="1" ht="30" customHeight="1">
      <c r="B113" s="32"/>
      <c r="E113" s="256" t="str">
        <f>E11</f>
        <v>SO 01.Sv - Svietidlá -materiál/požiadavky -včítane svetelných zdrojov</v>
      </c>
      <c r="F113" s="258"/>
      <c r="G113" s="258"/>
      <c r="H113" s="258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F14</f>
        <v xml:space="preserve"> </v>
      </c>
      <c r="I115" s="27" t="s">
        <v>21</v>
      </c>
      <c r="J115" s="55" t="str">
        <f>IF(J14="","",J14)</f>
        <v>8. 11. 2022</v>
      </c>
      <c r="L115" s="32"/>
    </row>
    <row r="116" spans="2:65" s="1" customFormat="1" ht="6.9" customHeight="1">
      <c r="B116" s="32"/>
      <c r="L116" s="32"/>
    </row>
    <row r="117" spans="2:65" s="1" customFormat="1" ht="25.65" customHeight="1">
      <c r="B117" s="32"/>
      <c r="C117" s="27" t="s">
        <v>23</v>
      </c>
      <c r="F117" s="25" t="str">
        <f>E17</f>
        <v>Slovenské národné múzeum Bratislava</v>
      </c>
      <c r="I117" s="27" t="s">
        <v>29</v>
      </c>
      <c r="J117" s="30" t="str">
        <f>E23</f>
        <v>Štúdio J  J s.r.o. Levoča</v>
      </c>
      <c r="L117" s="32"/>
    </row>
    <row r="118" spans="2:65" s="1" customFormat="1" ht="25.65" customHeight="1">
      <c r="B118" s="32"/>
      <c r="C118" s="27" t="s">
        <v>27</v>
      </c>
      <c r="F118" s="25" t="str">
        <f>IF(E20="","",E20)</f>
        <v>Vyplň údaj</v>
      </c>
      <c r="I118" s="27" t="s">
        <v>32</v>
      </c>
      <c r="J118" s="30" t="str">
        <f>E26</f>
        <v>Anna Hricová, Ing. Janka Pokryvková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22"/>
      <c r="C120" s="123" t="s">
        <v>164</v>
      </c>
      <c r="D120" s="124" t="s">
        <v>60</v>
      </c>
      <c r="E120" s="124" t="s">
        <v>56</v>
      </c>
      <c r="F120" s="124" t="s">
        <v>57</v>
      </c>
      <c r="G120" s="124" t="s">
        <v>165</v>
      </c>
      <c r="H120" s="124" t="s">
        <v>166</v>
      </c>
      <c r="I120" s="124" t="s">
        <v>167</v>
      </c>
      <c r="J120" s="125" t="s">
        <v>141</v>
      </c>
      <c r="K120" s="126" t="s">
        <v>168</v>
      </c>
      <c r="L120" s="122"/>
      <c r="M120" s="61" t="s">
        <v>1</v>
      </c>
      <c r="N120" s="62" t="s">
        <v>39</v>
      </c>
      <c r="O120" s="62" t="s">
        <v>169</v>
      </c>
      <c r="P120" s="62" t="s">
        <v>170</v>
      </c>
      <c r="Q120" s="62" t="s">
        <v>171</v>
      </c>
      <c r="R120" s="62" t="s">
        <v>172</v>
      </c>
      <c r="S120" s="62" t="s">
        <v>173</v>
      </c>
      <c r="T120" s="63" t="s">
        <v>174</v>
      </c>
    </row>
    <row r="121" spans="2:65" s="1" customFormat="1" ht="22.95" customHeight="1">
      <c r="B121" s="32"/>
      <c r="C121" s="66" t="s">
        <v>142</v>
      </c>
      <c r="J121" s="127">
        <f>BK121</f>
        <v>0</v>
      </c>
      <c r="L121" s="32"/>
      <c r="M121" s="64"/>
      <c r="N121" s="56"/>
      <c r="O121" s="56"/>
      <c r="P121" s="128">
        <f>P122</f>
        <v>0</v>
      </c>
      <c r="Q121" s="56"/>
      <c r="R121" s="128">
        <f>R122</f>
        <v>0</v>
      </c>
      <c r="S121" s="56"/>
      <c r="T121" s="129">
        <f>T122</f>
        <v>0</v>
      </c>
      <c r="AT121" s="17" t="s">
        <v>74</v>
      </c>
      <c r="AU121" s="17" t="s">
        <v>143</v>
      </c>
      <c r="BK121" s="130">
        <f>BK122</f>
        <v>0</v>
      </c>
    </row>
    <row r="122" spans="2:65" s="11" customFormat="1" ht="25.95" customHeight="1">
      <c r="B122" s="131"/>
      <c r="D122" s="132" t="s">
        <v>74</v>
      </c>
      <c r="E122" s="133" t="s">
        <v>1980</v>
      </c>
      <c r="F122" s="133" t="s">
        <v>4506</v>
      </c>
      <c r="I122" s="134"/>
      <c r="J122" s="135">
        <f>BK122</f>
        <v>0</v>
      </c>
      <c r="L122" s="131"/>
      <c r="M122" s="136"/>
      <c r="P122" s="137">
        <f>SUM(P123:P143)</f>
        <v>0</v>
      </c>
      <c r="R122" s="137">
        <f>SUM(R123:R143)</f>
        <v>0</v>
      </c>
      <c r="T122" s="138">
        <f>SUM(T123:T143)</f>
        <v>0</v>
      </c>
      <c r="AR122" s="132" t="s">
        <v>82</v>
      </c>
      <c r="AT122" s="139" t="s">
        <v>74</v>
      </c>
      <c r="AU122" s="139" t="s">
        <v>75</v>
      </c>
      <c r="AY122" s="132" t="s">
        <v>177</v>
      </c>
      <c r="BK122" s="140">
        <f>SUM(BK123:BK143)</f>
        <v>0</v>
      </c>
    </row>
    <row r="123" spans="2:65" s="1" customFormat="1" ht="24.15" customHeight="1">
      <c r="B123" s="143"/>
      <c r="C123" s="186" t="s">
        <v>82</v>
      </c>
      <c r="D123" s="186" t="s">
        <v>444</v>
      </c>
      <c r="E123" s="187" t="s">
        <v>2112</v>
      </c>
      <c r="F123" s="188" t="s">
        <v>2113</v>
      </c>
      <c r="G123" s="189" t="s">
        <v>260</v>
      </c>
      <c r="H123" s="190">
        <v>8</v>
      </c>
      <c r="I123" s="191"/>
      <c r="J123" s="192">
        <f t="shared" ref="J123:J143" si="0">ROUND(I123*H123,2)</f>
        <v>0</v>
      </c>
      <c r="K123" s="193"/>
      <c r="L123" s="194"/>
      <c r="M123" s="195" t="s">
        <v>1</v>
      </c>
      <c r="N123" s="196" t="s">
        <v>41</v>
      </c>
      <c r="P123" s="154">
        <f t="shared" ref="P123:P143" si="1">O123*H123</f>
        <v>0</v>
      </c>
      <c r="Q123" s="154">
        <v>0</v>
      </c>
      <c r="R123" s="154">
        <f t="shared" ref="R123:R143" si="2">Q123*H123</f>
        <v>0</v>
      </c>
      <c r="S123" s="154">
        <v>0</v>
      </c>
      <c r="T123" s="155">
        <f t="shared" ref="T123:T143" si="3">S123*H123</f>
        <v>0</v>
      </c>
      <c r="AR123" s="156" t="s">
        <v>206</v>
      </c>
      <c r="AT123" s="156" t="s">
        <v>444</v>
      </c>
      <c r="AU123" s="156" t="s">
        <v>82</v>
      </c>
      <c r="AY123" s="17" t="s">
        <v>177</v>
      </c>
      <c r="BE123" s="157">
        <f t="shared" ref="BE123:BE143" si="4">IF(N123="základná",J123,0)</f>
        <v>0</v>
      </c>
      <c r="BF123" s="157">
        <f t="shared" ref="BF123:BF143" si="5">IF(N123="znížená",J123,0)</f>
        <v>0</v>
      </c>
      <c r="BG123" s="157">
        <f t="shared" ref="BG123:BG143" si="6">IF(N123="zákl. prenesená",J123,0)</f>
        <v>0</v>
      </c>
      <c r="BH123" s="157">
        <f t="shared" ref="BH123:BH143" si="7">IF(N123="zníž. prenesená",J123,0)</f>
        <v>0</v>
      </c>
      <c r="BI123" s="157">
        <f t="shared" ref="BI123:BI143" si="8">IF(N123="nulová",J123,0)</f>
        <v>0</v>
      </c>
      <c r="BJ123" s="17" t="s">
        <v>88</v>
      </c>
      <c r="BK123" s="157">
        <f t="shared" ref="BK123:BK143" si="9">ROUND(I123*H123,2)</f>
        <v>0</v>
      </c>
      <c r="BL123" s="17" t="s">
        <v>183</v>
      </c>
      <c r="BM123" s="156" t="s">
        <v>88</v>
      </c>
    </row>
    <row r="124" spans="2:65" s="1" customFormat="1" ht="24.15" customHeight="1">
      <c r="B124" s="143"/>
      <c r="C124" s="210" t="s">
        <v>88</v>
      </c>
      <c r="D124" s="186" t="s">
        <v>444</v>
      </c>
      <c r="E124" s="187" t="s">
        <v>2114</v>
      </c>
      <c r="F124" s="188" t="s">
        <v>2115</v>
      </c>
      <c r="G124" s="189" t="s">
        <v>260</v>
      </c>
      <c r="H124" s="190">
        <v>12</v>
      </c>
      <c r="I124" s="191"/>
      <c r="J124" s="192">
        <f t="shared" si="0"/>
        <v>0</v>
      </c>
      <c r="K124" s="193"/>
      <c r="L124" s="194"/>
      <c r="M124" s="195" t="s">
        <v>1</v>
      </c>
      <c r="N124" s="196" t="s">
        <v>41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AR124" s="156" t="s">
        <v>206</v>
      </c>
      <c r="AT124" s="156" t="s">
        <v>444</v>
      </c>
      <c r="AU124" s="156" t="s">
        <v>82</v>
      </c>
      <c r="AY124" s="17" t="s">
        <v>177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7" t="s">
        <v>88</v>
      </c>
      <c r="BK124" s="157">
        <f t="shared" si="9"/>
        <v>0</v>
      </c>
      <c r="BL124" s="17" t="s">
        <v>183</v>
      </c>
      <c r="BM124" s="156" t="s">
        <v>183</v>
      </c>
    </row>
    <row r="125" spans="2:65" s="1" customFormat="1" ht="16.5" customHeight="1">
      <c r="B125" s="143"/>
      <c r="C125" s="210" t="s">
        <v>191</v>
      </c>
      <c r="D125" s="186" t="s">
        <v>444</v>
      </c>
      <c r="E125" s="187" t="s">
        <v>2116</v>
      </c>
      <c r="F125" s="188" t="s">
        <v>2117</v>
      </c>
      <c r="G125" s="189" t="s">
        <v>260</v>
      </c>
      <c r="H125" s="190">
        <v>55</v>
      </c>
      <c r="I125" s="191"/>
      <c r="J125" s="192">
        <f t="shared" si="0"/>
        <v>0</v>
      </c>
      <c r="K125" s="193"/>
      <c r="L125" s="194"/>
      <c r="M125" s="195" t="s">
        <v>1</v>
      </c>
      <c r="N125" s="196" t="s">
        <v>41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AR125" s="156" t="s">
        <v>206</v>
      </c>
      <c r="AT125" s="156" t="s">
        <v>444</v>
      </c>
      <c r="AU125" s="156" t="s">
        <v>82</v>
      </c>
      <c r="AY125" s="17" t="s">
        <v>177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7" t="s">
        <v>88</v>
      </c>
      <c r="BK125" s="157">
        <f t="shared" si="9"/>
        <v>0</v>
      </c>
      <c r="BL125" s="17" t="s">
        <v>183</v>
      </c>
      <c r="BM125" s="156" t="s">
        <v>196</v>
      </c>
    </row>
    <row r="126" spans="2:65" s="1" customFormat="1" ht="24.15" customHeight="1">
      <c r="B126" s="143"/>
      <c r="C126" s="210" t="s">
        <v>183</v>
      </c>
      <c r="D126" s="186" t="s">
        <v>444</v>
      </c>
      <c r="E126" s="187" t="s">
        <v>2114</v>
      </c>
      <c r="F126" s="188" t="s">
        <v>2115</v>
      </c>
      <c r="G126" s="189" t="s">
        <v>260</v>
      </c>
      <c r="H126" s="190">
        <v>3</v>
      </c>
      <c r="I126" s="191"/>
      <c r="J126" s="192">
        <f t="shared" si="0"/>
        <v>0</v>
      </c>
      <c r="K126" s="193"/>
      <c r="L126" s="194"/>
      <c r="M126" s="195" t="s">
        <v>1</v>
      </c>
      <c r="N126" s="196" t="s">
        <v>41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206</v>
      </c>
      <c r="AT126" s="156" t="s">
        <v>444</v>
      </c>
      <c r="AU126" s="156" t="s">
        <v>82</v>
      </c>
      <c r="AY126" s="17" t="s">
        <v>177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88</v>
      </c>
      <c r="BK126" s="157">
        <f t="shared" si="9"/>
        <v>0</v>
      </c>
      <c r="BL126" s="17" t="s">
        <v>183</v>
      </c>
      <c r="BM126" s="156" t="s">
        <v>206</v>
      </c>
    </row>
    <row r="127" spans="2:65" s="1" customFormat="1" ht="16.5" customHeight="1">
      <c r="B127" s="143"/>
      <c r="C127" s="186" t="s">
        <v>198</v>
      </c>
      <c r="D127" s="186" t="s">
        <v>444</v>
      </c>
      <c r="E127" s="187" t="s">
        <v>2116</v>
      </c>
      <c r="F127" s="188" t="s">
        <v>2117</v>
      </c>
      <c r="G127" s="189" t="s">
        <v>260</v>
      </c>
      <c r="H127" s="190">
        <v>12</v>
      </c>
      <c r="I127" s="191"/>
      <c r="J127" s="192">
        <f t="shared" si="0"/>
        <v>0</v>
      </c>
      <c r="K127" s="193"/>
      <c r="L127" s="194"/>
      <c r="M127" s="195" t="s">
        <v>1</v>
      </c>
      <c r="N127" s="196" t="s">
        <v>41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206</v>
      </c>
      <c r="AT127" s="156" t="s">
        <v>444</v>
      </c>
      <c r="AU127" s="156" t="s">
        <v>82</v>
      </c>
      <c r="AY127" s="17" t="s">
        <v>177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88</v>
      </c>
      <c r="BK127" s="157">
        <f t="shared" si="9"/>
        <v>0</v>
      </c>
      <c r="BL127" s="17" t="s">
        <v>183</v>
      </c>
      <c r="BM127" s="156" t="s">
        <v>214</v>
      </c>
    </row>
    <row r="128" spans="2:65" s="1" customFormat="1" ht="24.15" customHeight="1">
      <c r="B128" s="143"/>
      <c r="C128" s="186" t="s">
        <v>196</v>
      </c>
      <c r="D128" s="186" t="s">
        <v>444</v>
      </c>
      <c r="E128" s="187" t="s">
        <v>2118</v>
      </c>
      <c r="F128" s="188" t="s">
        <v>2119</v>
      </c>
      <c r="G128" s="189" t="s">
        <v>260</v>
      </c>
      <c r="H128" s="190">
        <v>29</v>
      </c>
      <c r="I128" s="191"/>
      <c r="J128" s="192">
        <f t="shared" si="0"/>
        <v>0</v>
      </c>
      <c r="K128" s="193"/>
      <c r="L128" s="194"/>
      <c r="M128" s="195" t="s">
        <v>1</v>
      </c>
      <c r="N128" s="196" t="s">
        <v>41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206</v>
      </c>
      <c r="AT128" s="156" t="s">
        <v>444</v>
      </c>
      <c r="AU128" s="156" t="s">
        <v>82</v>
      </c>
      <c r="AY128" s="17" t="s">
        <v>177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88</v>
      </c>
      <c r="BK128" s="157">
        <f t="shared" si="9"/>
        <v>0</v>
      </c>
      <c r="BL128" s="17" t="s">
        <v>183</v>
      </c>
      <c r="BM128" s="156" t="s">
        <v>220</v>
      </c>
    </row>
    <row r="129" spans="2:65" s="1" customFormat="1" ht="24.15" customHeight="1">
      <c r="B129" s="143"/>
      <c r="C129" s="186" t="s">
        <v>210</v>
      </c>
      <c r="D129" s="186" t="s">
        <v>444</v>
      </c>
      <c r="E129" s="187" t="s">
        <v>2120</v>
      </c>
      <c r="F129" s="188" t="s">
        <v>2121</v>
      </c>
      <c r="G129" s="189" t="s">
        <v>260</v>
      </c>
      <c r="H129" s="190">
        <v>2</v>
      </c>
      <c r="I129" s="191"/>
      <c r="J129" s="192">
        <f t="shared" si="0"/>
        <v>0</v>
      </c>
      <c r="K129" s="193"/>
      <c r="L129" s="194"/>
      <c r="M129" s="195" t="s">
        <v>1</v>
      </c>
      <c r="N129" s="196" t="s">
        <v>41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206</v>
      </c>
      <c r="AT129" s="156" t="s">
        <v>444</v>
      </c>
      <c r="AU129" s="156" t="s">
        <v>82</v>
      </c>
      <c r="AY129" s="17" t="s">
        <v>177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88</v>
      </c>
      <c r="BK129" s="157">
        <f t="shared" si="9"/>
        <v>0</v>
      </c>
      <c r="BL129" s="17" t="s">
        <v>183</v>
      </c>
      <c r="BM129" s="156" t="s">
        <v>225</v>
      </c>
    </row>
    <row r="130" spans="2:65" s="1" customFormat="1" ht="24.15" customHeight="1">
      <c r="B130" s="143"/>
      <c r="C130" s="186" t="s">
        <v>206</v>
      </c>
      <c r="D130" s="186" t="s">
        <v>444</v>
      </c>
      <c r="E130" s="187" t="s">
        <v>2122</v>
      </c>
      <c r="F130" s="188" t="s">
        <v>2123</v>
      </c>
      <c r="G130" s="189" t="s">
        <v>260</v>
      </c>
      <c r="H130" s="190">
        <v>4</v>
      </c>
      <c r="I130" s="191"/>
      <c r="J130" s="192">
        <f t="shared" si="0"/>
        <v>0</v>
      </c>
      <c r="K130" s="193"/>
      <c r="L130" s="194"/>
      <c r="M130" s="195" t="s">
        <v>1</v>
      </c>
      <c r="N130" s="196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206</v>
      </c>
      <c r="AT130" s="156" t="s">
        <v>444</v>
      </c>
      <c r="AU130" s="156" t="s">
        <v>82</v>
      </c>
      <c r="AY130" s="17" t="s">
        <v>177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183</v>
      </c>
      <c r="BM130" s="156" t="s">
        <v>229</v>
      </c>
    </row>
    <row r="131" spans="2:65" s="1" customFormat="1" ht="24.15" customHeight="1">
      <c r="B131" s="143"/>
      <c r="C131" s="186" t="s">
        <v>222</v>
      </c>
      <c r="D131" s="186" t="s">
        <v>444</v>
      </c>
      <c r="E131" s="187" t="s">
        <v>2124</v>
      </c>
      <c r="F131" s="188" t="s">
        <v>2119</v>
      </c>
      <c r="G131" s="189" t="s">
        <v>260</v>
      </c>
      <c r="H131" s="190">
        <v>14</v>
      </c>
      <c r="I131" s="191"/>
      <c r="J131" s="192">
        <f t="shared" si="0"/>
        <v>0</v>
      </c>
      <c r="K131" s="193"/>
      <c r="L131" s="194"/>
      <c r="M131" s="195" t="s">
        <v>1</v>
      </c>
      <c r="N131" s="196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206</v>
      </c>
      <c r="AT131" s="156" t="s">
        <v>444</v>
      </c>
      <c r="AU131" s="156" t="s">
        <v>82</v>
      </c>
      <c r="AY131" s="17" t="s">
        <v>177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183</v>
      </c>
      <c r="BM131" s="156" t="s">
        <v>234</v>
      </c>
    </row>
    <row r="132" spans="2:65" s="1" customFormat="1" ht="24.15" customHeight="1">
      <c r="B132" s="143"/>
      <c r="C132" s="186" t="s">
        <v>214</v>
      </c>
      <c r="D132" s="186" t="s">
        <v>444</v>
      </c>
      <c r="E132" s="187" t="s">
        <v>2125</v>
      </c>
      <c r="F132" s="188" t="s">
        <v>2126</v>
      </c>
      <c r="G132" s="189" t="s">
        <v>260</v>
      </c>
      <c r="H132" s="190">
        <v>4</v>
      </c>
      <c r="I132" s="191"/>
      <c r="J132" s="192">
        <f t="shared" si="0"/>
        <v>0</v>
      </c>
      <c r="K132" s="193"/>
      <c r="L132" s="194"/>
      <c r="M132" s="195" t="s">
        <v>1</v>
      </c>
      <c r="N132" s="196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206</v>
      </c>
      <c r="AT132" s="156" t="s">
        <v>444</v>
      </c>
      <c r="AU132" s="156" t="s">
        <v>82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7</v>
      </c>
    </row>
    <row r="133" spans="2:65" s="1" customFormat="1" ht="24.15" customHeight="1">
      <c r="B133" s="143"/>
      <c r="C133" s="186" t="s">
        <v>231</v>
      </c>
      <c r="D133" s="186" t="s">
        <v>444</v>
      </c>
      <c r="E133" s="187" t="s">
        <v>74</v>
      </c>
      <c r="F133" s="188" t="s">
        <v>2127</v>
      </c>
      <c r="G133" s="189" t="s">
        <v>260</v>
      </c>
      <c r="H133" s="190">
        <v>4</v>
      </c>
      <c r="I133" s="191"/>
      <c r="J133" s="192">
        <f t="shared" si="0"/>
        <v>0</v>
      </c>
      <c r="K133" s="193"/>
      <c r="L133" s="194"/>
      <c r="M133" s="195" t="s">
        <v>1</v>
      </c>
      <c r="N133" s="196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206</v>
      </c>
      <c r="AT133" s="156" t="s">
        <v>444</v>
      </c>
      <c r="AU133" s="156" t="s">
        <v>82</v>
      </c>
      <c r="AY133" s="17" t="s">
        <v>177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183</v>
      </c>
      <c r="BM133" s="156" t="s">
        <v>243</v>
      </c>
    </row>
    <row r="134" spans="2:65" s="1" customFormat="1" ht="24.15" customHeight="1">
      <c r="B134" s="143"/>
      <c r="C134" s="186" t="s">
        <v>220</v>
      </c>
      <c r="D134" s="186" t="s">
        <v>444</v>
      </c>
      <c r="E134" s="187" t="s">
        <v>2128</v>
      </c>
      <c r="F134" s="188" t="s">
        <v>2129</v>
      </c>
      <c r="G134" s="189" t="s">
        <v>260</v>
      </c>
      <c r="H134" s="190">
        <v>4</v>
      </c>
      <c r="I134" s="191"/>
      <c r="J134" s="192">
        <f t="shared" si="0"/>
        <v>0</v>
      </c>
      <c r="K134" s="193"/>
      <c r="L134" s="194"/>
      <c r="M134" s="195" t="s">
        <v>1</v>
      </c>
      <c r="N134" s="196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206</v>
      </c>
      <c r="AT134" s="156" t="s">
        <v>444</v>
      </c>
      <c r="AU134" s="156" t="s">
        <v>82</v>
      </c>
      <c r="AY134" s="17" t="s">
        <v>177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183</v>
      </c>
      <c r="BM134" s="156" t="s">
        <v>248</v>
      </c>
    </row>
    <row r="135" spans="2:65" s="1" customFormat="1" ht="21.75" customHeight="1">
      <c r="B135" s="143"/>
      <c r="C135" s="186" t="s">
        <v>240</v>
      </c>
      <c r="D135" s="186" t="s">
        <v>444</v>
      </c>
      <c r="E135" s="187" t="s">
        <v>2130</v>
      </c>
      <c r="F135" s="188" t="s">
        <v>2131</v>
      </c>
      <c r="G135" s="189" t="s">
        <v>260</v>
      </c>
      <c r="H135" s="190">
        <v>4</v>
      </c>
      <c r="I135" s="191"/>
      <c r="J135" s="192">
        <f t="shared" si="0"/>
        <v>0</v>
      </c>
      <c r="K135" s="193"/>
      <c r="L135" s="194"/>
      <c r="M135" s="195" t="s">
        <v>1</v>
      </c>
      <c r="N135" s="196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206</v>
      </c>
      <c r="AT135" s="156" t="s">
        <v>444</v>
      </c>
      <c r="AU135" s="156" t="s">
        <v>82</v>
      </c>
      <c r="AY135" s="17" t="s">
        <v>177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183</v>
      </c>
      <c r="BM135" s="156" t="s">
        <v>252</v>
      </c>
    </row>
    <row r="136" spans="2:65" s="1" customFormat="1" ht="24.15" customHeight="1">
      <c r="B136" s="143"/>
      <c r="C136" s="186" t="s">
        <v>225</v>
      </c>
      <c r="D136" s="186" t="s">
        <v>444</v>
      </c>
      <c r="E136" s="187" t="s">
        <v>2132</v>
      </c>
      <c r="F136" s="188" t="s">
        <v>2115</v>
      </c>
      <c r="G136" s="189" t="s">
        <v>260</v>
      </c>
      <c r="H136" s="190">
        <v>1</v>
      </c>
      <c r="I136" s="191"/>
      <c r="J136" s="192">
        <f t="shared" si="0"/>
        <v>0</v>
      </c>
      <c r="K136" s="193"/>
      <c r="L136" s="194"/>
      <c r="M136" s="195" t="s">
        <v>1</v>
      </c>
      <c r="N136" s="196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206</v>
      </c>
      <c r="AT136" s="156" t="s">
        <v>444</v>
      </c>
      <c r="AU136" s="156" t="s">
        <v>82</v>
      </c>
      <c r="AY136" s="17" t="s">
        <v>177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183</v>
      </c>
      <c r="BM136" s="156" t="s">
        <v>255</v>
      </c>
    </row>
    <row r="137" spans="2:65" s="1" customFormat="1" ht="16.5" customHeight="1">
      <c r="B137" s="143"/>
      <c r="C137" s="186" t="s">
        <v>250</v>
      </c>
      <c r="D137" s="186" t="s">
        <v>444</v>
      </c>
      <c r="E137" s="187" t="s">
        <v>2133</v>
      </c>
      <c r="F137" s="188" t="s">
        <v>2117</v>
      </c>
      <c r="G137" s="189" t="s">
        <v>260</v>
      </c>
      <c r="H137" s="190">
        <v>5</v>
      </c>
      <c r="I137" s="191"/>
      <c r="J137" s="192">
        <f t="shared" si="0"/>
        <v>0</v>
      </c>
      <c r="K137" s="193"/>
      <c r="L137" s="194"/>
      <c r="M137" s="195" t="s">
        <v>1</v>
      </c>
      <c r="N137" s="196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206</v>
      </c>
      <c r="AT137" s="156" t="s">
        <v>444</v>
      </c>
      <c r="AU137" s="156" t="s">
        <v>82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261</v>
      </c>
    </row>
    <row r="138" spans="2:65" s="1" customFormat="1" ht="24.15" customHeight="1">
      <c r="B138" s="143"/>
      <c r="C138" s="186" t="s">
        <v>229</v>
      </c>
      <c r="D138" s="186" t="s">
        <v>444</v>
      </c>
      <c r="E138" s="187" t="s">
        <v>2132</v>
      </c>
      <c r="F138" s="188" t="s">
        <v>2115</v>
      </c>
      <c r="G138" s="189" t="s">
        <v>260</v>
      </c>
      <c r="H138" s="190">
        <v>3</v>
      </c>
      <c r="I138" s="191"/>
      <c r="J138" s="192">
        <f t="shared" si="0"/>
        <v>0</v>
      </c>
      <c r="K138" s="193"/>
      <c r="L138" s="194"/>
      <c r="M138" s="195" t="s">
        <v>1</v>
      </c>
      <c r="N138" s="196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206</v>
      </c>
      <c r="AT138" s="156" t="s">
        <v>444</v>
      </c>
      <c r="AU138" s="156" t="s">
        <v>82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264</v>
      </c>
    </row>
    <row r="139" spans="2:65" s="1" customFormat="1" ht="16.5" customHeight="1">
      <c r="B139" s="143"/>
      <c r="C139" s="186" t="s">
        <v>257</v>
      </c>
      <c r="D139" s="186" t="s">
        <v>444</v>
      </c>
      <c r="E139" s="187" t="s">
        <v>2133</v>
      </c>
      <c r="F139" s="188" t="s">
        <v>2117</v>
      </c>
      <c r="G139" s="189" t="s">
        <v>260</v>
      </c>
      <c r="H139" s="190">
        <v>15</v>
      </c>
      <c r="I139" s="191"/>
      <c r="J139" s="192">
        <f t="shared" si="0"/>
        <v>0</v>
      </c>
      <c r="K139" s="193"/>
      <c r="L139" s="194"/>
      <c r="M139" s="195" t="s">
        <v>1</v>
      </c>
      <c r="N139" s="196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206</v>
      </c>
      <c r="AT139" s="156" t="s">
        <v>444</v>
      </c>
      <c r="AU139" s="156" t="s">
        <v>82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276</v>
      </c>
    </row>
    <row r="140" spans="2:65" s="1" customFormat="1" ht="16.5" customHeight="1">
      <c r="B140" s="143"/>
      <c r="C140" s="186" t="s">
        <v>234</v>
      </c>
      <c r="D140" s="186" t="s">
        <v>444</v>
      </c>
      <c r="E140" s="187" t="s">
        <v>2134</v>
      </c>
      <c r="F140" s="188" t="s">
        <v>2135</v>
      </c>
      <c r="G140" s="189" t="s">
        <v>260</v>
      </c>
      <c r="H140" s="190">
        <v>2</v>
      </c>
      <c r="I140" s="191"/>
      <c r="J140" s="192">
        <f t="shared" si="0"/>
        <v>0</v>
      </c>
      <c r="K140" s="193"/>
      <c r="L140" s="194"/>
      <c r="M140" s="195" t="s">
        <v>1</v>
      </c>
      <c r="N140" s="196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206</v>
      </c>
      <c r="AT140" s="156" t="s">
        <v>444</v>
      </c>
      <c r="AU140" s="156" t="s">
        <v>82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296</v>
      </c>
    </row>
    <row r="141" spans="2:65" s="1" customFormat="1" ht="16.5" customHeight="1">
      <c r="B141" s="143"/>
      <c r="C141" s="186" t="s">
        <v>273</v>
      </c>
      <c r="D141" s="186" t="s">
        <v>444</v>
      </c>
      <c r="E141" s="187" t="s">
        <v>2136</v>
      </c>
      <c r="F141" s="188" t="s">
        <v>2137</v>
      </c>
      <c r="G141" s="189" t="s">
        <v>260</v>
      </c>
      <c r="H141" s="190">
        <v>1</v>
      </c>
      <c r="I141" s="191"/>
      <c r="J141" s="192">
        <f t="shared" si="0"/>
        <v>0</v>
      </c>
      <c r="K141" s="193"/>
      <c r="L141" s="194"/>
      <c r="M141" s="195" t="s">
        <v>1</v>
      </c>
      <c r="N141" s="196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206</v>
      </c>
      <c r="AT141" s="156" t="s">
        <v>444</v>
      </c>
      <c r="AU141" s="156" t="s">
        <v>82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301</v>
      </c>
    </row>
    <row r="142" spans="2:65" s="1" customFormat="1" ht="16.5" customHeight="1">
      <c r="B142" s="143"/>
      <c r="C142" s="186" t="s">
        <v>7</v>
      </c>
      <c r="D142" s="186" t="s">
        <v>444</v>
      </c>
      <c r="E142" s="187" t="s">
        <v>2138</v>
      </c>
      <c r="F142" s="188" t="s">
        <v>2139</v>
      </c>
      <c r="G142" s="189" t="s">
        <v>260</v>
      </c>
      <c r="H142" s="190">
        <v>1</v>
      </c>
      <c r="I142" s="191"/>
      <c r="J142" s="192">
        <f t="shared" si="0"/>
        <v>0</v>
      </c>
      <c r="K142" s="193"/>
      <c r="L142" s="194"/>
      <c r="M142" s="195" t="s">
        <v>1</v>
      </c>
      <c r="N142" s="196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206</v>
      </c>
      <c r="AT142" s="156" t="s">
        <v>444</v>
      </c>
      <c r="AU142" s="156" t="s">
        <v>82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305</v>
      </c>
    </row>
    <row r="143" spans="2:65" s="1" customFormat="1" ht="16.5" customHeight="1">
      <c r="B143" s="143"/>
      <c r="C143" s="186" t="s">
        <v>299</v>
      </c>
      <c r="D143" s="186" t="s">
        <v>444</v>
      </c>
      <c r="E143" s="187" t="s">
        <v>2140</v>
      </c>
      <c r="F143" s="188" t="s">
        <v>2141</v>
      </c>
      <c r="G143" s="189" t="s">
        <v>260</v>
      </c>
      <c r="H143" s="190">
        <v>1</v>
      </c>
      <c r="I143" s="191"/>
      <c r="J143" s="192">
        <f t="shared" si="0"/>
        <v>0</v>
      </c>
      <c r="K143" s="193"/>
      <c r="L143" s="194"/>
      <c r="M143" s="202" t="s">
        <v>1</v>
      </c>
      <c r="N143" s="203" t="s">
        <v>41</v>
      </c>
      <c r="O143" s="199"/>
      <c r="P143" s="200">
        <f t="shared" si="1"/>
        <v>0</v>
      </c>
      <c r="Q143" s="200">
        <v>0</v>
      </c>
      <c r="R143" s="200">
        <f t="shared" si="2"/>
        <v>0</v>
      </c>
      <c r="S143" s="200">
        <v>0</v>
      </c>
      <c r="T143" s="201">
        <f t="shared" si="3"/>
        <v>0</v>
      </c>
      <c r="AR143" s="156" t="s">
        <v>206</v>
      </c>
      <c r="AT143" s="156" t="s">
        <v>444</v>
      </c>
      <c r="AU143" s="156" t="s">
        <v>82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311</v>
      </c>
    </row>
    <row r="144" spans="2:65" s="1" customFormat="1" ht="6.9" customHeight="1"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32"/>
    </row>
  </sheetData>
  <autoFilter ref="C120:K143" xr:uid="{00000000-0009-0000-0000-000006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4"/>
  <sheetViews>
    <sheetView showGridLines="0" topLeftCell="A187" workbookViewId="0">
      <selection activeCell="W7" sqref="W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30" customHeight="1">
      <c r="B11" s="32"/>
      <c r="E11" s="256" t="s">
        <v>2142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ROUND(J124,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ROUND((SUM(BE124:BE173)),  2)</f>
        <v>0</v>
      </c>
      <c r="G35" s="100"/>
      <c r="H35" s="100"/>
      <c r="I35" s="101">
        <v>0.2</v>
      </c>
      <c r="J35" s="99">
        <f>ROUND(((SUM(BE124:BE173))*I35),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ROUND((SUM(BF124:BF173)),  2)</f>
        <v>0</v>
      </c>
      <c r="G36" s="100"/>
      <c r="H36" s="100"/>
      <c r="I36" s="101">
        <v>0.2</v>
      </c>
      <c r="J36" s="99">
        <f>ROUND(((SUM(BF124:BF173))*I36),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ROUND((SUM(BG124:BG173)),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ROUND((SUM(BH124:BH173)),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ROUND((SUM(BI124:BI173)),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30" customHeight="1">
      <c r="B89" s="32"/>
      <c r="E89" s="256" t="str">
        <f>E11</f>
        <v>SO 01.Rv - Dodávky -Rozvádzače-Špecifikácia hlavnej výzbroje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J124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2143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95" customHeight="1">
      <c r="B100" s="118"/>
      <c r="D100" s="119" t="s">
        <v>2144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9" customFormat="1" ht="19.95" customHeight="1">
      <c r="B101" s="118"/>
      <c r="D101" s="119" t="s">
        <v>4521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95" customHeight="1">
      <c r="B102" s="118"/>
      <c r="D102" s="119" t="s">
        <v>2145</v>
      </c>
      <c r="E102" s="120"/>
      <c r="F102" s="120"/>
      <c r="G102" s="120"/>
      <c r="H102" s="120"/>
      <c r="I102" s="120"/>
      <c r="J102" s="121">
        <f>J171</f>
        <v>0</v>
      </c>
      <c r="L102" s="118"/>
    </row>
    <row r="103" spans="2:47" s="1" customFormat="1" ht="21.75" customHeight="1">
      <c r="B103" s="32"/>
      <c r="L103" s="32"/>
    </row>
    <row r="104" spans="2:47" s="1" customFormat="1" ht="6.9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" customHeight="1">
      <c r="B109" s="32"/>
      <c r="C109" s="21" t="s">
        <v>163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26.25" customHeight="1">
      <c r="B112" s="32"/>
      <c r="E112" s="259" t="str">
        <f>E7</f>
        <v>Rekonštrukcia Spišského hradu, Románsky palác a Západné paláce II.etapa</v>
      </c>
      <c r="F112" s="260"/>
      <c r="G112" s="260"/>
      <c r="H112" s="260"/>
      <c r="L112" s="32"/>
    </row>
    <row r="113" spans="2:65" ht="12" customHeight="1">
      <c r="B113" s="20"/>
      <c r="C113" s="27" t="s">
        <v>135</v>
      </c>
      <c r="L113" s="20"/>
    </row>
    <row r="114" spans="2:65" s="1" customFormat="1" ht="16.5" customHeight="1">
      <c r="B114" s="32"/>
      <c r="E114" s="259" t="s">
        <v>136</v>
      </c>
      <c r="F114" s="258"/>
      <c r="G114" s="258"/>
      <c r="H114" s="258"/>
      <c r="L114" s="32"/>
    </row>
    <row r="115" spans="2:65" s="1" customFormat="1" ht="12" customHeight="1">
      <c r="B115" s="32"/>
      <c r="C115" s="27" t="s">
        <v>137</v>
      </c>
      <c r="L115" s="32"/>
    </row>
    <row r="116" spans="2:65" s="1" customFormat="1" ht="30" customHeight="1">
      <c r="B116" s="32"/>
      <c r="E116" s="256" t="str">
        <f>E11</f>
        <v>SO 01.Rv - Dodávky -Rozvádzače-Špecifikácia hlavnej výzbroje</v>
      </c>
      <c r="F116" s="258"/>
      <c r="G116" s="258"/>
      <c r="H116" s="258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 xml:space="preserve"> </v>
      </c>
      <c r="I118" s="27" t="s">
        <v>21</v>
      </c>
      <c r="J118" s="55" t="str">
        <f>IF(J14="","",J14)</f>
        <v>8. 11. 2022</v>
      </c>
      <c r="L118" s="32"/>
    </row>
    <row r="119" spans="2:65" s="1" customFormat="1" ht="6.9" customHeight="1">
      <c r="B119" s="32"/>
      <c r="L119" s="32"/>
    </row>
    <row r="120" spans="2:65" s="1" customFormat="1" ht="25.65" customHeight="1">
      <c r="B120" s="32"/>
      <c r="C120" s="27" t="s">
        <v>23</v>
      </c>
      <c r="F120" s="25" t="str">
        <f>E17</f>
        <v>Slovenské národné múzeum Bratislava</v>
      </c>
      <c r="I120" s="27" t="s">
        <v>29</v>
      </c>
      <c r="J120" s="30" t="str">
        <f>E23</f>
        <v>Štúdio J  J s.r.o. Levoča</v>
      </c>
      <c r="L120" s="32"/>
    </row>
    <row r="121" spans="2:65" s="1" customFormat="1" ht="25.65" customHeight="1">
      <c r="B121" s="32"/>
      <c r="C121" s="27" t="s">
        <v>27</v>
      </c>
      <c r="F121" s="25" t="str">
        <f>IF(E20="","",E20)</f>
        <v>Vyplň údaj</v>
      </c>
      <c r="I121" s="27" t="s">
        <v>32</v>
      </c>
      <c r="J121" s="30" t="str">
        <f>E26</f>
        <v>Anna Hricová, Ing. Janka Pokryvková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164</v>
      </c>
      <c r="D123" s="124" t="s">
        <v>60</v>
      </c>
      <c r="E123" s="124" t="s">
        <v>56</v>
      </c>
      <c r="F123" s="124" t="s">
        <v>57</v>
      </c>
      <c r="G123" s="124" t="s">
        <v>165</v>
      </c>
      <c r="H123" s="124" t="s">
        <v>166</v>
      </c>
      <c r="I123" s="124" t="s">
        <v>167</v>
      </c>
      <c r="J123" s="125" t="s">
        <v>141</v>
      </c>
      <c r="K123" s="126" t="s">
        <v>168</v>
      </c>
      <c r="L123" s="122"/>
      <c r="M123" s="61" t="s">
        <v>1</v>
      </c>
      <c r="N123" s="62" t="s">
        <v>39</v>
      </c>
      <c r="O123" s="62" t="s">
        <v>169</v>
      </c>
      <c r="P123" s="62" t="s">
        <v>170</v>
      </c>
      <c r="Q123" s="62" t="s">
        <v>171</v>
      </c>
      <c r="R123" s="62" t="s">
        <v>172</v>
      </c>
      <c r="S123" s="62" t="s">
        <v>173</v>
      </c>
      <c r="T123" s="63" t="s">
        <v>174</v>
      </c>
    </row>
    <row r="124" spans="2:65" s="1" customFormat="1" ht="22.95" customHeight="1">
      <c r="B124" s="32"/>
      <c r="C124" s="66" t="s">
        <v>142</v>
      </c>
      <c r="J124" s="127">
        <f>BK124</f>
        <v>0</v>
      </c>
      <c r="L124" s="32"/>
      <c r="M124" s="64"/>
      <c r="N124" s="56"/>
      <c r="O124" s="56"/>
      <c r="P124" s="128">
        <f>P125</f>
        <v>0</v>
      </c>
      <c r="Q124" s="56"/>
      <c r="R124" s="128">
        <f>R125</f>
        <v>0</v>
      </c>
      <c r="S124" s="56"/>
      <c r="T124" s="129">
        <f>T125</f>
        <v>0</v>
      </c>
      <c r="AT124" s="17" t="s">
        <v>74</v>
      </c>
      <c r="AU124" s="17" t="s">
        <v>143</v>
      </c>
      <c r="BK124" s="130">
        <f>BK125</f>
        <v>0</v>
      </c>
    </row>
    <row r="125" spans="2:65" s="11" customFormat="1" ht="25.95" customHeight="1">
      <c r="B125" s="131"/>
      <c r="D125" s="132" t="s">
        <v>74</v>
      </c>
      <c r="E125" s="133" t="s">
        <v>2146</v>
      </c>
      <c r="F125" s="133" t="s">
        <v>2147</v>
      </c>
      <c r="I125" s="134"/>
      <c r="J125" s="135">
        <f>BK125</f>
        <v>0</v>
      </c>
      <c r="L125" s="131"/>
      <c r="M125" s="136"/>
      <c r="P125" s="137">
        <f>P126+P152+P171</f>
        <v>0</v>
      </c>
      <c r="R125" s="137">
        <f>R126+R152+R171</f>
        <v>0</v>
      </c>
      <c r="T125" s="138">
        <f>T126+T152+T171</f>
        <v>0</v>
      </c>
      <c r="AR125" s="132" t="s">
        <v>82</v>
      </c>
      <c r="AT125" s="139" t="s">
        <v>74</v>
      </c>
      <c r="AU125" s="139" t="s">
        <v>75</v>
      </c>
      <c r="AY125" s="132" t="s">
        <v>177</v>
      </c>
      <c r="BK125" s="140">
        <f>BK126+BK152+BK171</f>
        <v>0</v>
      </c>
    </row>
    <row r="126" spans="2:65" s="11" customFormat="1" ht="22.95" customHeight="1">
      <c r="B126" s="131"/>
      <c r="D126" s="132" t="s">
        <v>74</v>
      </c>
      <c r="E126" s="141" t="s">
        <v>2148</v>
      </c>
      <c r="F126" s="141" t="s">
        <v>2148</v>
      </c>
      <c r="I126" s="134"/>
      <c r="J126" s="142">
        <f>BK126</f>
        <v>0</v>
      </c>
      <c r="L126" s="131"/>
      <c r="M126" s="136"/>
      <c r="P126" s="137">
        <f>SUM(P127:P151)</f>
        <v>0</v>
      </c>
      <c r="R126" s="137">
        <f>SUM(R127:R151)</f>
        <v>0</v>
      </c>
      <c r="T126" s="138">
        <f>SUM(T127:T151)</f>
        <v>0</v>
      </c>
      <c r="AR126" s="132" t="s">
        <v>82</v>
      </c>
      <c r="AT126" s="139" t="s">
        <v>74</v>
      </c>
      <c r="AU126" s="139" t="s">
        <v>82</v>
      </c>
      <c r="AY126" s="132" t="s">
        <v>177</v>
      </c>
      <c r="BK126" s="140">
        <f>SUM(BK127:BK151)</f>
        <v>0</v>
      </c>
    </row>
    <row r="127" spans="2:65" s="1" customFormat="1" ht="24.15" customHeight="1">
      <c r="B127" s="143"/>
      <c r="C127" s="186" t="s">
        <v>82</v>
      </c>
      <c r="D127" s="186" t="s">
        <v>444</v>
      </c>
      <c r="E127" s="187" t="s">
        <v>2149</v>
      </c>
      <c r="F127" s="188" t="s">
        <v>2150</v>
      </c>
      <c r="G127" s="189" t="s">
        <v>260</v>
      </c>
      <c r="H127" s="190">
        <v>1</v>
      </c>
      <c r="I127" s="191"/>
      <c r="J127" s="192">
        <f t="shared" ref="J127:J151" si="0">ROUND(I127*H127,2)</f>
        <v>0</v>
      </c>
      <c r="K127" s="193"/>
      <c r="L127" s="194"/>
      <c r="M127" s="195" t="s">
        <v>1</v>
      </c>
      <c r="N127" s="196" t="s">
        <v>41</v>
      </c>
      <c r="P127" s="154">
        <f t="shared" ref="P127:P151" si="1">O127*H127</f>
        <v>0</v>
      </c>
      <c r="Q127" s="154">
        <v>0</v>
      </c>
      <c r="R127" s="154">
        <f t="shared" ref="R127:R151" si="2">Q127*H127</f>
        <v>0</v>
      </c>
      <c r="S127" s="154">
        <v>0</v>
      </c>
      <c r="T127" s="155">
        <f t="shared" ref="T127:T151" si="3">S127*H127</f>
        <v>0</v>
      </c>
      <c r="AR127" s="156" t="s">
        <v>206</v>
      </c>
      <c r="AT127" s="156" t="s">
        <v>444</v>
      </c>
      <c r="AU127" s="156" t="s">
        <v>88</v>
      </c>
      <c r="AY127" s="17" t="s">
        <v>177</v>
      </c>
      <c r="BE127" s="157">
        <f t="shared" ref="BE127:BE151" si="4">IF(N127="základná",J127,0)</f>
        <v>0</v>
      </c>
      <c r="BF127" s="157">
        <f t="shared" ref="BF127:BF151" si="5">IF(N127="znížená",J127,0)</f>
        <v>0</v>
      </c>
      <c r="BG127" s="157">
        <f t="shared" ref="BG127:BG151" si="6">IF(N127="zákl. prenesená",J127,0)</f>
        <v>0</v>
      </c>
      <c r="BH127" s="157">
        <f t="shared" ref="BH127:BH151" si="7">IF(N127="zníž. prenesená",J127,0)</f>
        <v>0</v>
      </c>
      <c r="BI127" s="157">
        <f t="shared" ref="BI127:BI151" si="8">IF(N127="nulová",J127,0)</f>
        <v>0</v>
      </c>
      <c r="BJ127" s="17" t="s">
        <v>88</v>
      </c>
      <c r="BK127" s="157">
        <f t="shared" ref="BK127:BK151" si="9">ROUND(I127*H127,2)</f>
        <v>0</v>
      </c>
      <c r="BL127" s="17" t="s">
        <v>183</v>
      </c>
      <c r="BM127" s="156" t="s">
        <v>88</v>
      </c>
    </row>
    <row r="128" spans="2:65" s="1" customFormat="1" ht="16.5" customHeight="1">
      <c r="B128" s="143"/>
      <c r="C128" s="186" t="s">
        <v>88</v>
      </c>
      <c r="D128" s="186" t="s">
        <v>444</v>
      </c>
      <c r="E128" s="187" t="s">
        <v>2151</v>
      </c>
      <c r="F128" s="188" t="s">
        <v>2152</v>
      </c>
      <c r="G128" s="189" t="s">
        <v>260</v>
      </c>
      <c r="H128" s="190">
        <v>1</v>
      </c>
      <c r="I128" s="191"/>
      <c r="J128" s="192">
        <f t="shared" si="0"/>
        <v>0</v>
      </c>
      <c r="K128" s="193"/>
      <c r="L128" s="194"/>
      <c r="M128" s="195" t="s">
        <v>1</v>
      </c>
      <c r="N128" s="196" t="s">
        <v>41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206</v>
      </c>
      <c r="AT128" s="156" t="s">
        <v>444</v>
      </c>
      <c r="AU128" s="156" t="s">
        <v>88</v>
      </c>
      <c r="AY128" s="17" t="s">
        <v>177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88</v>
      </c>
      <c r="BK128" s="157">
        <f t="shared" si="9"/>
        <v>0</v>
      </c>
      <c r="BL128" s="17" t="s">
        <v>183</v>
      </c>
      <c r="BM128" s="156" t="s">
        <v>183</v>
      </c>
    </row>
    <row r="129" spans="2:65" s="1" customFormat="1" ht="16.5" customHeight="1">
      <c r="B129" s="143"/>
      <c r="C129" s="186" t="s">
        <v>191</v>
      </c>
      <c r="D129" s="186" t="s">
        <v>444</v>
      </c>
      <c r="E129" s="187" t="s">
        <v>2153</v>
      </c>
      <c r="F129" s="188" t="s">
        <v>2154</v>
      </c>
      <c r="G129" s="189" t="s">
        <v>260</v>
      </c>
      <c r="H129" s="190">
        <v>1</v>
      </c>
      <c r="I129" s="191"/>
      <c r="J129" s="192">
        <f t="shared" si="0"/>
        <v>0</v>
      </c>
      <c r="K129" s="193"/>
      <c r="L129" s="194"/>
      <c r="M129" s="195" t="s">
        <v>1</v>
      </c>
      <c r="N129" s="196" t="s">
        <v>41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206</v>
      </c>
      <c r="AT129" s="156" t="s">
        <v>444</v>
      </c>
      <c r="AU129" s="156" t="s">
        <v>88</v>
      </c>
      <c r="AY129" s="17" t="s">
        <v>177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88</v>
      </c>
      <c r="BK129" s="157">
        <f t="shared" si="9"/>
        <v>0</v>
      </c>
      <c r="BL129" s="17" t="s">
        <v>183</v>
      </c>
      <c r="BM129" s="156" t="s">
        <v>196</v>
      </c>
    </row>
    <row r="130" spans="2:65" s="1" customFormat="1" ht="16.5" customHeight="1">
      <c r="B130" s="143"/>
      <c r="C130" s="186" t="s">
        <v>183</v>
      </c>
      <c r="D130" s="186" t="s">
        <v>444</v>
      </c>
      <c r="E130" s="187" t="s">
        <v>2155</v>
      </c>
      <c r="F130" s="188" t="s">
        <v>2156</v>
      </c>
      <c r="G130" s="189" t="s">
        <v>260</v>
      </c>
      <c r="H130" s="190">
        <v>1</v>
      </c>
      <c r="I130" s="191"/>
      <c r="J130" s="192">
        <f t="shared" si="0"/>
        <v>0</v>
      </c>
      <c r="K130" s="193"/>
      <c r="L130" s="194"/>
      <c r="M130" s="195" t="s">
        <v>1</v>
      </c>
      <c r="N130" s="196" t="s">
        <v>41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206</v>
      </c>
      <c r="AT130" s="156" t="s">
        <v>444</v>
      </c>
      <c r="AU130" s="156" t="s">
        <v>88</v>
      </c>
      <c r="AY130" s="17" t="s">
        <v>177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88</v>
      </c>
      <c r="BK130" s="157">
        <f t="shared" si="9"/>
        <v>0</v>
      </c>
      <c r="BL130" s="17" t="s">
        <v>183</v>
      </c>
      <c r="BM130" s="156" t="s">
        <v>206</v>
      </c>
    </row>
    <row r="131" spans="2:65" s="1" customFormat="1" ht="37.950000000000003" customHeight="1">
      <c r="B131" s="143"/>
      <c r="C131" s="186" t="s">
        <v>198</v>
      </c>
      <c r="D131" s="186" t="s">
        <v>444</v>
      </c>
      <c r="E131" s="187" t="s">
        <v>2157</v>
      </c>
      <c r="F131" s="188" t="s">
        <v>2158</v>
      </c>
      <c r="G131" s="189" t="s">
        <v>260</v>
      </c>
      <c r="H131" s="190">
        <v>1</v>
      </c>
      <c r="I131" s="191"/>
      <c r="J131" s="192">
        <f t="shared" si="0"/>
        <v>0</v>
      </c>
      <c r="K131" s="193"/>
      <c r="L131" s="194"/>
      <c r="M131" s="195" t="s">
        <v>1</v>
      </c>
      <c r="N131" s="196" t="s">
        <v>41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206</v>
      </c>
      <c r="AT131" s="156" t="s">
        <v>444</v>
      </c>
      <c r="AU131" s="156" t="s">
        <v>88</v>
      </c>
      <c r="AY131" s="17" t="s">
        <v>177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88</v>
      </c>
      <c r="BK131" s="157">
        <f t="shared" si="9"/>
        <v>0</v>
      </c>
      <c r="BL131" s="17" t="s">
        <v>183</v>
      </c>
      <c r="BM131" s="156" t="s">
        <v>214</v>
      </c>
    </row>
    <row r="132" spans="2:65" s="1" customFormat="1" ht="37.950000000000003" customHeight="1">
      <c r="B132" s="143"/>
      <c r="C132" s="186" t="s">
        <v>196</v>
      </c>
      <c r="D132" s="186" t="s">
        <v>444</v>
      </c>
      <c r="E132" s="187" t="s">
        <v>2159</v>
      </c>
      <c r="F132" s="188" t="s">
        <v>2160</v>
      </c>
      <c r="G132" s="189" t="s">
        <v>260</v>
      </c>
      <c r="H132" s="190">
        <v>2</v>
      </c>
      <c r="I132" s="191"/>
      <c r="J132" s="192">
        <f t="shared" si="0"/>
        <v>0</v>
      </c>
      <c r="K132" s="193"/>
      <c r="L132" s="194"/>
      <c r="M132" s="195" t="s">
        <v>1</v>
      </c>
      <c r="N132" s="196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206</v>
      </c>
      <c r="AT132" s="156" t="s">
        <v>444</v>
      </c>
      <c r="AU132" s="156" t="s">
        <v>88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220</v>
      </c>
    </row>
    <row r="133" spans="2:65" s="1" customFormat="1" ht="16.5" customHeight="1">
      <c r="B133" s="143"/>
      <c r="C133" s="186" t="s">
        <v>210</v>
      </c>
      <c r="D133" s="186" t="s">
        <v>444</v>
      </c>
      <c r="E133" s="187" t="s">
        <v>2161</v>
      </c>
      <c r="F133" s="188" t="s">
        <v>2162</v>
      </c>
      <c r="G133" s="189" t="s">
        <v>260</v>
      </c>
      <c r="H133" s="190">
        <v>1</v>
      </c>
      <c r="I133" s="191"/>
      <c r="J133" s="192">
        <f t="shared" si="0"/>
        <v>0</v>
      </c>
      <c r="K133" s="193"/>
      <c r="L133" s="194"/>
      <c r="M133" s="195" t="s">
        <v>1</v>
      </c>
      <c r="N133" s="196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206</v>
      </c>
      <c r="AT133" s="156" t="s">
        <v>444</v>
      </c>
      <c r="AU133" s="156" t="s">
        <v>88</v>
      </c>
      <c r="AY133" s="17" t="s">
        <v>177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183</v>
      </c>
      <c r="BM133" s="156" t="s">
        <v>225</v>
      </c>
    </row>
    <row r="134" spans="2:65" s="1" customFormat="1" ht="16.5" customHeight="1">
      <c r="B134" s="143"/>
      <c r="C134" s="186" t="s">
        <v>206</v>
      </c>
      <c r="D134" s="186" t="s">
        <v>444</v>
      </c>
      <c r="E134" s="187" t="s">
        <v>2163</v>
      </c>
      <c r="F134" s="188" t="s">
        <v>2164</v>
      </c>
      <c r="G134" s="189" t="s">
        <v>260</v>
      </c>
      <c r="H134" s="190">
        <v>2</v>
      </c>
      <c r="I134" s="191"/>
      <c r="J134" s="192">
        <f t="shared" si="0"/>
        <v>0</v>
      </c>
      <c r="K134" s="193"/>
      <c r="L134" s="194"/>
      <c r="M134" s="195" t="s">
        <v>1</v>
      </c>
      <c r="N134" s="196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206</v>
      </c>
      <c r="AT134" s="156" t="s">
        <v>444</v>
      </c>
      <c r="AU134" s="156" t="s">
        <v>88</v>
      </c>
      <c r="AY134" s="17" t="s">
        <v>177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183</v>
      </c>
      <c r="BM134" s="156" t="s">
        <v>229</v>
      </c>
    </row>
    <row r="135" spans="2:65" s="1" customFormat="1" ht="16.5" customHeight="1">
      <c r="B135" s="143"/>
      <c r="C135" s="186" t="s">
        <v>222</v>
      </c>
      <c r="D135" s="186" t="s">
        <v>444</v>
      </c>
      <c r="E135" s="187" t="s">
        <v>2165</v>
      </c>
      <c r="F135" s="188" t="s">
        <v>2166</v>
      </c>
      <c r="G135" s="189" t="s">
        <v>260</v>
      </c>
      <c r="H135" s="190">
        <v>1</v>
      </c>
      <c r="I135" s="191"/>
      <c r="J135" s="192">
        <f t="shared" si="0"/>
        <v>0</v>
      </c>
      <c r="K135" s="193"/>
      <c r="L135" s="194"/>
      <c r="M135" s="195" t="s">
        <v>1</v>
      </c>
      <c r="N135" s="196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206</v>
      </c>
      <c r="AT135" s="156" t="s">
        <v>444</v>
      </c>
      <c r="AU135" s="156" t="s">
        <v>88</v>
      </c>
      <c r="AY135" s="17" t="s">
        <v>177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183</v>
      </c>
      <c r="BM135" s="156" t="s">
        <v>234</v>
      </c>
    </row>
    <row r="136" spans="2:65" s="1" customFormat="1" ht="16.5" customHeight="1">
      <c r="B136" s="143"/>
      <c r="C136" s="186" t="s">
        <v>214</v>
      </c>
      <c r="D136" s="186" t="s">
        <v>444</v>
      </c>
      <c r="E136" s="187" t="s">
        <v>2167</v>
      </c>
      <c r="F136" s="188" t="s">
        <v>2168</v>
      </c>
      <c r="G136" s="189" t="s">
        <v>260</v>
      </c>
      <c r="H136" s="190">
        <v>1</v>
      </c>
      <c r="I136" s="191"/>
      <c r="J136" s="192">
        <f t="shared" si="0"/>
        <v>0</v>
      </c>
      <c r="K136" s="193"/>
      <c r="L136" s="194"/>
      <c r="M136" s="195" t="s">
        <v>1</v>
      </c>
      <c r="N136" s="196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206</v>
      </c>
      <c r="AT136" s="156" t="s">
        <v>444</v>
      </c>
      <c r="AU136" s="156" t="s">
        <v>88</v>
      </c>
      <c r="AY136" s="17" t="s">
        <v>177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183</v>
      </c>
      <c r="BM136" s="156" t="s">
        <v>7</v>
      </c>
    </row>
    <row r="137" spans="2:65" s="1" customFormat="1" ht="16.5" customHeight="1">
      <c r="B137" s="143"/>
      <c r="C137" s="186" t="s">
        <v>231</v>
      </c>
      <c r="D137" s="186" t="s">
        <v>444</v>
      </c>
      <c r="E137" s="187" t="s">
        <v>2169</v>
      </c>
      <c r="F137" s="188" t="s">
        <v>2170</v>
      </c>
      <c r="G137" s="189" t="s">
        <v>260</v>
      </c>
      <c r="H137" s="190">
        <v>4</v>
      </c>
      <c r="I137" s="191"/>
      <c r="J137" s="192">
        <f t="shared" si="0"/>
        <v>0</v>
      </c>
      <c r="K137" s="193"/>
      <c r="L137" s="194"/>
      <c r="M137" s="195" t="s">
        <v>1</v>
      </c>
      <c r="N137" s="196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206</v>
      </c>
      <c r="AT137" s="156" t="s">
        <v>444</v>
      </c>
      <c r="AU137" s="156" t="s">
        <v>88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243</v>
      </c>
    </row>
    <row r="138" spans="2:65" s="1" customFormat="1" ht="16.5" customHeight="1">
      <c r="B138" s="143"/>
      <c r="C138" s="186" t="s">
        <v>220</v>
      </c>
      <c r="D138" s="186" t="s">
        <v>444</v>
      </c>
      <c r="E138" s="187" t="s">
        <v>2171</v>
      </c>
      <c r="F138" s="188" t="s">
        <v>2172</v>
      </c>
      <c r="G138" s="189" t="s">
        <v>260</v>
      </c>
      <c r="H138" s="190">
        <v>14</v>
      </c>
      <c r="I138" s="191"/>
      <c r="J138" s="192">
        <f t="shared" si="0"/>
        <v>0</v>
      </c>
      <c r="K138" s="193"/>
      <c r="L138" s="194"/>
      <c r="M138" s="195" t="s">
        <v>1</v>
      </c>
      <c r="N138" s="196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206</v>
      </c>
      <c r="AT138" s="156" t="s">
        <v>444</v>
      </c>
      <c r="AU138" s="156" t="s">
        <v>88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248</v>
      </c>
    </row>
    <row r="139" spans="2:65" s="1" customFormat="1" ht="16.5" customHeight="1">
      <c r="B139" s="143"/>
      <c r="C139" s="186" t="s">
        <v>240</v>
      </c>
      <c r="D139" s="186" t="s">
        <v>444</v>
      </c>
      <c r="E139" s="187" t="s">
        <v>2173</v>
      </c>
      <c r="F139" s="188" t="s">
        <v>2174</v>
      </c>
      <c r="G139" s="189" t="s">
        <v>260</v>
      </c>
      <c r="H139" s="190">
        <v>6</v>
      </c>
      <c r="I139" s="191"/>
      <c r="J139" s="192">
        <f t="shared" si="0"/>
        <v>0</v>
      </c>
      <c r="K139" s="193"/>
      <c r="L139" s="194"/>
      <c r="M139" s="195" t="s">
        <v>1</v>
      </c>
      <c r="N139" s="196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206</v>
      </c>
      <c r="AT139" s="156" t="s">
        <v>444</v>
      </c>
      <c r="AU139" s="156" t="s">
        <v>88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252</v>
      </c>
    </row>
    <row r="140" spans="2:65" s="1" customFormat="1" ht="16.5" customHeight="1">
      <c r="B140" s="143"/>
      <c r="C140" s="186" t="s">
        <v>225</v>
      </c>
      <c r="D140" s="186" t="s">
        <v>444</v>
      </c>
      <c r="E140" s="187" t="s">
        <v>2175</v>
      </c>
      <c r="F140" s="188" t="s">
        <v>2176</v>
      </c>
      <c r="G140" s="189" t="s">
        <v>260</v>
      </c>
      <c r="H140" s="190">
        <v>1</v>
      </c>
      <c r="I140" s="191"/>
      <c r="J140" s="192">
        <f t="shared" si="0"/>
        <v>0</v>
      </c>
      <c r="K140" s="193"/>
      <c r="L140" s="194"/>
      <c r="M140" s="195" t="s">
        <v>1</v>
      </c>
      <c r="N140" s="196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206</v>
      </c>
      <c r="AT140" s="156" t="s">
        <v>444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255</v>
      </c>
    </row>
    <row r="141" spans="2:65" s="1" customFormat="1" ht="16.5" customHeight="1">
      <c r="B141" s="143"/>
      <c r="C141" s="186" t="s">
        <v>250</v>
      </c>
      <c r="D141" s="186" t="s">
        <v>444</v>
      </c>
      <c r="E141" s="187" t="s">
        <v>2177</v>
      </c>
      <c r="F141" s="188" t="s">
        <v>2178</v>
      </c>
      <c r="G141" s="189" t="s">
        <v>260</v>
      </c>
      <c r="H141" s="190">
        <v>2</v>
      </c>
      <c r="I141" s="191"/>
      <c r="J141" s="192">
        <f t="shared" si="0"/>
        <v>0</v>
      </c>
      <c r="K141" s="193"/>
      <c r="L141" s="194"/>
      <c r="M141" s="195" t="s">
        <v>1</v>
      </c>
      <c r="N141" s="196" t="s">
        <v>41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206</v>
      </c>
      <c r="AT141" s="156" t="s">
        <v>444</v>
      </c>
      <c r="AU141" s="156" t="s">
        <v>88</v>
      </c>
      <c r="AY141" s="17" t="s">
        <v>177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88</v>
      </c>
      <c r="BK141" s="157">
        <f t="shared" si="9"/>
        <v>0</v>
      </c>
      <c r="BL141" s="17" t="s">
        <v>183</v>
      </c>
      <c r="BM141" s="156" t="s">
        <v>261</v>
      </c>
    </row>
    <row r="142" spans="2:65" s="1" customFormat="1" ht="16.5" customHeight="1">
      <c r="B142" s="143"/>
      <c r="C142" s="186" t="s">
        <v>229</v>
      </c>
      <c r="D142" s="186" t="s">
        <v>444</v>
      </c>
      <c r="E142" s="187" t="s">
        <v>2179</v>
      </c>
      <c r="F142" s="188" t="s">
        <v>2180</v>
      </c>
      <c r="G142" s="189" t="s">
        <v>260</v>
      </c>
      <c r="H142" s="190">
        <v>2</v>
      </c>
      <c r="I142" s="191"/>
      <c r="J142" s="192">
        <f t="shared" si="0"/>
        <v>0</v>
      </c>
      <c r="K142" s="193"/>
      <c r="L142" s="194"/>
      <c r="M142" s="195" t="s">
        <v>1</v>
      </c>
      <c r="N142" s="196" t="s">
        <v>41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206</v>
      </c>
      <c r="AT142" s="156" t="s">
        <v>444</v>
      </c>
      <c r="AU142" s="156" t="s">
        <v>88</v>
      </c>
      <c r="AY142" s="17" t="s">
        <v>177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88</v>
      </c>
      <c r="BK142" s="157">
        <f t="shared" si="9"/>
        <v>0</v>
      </c>
      <c r="BL142" s="17" t="s">
        <v>183</v>
      </c>
      <c r="BM142" s="156" t="s">
        <v>264</v>
      </c>
    </row>
    <row r="143" spans="2:65" s="1" customFormat="1" ht="24.15" customHeight="1">
      <c r="B143" s="143"/>
      <c r="C143" s="186" t="s">
        <v>257</v>
      </c>
      <c r="D143" s="186" t="s">
        <v>444</v>
      </c>
      <c r="E143" s="187" t="s">
        <v>2181</v>
      </c>
      <c r="F143" s="188" t="s">
        <v>2182</v>
      </c>
      <c r="G143" s="189" t="s">
        <v>260</v>
      </c>
      <c r="H143" s="190">
        <v>2</v>
      </c>
      <c r="I143" s="191"/>
      <c r="J143" s="192">
        <f t="shared" si="0"/>
        <v>0</v>
      </c>
      <c r="K143" s="193"/>
      <c r="L143" s="194"/>
      <c r="M143" s="195" t="s">
        <v>1</v>
      </c>
      <c r="N143" s="196" t="s">
        <v>41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206</v>
      </c>
      <c r="AT143" s="156" t="s">
        <v>444</v>
      </c>
      <c r="AU143" s="156" t="s">
        <v>88</v>
      </c>
      <c r="AY143" s="17" t="s">
        <v>177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88</v>
      </c>
      <c r="BK143" s="157">
        <f t="shared" si="9"/>
        <v>0</v>
      </c>
      <c r="BL143" s="17" t="s">
        <v>183</v>
      </c>
      <c r="BM143" s="156" t="s">
        <v>276</v>
      </c>
    </row>
    <row r="144" spans="2:65" s="1" customFormat="1" ht="37.950000000000003" customHeight="1">
      <c r="B144" s="143"/>
      <c r="C144" s="186" t="s">
        <v>234</v>
      </c>
      <c r="D144" s="186" t="s">
        <v>444</v>
      </c>
      <c r="E144" s="187" t="s">
        <v>2183</v>
      </c>
      <c r="F144" s="188" t="s">
        <v>2184</v>
      </c>
      <c r="G144" s="189" t="s">
        <v>260</v>
      </c>
      <c r="H144" s="190">
        <v>7</v>
      </c>
      <c r="I144" s="191"/>
      <c r="J144" s="192">
        <f t="shared" si="0"/>
        <v>0</v>
      </c>
      <c r="K144" s="193"/>
      <c r="L144" s="194"/>
      <c r="M144" s="195" t="s">
        <v>1</v>
      </c>
      <c r="N144" s="196" t="s">
        <v>41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206</v>
      </c>
      <c r="AT144" s="156" t="s">
        <v>444</v>
      </c>
      <c r="AU144" s="156" t="s">
        <v>88</v>
      </c>
      <c r="AY144" s="17" t="s">
        <v>177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88</v>
      </c>
      <c r="BK144" s="157">
        <f t="shared" si="9"/>
        <v>0</v>
      </c>
      <c r="BL144" s="17" t="s">
        <v>183</v>
      </c>
      <c r="BM144" s="156" t="s">
        <v>296</v>
      </c>
    </row>
    <row r="145" spans="2:65" s="1" customFormat="1" ht="16.5" customHeight="1">
      <c r="B145" s="143"/>
      <c r="C145" s="186" t="s">
        <v>273</v>
      </c>
      <c r="D145" s="186" t="s">
        <v>444</v>
      </c>
      <c r="E145" s="187" t="s">
        <v>2185</v>
      </c>
      <c r="F145" s="188" t="s">
        <v>2186</v>
      </c>
      <c r="G145" s="189" t="s">
        <v>260</v>
      </c>
      <c r="H145" s="190">
        <v>1</v>
      </c>
      <c r="I145" s="191"/>
      <c r="J145" s="192">
        <f t="shared" si="0"/>
        <v>0</v>
      </c>
      <c r="K145" s="193"/>
      <c r="L145" s="194"/>
      <c r="M145" s="195" t="s">
        <v>1</v>
      </c>
      <c r="N145" s="196" t="s">
        <v>41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206</v>
      </c>
      <c r="AT145" s="156" t="s">
        <v>444</v>
      </c>
      <c r="AU145" s="156" t="s">
        <v>88</v>
      </c>
      <c r="AY145" s="17" t="s">
        <v>177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88</v>
      </c>
      <c r="BK145" s="157">
        <f t="shared" si="9"/>
        <v>0</v>
      </c>
      <c r="BL145" s="17" t="s">
        <v>183</v>
      </c>
      <c r="BM145" s="156" t="s">
        <v>301</v>
      </c>
    </row>
    <row r="146" spans="2:65" s="1" customFormat="1" ht="16.5" customHeight="1">
      <c r="B146" s="143"/>
      <c r="C146" s="186" t="s">
        <v>7</v>
      </c>
      <c r="D146" s="186" t="s">
        <v>444</v>
      </c>
      <c r="E146" s="187" t="s">
        <v>2187</v>
      </c>
      <c r="F146" s="188" t="s">
        <v>2188</v>
      </c>
      <c r="G146" s="189" t="s">
        <v>260</v>
      </c>
      <c r="H146" s="190">
        <v>1</v>
      </c>
      <c r="I146" s="191"/>
      <c r="J146" s="192">
        <f t="shared" si="0"/>
        <v>0</v>
      </c>
      <c r="K146" s="193"/>
      <c r="L146" s="194"/>
      <c r="M146" s="195" t="s">
        <v>1</v>
      </c>
      <c r="N146" s="196" t="s">
        <v>41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206</v>
      </c>
      <c r="AT146" s="156" t="s">
        <v>444</v>
      </c>
      <c r="AU146" s="156" t="s">
        <v>88</v>
      </c>
      <c r="AY146" s="17" t="s">
        <v>177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88</v>
      </c>
      <c r="BK146" s="157">
        <f t="shared" si="9"/>
        <v>0</v>
      </c>
      <c r="BL146" s="17" t="s">
        <v>183</v>
      </c>
      <c r="BM146" s="156" t="s">
        <v>305</v>
      </c>
    </row>
    <row r="147" spans="2:65" s="1" customFormat="1" ht="16.5" customHeight="1">
      <c r="B147" s="143"/>
      <c r="C147" s="186" t="s">
        <v>299</v>
      </c>
      <c r="D147" s="186" t="s">
        <v>444</v>
      </c>
      <c r="E147" s="187" t="s">
        <v>2189</v>
      </c>
      <c r="F147" s="188" t="s">
        <v>2190</v>
      </c>
      <c r="G147" s="189" t="s">
        <v>260</v>
      </c>
      <c r="H147" s="190">
        <v>1</v>
      </c>
      <c r="I147" s="191"/>
      <c r="J147" s="192">
        <f t="shared" si="0"/>
        <v>0</v>
      </c>
      <c r="K147" s="193"/>
      <c r="L147" s="194"/>
      <c r="M147" s="195" t="s">
        <v>1</v>
      </c>
      <c r="N147" s="196" t="s">
        <v>41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206</v>
      </c>
      <c r="AT147" s="156" t="s">
        <v>444</v>
      </c>
      <c r="AU147" s="156" t="s">
        <v>88</v>
      </c>
      <c r="AY147" s="17" t="s">
        <v>177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88</v>
      </c>
      <c r="BK147" s="157">
        <f t="shared" si="9"/>
        <v>0</v>
      </c>
      <c r="BL147" s="17" t="s">
        <v>183</v>
      </c>
      <c r="BM147" s="156" t="s">
        <v>311</v>
      </c>
    </row>
    <row r="148" spans="2:65" s="1" customFormat="1" ht="16.5" customHeight="1">
      <c r="B148" s="143"/>
      <c r="C148" s="186" t="s">
        <v>243</v>
      </c>
      <c r="D148" s="186" t="s">
        <v>444</v>
      </c>
      <c r="E148" s="187" t="s">
        <v>2191</v>
      </c>
      <c r="F148" s="188" t="s">
        <v>2192</v>
      </c>
      <c r="G148" s="189" t="s">
        <v>260</v>
      </c>
      <c r="H148" s="190">
        <v>1</v>
      </c>
      <c r="I148" s="191"/>
      <c r="J148" s="192">
        <f t="shared" si="0"/>
        <v>0</v>
      </c>
      <c r="K148" s="193"/>
      <c r="L148" s="194"/>
      <c r="M148" s="195" t="s">
        <v>1</v>
      </c>
      <c r="N148" s="196" t="s">
        <v>41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206</v>
      </c>
      <c r="AT148" s="156" t="s">
        <v>444</v>
      </c>
      <c r="AU148" s="156" t="s">
        <v>88</v>
      </c>
      <c r="AY148" s="17" t="s">
        <v>177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88</v>
      </c>
      <c r="BK148" s="157">
        <f t="shared" si="9"/>
        <v>0</v>
      </c>
      <c r="BL148" s="17" t="s">
        <v>183</v>
      </c>
      <c r="BM148" s="156" t="s">
        <v>314</v>
      </c>
    </row>
    <row r="149" spans="2:65" s="1" customFormat="1" ht="16.5" customHeight="1">
      <c r="B149" s="143"/>
      <c r="C149" s="186" t="s">
        <v>308</v>
      </c>
      <c r="D149" s="186" t="s">
        <v>444</v>
      </c>
      <c r="E149" s="187" t="s">
        <v>2193</v>
      </c>
      <c r="F149" s="188" t="s">
        <v>2194</v>
      </c>
      <c r="G149" s="189" t="s">
        <v>260</v>
      </c>
      <c r="H149" s="190">
        <v>1</v>
      </c>
      <c r="I149" s="191"/>
      <c r="J149" s="192">
        <f t="shared" si="0"/>
        <v>0</v>
      </c>
      <c r="K149" s="193"/>
      <c r="L149" s="194"/>
      <c r="M149" s="195" t="s">
        <v>1</v>
      </c>
      <c r="N149" s="196" t="s">
        <v>41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206</v>
      </c>
      <c r="AT149" s="156" t="s">
        <v>444</v>
      </c>
      <c r="AU149" s="156" t="s">
        <v>88</v>
      </c>
      <c r="AY149" s="17" t="s">
        <v>177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88</v>
      </c>
      <c r="BK149" s="157">
        <f t="shared" si="9"/>
        <v>0</v>
      </c>
      <c r="BL149" s="17" t="s">
        <v>183</v>
      </c>
      <c r="BM149" s="156" t="s">
        <v>318</v>
      </c>
    </row>
    <row r="150" spans="2:65" s="1" customFormat="1" ht="16.5" customHeight="1">
      <c r="B150" s="143"/>
      <c r="C150" s="186" t="s">
        <v>248</v>
      </c>
      <c r="D150" s="186" t="s">
        <v>444</v>
      </c>
      <c r="E150" s="187" t="s">
        <v>2195</v>
      </c>
      <c r="F150" s="188" t="s">
        <v>2196</v>
      </c>
      <c r="G150" s="189" t="s">
        <v>260</v>
      </c>
      <c r="H150" s="190">
        <v>1</v>
      </c>
      <c r="I150" s="191"/>
      <c r="J150" s="192">
        <f t="shared" si="0"/>
        <v>0</v>
      </c>
      <c r="K150" s="193"/>
      <c r="L150" s="194"/>
      <c r="M150" s="195" t="s">
        <v>1</v>
      </c>
      <c r="N150" s="196" t="s">
        <v>41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206</v>
      </c>
      <c r="AT150" s="156" t="s">
        <v>444</v>
      </c>
      <c r="AU150" s="156" t="s">
        <v>88</v>
      </c>
      <c r="AY150" s="17" t="s">
        <v>177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88</v>
      </c>
      <c r="BK150" s="157">
        <f t="shared" si="9"/>
        <v>0</v>
      </c>
      <c r="BL150" s="17" t="s">
        <v>183</v>
      </c>
      <c r="BM150" s="156" t="s">
        <v>321</v>
      </c>
    </row>
    <row r="151" spans="2:65" s="1" customFormat="1" ht="16.5" customHeight="1">
      <c r="B151" s="143"/>
      <c r="C151" s="186" t="s">
        <v>315</v>
      </c>
      <c r="D151" s="186" t="s">
        <v>444</v>
      </c>
      <c r="E151" s="187" t="s">
        <v>2197</v>
      </c>
      <c r="F151" s="188" t="s">
        <v>2198</v>
      </c>
      <c r="G151" s="189" t="s">
        <v>260</v>
      </c>
      <c r="H151" s="190">
        <v>1</v>
      </c>
      <c r="I151" s="191"/>
      <c r="J151" s="192">
        <f t="shared" si="0"/>
        <v>0</v>
      </c>
      <c r="K151" s="193"/>
      <c r="L151" s="194"/>
      <c r="M151" s="195" t="s">
        <v>1</v>
      </c>
      <c r="N151" s="196" t="s">
        <v>41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206</v>
      </c>
      <c r="AT151" s="156" t="s">
        <v>444</v>
      </c>
      <c r="AU151" s="156" t="s">
        <v>88</v>
      </c>
      <c r="AY151" s="17" t="s">
        <v>177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88</v>
      </c>
      <c r="BK151" s="157">
        <f t="shared" si="9"/>
        <v>0</v>
      </c>
      <c r="BL151" s="17" t="s">
        <v>183</v>
      </c>
      <c r="BM151" s="156" t="s">
        <v>325</v>
      </c>
    </row>
    <row r="152" spans="2:65" s="11" customFormat="1" ht="22.95" customHeight="1">
      <c r="B152" s="131"/>
      <c r="D152" s="132" t="s">
        <v>74</v>
      </c>
      <c r="E152" s="141" t="s">
        <v>2070</v>
      </c>
      <c r="F152" s="211" t="s">
        <v>4522</v>
      </c>
      <c r="I152" s="134"/>
      <c r="J152" s="142">
        <f>BK152</f>
        <v>0</v>
      </c>
      <c r="L152" s="131"/>
      <c r="M152" s="136"/>
      <c r="P152" s="137">
        <f>SUM(P153:P170)</f>
        <v>0</v>
      </c>
      <c r="R152" s="137">
        <f>SUM(R153:R170)</f>
        <v>0</v>
      </c>
      <c r="T152" s="138">
        <f>SUM(T153:T170)</f>
        <v>0</v>
      </c>
      <c r="AR152" s="132" t="s">
        <v>82</v>
      </c>
      <c r="AT152" s="139" t="s">
        <v>74</v>
      </c>
      <c r="AU152" s="139" t="s">
        <v>82</v>
      </c>
      <c r="AY152" s="132" t="s">
        <v>177</v>
      </c>
      <c r="BK152" s="140">
        <f>SUM(BK153:BK170)</f>
        <v>0</v>
      </c>
    </row>
    <row r="153" spans="2:65" s="1" customFormat="1" ht="16.5" customHeight="1">
      <c r="B153" s="143"/>
      <c r="C153" s="186" t="s">
        <v>252</v>
      </c>
      <c r="D153" s="186" t="s">
        <v>444</v>
      </c>
      <c r="E153" s="187" t="s">
        <v>2199</v>
      </c>
      <c r="F153" s="188" t="s">
        <v>2200</v>
      </c>
      <c r="G153" s="189" t="s">
        <v>260</v>
      </c>
      <c r="H153" s="190">
        <v>1</v>
      </c>
      <c r="I153" s="191"/>
      <c r="J153" s="192">
        <f t="shared" ref="J153:J170" si="10">ROUND(I153*H153,2)</f>
        <v>0</v>
      </c>
      <c r="K153" s="193"/>
      <c r="L153" s="194"/>
      <c r="M153" s="195" t="s">
        <v>1</v>
      </c>
      <c r="N153" s="196" t="s">
        <v>41</v>
      </c>
      <c r="P153" s="154">
        <f t="shared" ref="P153:P170" si="11">O153*H153</f>
        <v>0</v>
      </c>
      <c r="Q153" s="154">
        <v>0</v>
      </c>
      <c r="R153" s="154">
        <f t="shared" ref="R153:R170" si="12">Q153*H153</f>
        <v>0</v>
      </c>
      <c r="S153" s="154">
        <v>0</v>
      </c>
      <c r="T153" s="155">
        <f t="shared" ref="T153:T170" si="13">S153*H153</f>
        <v>0</v>
      </c>
      <c r="AR153" s="156" t="s">
        <v>206</v>
      </c>
      <c r="AT153" s="156" t="s">
        <v>444</v>
      </c>
      <c r="AU153" s="156" t="s">
        <v>88</v>
      </c>
      <c r="AY153" s="17" t="s">
        <v>177</v>
      </c>
      <c r="BE153" s="157">
        <f t="shared" ref="BE153:BE170" si="14">IF(N153="základná",J153,0)</f>
        <v>0</v>
      </c>
      <c r="BF153" s="157">
        <f t="shared" ref="BF153:BF170" si="15">IF(N153="znížená",J153,0)</f>
        <v>0</v>
      </c>
      <c r="BG153" s="157">
        <f t="shared" ref="BG153:BG170" si="16">IF(N153="zákl. prenesená",J153,0)</f>
        <v>0</v>
      </c>
      <c r="BH153" s="157">
        <f t="shared" ref="BH153:BH170" si="17">IF(N153="zníž. prenesená",J153,0)</f>
        <v>0</v>
      </c>
      <c r="BI153" s="157">
        <f t="shared" ref="BI153:BI170" si="18">IF(N153="nulová",J153,0)</f>
        <v>0</v>
      </c>
      <c r="BJ153" s="17" t="s">
        <v>88</v>
      </c>
      <c r="BK153" s="157">
        <f t="shared" ref="BK153:BK170" si="19">ROUND(I153*H153,2)</f>
        <v>0</v>
      </c>
      <c r="BL153" s="17" t="s">
        <v>183</v>
      </c>
      <c r="BM153" s="156" t="s">
        <v>328</v>
      </c>
    </row>
    <row r="154" spans="2:65" s="1" customFormat="1" ht="16.5" customHeight="1">
      <c r="B154" s="143"/>
      <c r="C154" s="186" t="s">
        <v>322</v>
      </c>
      <c r="D154" s="186" t="s">
        <v>444</v>
      </c>
      <c r="E154" s="187" t="s">
        <v>2201</v>
      </c>
      <c r="F154" s="188" t="s">
        <v>2202</v>
      </c>
      <c r="G154" s="189" t="s">
        <v>260</v>
      </c>
      <c r="H154" s="190">
        <v>1</v>
      </c>
      <c r="I154" s="191"/>
      <c r="J154" s="192">
        <f t="shared" si="10"/>
        <v>0</v>
      </c>
      <c r="K154" s="193"/>
      <c r="L154" s="194"/>
      <c r="M154" s="195" t="s">
        <v>1</v>
      </c>
      <c r="N154" s="196" t="s">
        <v>41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AR154" s="156" t="s">
        <v>206</v>
      </c>
      <c r="AT154" s="156" t="s">
        <v>444</v>
      </c>
      <c r="AU154" s="156" t="s">
        <v>88</v>
      </c>
      <c r="AY154" s="17" t="s">
        <v>177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88</v>
      </c>
      <c r="BK154" s="157">
        <f t="shared" si="19"/>
        <v>0</v>
      </c>
      <c r="BL154" s="17" t="s">
        <v>183</v>
      </c>
      <c r="BM154" s="156" t="s">
        <v>333</v>
      </c>
    </row>
    <row r="155" spans="2:65" s="1" customFormat="1" ht="16.5" customHeight="1">
      <c r="B155" s="143"/>
      <c r="C155" s="186" t="s">
        <v>255</v>
      </c>
      <c r="D155" s="186" t="s">
        <v>444</v>
      </c>
      <c r="E155" s="187" t="s">
        <v>2203</v>
      </c>
      <c r="F155" s="188" t="s">
        <v>2204</v>
      </c>
      <c r="G155" s="189" t="s">
        <v>260</v>
      </c>
      <c r="H155" s="190">
        <v>1</v>
      </c>
      <c r="I155" s="191"/>
      <c r="J155" s="192">
        <f t="shared" si="10"/>
        <v>0</v>
      </c>
      <c r="K155" s="193"/>
      <c r="L155" s="194"/>
      <c r="M155" s="195" t="s">
        <v>1</v>
      </c>
      <c r="N155" s="196" t="s">
        <v>41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AR155" s="156" t="s">
        <v>206</v>
      </c>
      <c r="AT155" s="156" t="s">
        <v>444</v>
      </c>
      <c r="AU155" s="156" t="s">
        <v>88</v>
      </c>
      <c r="AY155" s="17" t="s">
        <v>177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88</v>
      </c>
      <c r="BK155" s="157">
        <f t="shared" si="19"/>
        <v>0</v>
      </c>
      <c r="BL155" s="17" t="s">
        <v>183</v>
      </c>
      <c r="BM155" s="156" t="s">
        <v>336</v>
      </c>
    </row>
    <row r="156" spans="2:65" s="1" customFormat="1" ht="16.5" customHeight="1">
      <c r="B156" s="143"/>
      <c r="C156" s="186" t="s">
        <v>330</v>
      </c>
      <c r="D156" s="186" t="s">
        <v>444</v>
      </c>
      <c r="E156" s="187" t="s">
        <v>2205</v>
      </c>
      <c r="F156" s="188" t="s">
        <v>2206</v>
      </c>
      <c r="G156" s="189" t="s">
        <v>260</v>
      </c>
      <c r="H156" s="190">
        <v>1</v>
      </c>
      <c r="I156" s="191"/>
      <c r="J156" s="192">
        <f t="shared" si="10"/>
        <v>0</v>
      </c>
      <c r="K156" s="193"/>
      <c r="L156" s="194"/>
      <c r="M156" s="195" t="s">
        <v>1</v>
      </c>
      <c r="N156" s="196" t="s">
        <v>41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AR156" s="156" t="s">
        <v>206</v>
      </c>
      <c r="AT156" s="156" t="s">
        <v>444</v>
      </c>
      <c r="AU156" s="156" t="s">
        <v>88</v>
      </c>
      <c r="AY156" s="17" t="s">
        <v>177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88</v>
      </c>
      <c r="BK156" s="157">
        <f t="shared" si="19"/>
        <v>0</v>
      </c>
      <c r="BL156" s="17" t="s">
        <v>183</v>
      </c>
      <c r="BM156" s="156" t="s">
        <v>342</v>
      </c>
    </row>
    <row r="157" spans="2:65" s="1" customFormat="1" ht="16.5" customHeight="1">
      <c r="B157" s="143"/>
      <c r="C157" s="186" t="s">
        <v>261</v>
      </c>
      <c r="D157" s="186" t="s">
        <v>444</v>
      </c>
      <c r="E157" s="187" t="s">
        <v>2207</v>
      </c>
      <c r="F157" s="188" t="s">
        <v>2208</v>
      </c>
      <c r="G157" s="189" t="s">
        <v>260</v>
      </c>
      <c r="H157" s="190">
        <v>3</v>
      </c>
      <c r="I157" s="191"/>
      <c r="J157" s="192">
        <f t="shared" si="10"/>
        <v>0</v>
      </c>
      <c r="K157" s="193"/>
      <c r="L157" s="194"/>
      <c r="M157" s="195" t="s">
        <v>1</v>
      </c>
      <c r="N157" s="196" t="s">
        <v>41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AR157" s="156" t="s">
        <v>206</v>
      </c>
      <c r="AT157" s="156" t="s">
        <v>444</v>
      </c>
      <c r="AU157" s="156" t="s">
        <v>88</v>
      </c>
      <c r="AY157" s="17" t="s">
        <v>177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88</v>
      </c>
      <c r="BK157" s="157">
        <f t="shared" si="19"/>
        <v>0</v>
      </c>
      <c r="BL157" s="17" t="s">
        <v>183</v>
      </c>
      <c r="BM157" s="156" t="s">
        <v>346</v>
      </c>
    </row>
    <row r="158" spans="2:65" s="1" customFormat="1" ht="16.5" customHeight="1">
      <c r="B158" s="143"/>
      <c r="C158" s="186" t="s">
        <v>339</v>
      </c>
      <c r="D158" s="186" t="s">
        <v>444</v>
      </c>
      <c r="E158" s="187" t="s">
        <v>2209</v>
      </c>
      <c r="F158" s="188" t="s">
        <v>2210</v>
      </c>
      <c r="G158" s="189" t="s">
        <v>260</v>
      </c>
      <c r="H158" s="190">
        <v>1</v>
      </c>
      <c r="I158" s="191"/>
      <c r="J158" s="192">
        <f t="shared" si="10"/>
        <v>0</v>
      </c>
      <c r="K158" s="193"/>
      <c r="L158" s="194"/>
      <c r="M158" s="195" t="s">
        <v>1</v>
      </c>
      <c r="N158" s="196" t="s">
        <v>41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AR158" s="156" t="s">
        <v>206</v>
      </c>
      <c r="AT158" s="156" t="s">
        <v>444</v>
      </c>
      <c r="AU158" s="156" t="s">
        <v>88</v>
      </c>
      <c r="AY158" s="17" t="s">
        <v>177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7" t="s">
        <v>88</v>
      </c>
      <c r="BK158" s="157">
        <f t="shared" si="19"/>
        <v>0</v>
      </c>
      <c r="BL158" s="17" t="s">
        <v>183</v>
      </c>
      <c r="BM158" s="156" t="s">
        <v>351</v>
      </c>
    </row>
    <row r="159" spans="2:65" s="1" customFormat="1" ht="16.5" customHeight="1">
      <c r="B159" s="143"/>
      <c r="C159" s="186" t="s">
        <v>264</v>
      </c>
      <c r="D159" s="186" t="s">
        <v>444</v>
      </c>
      <c r="E159" s="187" t="s">
        <v>2211</v>
      </c>
      <c r="F159" s="188" t="s">
        <v>2212</v>
      </c>
      <c r="G159" s="189" t="s">
        <v>260</v>
      </c>
      <c r="H159" s="190">
        <v>1</v>
      </c>
      <c r="I159" s="191"/>
      <c r="J159" s="192">
        <f t="shared" si="10"/>
        <v>0</v>
      </c>
      <c r="K159" s="193"/>
      <c r="L159" s="194"/>
      <c r="M159" s="195" t="s">
        <v>1</v>
      </c>
      <c r="N159" s="196" t="s">
        <v>41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AR159" s="156" t="s">
        <v>206</v>
      </c>
      <c r="AT159" s="156" t="s">
        <v>444</v>
      </c>
      <c r="AU159" s="156" t="s">
        <v>88</v>
      </c>
      <c r="AY159" s="17" t="s">
        <v>177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88</v>
      </c>
      <c r="BK159" s="157">
        <f t="shared" si="19"/>
        <v>0</v>
      </c>
      <c r="BL159" s="17" t="s">
        <v>183</v>
      </c>
      <c r="BM159" s="156" t="s">
        <v>356</v>
      </c>
    </row>
    <row r="160" spans="2:65" s="1" customFormat="1" ht="16.5" customHeight="1">
      <c r="B160" s="143"/>
      <c r="C160" s="186" t="s">
        <v>347</v>
      </c>
      <c r="D160" s="186" t="s">
        <v>444</v>
      </c>
      <c r="E160" s="187" t="s">
        <v>2213</v>
      </c>
      <c r="F160" s="188" t="s">
        <v>2214</v>
      </c>
      <c r="G160" s="189" t="s">
        <v>260</v>
      </c>
      <c r="H160" s="190">
        <v>1</v>
      </c>
      <c r="I160" s="191"/>
      <c r="J160" s="192">
        <f t="shared" si="10"/>
        <v>0</v>
      </c>
      <c r="K160" s="193"/>
      <c r="L160" s="194"/>
      <c r="M160" s="195" t="s">
        <v>1</v>
      </c>
      <c r="N160" s="196" t="s">
        <v>41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AR160" s="156" t="s">
        <v>206</v>
      </c>
      <c r="AT160" s="156" t="s">
        <v>444</v>
      </c>
      <c r="AU160" s="156" t="s">
        <v>88</v>
      </c>
      <c r="AY160" s="17" t="s">
        <v>177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88</v>
      </c>
      <c r="BK160" s="157">
        <f t="shared" si="19"/>
        <v>0</v>
      </c>
      <c r="BL160" s="17" t="s">
        <v>183</v>
      </c>
      <c r="BM160" s="156" t="s">
        <v>361</v>
      </c>
    </row>
    <row r="161" spans="2:65" s="1" customFormat="1" ht="16.5" customHeight="1">
      <c r="B161" s="143"/>
      <c r="C161" s="186" t="s">
        <v>276</v>
      </c>
      <c r="D161" s="186" t="s">
        <v>444</v>
      </c>
      <c r="E161" s="187" t="s">
        <v>2215</v>
      </c>
      <c r="F161" s="188" t="s">
        <v>2216</v>
      </c>
      <c r="G161" s="189" t="s">
        <v>260</v>
      </c>
      <c r="H161" s="190">
        <v>1</v>
      </c>
      <c r="I161" s="191"/>
      <c r="J161" s="192">
        <f t="shared" si="10"/>
        <v>0</v>
      </c>
      <c r="K161" s="193"/>
      <c r="L161" s="194"/>
      <c r="M161" s="195" t="s">
        <v>1</v>
      </c>
      <c r="N161" s="196" t="s">
        <v>41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AR161" s="156" t="s">
        <v>206</v>
      </c>
      <c r="AT161" s="156" t="s">
        <v>444</v>
      </c>
      <c r="AU161" s="156" t="s">
        <v>88</v>
      </c>
      <c r="AY161" s="17" t="s">
        <v>177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88</v>
      </c>
      <c r="BK161" s="157">
        <f t="shared" si="19"/>
        <v>0</v>
      </c>
      <c r="BL161" s="17" t="s">
        <v>183</v>
      </c>
      <c r="BM161" s="156" t="s">
        <v>365</v>
      </c>
    </row>
    <row r="162" spans="2:65" s="1" customFormat="1" ht="24.15" customHeight="1">
      <c r="B162" s="143"/>
      <c r="C162" s="186" t="s">
        <v>358</v>
      </c>
      <c r="D162" s="186" t="s">
        <v>444</v>
      </c>
      <c r="E162" s="187" t="s">
        <v>2217</v>
      </c>
      <c r="F162" s="188" t="s">
        <v>2218</v>
      </c>
      <c r="G162" s="189" t="s">
        <v>260</v>
      </c>
      <c r="H162" s="190">
        <v>28</v>
      </c>
      <c r="I162" s="191"/>
      <c r="J162" s="192">
        <f t="shared" si="10"/>
        <v>0</v>
      </c>
      <c r="K162" s="193"/>
      <c r="L162" s="194"/>
      <c r="M162" s="195" t="s">
        <v>1</v>
      </c>
      <c r="N162" s="196" t="s">
        <v>41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AR162" s="156" t="s">
        <v>206</v>
      </c>
      <c r="AT162" s="156" t="s">
        <v>444</v>
      </c>
      <c r="AU162" s="156" t="s">
        <v>88</v>
      </c>
      <c r="AY162" s="17" t="s">
        <v>177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88</v>
      </c>
      <c r="BK162" s="157">
        <f t="shared" si="19"/>
        <v>0</v>
      </c>
      <c r="BL162" s="17" t="s">
        <v>183</v>
      </c>
      <c r="BM162" s="156" t="s">
        <v>371</v>
      </c>
    </row>
    <row r="163" spans="2:65" s="1" customFormat="1" ht="16.5" customHeight="1">
      <c r="B163" s="143"/>
      <c r="C163" s="186" t="s">
        <v>296</v>
      </c>
      <c r="D163" s="186" t="s">
        <v>444</v>
      </c>
      <c r="E163" s="187" t="s">
        <v>2219</v>
      </c>
      <c r="F163" s="188" t="s">
        <v>2220</v>
      </c>
      <c r="G163" s="189" t="s">
        <v>260</v>
      </c>
      <c r="H163" s="190">
        <v>100</v>
      </c>
      <c r="I163" s="191"/>
      <c r="J163" s="192">
        <f t="shared" si="10"/>
        <v>0</v>
      </c>
      <c r="K163" s="193"/>
      <c r="L163" s="194"/>
      <c r="M163" s="195" t="s">
        <v>1</v>
      </c>
      <c r="N163" s="196" t="s">
        <v>41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AR163" s="156" t="s">
        <v>206</v>
      </c>
      <c r="AT163" s="156" t="s">
        <v>444</v>
      </c>
      <c r="AU163" s="156" t="s">
        <v>88</v>
      </c>
      <c r="AY163" s="17" t="s">
        <v>177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88</v>
      </c>
      <c r="BK163" s="157">
        <f t="shared" si="19"/>
        <v>0</v>
      </c>
      <c r="BL163" s="17" t="s">
        <v>183</v>
      </c>
      <c r="BM163" s="156" t="s">
        <v>384</v>
      </c>
    </row>
    <row r="164" spans="2:65" s="1" customFormat="1" ht="16.5" customHeight="1">
      <c r="B164" s="143"/>
      <c r="C164" s="186" t="s">
        <v>368</v>
      </c>
      <c r="D164" s="186" t="s">
        <v>444</v>
      </c>
      <c r="E164" s="187" t="s">
        <v>2221</v>
      </c>
      <c r="F164" s="188" t="s">
        <v>2222</v>
      </c>
      <c r="G164" s="189" t="s">
        <v>260</v>
      </c>
      <c r="H164" s="190">
        <v>16</v>
      </c>
      <c r="I164" s="191"/>
      <c r="J164" s="192">
        <f t="shared" si="10"/>
        <v>0</v>
      </c>
      <c r="K164" s="193"/>
      <c r="L164" s="194"/>
      <c r="M164" s="195" t="s">
        <v>1</v>
      </c>
      <c r="N164" s="196" t="s">
        <v>41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206</v>
      </c>
      <c r="AT164" s="156" t="s">
        <v>444</v>
      </c>
      <c r="AU164" s="156" t="s">
        <v>88</v>
      </c>
      <c r="AY164" s="17" t="s">
        <v>177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88</v>
      </c>
      <c r="BK164" s="157">
        <f t="shared" si="19"/>
        <v>0</v>
      </c>
      <c r="BL164" s="17" t="s">
        <v>183</v>
      </c>
      <c r="BM164" s="156" t="s">
        <v>389</v>
      </c>
    </row>
    <row r="165" spans="2:65" s="1" customFormat="1" ht="16.5" customHeight="1">
      <c r="B165" s="143"/>
      <c r="C165" s="186" t="s">
        <v>301</v>
      </c>
      <c r="D165" s="186" t="s">
        <v>444</v>
      </c>
      <c r="E165" s="187" t="s">
        <v>2223</v>
      </c>
      <c r="F165" s="188" t="s">
        <v>2224</v>
      </c>
      <c r="G165" s="189" t="s">
        <v>260</v>
      </c>
      <c r="H165" s="190">
        <v>4</v>
      </c>
      <c r="I165" s="191"/>
      <c r="J165" s="192">
        <f t="shared" si="10"/>
        <v>0</v>
      </c>
      <c r="K165" s="193"/>
      <c r="L165" s="194"/>
      <c r="M165" s="195" t="s">
        <v>1</v>
      </c>
      <c r="N165" s="196" t="s">
        <v>41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206</v>
      </c>
      <c r="AT165" s="156" t="s">
        <v>444</v>
      </c>
      <c r="AU165" s="156" t="s">
        <v>88</v>
      </c>
      <c r="AY165" s="17" t="s">
        <v>177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88</v>
      </c>
      <c r="BK165" s="157">
        <f t="shared" si="19"/>
        <v>0</v>
      </c>
      <c r="BL165" s="17" t="s">
        <v>183</v>
      </c>
      <c r="BM165" s="156" t="s">
        <v>393</v>
      </c>
    </row>
    <row r="166" spans="2:65" s="1" customFormat="1" ht="16.5" customHeight="1">
      <c r="B166" s="143"/>
      <c r="C166" s="186" t="s">
        <v>386</v>
      </c>
      <c r="D166" s="186" t="s">
        <v>444</v>
      </c>
      <c r="E166" s="187" t="s">
        <v>2225</v>
      </c>
      <c r="F166" s="188" t="s">
        <v>2226</v>
      </c>
      <c r="G166" s="189" t="s">
        <v>260</v>
      </c>
      <c r="H166" s="190">
        <v>2</v>
      </c>
      <c r="I166" s="191"/>
      <c r="J166" s="192">
        <f t="shared" si="10"/>
        <v>0</v>
      </c>
      <c r="K166" s="193"/>
      <c r="L166" s="194"/>
      <c r="M166" s="195" t="s">
        <v>1</v>
      </c>
      <c r="N166" s="196" t="s">
        <v>41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206</v>
      </c>
      <c r="AT166" s="156" t="s">
        <v>444</v>
      </c>
      <c r="AU166" s="156" t="s">
        <v>88</v>
      </c>
      <c r="AY166" s="17" t="s">
        <v>177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88</v>
      </c>
      <c r="BK166" s="157">
        <f t="shared" si="19"/>
        <v>0</v>
      </c>
      <c r="BL166" s="17" t="s">
        <v>183</v>
      </c>
      <c r="BM166" s="156" t="s">
        <v>405</v>
      </c>
    </row>
    <row r="167" spans="2:65" s="1" customFormat="1" ht="16.5" customHeight="1">
      <c r="B167" s="143"/>
      <c r="C167" s="186" t="s">
        <v>305</v>
      </c>
      <c r="D167" s="186" t="s">
        <v>444</v>
      </c>
      <c r="E167" s="187" t="s">
        <v>2227</v>
      </c>
      <c r="F167" s="188" t="s">
        <v>2228</v>
      </c>
      <c r="G167" s="189" t="s">
        <v>618</v>
      </c>
      <c r="H167" s="191"/>
      <c r="I167" s="191"/>
      <c r="J167" s="192">
        <f t="shared" si="10"/>
        <v>0</v>
      </c>
      <c r="K167" s="193"/>
      <c r="L167" s="194"/>
      <c r="M167" s="195" t="s">
        <v>1</v>
      </c>
      <c r="N167" s="196" t="s">
        <v>41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206</v>
      </c>
      <c r="AT167" s="156" t="s">
        <v>444</v>
      </c>
      <c r="AU167" s="156" t="s">
        <v>88</v>
      </c>
      <c r="AY167" s="17" t="s">
        <v>177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88</v>
      </c>
      <c r="BK167" s="157">
        <f t="shared" si="19"/>
        <v>0</v>
      </c>
      <c r="BL167" s="17" t="s">
        <v>183</v>
      </c>
      <c r="BM167" s="156" t="s">
        <v>409</v>
      </c>
    </row>
    <row r="168" spans="2:65" s="1" customFormat="1" ht="16.5" customHeight="1">
      <c r="B168" s="143"/>
      <c r="C168" s="186" t="s">
        <v>402</v>
      </c>
      <c r="D168" s="186" t="s">
        <v>444</v>
      </c>
      <c r="E168" s="187" t="s">
        <v>2229</v>
      </c>
      <c r="F168" s="188" t="s">
        <v>2230</v>
      </c>
      <c r="G168" s="189" t="s">
        <v>260</v>
      </c>
      <c r="H168" s="190">
        <v>1</v>
      </c>
      <c r="I168" s="191"/>
      <c r="J168" s="192">
        <f t="shared" si="10"/>
        <v>0</v>
      </c>
      <c r="K168" s="193"/>
      <c r="L168" s="194"/>
      <c r="M168" s="195" t="s">
        <v>1</v>
      </c>
      <c r="N168" s="196" t="s">
        <v>41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206</v>
      </c>
      <c r="AT168" s="156" t="s">
        <v>444</v>
      </c>
      <c r="AU168" s="156" t="s">
        <v>88</v>
      </c>
      <c r="AY168" s="17" t="s">
        <v>177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88</v>
      </c>
      <c r="BK168" s="157">
        <f t="shared" si="19"/>
        <v>0</v>
      </c>
      <c r="BL168" s="17" t="s">
        <v>183</v>
      </c>
      <c r="BM168" s="156" t="s">
        <v>414</v>
      </c>
    </row>
    <row r="169" spans="2:65" s="1" customFormat="1" ht="16.5" customHeight="1">
      <c r="B169" s="143"/>
      <c r="C169" s="144" t="s">
        <v>311</v>
      </c>
      <c r="D169" s="144" t="s">
        <v>179</v>
      </c>
      <c r="E169" s="145" t="s">
        <v>82</v>
      </c>
      <c r="F169" s="146" t="s">
        <v>2231</v>
      </c>
      <c r="G169" s="147" t="s">
        <v>1</v>
      </c>
      <c r="H169" s="148">
        <v>1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41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183</v>
      </c>
      <c r="AT169" s="156" t="s">
        <v>179</v>
      </c>
      <c r="AU169" s="156" t="s">
        <v>88</v>
      </c>
      <c r="AY169" s="17" t="s">
        <v>177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88</v>
      </c>
      <c r="BK169" s="157">
        <f t="shared" si="19"/>
        <v>0</v>
      </c>
      <c r="BL169" s="17" t="s">
        <v>183</v>
      </c>
      <c r="BM169" s="156" t="s">
        <v>419</v>
      </c>
    </row>
    <row r="170" spans="2:65" s="1" customFormat="1" ht="16.5" customHeight="1">
      <c r="B170" s="143"/>
      <c r="C170" s="186" t="s">
        <v>411</v>
      </c>
      <c r="D170" s="186" t="s">
        <v>444</v>
      </c>
      <c r="E170" s="187" t="s">
        <v>2232</v>
      </c>
      <c r="F170" s="188" t="s">
        <v>2233</v>
      </c>
      <c r="G170" s="189" t="s">
        <v>618</v>
      </c>
      <c r="H170" s="191"/>
      <c r="I170" s="191"/>
      <c r="J170" s="192">
        <f t="shared" si="10"/>
        <v>0</v>
      </c>
      <c r="K170" s="193"/>
      <c r="L170" s="194"/>
      <c r="M170" s="195" t="s">
        <v>1</v>
      </c>
      <c r="N170" s="196" t="s">
        <v>41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206</v>
      </c>
      <c r="AT170" s="156" t="s">
        <v>444</v>
      </c>
      <c r="AU170" s="156" t="s">
        <v>88</v>
      </c>
      <c r="AY170" s="17" t="s">
        <v>177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88</v>
      </c>
      <c r="BK170" s="157">
        <f t="shared" si="19"/>
        <v>0</v>
      </c>
      <c r="BL170" s="17" t="s">
        <v>183</v>
      </c>
      <c r="BM170" s="156" t="s">
        <v>425</v>
      </c>
    </row>
    <row r="171" spans="2:65" s="11" customFormat="1" ht="22.95" customHeight="1">
      <c r="B171" s="131"/>
      <c r="D171" s="132" t="s">
        <v>74</v>
      </c>
      <c r="E171" s="141" t="s">
        <v>2234</v>
      </c>
      <c r="F171" s="141" t="s">
        <v>2234</v>
      </c>
      <c r="I171" s="134"/>
      <c r="J171" s="142">
        <f>BK171</f>
        <v>0</v>
      </c>
      <c r="L171" s="131"/>
      <c r="M171" s="136"/>
      <c r="P171" s="137">
        <f>SUM(P172:P173)</f>
        <v>0</v>
      </c>
      <c r="R171" s="137">
        <f>SUM(R172:R173)</f>
        <v>0</v>
      </c>
      <c r="T171" s="138">
        <f>SUM(T172:T173)</f>
        <v>0</v>
      </c>
      <c r="AR171" s="132" t="s">
        <v>82</v>
      </c>
      <c r="AT171" s="139" t="s">
        <v>74</v>
      </c>
      <c r="AU171" s="139" t="s">
        <v>82</v>
      </c>
      <c r="AY171" s="132" t="s">
        <v>177</v>
      </c>
      <c r="BK171" s="140">
        <f>SUM(BK172:BK173)</f>
        <v>0</v>
      </c>
    </row>
    <row r="172" spans="2:65" s="1" customFormat="1" ht="49.2" customHeight="1">
      <c r="B172" s="143"/>
      <c r="C172" s="186" t="s">
        <v>314</v>
      </c>
      <c r="D172" s="186" t="s">
        <v>444</v>
      </c>
      <c r="E172" s="187" t="s">
        <v>2235</v>
      </c>
      <c r="F172" s="188" t="s">
        <v>2236</v>
      </c>
      <c r="G172" s="189" t="s">
        <v>260</v>
      </c>
      <c r="H172" s="190">
        <v>1</v>
      </c>
      <c r="I172" s="191"/>
      <c r="J172" s="192">
        <f>ROUND(I172*H172,2)</f>
        <v>0</v>
      </c>
      <c r="K172" s="193"/>
      <c r="L172" s="194"/>
      <c r="M172" s="195" t="s">
        <v>1</v>
      </c>
      <c r="N172" s="196" t="s">
        <v>41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206</v>
      </c>
      <c r="AT172" s="156" t="s">
        <v>444</v>
      </c>
      <c r="AU172" s="156" t="s">
        <v>88</v>
      </c>
      <c r="AY172" s="17" t="s">
        <v>177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88</v>
      </c>
      <c r="BK172" s="157">
        <f>ROUND(I172*H172,2)</f>
        <v>0</v>
      </c>
      <c r="BL172" s="17" t="s">
        <v>183</v>
      </c>
      <c r="BM172" s="156" t="s">
        <v>429</v>
      </c>
    </row>
    <row r="173" spans="2:65" s="1" customFormat="1" ht="16.5" customHeight="1">
      <c r="B173" s="143"/>
      <c r="C173" s="186" t="s">
        <v>421</v>
      </c>
      <c r="D173" s="186" t="s">
        <v>444</v>
      </c>
      <c r="E173" s="187" t="s">
        <v>2237</v>
      </c>
      <c r="F173" s="188" t="s">
        <v>2233</v>
      </c>
      <c r="G173" s="189" t="s">
        <v>618</v>
      </c>
      <c r="H173" s="191"/>
      <c r="I173" s="191"/>
      <c r="J173" s="192">
        <f>ROUND(I173*H173,2)</f>
        <v>0</v>
      </c>
      <c r="K173" s="193"/>
      <c r="L173" s="194"/>
      <c r="M173" s="202" t="s">
        <v>1</v>
      </c>
      <c r="N173" s="203" t="s">
        <v>41</v>
      </c>
      <c r="O173" s="199"/>
      <c r="P173" s="200">
        <f>O173*H173</f>
        <v>0</v>
      </c>
      <c r="Q173" s="200">
        <v>0</v>
      </c>
      <c r="R173" s="200">
        <f>Q173*H173</f>
        <v>0</v>
      </c>
      <c r="S173" s="200">
        <v>0</v>
      </c>
      <c r="T173" s="201">
        <f>S173*H173</f>
        <v>0</v>
      </c>
      <c r="AR173" s="156" t="s">
        <v>206</v>
      </c>
      <c r="AT173" s="156" t="s">
        <v>444</v>
      </c>
      <c r="AU173" s="156" t="s">
        <v>88</v>
      </c>
      <c r="AY173" s="17" t="s">
        <v>177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88</v>
      </c>
      <c r="BK173" s="157">
        <f>ROUND(I173*H173,2)</f>
        <v>0</v>
      </c>
      <c r="BL173" s="17" t="s">
        <v>183</v>
      </c>
      <c r="BM173" s="156" t="s">
        <v>434</v>
      </c>
    </row>
    <row r="174" spans="2:65" s="1" customFormat="1" ht="6.9" customHeight="1"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2"/>
    </row>
  </sheetData>
  <autoFilter ref="C123:K173" xr:uid="{00000000-0009-0000-0000-000007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7"/>
  <sheetViews>
    <sheetView showGridLines="0" topLeftCell="A160" workbookViewId="0">
      <selection activeCell="F145" sqref="F14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134</v>
      </c>
      <c r="L4" s="20"/>
      <c r="M4" s="95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9" t="str">
        <f>'Rekapitulácia stavby'!K6</f>
        <v>Rekonštrukcia Spišského hradu, Románsky palác a Západné paláce II.etapa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6" t="s">
        <v>2238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8. 11. 2022</v>
      </c>
      <c r="L14" s="32"/>
    </row>
    <row r="15" spans="2:46" s="1" customFormat="1" ht="10.95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7"/>
      <c r="G20" s="247"/>
      <c r="H20" s="247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6"/>
      <c r="E29" s="251" t="s">
        <v>1</v>
      </c>
      <c r="F29" s="251"/>
      <c r="G29" s="251"/>
      <c r="H29" s="251"/>
      <c r="L29" s="96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7" t="s">
        <v>35</v>
      </c>
      <c r="J32" s="68">
        <f>ROUND(J125,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98" t="s">
        <v>39</v>
      </c>
      <c r="E35" s="37" t="s">
        <v>40</v>
      </c>
      <c r="F35" s="99">
        <f>ROUND((SUM(BE125:BE156)),  2)</f>
        <v>0</v>
      </c>
      <c r="G35" s="100"/>
      <c r="H35" s="100"/>
      <c r="I35" s="101">
        <v>0.2</v>
      </c>
      <c r="J35" s="99">
        <f>ROUND(((SUM(BE125:BE156))*I35),  2)</f>
        <v>0</v>
      </c>
      <c r="L35" s="32"/>
    </row>
    <row r="36" spans="2:12" s="1" customFormat="1" ht="14.4" customHeight="1">
      <c r="B36" s="32"/>
      <c r="E36" s="37" t="s">
        <v>41</v>
      </c>
      <c r="F36" s="99">
        <f>ROUND((SUM(BF125:BF156)),  2)</f>
        <v>0</v>
      </c>
      <c r="G36" s="100"/>
      <c r="H36" s="100"/>
      <c r="I36" s="101">
        <v>0.2</v>
      </c>
      <c r="J36" s="99">
        <f>ROUND(((SUM(BF125:BF156))*I36),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8">
        <f>ROUND((SUM(BG125:BG156)),  2)</f>
        <v>0</v>
      </c>
      <c r="I37" s="102">
        <v>0.2</v>
      </c>
      <c r="J37" s="88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8">
        <f>ROUND((SUM(BH125:BH156)),  2)</f>
        <v>0</v>
      </c>
      <c r="I38" s="102">
        <v>0.2</v>
      </c>
      <c r="J38" s="88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9">
        <f>ROUND((SUM(BI125:BI156)),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59"/>
      <c r="F41" s="59"/>
      <c r="G41" s="105" t="s">
        <v>46</v>
      </c>
      <c r="H41" s="106" t="s">
        <v>47</v>
      </c>
      <c r="I41" s="59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139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9" t="str">
        <f>E7</f>
        <v>Rekonštrukcia Spišského hradu, Románsky palác a Západné paláce II.etapa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6" t="str">
        <f>E11</f>
        <v>SO 01.ZT - Zdravotechnika</v>
      </c>
      <c r="F89" s="258"/>
      <c r="G89" s="258"/>
      <c r="H89" s="258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8. 11. 2022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>Slovenské národné múzeum Bratislava</v>
      </c>
      <c r="I93" s="27" t="s">
        <v>29</v>
      </c>
      <c r="J93" s="30" t="str">
        <f>E23</f>
        <v>Štúdio J  J s.r.o. Levoča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Anna Hricová, Ing. Janka Pokryvková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13" t="s">
        <v>142</v>
      </c>
      <c r="J98" s="68">
        <f>J125</f>
        <v>0</v>
      </c>
      <c r="L98" s="32"/>
      <c r="AU98" s="17" t="s">
        <v>143</v>
      </c>
    </row>
    <row r="99" spans="2:47" s="8" customFormat="1" ht="24.9" customHeight="1">
      <c r="B99" s="114"/>
      <c r="D99" s="115" t="s">
        <v>144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95" customHeight="1">
      <c r="B100" s="118"/>
      <c r="D100" s="119" t="s">
        <v>148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8" customFormat="1" ht="24.9" customHeight="1">
      <c r="B101" s="114"/>
      <c r="D101" s="115" t="s">
        <v>152</v>
      </c>
      <c r="E101" s="116"/>
      <c r="F101" s="116"/>
      <c r="G101" s="116"/>
      <c r="H101" s="116"/>
      <c r="I101" s="116"/>
      <c r="J101" s="117">
        <f>J129</f>
        <v>0</v>
      </c>
      <c r="L101" s="114"/>
    </row>
    <row r="102" spans="2:47" s="9" customFormat="1" ht="19.95" customHeight="1">
      <c r="B102" s="118"/>
      <c r="D102" s="119" t="s">
        <v>2239</v>
      </c>
      <c r="E102" s="120"/>
      <c r="F102" s="120"/>
      <c r="G102" s="120"/>
      <c r="H102" s="120"/>
      <c r="I102" s="120"/>
      <c r="J102" s="121">
        <f>J130</f>
        <v>0</v>
      </c>
      <c r="L102" s="118"/>
    </row>
    <row r="103" spans="2:47" s="9" customFormat="1" ht="19.95" customHeight="1">
      <c r="B103" s="118"/>
      <c r="D103" s="119" t="s">
        <v>2240</v>
      </c>
      <c r="E103" s="120"/>
      <c r="F103" s="120"/>
      <c r="G103" s="120"/>
      <c r="H103" s="120"/>
      <c r="I103" s="120"/>
      <c r="J103" s="121">
        <f>J141</f>
        <v>0</v>
      </c>
      <c r="L103" s="118"/>
    </row>
    <row r="104" spans="2:47" s="1" customFormat="1" ht="21.75" customHeight="1">
      <c r="B104" s="32"/>
      <c r="L104" s="32"/>
    </row>
    <row r="105" spans="2:47" s="1" customFormat="1" ht="6.9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" customHeight="1">
      <c r="B110" s="32"/>
      <c r="C110" s="21" t="s">
        <v>163</v>
      </c>
      <c r="L110" s="32"/>
    </row>
    <row r="111" spans="2:47" s="1" customFormat="1" ht="6.9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26.25" customHeight="1">
      <c r="B113" s="32"/>
      <c r="E113" s="259" t="str">
        <f>E7</f>
        <v>Rekonštrukcia Spišského hradu, Románsky palác a Západné paláce II.etapa</v>
      </c>
      <c r="F113" s="260"/>
      <c r="G113" s="260"/>
      <c r="H113" s="260"/>
      <c r="L113" s="32"/>
    </row>
    <row r="114" spans="2:65" ht="12" customHeight="1">
      <c r="B114" s="20"/>
      <c r="C114" s="27" t="s">
        <v>135</v>
      </c>
      <c r="L114" s="20"/>
    </row>
    <row r="115" spans="2:65" s="1" customFormat="1" ht="16.5" customHeight="1">
      <c r="B115" s="32"/>
      <c r="E115" s="259" t="s">
        <v>136</v>
      </c>
      <c r="F115" s="258"/>
      <c r="G115" s="258"/>
      <c r="H115" s="258"/>
      <c r="L115" s="32"/>
    </row>
    <row r="116" spans="2:65" s="1" customFormat="1" ht="12" customHeight="1">
      <c r="B116" s="32"/>
      <c r="C116" s="27" t="s">
        <v>137</v>
      </c>
      <c r="L116" s="32"/>
    </row>
    <row r="117" spans="2:65" s="1" customFormat="1" ht="16.5" customHeight="1">
      <c r="B117" s="32"/>
      <c r="E117" s="256" t="str">
        <f>E11</f>
        <v>SO 01.ZT - Zdravotechnika</v>
      </c>
      <c r="F117" s="258"/>
      <c r="G117" s="258"/>
      <c r="H117" s="258"/>
      <c r="L117" s="32"/>
    </row>
    <row r="118" spans="2:65" s="1" customFormat="1" ht="6.9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 xml:space="preserve"> </v>
      </c>
      <c r="I119" s="27" t="s">
        <v>21</v>
      </c>
      <c r="J119" s="55" t="str">
        <f>IF(J14="","",J14)</f>
        <v>8. 11. 2022</v>
      </c>
      <c r="L119" s="32"/>
    </row>
    <row r="120" spans="2:65" s="1" customFormat="1" ht="6.9" customHeight="1">
      <c r="B120" s="32"/>
      <c r="L120" s="32"/>
    </row>
    <row r="121" spans="2:65" s="1" customFormat="1" ht="25.65" customHeight="1">
      <c r="B121" s="32"/>
      <c r="C121" s="27" t="s">
        <v>23</v>
      </c>
      <c r="F121" s="25" t="str">
        <f>E17</f>
        <v>Slovenské národné múzeum Bratislava</v>
      </c>
      <c r="I121" s="27" t="s">
        <v>29</v>
      </c>
      <c r="J121" s="30" t="str">
        <f>E23</f>
        <v>Štúdio J  J s.r.o. Levoča</v>
      </c>
      <c r="L121" s="32"/>
    </row>
    <row r="122" spans="2:65" s="1" customFormat="1" ht="25.65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>Anna Hricová, Ing. Janka Pokryvková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164</v>
      </c>
      <c r="D124" s="124" t="s">
        <v>60</v>
      </c>
      <c r="E124" s="124" t="s">
        <v>56</v>
      </c>
      <c r="F124" s="124" t="s">
        <v>57</v>
      </c>
      <c r="G124" s="124" t="s">
        <v>165</v>
      </c>
      <c r="H124" s="124" t="s">
        <v>166</v>
      </c>
      <c r="I124" s="124" t="s">
        <v>167</v>
      </c>
      <c r="J124" s="125" t="s">
        <v>141</v>
      </c>
      <c r="K124" s="126" t="s">
        <v>168</v>
      </c>
      <c r="L124" s="122"/>
      <c r="M124" s="61" t="s">
        <v>1</v>
      </c>
      <c r="N124" s="62" t="s">
        <v>39</v>
      </c>
      <c r="O124" s="62" t="s">
        <v>169</v>
      </c>
      <c r="P124" s="62" t="s">
        <v>170</v>
      </c>
      <c r="Q124" s="62" t="s">
        <v>171</v>
      </c>
      <c r="R124" s="62" t="s">
        <v>172</v>
      </c>
      <c r="S124" s="62" t="s">
        <v>173</v>
      </c>
      <c r="T124" s="63" t="s">
        <v>174</v>
      </c>
    </row>
    <row r="125" spans="2:65" s="1" customFormat="1" ht="22.95" customHeight="1">
      <c r="B125" s="32"/>
      <c r="C125" s="66" t="s">
        <v>142</v>
      </c>
      <c r="J125" s="127">
        <f>BK125</f>
        <v>0</v>
      </c>
      <c r="L125" s="32"/>
      <c r="M125" s="64"/>
      <c r="N125" s="56"/>
      <c r="O125" s="56"/>
      <c r="P125" s="128">
        <f>P126+P129</f>
        <v>0</v>
      </c>
      <c r="Q125" s="56"/>
      <c r="R125" s="128">
        <f>R126+R129</f>
        <v>0</v>
      </c>
      <c r="S125" s="56"/>
      <c r="T125" s="129">
        <f>T126+T129</f>
        <v>0</v>
      </c>
      <c r="AT125" s="17" t="s">
        <v>74</v>
      </c>
      <c r="AU125" s="17" t="s">
        <v>143</v>
      </c>
      <c r="BK125" s="130">
        <f>BK126+BK129</f>
        <v>0</v>
      </c>
    </row>
    <row r="126" spans="2:65" s="11" customFormat="1" ht="25.95" customHeight="1">
      <c r="B126" s="131"/>
      <c r="D126" s="132" t="s">
        <v>74</v>
      </c>
      <c r="E126" s="133" t="s">
        <v>175</v>
      </c>
      <c r="F126" s="133" t="s">
        <v>176</v>
      </c>
      <c r="I126" s="134"/>
      <c r="J126" s="135">
        <f>BK126</f>
        <v>0</v>
      </c>
      <c r="L126" s="131"/>
      <c r="M126" s="136"/>
      <c r="P126" s="137">
        <f>P127</f>
        <v>0</v>
      </c>
      <c r="R126" s="137">
        <f>R127</f>
        <v>0</v>
      </c>
      <c r="T126" s="138">
        <f>T127</f>
        <v>0</v>
      </c>
      <c r="AR126" s="132" t="s">
        <v>82</v>
      </c>
      <c r="AT126" s="139" t="s">
        <v>74</v>
      </c>
      <c r="AU126" s="139" t="s">
        <v>75</v>
      </c>
      <c r="AY126" s="132" t="s">
        <v>177</v>
      </c>
      <c r="BK126" s="140">
        <f>BK127</f>
        <v>0</v>
      </c>
    </row>
    <row r="127" spans="2:65" s="11" customFormat="1" ht="22.95" customHeight="1">
      <c r="B127" s="131"/>
      <c r="D127" s="132" t="s">
        <v>74</v>
      </c>
      <c r="E127" s="141" t="s">
        <v>183</v>
      </c>
      <c r="F127" s="141" t="s">
        <v>298</v>
      </c>
      <c r="I127" s="134"/>
      <c r="J127" s="142">
        <f>BK127</f>
        <v>0</v>
      </c>
      <c r="L127" s="131"/>
      <c r="M127" s="136"/>
      <c r="P127" s="137">
        <f>P128</f>
        <v>0</v>
      </c>
      <c r="R127" s="137">
        <f>R128</f>
        <v>0</v>
      </c>
      <c r="T127" s="138">
        <f>T128</f>
        <v>0</v>
      </c>
      <c r="AR127" s="132" t="s">
        <v>82</v>
      </c>
      <c r="AT127" s="139" t="s">
        <v>74</v>
      </c>
      <c r="AU127" s="139" t="s">
        <v>82</v>
      </c>
      <c r="AY127" s="132" t="s">
        <v>177</v>
      </c>
      <c r="BK127" s="140">
        <f>BK128</f>
        <v>0</v>
      </c>
    </row>
    <row r="128" spans="2:65" s="1" customFormat="1" ht="33" customHeight="1">
      <c r="B128" s="143"/>
      <c r="C128" s="144" t="s">
        <v>82</v>
      </c>
      <c r="D128" s="144" t="s">
        <v>179</v>
      </c>
      <c r="E128" s="145" t="s">
        <v>2241</v>
      </c>
      <c r="F128" s="146" t="s">
        <v>2242</v>
      </c>
      <c r="G128" s="147" t="s">
        <v>2243</v>
      </c>
      <c r="H128" s="148">
        <v>13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41</v>
      </c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AR128" s="156" t="s">
        <v>183</v>
      </c>
      <c r="AT128" s="156" t="s">
        <v>179</v>
      </c>
      <c r="AU128" s="156" t="s">
        <v>88</v>
      </c>
      <c r="AY128" s="17" t="s">
        <v>177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88</v>
      </c>
      <c r="BK128" s="157">
        <f>ROUND(I128*H128,2)</f>
        <v>0</v>
      </c>
      <c r="BL128" s="17" t="s">
        <v>183</v>
      </c>
      <c r="BM128" s="156" t="s">
        <v>88</v>
      </c>
    </row>
    <row r="129" spans="2:65" s="11" customFormat="1" ht="25.95" customHeight="1">
      <c r="B129" s="131"/>
      <c r="D129" s="132" t="s">
        <v>74</v>
      </c>
      <c r="E129" s="133" t="s">
        <v>567</v>
      </c>
      <c r="F129" s="133" t="s">
        <v>568</v>
      </c>
      <c r="I129" s="134"/>
      <c r="J129" s="135">
        <f>BK129</f>
        <v>0</v>
      </c>
      <c r="L129" s="131"/>
      <c r="M129" s="136"/>
      <c r="P129" s="137">
        <f>P130+P141</f>
        <v>0</v>
      </c>
      <c r="R129" s="137">
        <f>R130+R141</f>
        <v>0</v>
      </c>
      <c r="T129" s="138">
        <f>T130+T141</f>
        <v>0</v>
      </c>
      <c r="AR129" s="132" t="s">
        <v>88</v>
      </c>
      <c r="AT129" s="139" t="s">
        <v>74</v>
      </c>
      <c r="AU129" s="139" t="s">
        <v>75</v>
      </c>
      <c r="AY129" s="132" t="s">
        <v>177</v>
      </c>
      <c r="BK129" s="140">
        <f>BK130+BK141</f>
        <v>0</v>
      </c>
    </row>
    <row r="130" spans="2:65" s="11" customFormat="1" ht="22.95" customHeight="1">
      <c r="B130" s="131"/>
      <c r="D130" s="132" t="s">
        <v>74</v>
      </c>
      <c r="E130" s="141" t="s">
        <v>2070</v>
      </c>
      <c r="F130" s="141" t="s">
        <v>2244</v>
      </c>
      <c r="I130" s="134"/>
      <c r="J130" s="142">
        <f>BK130</f>
        <v>0</v>
      </c>
      <c r="L130" s="131"/>
      <c r="M130" s="136"/>
      <c r="P130" s="137">
        <f>SUM(P131:P140)</f>
        <v>0</v>
      </c>
      <c r="R130" s="137">
        <f>SUM(R131:R140)</f>
        <v>0</v>
      </c>
      <c r="T130" s="138">
        <f>SUM(T131:T140)</f>
        <v>0</v>
      </c>
      <c r="AR130" s="132" t="s">
        <v>82</v>
      </c>
      <c r="AT130" s="139" t="s">
        <v>74</v>
      </c>
      <c r="AU130" s="139" t="s">
        <v>82</v>
      </c>
      <c r="AY130" s="132" t="s">
        <v>177</v>
      </c>
      <c r="BK130" s="140">
        <f>SUM(BK131:BK140)</f>
        <v>0</v>
      </c>
    </row>
    <row r="131" spans="2:65" s="1" customFormat="1" ht="33" customHeight="1">
      <c r="B131" s="143"/>
      <c r="C131" s="144" t="s">
        <v>88</v>
      </c>
      <c r="D131" s="144" t="s">
        <v>179</v>
      </c>
      <c r="E131" s="145" t="s">
        <v>2245</v>
      </c>
      <c r="F131" s="146" t="s">
        <v>2246</v>
      </c>
      <c r="G131" s="147" t="s">
        <v>2247</v>
      </c>
      <c r="H131" s="148">
        <v>31</v>
      </c>
      <c r="I131" s="149"/>
      <c r="J131" s="150">
        <f t="shared" ref="J131:J140" si="0">ROUND(I131*H131,2)</f>
        <v>0</v>
      </c>
      <c r="K131" s="151"/>
      <c r="L131" s="32"/>
      <c r="M131" s="152" t="s">
        <v>1</v>
      </c>
      <c r="N131" s="153" t="s">
        <v>41</v>
      </c>
      <c r="P131" s="154">
        <f t="shared" ref="P131:P140" si="1">O131*H131</f>
        <v>0</v>
      </c>
      <c r="Q131" s="154">
        <v>0</v>
      </c>
      <c r="R131" s="154">
        <f t="shared" ref="R131:R140" si="2">Q131*H131</f>
        <v>0</v>
      </c>
      <c r="S131" s="154">
        <v>0</v>
      </c>
      <c r="T131" s="155">
        <f t="shared" ref="T131:T140" si="3">S131*H131</f>
        <v>0</v>
      </c>
      <c r="AR131" s="156" t="s">
        <v>183</v>
      </c>
      <c r="AT131" s="156" t="s">
        <v>179</v>
      </c>
      <c r="AU131" s="156" t="s">
        <v>88</v>
      </c>
      <c r="AY131" s="17" t="s">
        <v>177</v>
      </c>
      <c r="BE131" s="157">
        <f t="shared" ref="BE131:BE140" si="4">IF(N131="základná",J131,0)</f>
        <v>0</v>
      </c>
      <c r="BF131" s="157">
        <f t="shared" ref="BF131:BF140" si="5">IF(N131="znížená",J131,0)</f>
        <v>0</v>
      </c>
      <c r="BG131" s="157">
        <f t="shared" ref="BG131:BG140" si="6">IF(N131="zákl. prenesená",J131,0)</f>
        <v>0</v>
      </c>
      <c r="BH131" s="157">
        <f t="shared" ref="BH131:BH140" si="7">IF(N131="zníž. prenesená",J131,0)</f>
        <v>0</v>
      </c>
      <c r="BI131" s="157">
        <f t="shared" ref="BI131:BI140" si="8">IF(N131="nulová",J131,0)</f>
        <v>0</v>
      </c>
      <c r="BJ131" s="17" t="s">
        <v>88</v>
      </c>
      <c r="BK131" s="157">
        <f t="shared" ref="BK131:BK140" si="9">ROUND(I131*H131,2)</f>
        <v>0</v>
      </c>
      <c r="BL131" s="17" t="s">
        <v>183</v>
      </c>
      <c r="BM131" s="156" t="s">
        <v>183</v>
      </c>
    </row>
    <row r="132" spans="2:65" s="1" customFormat="1" ht="21.75" customHeight="1">
      <c r="B132" s="143"/>
      <c r="C132" s="144" t="s">
        <v>191</v>
      </c>
      <c r="D132" s="144" t="s">
        <v>179</v>
      </c>
      <c r="E132" s="145" t="s">
        <v>2248</v>
      </c>
      <c r="F132" s="146" t="s">
        <v>2249</v>
      </c>
      <c r="G132" s="147" t="s">
        <v>444</v>
      </c>
      <c r="H132" s="148">
        <v>29</v>
      </c>
      <c r="I132" s="149"/>
      <c r="J132" s="150">
        <f t="shared" si="0"/>
        <v>0</v>
      </c>
      <c r="K132" s="151"/>
      <c r="L132" s="32"/>
      <c r="M132" s="152" t="s">
        <v>1</v>
      </c>
      <c r="N132" s="153" t="s">
        <v>41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183</v>
      </c>
      <c r="AT132" s="156" t="s">
        <v>179</v>
      </c>
      <c r="AU132" s="156" t="s">
        <v>88</v>
      </c>
      <c r="AY132" s="17" t="s">
        <v>177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88</v>
      </c>
      <c r="BK132" s="157">
        <f t="shared" si="9"/>
        <v>0</v>
      </c>
      <c r="BL132" s="17" t="s">
        <v>183</v>
      </c>
      <c r="BM132" s="156" t="s">
        <v>196</v>
      </c>
    </row>
    <row r="133" spans="2:65" s="1" customFormat="1" ht="21.75" customHeight="1">
      <c r="B133" s="143"/>
      <c r="C133" s="144" t="s">
        <v>183</v>
      </c>
      <c r="D133" s="144" t="s">
        <v>179</v>
      </c>
      <c r="E133" s="145" t="s">
        <v>2250</v>
      </c>
      <c r="F133" s="146" t="s">
        <v>2251</v>
      </c>
      <c r="G133" s="147" t="s">
        <v>444</v>
      </c>
      <c r="H133" s="148">
        <v>12</v>
      </c>
      <c r="I133" s="149"/>
      <c r="J133" s="150">
        <f t="shared" si="0"/>
        <v>0</v>
      </c>
      <c r="K133" s="151"/>
      <c r="L133" s="32"/>
      <c r="M133" s="152" t="s">
        <v>1</v>
      </c>
      <c r="N133" s="153" t="s">
        <v>41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183</v>
      </c>
      <c r="AT133" s="156" t="s">
        <v>179</v>
      </c>
      <c r="AU133" s="156" t="s">
        <v>88</v>
      </c>
      <c r="AY133" s="17" t="s">
        <v>177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88</v>
      </c>
      <c r="BK133" s="157">
        <f t="shared" si="9"/>
        <v>0</v>
      </c>
      <c r="BL133" s="17" t="s">
        <v>183</v>
      </c>
      <c r="BM133" s="156" t="s">
        <v>206</v>
      </c>
    </row>
    <row r="134" spans="2:65" s="1" customFormat="1" ht="16.5" customHeight="1">
      <c r="B134" s="143"/>
      <c r="C134" s="144" t="s">
        <v>198</v>
      </c>
      <c r="D134" s="144" t="s">
        <v>179</v>
      </c>
      <c r="E134" s="145" t="s">
        <v>2252</v>
      </c>
      <c r="F134" s="146" t="s">
        <v>2253</v>
      </c>
      <c r="G134" s="147" t="s">
        <v>444</v>
      </c>
      <c r="H134" s="148">
        <v>28</v>
      </c>
      <c r="I134" s="149"/>
      <c r="J134" s="150">
        <f t="shared" si="0"/>
        <v>0</v>
      </c>
      <c r="K134" s="151"/>
      <c r="L134" s="32"/>
      <c r="M134" s="152" t="s">
        <v>1</v>
      </c>
      <c r="N134" s="153" t="s">
        <v>41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183</v>
      </c>
      <c r="AT134" s="156" t="s">
        <v>179</v>
      </c>
      <c r="AU134" s="156" t="s">
        <v>88</v>
      </c>
      <c r="AY134" s="17" t="s">
        <v>177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88</v>
      </c>
      <c r="BK134" s="157">
        <f t="shared" si="9"/>
        <v>0</v>
      </c>
      <c r="BL134" s="17" t="s">
        <v>183</v>
      </c>
      <c r="BM134" s="156" t="s">
        <v>214</v>
      </c>
    </row>
    <row r="135" spans="2:65" s="1" customFormat="1" ht="24.15" customHeight="1">
      <c r="B135" s="143"/>
      <c r="C135" s="144" t="s">
        <v>196</v>
      </c>
      <c r="D135" s="144" t="s">
        <v>179</v>
      </c>
      <c r="E135" s="145" t="s">
        <v>2254</v>
      </c>
      <c r="F135" s="146" t="s">
        <v>2255</v>
      </c>
      <c r="G135" s="147" t="s">
        <v>618</v>
      </c>
      <c r="H135" s="149"/>
      <c r="I135" s="149"/>
      <c r="J135" s="150">
        <f t="shared" si="0"/>
        <v>0</v>
      </c>
      <c r="K135" s="151"/>
      <c r="L135" s="32"/>
      <c r="M135" s="152" t="s">
        <v>1</v>
      </c>
      <c r="N135" s="153" t="s">
        <v>41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183</v>
      </c>
      <c r="AT135" s="156" t="s">
        <v>179</v>
      </c>
      <c r="AU135" s="156" t="s">
        <v>88</v>
      </c>
      <c r="AY135" s="17" t="s">
        <v>177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88</v>
      </c>
      <c r="BK135" s="157">
        <f t="shared" si="9"/>
        <v>0</v>
      </c>
      <c r="BL135" s="17" t="s">
        <v>183</v>
      </c>
      <c r="BM135" s="156" t="s">
        <v>220</v>
      </c>
    </row>
    <row r="136" spans="2:65" s="1" customFormat="1" ht="24.15" customHeight="1">
      <c r="B136" s="143"/>
      <c r="C136" s="144" t="s">
        <v>210</v>
      </c>
      <c r="D136" s="144" t="s">
        <v>179</v>
      </c>
      <c r="E136" s="145" t="s">
        <v>2256</v>
      </c>
      <c r="F136" s="146" t="s">
        <v>4507</v>
      </c>
      <c r="G136" s="147" t="s">
        <v>444</v>
      </c>
      <c r="H136" s="148">
        <v>12</v>
      </c>
      <c r="I136" s="149"/>
      <c r="J136" s="150">
        <f t="shared" si="0"/>
        <v>0</v>
      </c>
      <c r="K136" s="151"/>
      <c r="L136" s="32"/>
      <c r="M136" s="152" t="s">
        <v>1</v>
      </c>
      <c r="N136" s="153" t="s">
        <v>41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183</v>
      </c>
      <c r="AT136" s="156" t="s">
        <v>179</v>
      </c>
      <c r="AU136" s="156" t="s">
        <v>88</v>
      </c>
      <c r="AY136" s="17" t="s">
        <v>177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88</v>
      </c>
      <c r="BK136" s="157">
        <f t="shared" si="9"/>
        <v>0</v>
      </c>
      <c r="BL136" s="17" t="s">
        <v>183</v>
      </c>
      <c r="BM136" s="156" t="s">
        <v>225</v>
      </c>
    </row>
    <row r="137" spans="2:65" s="1" customFormat="1" ht="24.15" customHeight="1">
      <c r="B137" s="143"/>
      <c r="C137" s="144" t="s">
        <v>206</v>
      </c>
      <c r="D137" s="144" t="s">
        <v>179</v>
      </c>
      <c r="E137" s="145" t="s">
        <v>2257</v>
      </c>
      <c r="F137" s="146" t="s">
        <v>4508</v>
      </c>
      <c r="G137" s="147" t="s">
        <v>444</v>
      </c>
      <c r="H137" s="148">
        <v>6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41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183</v>
      </c>
      <c r="AT137" s="156" t="s">
        <v>179</v>
      </c>
      <c r="AU137" s="156" t="s">
        <v>88</v>
      </c>
      <c r="AY137" s="17" t="s">
        <v>177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88</v>
      </c>
      <c r="BK137" s="157">
        <f t="shared" si="9"/>
        <v>0</v>
      </c>
      <c r="BL137" s="17" t="s">
        <v>183</v>
      </c>
      <c r="BM137" s="156" t="s">
        <v>229</v>
      </c>
    </row>
    <row r="138" spans="2:65" s="1" customFormat="1" ht="24.15" customHeight="1">
      <c r="B138" s="143"/>
      <c r="C138" s="144" t="s">
        <v>222</v>
      </c>
      <c r="D138" s="144" t="s">
        <v>179</v>
      </c>
      <c r="E138" s="145" t="s">
        <v>2258</v>
      </c>
      <c r="F138" s="146" t="s">
        <v>4509</v>
      </c>
      <c r="G138" s="147" t="s">
        <v>444</v>
      </c>
      <c r="H138" s="148">
        <v>23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41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183</v>
      </c>
      <c r="AT138" s="156" t="s">
        <v>179</v>
      </c>
      <c r="AU138" s="156" t="s">
        <v>88</v>
      </c>
      <c r="AY138" s="17" t="s">
        <v>177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88</v>
      </c>
      <c r="BK138" s="157">
        <f t="shared" si="9"/>
        <v>0</v>
      </c>
      <c r="BL138" s="17" t="s">
        <v>183</v>
      </c>
      <c r="BM138" s="156" t="s">
        <v>234</v>
      </c>
    </row>
    <row r="139" spans="2:65" s="1" customFormat="1" ht="24.15" customHeight="1">
      <c r="B139" s="143"/>
      <c r="C139" s="144" t="s">
        <v>214</v>
      </c>
      <c r="D139" s="144" t="s">
        <v>179</v>
      </c>
      <c r="E139" s="145" t="s">
        <v>2259</v>
      </c>
      <c r="F139" s="146" t="s">
        <v>4510</v>
      </c>
      <c r="G139" s="147" t="s">
        <v>444</v>
      </c>
      <c r="H139" s="148">
        <v>28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41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183</v>
      </c>
      <c r="AT139" s="156" t="s">
        <v>179</v>
      </c>
      <c r="AU139" s="156" t="s">
        <v>88</v>
      </c>
      <c r="AY139" s="17" t="s">
        <v>177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88</v>
      </c>
      <c r="BK139" s="157">
        <f t="shared" si="9"/>
        <v>0</v>
      </c>
      <c r="BL139" s="17" t="s">
        <v>183</v>
      </c>
      <c r="BM139" s="156" t="s">
        <v>7</v>
      </c>
    </row>
    <row r="140" spans="2:65" s="1" customFormat="1" ht="22.2" customHeight="1">
      <c r="B140" s="143"/>
      <c r="C140" s="144" t="s">
        <v>231</v>
      </c>
      <c r="D140" s="144" t="s">
        <v>179</v>
      </c>
      <c r="E140" s="145" t="s">
        <v>2260</v>
      </c>
      <c r="F140" s="146" t="s">
        <v>4511</v>
      </c>
      <c r="G140" s="147" t="s">
        <v>2247</v>
      </c>
      <c r="H140" s="148">
        <v>31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41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183</v>
      </c>
      <c r="AT140" s="156" t="s">
        <v>179</v>
      </c>
      <c r="AU140" s="156" t="s">
        <v>88</v>
      </c>
      <c r="AY140" s="17" t="s">
        <v>177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88</v>
      </c>
      <c r="BK140" s="157">
        <f t="shared" si="9"/>
        <v>0</v>
      </c>
      <c r="BL140" s="17" t="s">
        <v>183</v>
      </c>
      <c r="BM140" s="156" t="s">
        <v>243</v>
      </c>
    </row>
    <row r="141" spans="2:65" s="11" customFormat="1" ht="22.95" customHeight="1">
      <c r="B141" s="131"/>
      <c r="D141" s="132" t="s">
        <v>74</v>
      </c>
      <c r="E141" s="141" t="s">
        <v>626</v>
      </c>
      <c r="F141" s="141" t="s">
        <v>2261</v>
      </c>
      <c r="I141" s="134"/>
      <c r="J141" s="142">
        <f>BK141</f>
        <v>0</v>
      </c>
      <c r="L141" s="131"/>
      <c r="M141" s="136"/>
      <c r="P141" s="137">
        <f>SUM(P142:P156)</f>
        <v>0</v>
      </c>
      <c r="R141" s="137">
        <f>SUM(R142:R156)</f>
        <v>0</v>
      </c>
      <c r="T141" s="138">
        <f>SUM(T142:T156)</f>
        <v>0</v>
      </c>
      <c r="AR141" s="132" t="s">
        <v>88</v>
      </c>
      <c r="AT141" s="139" t="s">
        <v>74</v>
      </c>
      <c r="AU141" s="139" t="s">
        <v>82</v>
      </c>
      <c r="AY141" s="132" t="s">
        <v>177</v>
      </c>
      <c r="BK141" s="140">
        <f>SUM(BK142:BK156)</f>
        <v>0</v>
      </c>
    </row>
    <row r="142" spans="2:65" s="1" customFormat="1" ht="16.5" customHeight="1">
      <c r="B142" s="143"/>
      <c r="C142" s="144" t="s">
        <v>220</v>
      </c>
      <c r="D142" s="144" t="s">
        <v>179</v>
      </c>
      <c r="E142" s="145" t="s">
        <v>2262</v>
      </c>
      <c r="F142" s="146" t="s">
        <v>2263</v>
      </c>
      <c r="G142" s="147" t="s">
        <v>444</v>
      </c>
      <c r="H142" s="148">
        <v>6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41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229</v>
      </c>
      <c r="AT142" s="156" t="s">
        <v>179</v>
      </c>
      <c r="AU142" s="156" t="s">
        <v>88</v>
      </c>
      <c r="AY142" s="17" t="s">
        <v>177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88</v>
      </c>
      <c r="BK142" s="157">
        <f>ROUND(I142*H142,2)</f>
        <v>0</v>
      </c>
      <c r="BL142" s="17" t="s">
        <v>229</v>
      </c>
      <c r="BM142" s="156" t="s">
        <v>248</v>
      </c>
    </row>
    <row r="143" spans="2:65" s="15" customFormat="1" ht="30.6">
      <c r="B143" s="180"/>
      <c r="D143" s="159" t="s">
        <v>184</v>
      </c>
      <c r="E143" s="181" t="s">
        <v>1</v>
      </c>
      <c r="F143" s="182" t="s">
        <v>2264</v>
      </c>
      <c r="H143" s="181" t="s">
        <v>1</v>
      </c>
      <c r="I143" s="183"/>
      <c r="L143" s="180"/>
      <c r="M143" s="184"/>
      <c r="T143" s="185"/>
      <c r="AT143" s="181" t="s">
        <v>184</v>
      </c>
      <c r="AU143" s="181" t="s">
        <v>88</v>
      </c>
      <c r="AV143" s="15" t="s">
        <v>82</v>
      </c>
      <c r="AW143" s="15" t="s">
        <v>31</v>
      </c>
      <c r="AX143" s="15" t="s">
        <v>75</v>
      </c>
      <c r="AY143" s="181" t="s">
        <v>177</v>
      </c>
    </row>
    <row r="144" spans="2:65" s="12" customFormat="1">
      <c r="B144" s="158"/>
      <c r="D144" s="159" t="s">
        <v>184</v>
      </c>
      <c r="E144" s="160" t="s">
        <v>1</v>
      </c>
      <c r="F144" s="161" t="s">
        <v>196</v>
      </c>
      <c r="H144" s="162">
        <v>6</v>
      </c>
      <c r="I144" s="163"/>
      <c r="L144" s="158"/>
      <c r="M144" s="164"/>
      <c r="T144" s="165"/>
      <c r="AT144" s="160" t="s">
        <v>184</v>
      </c>
      <c r="AU144" s="160" t="s">
        <v>88</v>
      </c>
      <c r="AV144" s="12" t="s">
        <v>88</v>
      </c>
      <c r="AW144" s="12" t="s">
        <v>31</v>
      </c>
      <c r="AX144" s="12" t="s">
        <v>82</v>
      </c>
      <c r="AY144" s="160" t="s">
        <v>177</v>
      </c>
    </row>
    <row r="145" spans="2:65" s="1" customFormat="1" ht="16.5" customHeight="1">
      <c r="B145" s="143"/>
      <c r="C145" s="144" t="s">
        <v>240</v>
      </c>
      <c r="D145" s="144" t="s">
        <v>179</v>
      </c>
      <c r="E145" s="145" t="s">
        <v>2265</v>
      </c>
      <c r="F145" s="146" t="s">
        <v>2266</v>
      </c>
      <c r="G145" s="147" t="s">
        <v>444</v>
      </c>
      <c r="H145" s="148">
        <v>23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41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229</v>
      </c>
      <c r="AT145" s="156" t="s">
        <v>179</v>
      </c>
      <c r="AU145" s="156" t="s">
        <v>88</v>
      </c>
      <c r="AY145" s="17" t="s">
        <v>177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88</v>
      </c>
      <c r="BK145" s="157">
        <f>ROUND(I145*H145,2)</f>
        <v>0</v>
      </c>
      <c r="BL145" s="17" t="s">
        <v>229</v>
      </c>
      <c r="BM145" s="156" t="s">
        <v>252</v>
      </c>
    </row>
    <row r="146" spans="2:65" s="15" customFormat="1" ht="20.399999999999999">
      <c r="B146" s="180"/>
      <c r="D146" s="159" t="s">
        <v>184</v>
      </c>
      <c r="E146" s="181" t="s">
        <v>1</v>
      </c>
      <c r="F146" s="182" t="s">
        <v>2267</v>
      </c>
      <c r="H146" s="181" t="s">
        <v>1</v>
      </c>
      <c r="I146" s="183"/>
      <c r="L146" s="180"/>
      <c r="M146" s="184"/>
      <c r="T146" s="185"/>
      <c r="AT146" s="181" t="s">
        <v>184</v>
      </c>
      <c r="AU146" s="181" t="s">
        <v>88</v>
      </c>
      <c r="AV146" s="15" t="s">
        <v>82</v>
      </c>
      <c r="AW146" s="15" t="s">
        <v>31</v>
      </c>
      <c r="AX146" s="15" t="s">
        <v>75</v>
      </c>
      <c r="AY146" s="181" t="s">
        <v>177</v>
      </c>
    </row>
    <row r="147" spans="2:65" s="12" customFormat="1">
      <c r="B147" s="158"/>
      <c r="D147" s="159" t="s">
        <v>184</v>
      </c>
      <c r="E147" s="160" t="s">
        <v>1</v>
      </c>
      <c r="F147" s="161" t="s">
        <v>308</v>
      </c>
      <c r="H147" s="162">
        <v>23</v>
      </c>
      <c r="I147" s="163"/>
      <c r="L147" s="158"/>
      <c r="M147" s="164"/>
      <c r="T147" s="165"/>
      <c r="AT147" s="160" t="s">
        <v>184</v>
      </c>
      <c r="AU147" s="160" t="s">
        <v>88</v>
      </c>
      <c r="AV147" s="12" t="s">
        <v>88</v>
      </c>
      <c r="AW147" s="12" t="s">
        <v>31</v>
      </c>
      <c r="AX147" s="12" t="s">
        <v>82</v>
      </c>
      <c r="AY147" s="160" t="s">
        <v>177</v>
      </c>
    </row>
    <row r="148" spans="2:65" s="1" customFormat="1" ht="16.5" customHeight="1">
      <c r="B148" s="143"/>
      <c r="C148" s="144" t="s">
        <v>225</v>
      </c>
      <c r="D148" s="144" t="s">
        <v>179</v>
      </c>
      <c r="E148" s="145" t="s">
        <v>2268</v>
      </c>
      <c r="F148" s="146" t="s">
        <v>2269</v>
      </c>
      <c r="G148" s="147" t="s">
        <v>444</v>
      </c>
      <c r="H148" s="148">
        <v>12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41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229</v>
      </c>
      <c r="AT148" s="156" t="s">
        <v>179</v>
      </c>
      <c r="AU148" s="156" t="s">
        <v>88</v>
      </c>
      <c r="AY148" s="17" t="s">
        <v>177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229</v>
      </c>
      <c r="BM148" s="156" t="s">
        <v>255</v>
      </c>
    </row>
    <row r="149" spans="2:65" s="15" customFormat="1" ht="20.399999999999999">
      <c r="B149" s="180"/>
      <c r="D149" s="159" t="s">
        <v>184</v>
      </c>
      <c r="E149" s="181" t="s">
        <v>1</v>
      </c>
      <c r="F149" s="182" t="s">
        <v>2270</v>
      </c>
      <c r="H149" s="181" t="s">
        <v>1</v>
      </c>
      <c r="I149" s="183"/>
      <c r="L149" s="180"/>
      <c r="M149" s="184"/>
      <c r="T149" s="185"/>
      <c r="AT149" s="181" t="s">
        <v>184</v>
      </c>
      <c r="AU149" s="181" t="s">
        <v>88</v>
      </c>
      <c r="AV149" s="15" t="s">
        <v>82</v>
      </c>
      <c r="AW149" s="15" t="s">
        <v>31</v>
      </c>
      <c r="AX149" s="15" t="s">
        <v>75</v>
      </c>
      <c r="AY149" s="181" t="s">
        <v>177</v>
      </c>
    </row>
    <row r="150" spans="2:65" s="12" customFormat="1">
      <c r="B150" s="158"/>
      <c r="D150" s="159" t="s">
        <v>184</v>
      </c>
      <c r="E150" s="160" t="s">
        <v>1</v>
      </c>
      <c r="F150" s="161" t="s">
        <v>220</v>
      </c>
      <c r="H150" s="162">
        <v>12</v>
      </c>
      <c r="I150" s="163"/>
      <c r="L150" s="158"/>
      <c r="M150" s="164"/>
      <c r="T150" s="165"/>
      <c r="AT150" s="160" t="s">
        <v>184</v>
      </c>
      <c r="AU150" s="160" t="s">
        <v>88</v>
      </c>
      <c r="AV150" s="12" t="s">
        <v>88</v>
      </c>
      <c r="AW150" s="12" t="s">
        <v>31</v>
      </c>
      <c r="AX150" s="12" t="s">
        <v>82</v>
      </c>
      <c r="AY150" s="160" t="s">
        <v>177</v>
      </c>
    </row>
    <row r="151" spans="2:65" s="1" customFormat="1" ht="16.5" customHeight="1">
      <c r="B151" s="143"/>
      <c r="C151" s="144" t="s">
        <v>250</v>
      </c>
      <c r="D151" s="144" t="s">
        <v>179</v>
      </c>
      <c r="E151" s="145" t="s">
        <v>2271</v>
      </c>
      <c r="F151" s="146" t="s">
        <v>2272</v>
      </c>
      <c r="G151" s="147" t="s">
        <v>444</v>
      </c>
      <c r="H151" s="148">
        <v>28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41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229</v>
      </c>
      <c r="AT151" s="156" t="s">
        <v>179</v>
      </c>
      <c r="AU151" s="156" t="s">
        <v>88</v>
      </c>
      <c r="AY151" s="17" t="s">
        <v>177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88</v>
      </c>
      <c r="BK151" s="157">
        <f>ROUND(I151*H151,2)</f>
        <v>0</v>
      </c>
      <c r="BL151" s="17" t="s">
        <v>229</v>
      </c>
      <c r="BM151" s="156" t="s">
        <v>261</v>
      </c>
    </row>
    <row r="152" spans="2:65" s="15" customFormat="1">
      <c r="B152" s="180"/>
      <c r="D152" s="159" t="s">
        <v>184</v>
      </c>
      <c r="E152" s="181" t="s">
        <v>1</v>
      </c>
      <c r="F152" s="182" t="s">
        <v>2273</v>
      </c>
      <c r="H152" s="181" t="s">
        <v>1</v>
      </c>
      <c r="I152" s="183"/>
      <c r="L152" s="180"/>
      <c r="M152" s="184"/>
      <c r="T152" s="185"/>
      <c r="AT152" s="181" t="s">
        <v>184</v>
      </c>
      <c r="AU152" s="181" t="s">
        <v>88</v>
      </c>
      <c r="AV152" s="15" t="s">
        <v>82</v>
      </c>
      <c r="AW152" s="15" t="s">
        <v>31</v>
      </c>
      <c r="AX152" s="15" t="s">
        <v>75</v>
      </c>
      <c r="AY152" s="181" t="s">
        <v>177</v>
      </c>
    </row>
    <row r="153" spans="2:65" s="12" customFormat="1">
      <c r="B153" s="158"/>
      <c r="D153" s="159" t="s">
        <v>184</v>
      </c>
      <c r="E153" s="160" t="s">
        <v>1</v>
      </c>
      <c r="F153" s="161" t="s">
        <v>255</v>
      </c>
      <c r="H153" s="162">
        <v>28</v>
      </c>
      <c r="I153" s="163"/>
      <c r="L153" s="158"/>
      <c r="M153" s="164"/>
      <c r="T153" s="165"/>
      <c r="AT153" s="160" t="s">
        <v>184</v>
      </c>
      <c r="AU153" s="160" t="s">
        <v>88</v>
      </c>
      <c r="AV153" s="12" t="s">
        <v>88</v>
      </c>
      <c r="AW153" s="12" t="s">
        <v>31</v>
      </c>
      <c r="AX153" s="12" t="s">
        <v>82</v>
      </c>
      <c r="AY153" s="160" t="s">
        <v>177</v>
      </c>
    </row>
    <row r="154" spans="2:65" s="1" customFormat="1" ht="24.15" customHeight="1">
      <c r="B154" s="143"/>
      <c r="C154" s="144" t="s">
        <v>229</v>
      </c>
      <c r="D154" s="144" t="s">
        <v>179</v>
      </c>
      <c r="E154" s="145" t="s">
        <v>2274</v>
      </c>
      <c r="F154" s="146" t="s">
        <v>2275</v>
      </c>
      <c r="G154" s="147" t="s">
        <v>444</v>
      </c>
      <c r="H154" s="148">
        <v>57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41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229</v>
      </c>
      <c r="AT154" s="156" t="s">
        <v>179</v>
      </c>
      <c r="AU154" s="156" t="s">
        <v>88</v>
      </c>
      <c r="AY154" s="17" t="s">
        <v>177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88</v>
      </c>
      <c r="BK154" s="157">
        <f>ROUND(I154*H154,2)</f>
        <v>0</v>
      </c>
      <c r="BL154" s="17" t="s">
        <v>229</v>
      </c>
      <c r="BM154" s="156" t="s">
        <v>264</v>
      </c>
    </row>
    <row r="155" spans="2:65" s="1" customFormat="1" ht="24.15" customHeight="1">
      <c r="B155" s="143"/>
      <c r="C155" s="144" t="s">
        <v>257</v>
      </c>
      <c r="D155" s="144" t="s">
        <v>179</v>
      </c>
      <c r="E155" s="145" t="s">
        <v>2276</v>
      </c>
      <c r="F155" s="146" t="s">
        <v>2277</v>
      </c>
      <c r="G155" s="147" t="s">
        <v>444</v>
      </c>
      <c r="H155" s="148">
        <v>12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41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229</v>
      </c>
      <c r="AT155" s="156" t="s">
        <v>179</v>
      </c>
      <c r="AU155" s="156" t="s">
        <v>88</v>
      </c>
      <c r="AY155" s="17" t="s">
        <v>177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88</v>
      </c>
      <c r="BK155" s="157">
        <f>ROUND(I155*H155,2)</f>
        <v>0</v>
      </c>
      <c r="BL155" s="17" t="s">
        <v>229</v>
      </c>
      <c r="BM155" s="156" t="s">
        <v>276</v>
      </c>
    </row>
    <row r="156" spans="2:65" s="1" customFormat="1" ht="24.15" customHeight="1">
      <c r="B156" s="143"/>
      <c r="C156" s="144" t="s">
        <v>234</v>
      </c>
      <c r="D156" s="144" t="s">
        <v>179</v>
      </c>
      <c r="E156" s="145" t="s">
        <v>2278</v>
      </c>
      <c r="F156" s="146" t="s">
        <v>2279</v>
      </c>
      <c r="G156" s="147" t="s">
        <v>618</v>
      </c>
      <c r="H156" s="149"/>
      <c r="I156" s="149"/>
      <c r="J156" s="150">
        <f>ROUND(I156*H156,2)</f>
        <v>0</v>
      </c>
      <c r="K156" s="151"/>
      <c r="L156" s="32"/>
      <c r="M156" s="197" t="s">
        <v>1</v>
      </c>
      <c r="N156" s="198" t="s">
        <v>41</v>
      </c>
      <c r="O156" s="199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AR156" s="156" t="s">
        <v>229</v>
      </c>
      <c r="AT156" s="156" t="s">
        <v>179</v>
      </c>
      <c r="AU156" s="156" t="s">
        <v>88</v>
      </c>
      <c r="AY156" s="17" t="s">
        <v>177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88</v>
      </c>
      <c r="BK156" s="157">
        <f>ROUND(I156*H156,2)</f>
        <v>0</v>
      </c>
      <c r="BL156" s="17" t="s">
        <v>229</v>
      </c>
      <c r="BM156" s="156" t="s">
        <v>296</v>
      </c>
    </row>
    <row r="157" spans="2:65" s="1" customFormat="1" ht="6.9" customHeight="1"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32"/>
    </row>
  </sheetData>
  <autoFilter ref="C124:K156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SO 01.S - SO.01 - románsk...</vt:lpstr>
      <vt:lpstr>SO 01.1 - Strešná membrána</vt:lpstr>
      <vt:lpstr>SO 01.OZV - Ozvučenie</vt:lpstr>
      <vt:lpstr>SO 01.SK - Štrukturovaná ...</vt:lpstr>
      <vt:lpstr>SO 01.EL - Elektromontáže </vt:lpstr>
      <vt:lpstr>SO 01.Sv - Svietidlá -mat...</vt:lpstr>
      <vt:lpstr>SO 01.Rv - Dodávky -Rozvá...</vt:lpstr>
      <vt:lpstr>SO 01.ZT - Zdravotechnika</vt:lpstr>
      <vt:lpstr>SO 02.S - Západné paláce ...</vt:lpstr>
      <vt:lpstr>SO 02.EL - Elektromontáže</vt:lpstr>
      <vt:lpstr>SO 02.Sv - Svietidlá -mat...</vt:lpstr>
      <vt:lpstr>SO 02.Rv - Dodávky - Rozv...</vt:lpstr>
      <vt:lpstr>SO 02.OZV - Ozvučenie</vt:lpstr>
      <vt:lpstr>SO 02.SK - Štrukturovaná ...</vt:lpstr>
      <vt:lpstr>SO 11 - Slaboprúdové rozvody</vt:lpstr>
      <vt:lpstr>SO 05a - Úpravy plôch nád...</vt:lpstr>
      <vt:lpstr>Zoznam figúr</vt:lpstr>
      <vt:lpstr>'Rekapitulácia stavby'!Názvy_tlače</vt:lpstr>
      <vt:lpstr>'SO 01.1 - Strešná membrána'!Názvy_tlače</vt:lpstr>
      <vt:lpstr>'SO 01.EL - Elektromontáže '!Názvy_tlače</vt:lpstr>
      <vt:lpstr>'SO 01.OZV - Ozvučenie'!Názvy_tlače</vt:lpstr>
      <vt:lpstr>'SO 01.Rv - Dodávky -Rozvá...'!Názvy_tlače</vt:lpstr>
      <vt:lpstr>'SO 01.S - SO.01 - románsk...'!Názvy_tlače</vt:lpstr>
      <vt:lpstr>'SO 01.SK - Štrukturovaná ...'!Názvy_tlače</vt:lpstr>
      <vt:lpstr>'SO 01.Sv - Svietidlá -mat...'!Názvy_tlače</vt:lpstr>
      <vt:lpstr>'SO 01.ZT - Zdravotechnika'!Názvy_tlače</vt:lpstr>
      <vt:lpstr>'SO 02.EL - Elektromontáže'!Názvy_tlače</vt:lpstr>
      <vt:lpstr>'SO 02.OZV - Ozvučenie'!Názvy_tlače</vt:lpstr>
      <vt:lpstr>'SO 02.Rv - Dodávky - Rozv...'!Názvy_tlače</vt:lpstr>
      <vt:lpstr>'SO 02.S - Západné paláce ...'!Názvy_tlače</vt:lpstr>
      <vt:lpstr>'SO 02.SK - Štrukturovaná ...'!Názvy_tlače</vt:lpstr>
      <vt:lpstr>'SO 02.Sv - Svietidlá -mat...'!Názvy_tlače</vt:lpstr>
      <vt:lpstr>'SO 05a - Úpravy plôch nád...'!Názvy_tlače</vt:lpstr>
      <vt:lpstr>'SO 11 - Slaboprúdové rozvody'!Názvy_tlače</vt:lpstr>
      <vt:lpstr>'Zoznam figúr'!Názvy_tlače</vt:lpstr>
      <vt:lpstr>'Rekapitulácia stavby'!Oblasť_tlače</vt:lpstr>
      <vt:lpstr>'SO 01.1 - Strešná membrána'!Oblasť_tlače</vt:lpstr>
      <vt:lpstr>'SO 01.EL - Elektromontáže '!Oblasť_tlače</vt:lpstr>
      <vt:lpstr>'SO 01.OZV - Ozvučenie'!Oblasť_tlače</vt:lpstr>
      <vt:lpstr>'SO 01.Rv - Dodávky -Rozvá...'!Oblasť_tlače</vt:lpstr>
      <vt:lpstr>'SO 01.S - SO.01 - románsk...'!Oblasť_tlače</vt:lpstr>
      <vt:lpstr>'SO 01.SK - Štrukturovaná ...'!Oblasť_tlače</vt:lpstr>
      <vt:lpstr>'SO 01.Sv - Svietidlá -mat...'!Oblasť_tlače</vt:lpstr>
      <vt:lpstr>'SO 01.ZT - Zdravotechnika'!Oblasť_tlače</vt:lpstr>
      <vt:lpstr>'SO 02.EL - Elektromontáže'!Oblasť_tlače</vt:lpstr>
      <vt:lpstr>'SO 02.OZV - Ozvučenie'!Oblasť_tlače</vt:lpstr>
      <vt:lpstr>'SO 02.Rv - Dodávky - Rozv...'!Oblasť_tlače</vt:lpstr>
      <vt:lpstr>'SO 02.S - Západné paláce ...'!Oblasť_tlače</vt:lpstr>
      <vt:lpstr>'SO 02.SK - Štrukturovaná ...'!Oblasť_tlače</vt:lpstr>
      <vt:lpstr>'SO 02.Sv - Svietidlá -mat...'!Oblasť_tlače</vt:lpstr>
      <vt:lpstr>'SO 05a - Úpravy plôch nád...'!Oblasť_tlače</vt:lpstr>
      <vt:lpstr>'SO 11 - Slaboprúdové rozvody'!Oblasť_tlače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Pokryvková</dc:creator>
  <cp:lastModifiedBy>Mária Kuklicová</cp:lastModifiedBy>
  <dcterms:created xsi:type="dcterms:W3CDTF">2022-11-08T09:57:49Z</dcterms:created>
  <dcterms:modified xsi:type="dcterms:W3CDTF">2023-01-27T19:45:05Z</dcterms:modified>
</cp:coreProperties>
</file>