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/>
  <mc:AlternateContent xmlns:mc="http://schemas.openxmlformats.org/markup-compatibility/2006">
    <mc:Choice Requires="x15">
      <x15ac:absPath xmlns:x15ac="http://schemas.microsoft.com/office/spreadsheetml/2010/11/ac" url="/Users/pc_2/Desktop/UN Martin 2019 stavba/Vysvetlenie SuPo_IV/"/>
    </mc:Choice>
  </mc:AlternateContent>
  <xr:revisionPtr revIDLastSave="0" documentId="13_ncr:1_{1B631B38-8BDD-9443-AC21-CACEC0A54BCE}" xr6:coauthVersionLast="36" xr6:coauthVersionMax="36" xr10:uidLastSave="{00000000-0000-0000-0000-000000000000}"/>
  <bookViews>
    <workbookView xWindow="480" yWindow="500" windowWidth="20780" windowHeight="15660" xr2:uid="{00000000-000D-0000-FFFF-FFFF00000000}"/>
  </bookViews>
  <sheets>
    <sheet name="Rekapitulácia stavby" sheetId="1" r:id="rId1"/>
    <sheet name="SO01b1 - SOI01b1  Dostavb..." sheetId="2" r:id="rId2"/>
    <sheet name="SO01b3 - SOI01b3  Dostavb..." sheetId="3" r:id="rId3"/>
    <sheet name="SO01b4 - SOI01b4  Dostavb..." sheetId="4" r:id="rId4"/>
    <sheet name="SO01b5 - SOI01b5  Dostavb..." sheetId="5" r:id="rId5"/>
    <sheet name="SO01b6 - SO01b6  UNM - Do..." sheetId="6" r:id="rId6"/>
    <sheet name="SO02b1 - SO02b1  Komuniká..." sheetId="7" r:id="rId7"/>
    <sheet name="Dodatok č. 5 k VV - zdrav. tech" sheetId="8" r:id="rId8"/>
  </sheets>
  <definedNames>
    <definedName name="_xlnm._FilterDatabase" localSheetId="1" hidden="1">'SO01b1 - SOI01b1  Dostavb...'!$C$119:$L$239</definedName>
    <definedName name="_xlnm._FilterDatabase" localSheetId="2" hidden="1">'SO01b3 - SOI01b3  Dostavb...'!$C$117:$L$145</definedName>
    <definedName name="_xlnm._FilterDatabase" localSheetId="3" hidden="1">'SO01b4 - SOI01b4  Dostavb...'!$C$116:$L$125</definedName>
    <definedName name="_xlnm._FilterDatabase" localSheetId="4" hidden="1">'SO01b5 - SOI01b5  Dostavb...'!$C$117:$L$127</definedName>
    <definedName name="_xlnm._FilterDatabase" localSheetId="5" hidden="1">'SO01b6 - SO01b6  UNM - Do...'!$C$119:$L$308</definedName>
    <definedName name="_xlnm._FilterDatabase" localSheetId="6" hidden="1">'SO02b1 - SO02b1  Komuniká...'!$C$121:$L$223</definedName>
    <definedName name="_xlnm.Print_Titles" localSheetId="0">'Rekapitulácia stavby'!$92:$92</definedName>
    <definedName name="_xlnm.Print_Titles" localSheetId="1">'SO01b1 - SOI01b1  Dostavb...'!$119:$119</definedName>
    <definedName name="_xlnm.Print_Titles" localSheetId="2">'SO01b3 - SOI01b3  Dostavb...'!$117:$117</definedName>
    <definedName name="_xlnm.Print_Titles" localSheetId="3">'SO01b4 - SOI01b4  Dostavb...'!$116:$116</definedName>
    <definedName name="_xlnm.Print_Titles" localSheetId="4">'SO01b5 - SOI01b5  Dostavb...'!$117:$117</definedName>
    <definedName name="_xlnm.Print_Titles" localSheetId="5">'SO01b6 - SO01b6  UNM - Do...'!$119:$119</definedName>
    <definedName name="_xlnm.Print_Titles" localSheetId="6">'SO02b1 - SO02b1  Komuniká...'!$121:$121</definedName>
    <definedName name="_xlnm.Print_Area" localSheetId="0">'Rekapitulácia stavby'!$D$4:$AO$76,'Rekapitulácia stavby'!$C$82:$AQ$101</definedName>
    <definedName name="_xlnm.Print_Area" localSheetId="1">'SO01b1 - SOI01b1  Dostavb...'!$C$4:$K$76,'SO01b1 - SOI01b1  Dostavb...'!$C$82:$K$101,'SO01b1 - SOI01b1  Dostavb...'!$C$107:$L$239</definedName>
    <definedName name="_xlnm.Print_Area" localSheetId="2">'SO01b3 - SOI01b3  Dostavb...'!$C$4:$K$76,'SO01b3 - SOI01b3  Dostavb...'!$C$82:$K$99,'SO01b3 - SOI01b3  Dostavb...'!$C$105:$L$145</definedName>
    <definedName name="_xlnm.Print_Area" localSheetId="3">'SO01b4 - SOI01b4  Dostavb...'!$C$4:$K$76,'SO01b4 - SOI01b4  Dostavb...'!$C$82:$K$98,'SO01b4 - SOI01b4  Dostavb...'!$C$104:$L$125</definedName>
    <definedName name="_xlnm.Print_Area" localSheetId="4">'SO01b5 - SOI01b5  Dostavb...'!$C$4:$K$76,'SO01b5 - SOI01b5  Dostavb...'!$C$82:$K$99,'SO01b5 - SOI01b5  Dostavb...'!$C$105:$L$127</definedName>
    <definedName name="_xlnm.Print_Area" localSheetId="5">'SO01b6 - SO01b6  UNM - Do...'!$C$4:$K$76,'SO01b6 - SO01b6  UNM - Do...'!$C$82:$K$101,'SO01b6 - SO01b6  UNM - Do...'!$C$107:$L$308</definedName>
    <definedName name="_xlnm.Print_Area" localSheetId="6">'SO02b1 - SO02b1  Komuniká...'!$C$4:$K$76,'SO02b1 - SO02b1  Komuniká...'!$C$82:$K$103,'SO02b1 - SO02b1  Komuniká...'!$C$109:$L$223</definedName>
  </definedNames>
  <calcPr calcId="181029"/>
</workbook>
</file>

<file path=xl/calcChain.xml><?xml version="1.0" encoding="utf-8"?>
<calcChain xmlns="http://schemas.openxmlformats.org/spreadsheetml/2006/main">
  <c r="AG101" i="1" l="1"/>
  <c r="AN101" i="1" s="1"/>
  <c r="K39" i="7"/>
  <c r="K38" i="7"/>
  <c r="BA100" i="1"/>
  <c r="K37" i="7"/>
  <c r="AZ100" i="1" s="1"/>
  <c r="BI223" i="7"/>
  <c r="BH223" i="7"/>
  <c r="BG223" i="7"/>
  <c r="BE223" i="7"/>
  <c r="R223" i="7"/>
  <c r="R222" i="7" s="1"/>
  <c r="J102" i="7" s="1"/>
  <c r="Q223" i="7"/>
  <c r="Q222" i="7" s="1"/>
  <c r="I102" i="7" s="1"/>
  <c r="X223" i="7"/>
  <c r="X222" i="7" s="1"/>
  <c r="V223" i="7"/>
  <c r="V222" i="7" s="1"/>
  <c r="T223" i="7"/>
  <c r="T222" i="7" s="1"/>
  <c r="P223" i="7"/>
  <c r="BK223" i="7" s="1"/>
  <c r="BK222" i="7" s="1"/>
  <c r="K222" i="7" s="1"/>
  <c r="K102" i="7" s="1"/>
  <c r="BI219" i="7"/>
  <c r="BH219" i="7"/>
  <c r="BG219" i="7"/>
  <c r="BE219" i="7"/>
  <c r="R219" i="7"/>
  <c r="Q219" i="7"/>
  <c r="X219" i="7"/>
  <c r="V219" i="7"/>
  <c r="T219" i="7"/>
  <c r="P219" i="7"/>
  <c r="BK219" i="7"/>
  <c r="K219" i="7"/>
  <c r="BF219" i="7" s="1"/>
  <c r="BI216" i="7"/>
  <c r="BH216" i="7"/>
  <c r="BG216" i="7"/>
  <c r="BE216" i="7"/>
  <c r="R216" i="7"/>
  <c r="Q216" i="7"/>
  <c r="X216" i="7"/>
  <c r="V216" i="7"/>
  <c r="T216" i="7"/>
  <c r="P216" i="7"/>
  <c r="BK216" i="7" s="1"/>
  <c r="BI215" i="7"/>
  <c r="BH215" i="7"/>
  <c r="BG215" i="7"/>
  <c r="BE215" i="7"/>
  <c r="R215" i="7"/>
  <c r="Q215" i="7"/>
  <c r="X215" i="7"/>
  <c r="V215" i="7"/>
  <c r="T215" i="7"/>
  <c r="P215" i="7"/>
  <c r="BK215" i="7" s="1"/>
  <c r="BI214" i="7"/>
  <c r="BH214" i="7"/>
  <c r="BG214" i="7"/>
  <c r="BE214" i="7"/>
  <c r="R214" i="7"/>
  <c r="Q214" i="7"/>
  <c r="X214" i="7"/>
  <c r="V214" i="7"/>
  <c r="T214" i="7"/>
  <c r="P214" i="7"/>
  <c r="BK214" i="7" s="1"/>
  <c r="BI211" i="7"/>
  <c r="BH211" i="7"/>
  <c r="BG211" i="7"/>
  <c r="BE211" i="7"/>
  <c r="R211" i="7"/>
  <c r="Q211" i="7"/>
  <c r="X211" i="7"/>
  <c r="V211" i="7"/>
  <c r="T211" i="7"/>
  <c r="P211" i="7"/>
  <c r="BK211" i="7" s="1"/>
  <c r="BI208" i="7"/>
  <c r="BH208" i="7"/>
  <c r="BG208" i="7"/>
  <c r="BE208" i="7"/>
  <c r="R208" i="7"/>
  <c r="Q208" i="7"/>
  <c r="X208" i="7"/>
  <c r="V208" i="7"/>
  <c r="T208" i="7"/>
  <c r="P208" i="7"/>
  <c r="BK208" i="7" s="1"/>
  <c r="BI205" i="7"/>
  <c r="BH205" i="7"/>
  <c r="BG205" i="7"/>
  <c r="BE205" i="7"/>
  <c r="R205" i="7"/>
  <c r="Q205" i="7"/>
  <c r="X205" i="7"/>
  <c r="V205" i="7"/>
  <c r="T205" i="7"/>
  <c r="P205" i="7"/>
  <c r="BK205" i="7" s="1"/>
  <c r="BI204" i="7"/>
  <c r="BH204" i="7"/>
  <c r="BG204" i="7"/>
  <c r="BE204" i="7"/>
  <c r="R204" i="7"/>
  <c r="Q204" i="7"/>
  <c r="X204" i="7"/>
  <c r="V204" i="7"/>
  <c r="T204" i="7"/>
  <c r="P204" i="7"/>
  <c r="BK204" i="7" s="1"/>
  <c r="BI203" i="7"/>
  <c r="BH203" i="7"/>
  <c r="BG203" i="7"/>
  <c r="BE203" i="7"/>
  <c r="R203" i="7"/>
  <c r="Q203" i="7"/>
  <c r="X203" i="7"/>
  <c r="V203" i="7"/>
  <c r="T203" i="7"/>
  <c r="P203" i="7"/>
  <c r="BK203" i="7" s="1"/>
  <c r="BI202" i="7"/>
  <c r="BH202" i="7"/>
  <c r="BG202" i="7"/>
  <c r="BE202" i="7"/>
  <c r="R202" i="7"/>
  <c r="Q202" i="7"/>
  <c r="X202" i="7"/>
  <c r="V202" i="7"/>
  <c r="T202" i="7"/>
  <c r="P202" i="7"/>
  <c r="BK202" i="7" s="1"/>
  <c r="BI199" i="7"/>
  <c r="BH199" i="7"/>
  <c r="BG199" i="7"/>
  <c r="BE199" i="7"/>
  <c r="R199" i="7"/>
  <c r="Q199" i="7"/>
  <c r="Q195" i="7" s="1"/>
  <c r="I101" i="7" s="1"/>
  <c r="X199" i="7"/>
  <c r="V199" i="7"/>
  <c r="T199" i="7"/>
  <c r="P199" i="7"/>
  <c r="BK199" i="7" s="1"/>
  <c r="BI196" i="7"/>
  <c r="BH196" i="7"/>
  <c r="BG196" i="7"/>
  <c r="BE196" i="7"/>
  <c r="R196" i="7"/>
  <c r="R195" i="7"/>
  <c r="J101" i="7" s="1"/>
  <c r="Q196" i="7"/>
  <c r="X196" i="7"/>
  <c r="X195" i="7"/>
  <c r="V196" i="7"/>
  <c r="V195" i="7"/>
  <c r="T196" i="7"/>
  <c r="T195" i="7"/>
  <c r="P196" i="7"/>
  <c r="K196" i="7" s="1"/>
  <c r="BF196" i="7" s="1"/>
  <c r="BK196" i="7"/>
  <c r="BI191" i="7"/>
  <c r="BH191" i="7"/>
  <c r="BG191" i="7"/>
  <c r="BE191" i="7"/>
  <c r="R191" i="7"/>
  <c r="Q191" i="7"/>
  <c r="X191" i="7"/>
  <c r="V191" i="7"/>
  <c r="T191" i="7"/>
  <c r="P191" i="7"/>
  <c r="BK191" i="7" s="1"/>
  <c r="BI188" i="7"/>
  <c r="BH188" i="7"/>
  <c r="BG188" i="7"/>
  <c r="BE188" i="7"/>
  <c r="R188" i="7"/>
  <c r="Q188" i="7"/>
  <c r="X188" i="7"/>
  <c r="V188" i="7"/>
  <c r="T188" i="7"/>
  <c r="P188" i="7"/>
  <c r="BK188" i="7" s="1"/>
  <c r="BI185" i="7"/>
  <c r="BH185" i="7"/>
  <c r="BG185" i="7"/>
  <c r="BE185" i="7"/>
  <c r="R185" i="7"/>
  <c r="Q185" i="7"/>
  <c r="Q181" i="7" s="1"/>
  <c r="I100" i="7" s="1"/>
  <c r="X185" i="7"/>
  <c r="V185" i="7"/>
  <c r="T185" i="7"/>
  <c r="P185" i="7"/>
  <c r="BK185" i="7" s="1"/>
  <c r="BI182" i="7"/>
  <c r="BH182" i="7"/>
  <c r="BG182" i="7"/>
  <c r="BE182" i="7"/>
  <c r="R182" i="7"/>
  <c r="R181" i="7"/>
  <c r="J100" i="7" s="1"/>
  <c r="Q182" i="7"/>
  <c r="X182" i="7"/>
  <c r="X181" i="7"/>
  <c r="V182" i="7"/>
  <c r="V181" i="7"/>
  <c r="T182" i="7"/>
  <c r="T181" i="7"/>
  <c r="P182" i="7"/>
  <c r="K182" i="7" s="1"/>
  <c r="BF182" i="7" s="1"/>
  <c r="BK182" i="7"/>
  <c r="BI178" i="7"/>
  <c r="BH178" i="7"/>
  <c r="BG178" i="7"/>
  <c r="BE178" i="7"/>
  <c r="R178" i="7"/>
  <c r="R177" i="7" s="1"/>
  <c r="J99" i="7" s="1"/>
  <c r="Q178" i="7"/>
  <c r="Q177" i="7" s="1"/>
  <c r="I99" i="7" s="1"/>
  <c r="X178" i="7"/>
  <c r="X177" i="7" s="1"/>
  <c r="V178" i="7"/>
  <c r="V177" i="7" s="1"/>
  <c r="T178" i="7"/>
  <c r="T177" i="7" s="1"/>
  <c r="P178" i="7"/>
  <c r="BK178" i="7" s="1"/>
  <c r="BK177" i="7" s="1"/>
  <c r="K177" i="7" s="1"/>
  <c r="K99" i="7" s="1"/>
  <c r="BI176" i="7"/>
  <c r="BH176" i="7"/>
  <c r="BG176" i="7"/>
  <c r="BE176" i="7"/>
  <c r="R176" i="7"/>
  <c r="Q176" i="7"/>
  <c r="X176" i="7"/>
  <c r="V176" i="7"/>
  <c r="T176" i="7"/>
  <c r="P176" i="7"/>
  <c r="BK176" i="7" s="1"/>
  <c r="BI175" i="7"/>
  <c r="BH175" i="7"/>
  <c r="BG175" i="7"/>
  <c r="BE175" i="7"/>
  <c r="R175" i="7"/>
  <c r="Q175" i="7"/>
  <c r="X175" i="7"/>
  <c r="V175" i="7"/>
  <c r="T175" i="7"/>
  <c r="P175" i="7"/>
  <c r="BK175" i="7" s="1"/>
  <c r="BI172" i="7"/>
  <c r="BH172" i="7"/>
  <c r="BG172" i="7"/>
  <c r="BE172" i="7"/>
  <c r="R172" i="7"/>
  <c r="Q172" i="7"/>
  <c r="X172" i="7"/>
  <c r="V172" i="7"/>
  <c r="T172" i="7"/>
  <c r="P172" i="7"/>
  <c r="BK172" i="7" s="1"/>
  <c r="BI169" i="7"/>
  <c r="BH169" i="7"/>
  <c r="BG169" i="7"/>
  <c r="BE169" i="7"/>
  <c r="R169" i="7"/>
  <c r="Q169" i="7"/>
  <c r="X169" i="7"/>
  <c r="V169" i="7"/>
  <c r="T169" i="7"/>
  <c r="P169" i="7"/>
  <c r="BK169" i="7" s="1"/>
  <c r="BI166" i="7"/>
  <c r="BH166" i="7"/>
  <c r="BG166" i="7"/>
  <c r="BE166" i="7"/>
  <c r="R166" i="7"/>
  <c r="Q166" i="7"/>
  <c r="X166" i="7"/>
  <c r="V166" i="7"/>
  <c r="T166" i="7"/>
  <c r="P166" i="7"/>
  <c r="BK166" i="7" s="1"/>
  <c r="BI163" i="7"/>
  <c r="BH163" i="7"/>
  <c r="BG163" i="7"/>
  <c r="BE163" i="7"/>
  <c r="R163" i="7"/>
  <c r="Q163" i="7"/>
  <c r="X163" i="7"/>
  <c r="V163" i="7"/>
  <c r="T163" i="7"/>
  <c r="P163" i="7"/>
  <c r="BK163" i="7" s="1"/>
  <c r="BI160" i="7"/>
  <c r="BH160" i="7"/>
  <c r="BG160" i="7"/>
  <c r="BE160" i="7"/>
  <c r="R160" i="7"/>
  <c r="Q160" i="7"/>
  <c r="X160" i="7"/>
  <c r="V160" i="7"/>
  <c r="T160" i="7"/>
  <c r="P160" i="7"/>
  <c r="BK160" i="7" s="1"/>
  <c r="BI156" i="7"/>
  <c r="BH156" i="7"/>
  <c r="BG156" i="7"/>
  <c r="BE156" i="7"/>
  <c r="R156" i="7"/>
  <c r="Q156" i="7"/>
  <c r="X156" i="7"/>
  <c r="V156" i="7"/>
  <c r="T156" i="7"/>
  <c r="P156" i="7"/>
  <c r="BK156" i="7" s="1"/>
  <c r="BI153" i="7"/>
  <c r="BH153" i="7"/>
  <c r="BG153" i="7"/>
  <c r="BE153" i="7"/>
  <c r="R153" i="7"/>
  <c r="Q153" i="7"/>
  <c r="X153" i="7"/>
  <c r="V153" i="7"/>
  <c r="T153" i="7"/>
  <c r="P153" i="7"/>
  <c r="BK153" i="7" s="1"/>
  <c r="BI150" i="7"/>
  <c r="BH150" i="7"/>
  <c r="BG150" i="7"/>
  <c r="BE150" i="7"/>
  <c r="R150" i="7"/>
  <c r="Q150" i="7"/>
  <c r="X150" i="7"/>
  <c r="V150" i="7"/>
  <c r="T150" i="7"/>
  <c r="P150" i="7"/>
  <c r="BK150" i="7" s="1"/>
  <c r="BI147" i="7"/>
  <c r="BH147" i="7"/>
  <c r="BG147" i="7"/>
  <c r="BE147" i="7"/>
  <c r="R147" i="7"/>
  <c r="Q147" i="7"/>
  <c r="X147" i="7"/>
  <c r="V147" i="7"/>
  <c r="T147" i="7"/>
  <c r="P147" i="7"/>
  <c r="BK147" i="7" s="1"/>
  <c r="BI144" i="7"/>
  <c r="BH144" i="7"/>
  <c r="BG144" i="7"/>
  <c r="BE144" i="7"/>
  <c r="R144" i="7"/>
  <c r="Q144" i="7"/>
  <c r="X144" i="7"/>
  <c r="V144" i="7"/>
  <c r="T144" i="7"/>
  <c r="P144" i="7"/>
  <c r="BK144" i="7" s="1"/>
  <c r="BI143" i="7"/>
  <c r="BH143" i="7"/>
  <c r="BG143" i="7"/>
  <c r="BE143" i="7"/>
  <c r="R143" i="7"/>
  <c r="Q143" i="7"/>
  <c r="X143" i="7"/>
  <c r="V143" i="7"/>
  <c r="T143" i="7"/>
  <c r="P143" i="7"/>
  <c r="BK143" i="7" s="1"/>
  <c r="BI140" i="7"/>
  <c r="BH140" i="7"/>
  <c r="BG140" i="7"/>
  <c r="BE140" i="7"/>
  <c r="R140" i="7"/>
  <c r="Q140" i="7"/>
  <c r="X140" i="7"/>
  <c r="V140" i="7"/>
  <c r="T140" i="7"/>
  <c r="P140" i="7"/>
  <c r="BK140" i="7" s="1"/>
  <c r="BI137" i="7"/>
  <c r="BH137" i="7"/>
  <c r="BG137" i="7"/>
  <c r="BE137" i="7"/>
  <c r="R137" i="7"/>
  <c r="Q137" i="7"/>
  <c r="X137" i="7"/>
  <c r="V137" i="7"/>
  <c r="T137" i="7"/>
  <c r="P137" i="7"/>
  <c r="BK137" i="7" s="1"/>
  <c r="BI134" i="7"/>
  <c r="BH134" i="7"/>
  <c r="BG134" i="7"/>
  <c r="BE134" i="7"/>
  <c r="R134" i="7"/>
  <c r="Q134" i="7"/>
  <c r="X134" i="7"/>
  <c r="V134" i="7"/>
  <c r="T134" i="7"/>
  <c r="P134" i="7"/>
  <c r="BK134" i="7" s="1"/>
  <c r="K134" i="7"/>
  <c r="BF134" i="7" s="1"/>
  <c r="BI131" i="7"/>
  <c r="BH131" i="7"/>
  <c r="BG131" i="7"/>
  <c r="BE131" i="7"/>
  <c r="R131" i="7"/>
  <c r="Q131" i="7"/>
  <c r="X131" i="7"/>
  <c r="V131" i="7"/>
  <c r="T131" i="7"/>
  <c r="P131" i="7"/>
  <c r="BK131" i="7" s="1"/>
  <c r="K131" i="7"/>
  <c r="BF131" i="7" s="1"/>
  <c r="BI128" i="7"/>
  <c r="BH128" i="7"/>
  <c r="BG128" i="7"/>
  <c r="F37" i="7" s="1"/>
  <c r="BD100" i="1" s="1"/>
  <c r="BE128" i="7"/>
  <c r="R128" i="7"/>
  <c r="Q128" i="7"/>
  <c r="X128" i="7"/>
  <c r="V128" i="7"/>
  <c r="T128" i="7"/>
  <c r="P128" i="7"/>
  <c r="BK128" i="7" s="1"/>
  <c r="K128" i="7"/>
  <c r="BF128" i="7" s="1"/>
  <c r="BI125" i="7"/>
  <c r="F39" i="7" s="1"/>
  <c r="BF100" i="1" s="1"/>
  <c r="BH125" i="7"/>
  <c r="F38" i="7" s="1"/>
  <c r="BE100" i="1" s="1"/>
  <c r="BG125" i="7"/>
  <c r="BE125" i="7"/>
  <c r="R125" i="7"/>
  <c r="R124" i="7" s="1"/>
  <c r="Q125" i="7"/>
  <c r="X125" i="7"/>
  <c r="X124" i="7"/>
  <c r="X123" i="7" s="1"/>
  <c r="X122" i="7" s="1"/>
  <c r="V125" i="7"/>
  <c r="V124" i="7"/>
  <c r="V123" i="7" s="1"/>
  <c r="V122" i="7" s="1"/>
  <c r="T125" i="7"/>
  <c r="T124" i="7"/>
  <c r="T123" i="7" s="1"/>
  <c r="T122" i="7" s="1"/>
  <c r="AW100" i="1" s="1"/>
  <c r="P125" i="7"/>
  <c r="BK125" i="7" s="1"/>
  <c r="J119" i="7"/>
  <c r="J118" i="7"/>
  <c r="F118" i="7"/>
  <c r="F116" i="7"/>
  <c r="E114" i="7"/>
  <c r="J92" i="7"/>
  <c r="J91" i="7"/>
  <c r="F91" i="7"/>
  <c r="F89" i="7"/>
  <c r="E87" i="7"/>
  <c r="J18" i="7"/>
  <c r="E18" i="7"/>
  <c r="F119" i="7" s="1"/>
  <c r="F92" i="7"/>
  <c r="J17" i="7"/>
  <c r="J12" i="7"/>
  <c r="J116" i="7" s="1"/>
  <c r="E7" i="7"/>
  <c r="E112" i="7"/>
  <c r="E85" i="7"/>
  <c r="K39" i="6"/>
  <c r="K38" i="6"/>
  <c r="BA99" i="1"/>
  <c r="K37" i="6"/>
  <c r="AZ99" i="1"/>
  <c r="BI308" i="6"/>
  <c r="BH308" i="6"/>
  <c r="BG308" i="6"/>
  <c r="BE308" i="6"/>
  <c r="R308" i="6"/>
  <c r="R307" i="6" s="1"/>
  <c r="J100" i="6" s="1"/>
  <c r="Q308" i="6"/>
  <c r="Q307" i="6" s="1"/>
  <c r="I100" i="6" s="1"/>
  <c r="X308" i="6"/>
  <c r="X307" i="6" s="1"/>
  <c r="V308" i="6"/>
  <c r="V307" i="6" s="1"/>
  <c r="T308" i="6"/>
  <c r="T307" i="6" s="1"/>
  <c r="P308" i="6"/>
  <c r="BK308" i="6" s="1"/>
  <c r="BK307" i="6" s="1"/>
  <c r="K307" i="6" s="1"/>
  <c r="K100" i="6" s="1"/>
  <c r="BI306" i="6"/>
  <c r="BH306" i="6"/>
  <c r="BG306" i="6"/>
  <c r="BE306" i="6"/>
  <c r="R306" i="6"/>
  <c r="Q306" i="6"/>
  <c r="X306" i="6"/>
  <c r="V306" i="6"/>
  <c r="T306" i="6"/>
  <c r="P306" i="6"/>
  <c r="BK306" i="6" s="1"/>
  <c r="BI303" i="6"/>
  <c r="BH303" i="6"/>
  <c r="BG303" i="6"/>
  <c r="BE303" i="6"/>
  <c r="R303" i="6"/>
  <c r="Q303" i="6"/>
  <c r="X303" i="6"/>
  <c r="V303" i="6"/>
  <c r="T303" i="6"/>
  <c r="P303" i="6"/>
  <c r="BK303" i="6" s="1"/>
  <c r="BI302" i="6"/>
  <c r="BH302" i="6"/>
  <c r="BG302" i="6"/>
  <c r="BE302" i="6"/>
  <c r="R302" i="6"/>
  <c r="Q302" i="6"/>
  <c r="X302" i="6"/>
  <c r="V302" i="6"/>
  <c r="T302" i="6"/>
  <c r="P302" i="6"/>
  <c r="BK302" i="6" s="1"/>
  <c r="BI299" i="6"/>
  <c r="BH299" i="6"/>
  <c r="BG299" i="6"/>
  <c r="BE299" i="6"/>
  <c r="R299" i="6"/>
  <c r="Q299" i="6"/>
  <c r="X299" i="6"/>
  <c r="V299" i="6"/>
  <c r="T299" i="6"/>
  <c r="P299" i="6"/>
  <c r="BK299" i="6" s="1"/>
  <c r="BI298" i="6"/>
  <c r="BH298" i="6"/>
  <c r="BG298" i="6"/>
  <c r="BE298" i="6"/>
  <c r="R298" i="6"/>
  <c r="Q298" i="6"/>
  <c r="X298" i="6"/>
  <c r="V298" i="6"/>
  <c r="T298" i="6"/>
  <c r="P298" i="6"/>
  <c r="BK298" i="6" s="1"/>
  <c r="BI297" i="6"/>
  <c r="BH297" i="6"/>
  <c r="BG297" i="6"/>
  <c r="BE297" i="6"/>
  <c r="R297" i="6"/>
  <c r="Q297" i="6"/>
  <c r="X297" i="6"/>
  <c r="V297" i="6"/>
  <c r="T297" i="6"/>
  <c r="P297" i="6"/>
  <c r="BK297" i="6" s="1"/>
  <c r="BI268" i="6"/>
  <c r="BH268" i="6"/>
  <c r="BG268" i="6"/>
  <c r="BE268" i="6"/>
  <c r="R268" i="6"/>
  <c r="Q268" i="6"/>
  <c r="X268" i="6"/>
  <c r="V268" i="6"/>
  <c r="T268" i="6"/>
  <c r="P268" i="6"/>
  <c r="BK268" i="6" s="1"/>
  <c r="BI264" i="6"/>
  <c r="BH264" i="6"/>
  <c r="BG264" i="6"/>
  <c r="BE264" i="6"/>
  <c r="R264" i="6"/>
  <c r="Q264" i="6"/>
  <c r="Q259" i="6" s="1"/>
  <c r="I99" i="6" s="1"/>
  <c r="X264" i="6"/>
  <c r="V264" i="6"/>
  <c r="T264" i="6"/>
  <c r="P264" i="6"/>
  <c r="BK264" i="6" s="1"/>
  <c r="BI260" i="6"/>
  <c r="BH260" i="6"/>
  <c r="BG260" i="6"/>
  <c r="BE260" i="6"/>
  <c r="R260" i="6"/>
  <c r="R259" i="6"/>
  <c r="J99" i="6" s="1"/>
  <c r="Q260" i="6"/>
  <c r="X260" i="6"/>
  <c r="X259" i="6"/>
  <c r="V260" i="6"/>
  <c r="V259" i="6"/>
  <c r="T260" i="6"/>
  <c r="T259" i="6"/>
  <c r="P260" i="6"/>
  <c r="K260" i="6" s="1"/>
  <c r="BF260" i="6" s="1"/>
  <c r="BK260" i="6"/>
  <c r="BI230" i="6"/>
  <c r="BH230" i="6"/>
  <c r="BG230" i="6"/>
  <c r="BE230" i="6"/>
  <c r="R230" i="6"/>
  <c r="Q230" i="6"/>
  <c r="X230" i="6"/>
  <c r="V230" i="6"/>
  <c r="T230" i="6"/>
  <c r="P230" i="6"/>
  <c r="BK230" i="6"/>
  <c r="K230" i="6"/>
  <c r="BF230" i="6"/>
  <c r="BI200" i="6"/>
  <c r="BH200" i="6"/>
  <c r="BG200" i="6"/>
  <c r="BE200" i="6"/>
  <c r="R200" i="6"/>
  <c r="Q200" i="6"/>
  <c r="X200" i="6"/>
  <c r="V200" i="6"/>
  <c r="T200" i="6"/>
  <c r="P200" i="6"/>
  <c r="BK200" i="6" s="1"/>
  <c r="BI172" i="6"/>
  <c r="BH172" i="6"/>
  <c r="BG172" i="6"/>
  <c r="BE172" i="6"/>
  <c r="R172" i="6"/>
  <c r="Q172" i="6"/>
  <c r="X172" i="6"/>
  <c r="V172" i="6"/>
  <c r="T172" i="6"/>
  <c r="P172" i="6"/>
  <c r="BK172" i="6"/>
  <c r="K172" i="6"/>
  <c r="BF172" i="6"/>
  <c r="BI165" i="6"/>
  <c r="BH165" i="6"/>
  <c r="BG165" i="6"/>
  <c r="BE165" i="6"/>
  <c r="R165" i="6"/>
  <c r="Q165" i="6"/>
  <c r="X165" i="6"/>
  <c r="V165" i="6"/>
  <c r="T165" i="6"/>
  <c r="P165" i="6"/>
  <c r="BK165" i="6" s="1"/>
  <c r="BI160" i="6"/>
  <c r="BH160" i="6"/>
  <c r="BG160" i="6"/>
  <c r="BE160" i="6"/>
  <c r="R160" i="6"/>
  <c r="Q160" i="6"/>
  <c r="X160" i="6"/>
  <c r="V160" i="6"/>
  <c r="T160" i="6"/>
  <c r="P160" i="6"/>
  <c r="BK160" i="6"/>
  <c r="K160" i="6"/>
  <c r="BF160" i="6"/>
  <c r="BI153" i="6"/>
  <c r="BH153" i="6"/>
  <c r="BG153" i="6"/>
  <c r="BE153" i="6"/>
  <c r="R153" i="6"/>
  <c r="Q153" i="6"/>
  <c r="X153" i="6"/>
  <c r="V153" i="6"/>
  <c r="T153" i="6"/>
  <c r="P153" i="6"/>
  <c r="BK153" i="6" s="1"/>
  <c r="BI152" i="6"/>
  <c r="BH152" i="6"/>
  <c r="BG152" i="6"/>
  <c r="BE152" i="6"/>
  <c r="R152" i="6"/>
  <c r="Q152" i="6"/>
  <c r="X152" i="6"/>
  <c r="V152" i="6"/>
  <c r="T152" i="6"/>
  <c r="P152" i="6"/>
  <c r="BK152" i="6"/>
  <c r="K152" i="6"/>
  <c r="BF152" i="6"/>
  <c r="BI145" i="6"/>
  <c r="BH145" i="6"/>
  <c r="BG145" i="6"/>
  <c r="BE145" i="6"/>
  <c r="R145" i="6"/>
  <c r="Q145" i="6"/>
  <c r="X145" i="6"/>
  <c r="V145" i="6"/>
  <c r="T145" i="6"/>
  <c r="P145" i="6"/>
  <c r="BK145" i="6" s="1"/>
  <c r="BI143" i="6"/>
  <c r="BH143" i="6"/>
  <c r="BG143" i="6"/>
  <c r="BE143" i="6"/>
  <c r="R143" i="6"/>
  <c r="Q143" i="6"/>
  <c r="X143" i="6"/>
  <c r="V143" i="6"/>
  <c r="T143" i="6"/>
  <c r="P143" i="6"/>
  <c r="BK143" i="6"/>
  <c r="K143" i="6"/>
  <c r="BF143" i="6"/>
  <c r="BI123" i="6"/>
  <c r="F39" i="6"/>
  <c r="BF99" i="1" s="1"/>
  <c r="BH123" i="6"/>
  <c r="BG123" i="6"/>
  <c r="F37" i="6" s="1"/>
  <c r="BD99" i="1" s="1"/>
  <c r="BE123" i="6"/>
  <c r="K35" i="6" s="1"/>
  <c r="AX99" i="1" s="1"/>
  <c r="R123" i="6"/>
  <c r="R122" i="6"/>
  <c r="J98" i="6" s="1"/>
  <c r="Q123" i="6"/>
  <c r="X123" i="6"/>
  <c r="X122" i="6" s="1"/>
  <c r="X121" i="6" s="1"/>
  <c r="X120" i="6" s="1"/>
  <c r="V123" i="6"/>
  <c r="V122" i="6" s="1"/>
  <c r="V121" i="6" s="1"/>
  <c r="V120" i="6" s="1"/>
  <c r="T123" i="6"/>
  <c r="T122" i="6" s="1"/>
  <c r="T121" i="6" s="1"/>
  <c r="T120" i="6" s="1"/>
  <c r="AW99" i="1" s="1"/>
  <c r="P123" i="6"/>
  <c r="BK123" i="6" s="1"/>
  <c r="J117" i="6"/>
  <c r="J116" i="6"/>
  <c r="F116" i="6"/>
  <c r="F114" i="6"/>
  <c r="E112" i="6"/>
  <c r="J92" i="6"/>
  <c r="J91" i="6"/>
  <c r="F91" i="6"/>
  <c r="F89" i="6"/>
  <c r="E87" i="6"/>
  <c r="J18" i="6"/>
  <c r="E18" i="6"/>
  <c r="F117" i="6"/>
  <c r="F92" i="6"/>
  <c r="J17" i="6"/>
  <c r="J12" i="6"/>
  <c r="J114" i="6" s="1"/>
  <c r="J89" i="6"/>
  <c r="E7" i="6"/>
  <c r="E110" i="6" s="1"/>
  <c r="E85" i="6"/>
  <c r="K39" i="5"/>
  <c r="K38" i="5"/>
  <c r="BA98" i="1" s="1"/>
  <c r="K37" i="5"/>
  <c r="AZ98" i="1" s="1"/>
  <c r="BI121" i="5"/>
  <c r="F39" i="5" s="1"/>
  <c r="BF98" i="1" s="1"/>
  <c r="BH121" i="5"/>
  <c r="F38" i="5"/>
  <c r="BE98" i="1" s="1"/>
  <c r="BG121" i="5"/>
  <c r="F37" i="5" s="1"/>
  <c r="BD98" i="1" s="1"/>
  <c r="BE121" i="5"/>
  <c r="K35" i="5" s="1"/>
  <c r="AX98" i="1" s="1"/>
  <c r="F35" i="5"/>
  <c r="BB98" i="1" s="1"/>
  <c r="R121" i="5"/>
  <c r="R120" i="5" s="1"/>
  <c r="Q121" i="5"/>
  <c r="Q120" i="5" s="1"/>
  <c r="X121" i="5"/>
  <c r="X120" i="5" s="1"/>
  <c r="X119" i="5" s="1"/>
  <c r="X118" i="5" s="1"/>
  <c r="V121" i="5"/>
  <c r="V120" i="5" s="1"/>
  <c r="V119" i="5" s="1"/>
  <c r="V118" i="5" s="1"/>
  <c r="T121" i="5"/>
  <c r="T120" i="5" s="1"/>
  <c r="T119" i="5" s="1"/>
  <c r="T118" i="5" s="1"/>
  <c r="AW98" i="1" s="1"/>
  <c r="P121" i="5"/>
  <c r="BK121" i="5"/>
  <c r="BK120" i="5" s="1"/>
  <c r="K121" i="5"/>
  <c r="BF121" i="5" s="1"/>
  <c r="J115" i="5"/>
  <c r="J114" i="5"/>
  <c r="F114" i="5"/>
  <c r="F112" i="5"/>
  <c r="E110" i="5"/>
  <c r="J92" i="5"/>
  <c r="J91" i="5"/>
  <c r="F91" i="5"/>
  <c r="F89" i="5"/>
  <c r="E87" i="5"/>
  <c r="J18" i="5"/>
  <c r="E18" i="5"/>
  <c r="F115" i="5" s="1"/>
  <c r="J17" i="5"/>
  <c r="J12" i="5"/>
  <c r="J112" i="5" s="1"/>
  <c r="J89" i="5"/>
  <c r="E7" i="5"/>
  <c r="E108" i="5"/>
  <c r="E85" i="5"/>
  <c r="K39" i="4"/>
  <c r="K38" i="4"/>
  <c r="BA97" i="1"/>
  <c r="K37" i="4"/>
  <c r="AZ97" i="1"/>
  <c r="BI119" i="4"/>
  <c r="F39" i="4"/>
  <c r="BF97" i="1" s="1"/>
  <c r="BH119" i="4"/>
  <c r="F38" i="4" s="1"/>
  <c r="BE97" i="1" s="1"/>
  <c r="BG119" i="4"/>
  <c r="F37" i="4" s="1"/>
  <c r="BD97" i="1" s="1"/>
  <c r="BE119" i="4"/>
  <c r="K35" i="4" s="1"/>
  <c r="AX97" i="1" s="1"/>
  <c r="R119" i="4"/>
  <c r="R118" i="4"/>
  <c r="R117" i="4" s="1"/>
  <c r="J96" i="4" s="1"/>
  <c r="K31" i="4" s="1"/>
  <c r="AT97" i="1" s="1"/>
  <c r="Q119" i="4"/>
  <c r="Q118" i="4"/>
  <c r="Q117" i="4" s="1"/>
  <c r="I96" i="4" s="1"/>
  <c r="K30" i="4" s="1"/>
  <c r="AS97" i="1" s="1"/>
  <c r="X119" i="4"/>
  <c r="X118" i="4"/>
  <c r="X117" i="4" s="1"/>
  <c r="V119" i="4"/>
  <c r="V118" i="4" s="1"/>
  <c r="V117" i="4" s="1"/>
  <c r="T119" i="4"/>
  <c r="T118" i="4" s="1"/>
  <c r="T117" i="4" s="1"/>
  <c r="AW97" i="1" s="1"/>
  <c r="P119" i="4"/>
  <c r="BK119" i="4" s="1"/>
  <c r="BK118" i="4" s="1"/>
  <c r="K119" i="4"/>
  <c r="BF119" i="4" s="1"/>
  <c r="J114" i="4"/>
  <c r="J113" i="4"/>
  <c r="F113" i="4"/>
  <c r="F111" i="4"/>
  <c r="E109" i="4"/>
  <c r="J92" i="4"/>
  <c r="J91" i="4"/>
  <c r="F91" i="4"/>
  <c r="F89" i="4"/>
  <c r="E87" i="4"/>
  <c r="J18" i="4"/>
  <c r="E18" i="4"/>
  <c r="F92" i="4" s="1"/>
  <c r="F114" i="4"/>
  <c r="J17" i="4"/>
  <c r="J12" i="4"/>
  <c r="J89" i="4" s="1"/>
  <c r="J111" i="4"/>
  <c r="E7" i="4"/>
  <c r="E107" i="4" s="1"/>
  <c r="K39" i="3"/>
  <c r="K38" i="3"/>
  <c r="BA96" i="1" s="1"/>
  <c r="K37" i="3"/>
  <c r="AZ96" i="1" s="1"/>
  <c r="BI136" i="3"/>
  <c r="BH136" i="3"/>
  <c r="BG136" i="3"/>
  <c r="BE136" i="3"/>
  <c r="K35" i="3" s="1"/>
  <c r="AX96" i="1" s="1"/>
  <c r="R136" i="3"/>
  <c r="Q136" i="3"/>
  <c r="X136" i="3"/>
  <c r="V136" i="3"/>
  <c r="T136" i="3"/>
  <c r="P136" i="3"/>
  <c r="BK136" i="3" s="1"/>
  <c r="K136" i="3"/>
  <c r="BF136" i="3" s="1"/>
  <c r="BI126" i="3"/>
  <c r="BH126" i="3"/>
  <c r="BG126" i="3"/>
  <c r="BE126" i="3"/>
  <c r="R126" i="3"/>
  <c r="Q126" i="3"/>
  <c r="X126" i="3"/>
  <c r="V126" i="3"/>
  <c r="T126" i="3"/>
  <c r="P126" i="3"/>
  <c r="BK126" i="3" s="1"/>
  <c r="K126" i="3"/>
  <c r="BF126" i="3" s="1"/>
  <c r="BI121" i="3"/>
  <c r="BH121" i="3"/>
  <c r="F38" i="3" s="1"/>
  <c r="BE96" i="1" s="1"/>
  <c r="BG121" i="3"/>
  <c r="F37" i="3" s="1"/>
  <c r="BD96" i="1" s="1"/>
  <c r="BE121" i="3"/>
  <c r="R121" i="3"/>
  <c r="R120" i="3" s="1"/>
  <c r="Q121" i="3"/>
  <c r="Q120" i="3"/>
  <c r="Q119" i="3" s="1"/>
  <c r="X121" i="3"/>
  <c r="V121" i="3"/>
  <c r="V120" i="3" s="1"/>
  <c r="V119" i="3" s="1"/>
  <c r="V118" i="3" s="1"/>
  <c r="T121" i="3"/>
  <c r="P121" i="3"/>
  <c r="BK121" i="3" s="1"/>
  <c r="BK120" i="3" s="1"/>
  <c r="K121" i="3"/>
  <c r="BF121" i="3" s="1"/>
  <c r="J115" i="3"/>
  <c r="J114" i="3"/>
  <c r="F114" i="3"/>
  <c r="F112" i="3"/>
  <c r="E110" i="3"/>
  <c r="J92" i="3"/>
  <c r="J91" i="3"/>
  <c r="F91" i="3"/>
  <c r="F89" i="3"/>
  <c r="E87" i="3"/>
  <c r="J18" i="3"/>
  <c r="E18" i="3"/>
  <c r="F115" i="3" s="1"/>
  <c r="F92" i="3"/>
  <c r="J17" i="3"/>
  <c r="J12" i="3"/>
  <c r="J112" i="3" s="1"/>
  <c r="E7" i="3"/>
  <c r="E85" i="3" s="1"/>
  <c r="E108" i="3"/>
  <c r="K39" i="2"/>
  <c r="K38" i="2"/>
  <c r="BA95" i="1"/>
  <c r="K37" i="2"/>
  <c r="AZ95" i="1"/>
  <c r="BI239" i="2"/>
  <c r="BH239" i="2"/>
  <c r="BG239" i="2"/>
  <c r="BE239" i="2"/>
  <c r="R239" i="2"/>
  <c r="R238" i="2"/>
  <c r="J100" i="2" s="1"/>
  <c r="Q239" i="2"/>
  <c r="Q238" i="2"/>
  <c r="I100" i="2" s="1"/>
  <c r="X239" i="2"/>
  <c r="X238" i="2"/>
  <c r="V239" i="2"/>
  <c r="V238" i="2"/>
  <c r="T239" i="2"/>
  <c r="T238" i="2"/>
  <c r="P239" i="2"/>
  <c r="BK239" i="2"/>
  <c r="BK238" i="2" s="1"/>
  <c r="K238" i="2" s="1"/>
  <c r="K100" i="2" s="1"/>
  <c r="K239" i="2"/>
  <c r="BF239" i="2"/>
  <c r="BI237" i="2"/>
  <c r="BH237" i="2"/>
  <c r="BG237" i="2"/>
  <c r="BE237" i="2"/>
  <c r="R237" i="2"/>
  <c r="Q237" i="2"/>
  <c r="X237" i="2"/>
  <c r="V237" i="2"/>
  <c r="T237" i="2"/>
  <c r="P237" i="2"/>
  <c r="K237" i="2" s="1"/>
  <c r="BF237" i="2" s="1"/>
  <c r="BK237" i="2"/>
  <c r="BI227" i="2"/>
  <c r="BH227" i="2"/>
  <c r="BG227" i="2"/>
  <c r="BE227" i="2"/>
  <c r="R227" i="2"/>
  <c r="Q227" i="2"/>
  <c r="X227" i="2"/>
  <c r="V227" i="2"/>
  <c r="T227" i="2"/>
  <c r="P227" i="2"/>
  <c r="BK227" i="2" s="1"/>
  <c r="BI216" i="2"/>
  <c r="BH216" i="2"/>
  <c r="BG216" i="2"/>
  <c r="BE216" i="2"/>
  <c r="R216" i="2"/>
  <c r="R215" i="2" s="1"/>
  <c r="J99" i="2" s="1"/>
  <c r="Q216" i="2"/>
  <c r="X216" i="2"/>
  <c r="X215" i="2" s="1"/>
  <c r="V216" i="2"/>
  <c r="T216" i="2"/>
  <c r="T215" i="2" s="1"/>
  <c r="P216" i="2"/>
  <c r="BK216" i="2" s="1"/>
  <c r="K216" i="2"/>
  <c r="BF216" i="2" s="1"/>
  <c r="BI211" i="2"/>
  <c r="BH211" i="2"/>
  <c r="BG211" i="2"/>
  <c r="BE211" i="2"/>
  <c r="R211" i="2"/>
  <c r="Q211" i="2"/>
  <c r="X211" i="2"/>
  <c r="V211" i="2"/>
  <c r="T211" i="2"/>
  <c r="P211" i="2"/>
  <c r="BK211" i="2" s="1"/>
  <c r="BI201" i="2"/>
  <c r="BH201" i="2"/>
  <c r="BG201" i="2"/>
  <c r="BE201" i="2"/>
  <c r="R201" i="2"/>
  <c r="Q201" i="2"/>
  <c r="X201" i="2"/>
  <c r="V201" i="2"/>
  <c r="T201" i="2"/>
  <c r="P201" i="2"/>
  <c r="BK201" i="2"/>
  <c r="K201" i="2"/>
  <c r="BF201" i="2"/>
  <c r="BI198" i="2"/>
  <c r="BH198" i="2"/>
  <c r="BG198" i="2"/>
  <c r="BE198" i="2"/>
  <c r="R198" i="2"/>
  <c r="Q198" i="2"/>
  <c r="X198" i="2"/>
  <c r="V198" i="2"/>
  <c r="T198" i="2"/>
  <c r="P198" i="2"/>
  <c r="BK198" i="2" s="1"/>
  <c r="BI191" i="2"/>
  <c r="BH191" i="2"/>
  <c r="BG191" i="2"/>
  <c r="BE191" i="2"/>
  <c r="R191" i="2"/>
  <c r="Q191" i="2"/>
  <c r="X191" i="2"/>
  <c r="V191" i="2"/>
  <c r="T191" i="2"/>
  <c r="P191" i="2"/>
  <c r="BK191" i="2"/>
  <c r="K191" i="2"/>
  <c r="BF191" i="2"/>
  <c r="BI184" i="2"/>
  <c r="BH184" i="2"/>
  <c r="BG184" i="2"/>
  <c r="BE184" i="2"/>
  <c r="R184" i="2"/>
  <c r="Q184" i="2"/>
  <c r="X184" i="2"/>
  <c r="V184" i="2"/>
  <c r="T184" i="2"/>
  <c r="P184" i="2"/>
  <c r="BK184" i="2" s="1"/>
  <c r="BI177" i="2"/>
  <c r="BH177" i="2"/>
  <c r="BG177" i="2"/>
  <c r="BE177" i="2"/>
  <c r="R177" i="2"/>
  <c r="Q177" i="2"/>
  <c r="X177" i="2"/>
  <c r="V177" i="2"/>
  <c r="T177" i="2"/>
  <c r="P177" i="2"/>
  <c r="BK177" i="2"/>
  <c r="K177" i="2"/>
  <c r="BF177" i="2"/>
  <c r="BI170" i="2"/>
  <c r="BH170" i="2"/>
  <c r="BG170" i="2"/>
  <c r="BE170" i="2"/>
  <c r="R170" i="2"/>
  <c r="Q170" i="2"/>
  <c r="X170" i="2"/>
  <c r="V170" i="2"/>
  <c r="T170" i="2"/>
  <c r="P170" i="2"/>
  <c r="BK170" i="2" s="1"/>
  <c r="BI163" i="2"/>
  <c r="BH163" i="2"/>
  <c r="BG163" i="2"/>
  <c r="BE163" i="2"/>
  <c r="R163" i="2"/>
  <c r="Q163" i="2"/>
  <c r="X163" i="2"/>
  <c r="V163" i="2"/>
  <c r="T163" i="2"/>
  <c r="P163" i="2"/>
  <c r="BK163" i="2"/>
  <c r="K163" i="2"/>
  <c r="BF163" i="2"/>
  <c r="BI156" i="2"/>
  <c r="BH156" i="2"/>
  <c r="BG156" i="2"/>
  <c r="BE156" i="2"/>
  <c r="R156" i="2"/>
  <c r="Q156" i="2"/>
  <c r="X156" i="2"/>
  <c r="V156" i="2"/>
  <c r="T156" i="2"/>
  <c r="P156" i="2"/>
  <c r="BK156" i="2" s="1"/>
  <c r="BI148" i="2"/>
  <c r="BH148" i="2"/>
  <c r="BG148" i="2"/>
  <c r="BE148" i="2"/>
  <c r="R148" i="2"/>
  <c r="Q148" i="2"/>
  <c r="X148" i="2"/>
  <c r="V148" i="2"/>
  <c r="T148" i="2"/>
  <c r="P148" i="2"/>
  <c r="BK148" i="2"/>
  <c r="K148" i="2"/>
  <c r="BF148" i="2"/>
  <c r="BI147" i="2"/>
  <c r="BH147" i="2"/>
  <c r="BG147" i="2"/>
  <c r="BE147" i="2"/>
  <c r="R147" i="2"/>
  <c r="Q147" i="2"/>
  <c r="X147" i="2"/>
  <c r="V147" i="2"/>
  <c r="T147" i="2"/>
  <c r="P147" i="2"/>
  <c r="BK147" i="2" s="1"/>
  <c r="BI134" i="2"/>
  <c r="BH134" i="2"/>
  <c r="BG134" i="2"/>
  <c r="BE134" i="2"/>
  <c r="R134" i="2"/>
  <c r="Q134" i="2"/>
  <c r="X134" i="2"/>
  <c r="V134" i="2"/>
  <c r="T134" i="2"/>
  <c r="P134" i="2"/>
  <c r="BK134" i="2"/>
  <c r="K134" i="2"/>
  <c r="BF134" i="2"/>
  <c r="BI123" i="2"/>
  <c r="F39" i="2"/>
  <c r="BF95" i="1" s="1"/>
  <c r="BH123" i="2"/>
  <c r="BG123" i="2"/>
  <c r="F37" i="2" s="1"/>
  <c r="BD95" i="1" s="1"/>
  <c r="BD94" i="1" s="1"/>
  <c r="BE123" i="2"/>
  <c r="K35" i="2" s="1"/>
  <c r="AX95" i="1" s="1"/>
  <c r="R123" i="2"/>
  <c r="R122" i="2"/>
  <c r="Q123" i="2"/>
  <c r="X123" i="2"/>
  <c r="X122" i="2" s="1"/>
  <c r="X121" i="2" s="1"/>
  <c r="X120" i="2" s="1"/>
  <c r="V123" i="2"/>
  <c r="V122" i="2" s="1"/>
  <c r="T123" i="2"/>
  <c r="T122" i="2" s="1"/>
  <c r="T121" i="2" s="1"/>
  <c r="T120" i="2" s="1"/>
  <c r="AW95" i="1" s="1"/>
  <c r="P123" i="2"/>
  <c r="BK123" i="2" s="1"/>
  <c r="BK122" i="2" s="1"/>
  <c r="K122" i="2" s="1"/>
  <c r="K98" i="2" s="1"/>
  <c r="J98" i="2"/>
  <c r="J117" i="2"/>
  <c r="J116" i="2"/>
  <c r="F116" i="2"/>
  <c r="F114" i="2"/>
  <c r="E112" i="2"/>
  <c r="J92" i="2"/>
  <c r="J91" i="2"/>
  <c r="F91" i="2"/>
  <c r="F89" i="2"/>
  <c r="E87" i="2"/>
  <c r="J18" i="2"/>
  <c r="E18" i="2"/>
  <c r="F117" i="2" s="1"/>
  <c r="J17" i="2"/>
  <c r="J12" i="2"/>
  <c r="J114" i="2" s="1"/>
  <c r="E7" i="2"/>
  <c r="E110" i="2" s="1"/>
  <c r="AU94" i="1"/>
  <c r="L90" i="1"/>
  <c r="AM90" i="1"/>
  <c r="AM89" i="1"/>
  <c r="L89" i="1"/>
  <c r="AM87" i="1"/>
  <c r="L87" i="1"/>
  <c r="L85" i="1"/>
  <c r="L84" i="1"/>
  <c r="W31" i="1" l="1"/>
  <c r="AZ94" i="1"/>
  <c r="Q119" i="5"/>
  <c r="I98" i="5"/>
  <c r="V121" i="2"/>
  <c r="V120" i="2" s="1"/>
  <c r="R123" i="7"/>
  <c r="J98" i="7"/>
  <c r="Q122" i="2"/>
  <c r="Q121" i="2" s="1"/>
  <c r="V215" i="2"/>
  <c r="K227" i="2"/>
  <c r="BF227" i="2" s="1"/>
  <c r="X120" i="3"/>
  <c r="X119" i="3" s="1"/>
  <c r="X118" i="3" s="1"/>
  <c r="F35" i="3"/>
  <c r="BB96" i="1" s="1"/>
  <c r="F92" i="5"/>
  <c r="Q122" i="6"/>
  <c r="Q121" i="6" s="1"/>
  <c r="K35" i="7"/>
  <c r="AX100" i="1" s="1"/>
  <c r="R121" i="2"/>
  <c r="J97" i="2" s="1"/>
  <c r="BK122" i="6"/>
  <c r="R121" i="6"/>
  <c r="J97" i="6" s="1"/>
  <c r="BK259" i="6"/>
  <c r="K259" i="6" s="1"/>
  <c r="K99" i="6" s="1"/>
  <c r="Q124" i="7"/>
  <c r="BK181" i="7"/>
  <c r="K181" i="7" s="1"/>
  <c r="K100" i="7" s="1"/>
  <c r="BK195" i="7"/>
  <c r="K195" i="7" s="1"/>
  <c r="K101" i="7" s="1"/>
  <c r="F92" i="2"/>
  <c r="J89" i="2"/>
  <c r="F38" i="2"/>
  <c r="BE95" i="1" s="1"/>
  <c r="BE94" i="1" s="1"/>
  <c r="K147" i="2"/>
  <c r="BF147" i="2" s="1"/>
  <c r="K156" i="2"/>
  <c r="BF156" i="2" s="1"/>
  <c r="K170" i="2"/>
  <c r="BF170" i="2" s="1"/>
  <c r="K184" i="2"/>
  <c r="BF184" i="2" s="1"/>
  <c r="K198" i="2"/>
  <c r="BF198" i="2" s="1"/>
  <c r="K211" i="2"/>
  <c r="BF211" i="2" s="1"/>
  <c r="BK215" i="2"/>
  <c r="K215" i="2" s="1"/>
  <c r="K99" i="2" s="1"/>
  <c r="Q215" i="2"/>
  <c r="I99" i="2" s="1"/>
  <c r="I98" i="3"/>
  <c r="T120" i="3"/>
  <c r="T119" i="3" s="1"/>
  <c r="T118" i="3" s="1"/>
  <c r="AW96" i="1" s="1"/>
  <c r="AW94" i="1" s="1"/>
  <c r="F39" i="3"/>
  <c r="BF96" i="1" s="1"/>
  <c r="BF94" i="1" s="1"/>
  <c r="W33" i="1" s="1"/>
  <c r="E85" i="4"/>
  <c r="I97" i="4"/>
  <c r="F38" i="6"/>
  <c r="BE99" i="1" s="1"/>
  <c r="K145" i="6"/>
  <c r="BF145" i="6" s="1"/>
  <c r="K153" i="6"/>
  <c r="BF153" i="6" s="1"/>
  <c r="K165" i="6"/>
  <c r="BF165" i="6" s="1"/>
  <c r="K200" i="6"/>
  <c r="BF200" i="6" s="1"/>
  <c r="K264" i="6"/>
  <c r="BF264" i="6" s="1"/>
  <c r="K268" i="6"/>
  <c r="BF268" i="6" s="1"/>
  <c r="K297" i="6"/>
  <c r="BF297" i="6" s="1"/>
  <c r="K298" i="6"/>
  <c r="BF298" i="6" s="1"/>
  <c r="K299" i="6"/>
  <c r="BF299" i="6" s="1"/>
  <c r="K302" i="6"/>
  <c r="BF302" i="6" s="1"/>
  <c r="K303" i="6"/>
  <c r="BF303" i="6" s="1"/>
  <c r="K306" i="6"/>
  <c r="BF306" i="6" s="1"/>
  <c r="K308" i="6"/>
  <c r="BF308" i="6" s="1"/>
  <c r="BK124" i="7"/>
  <c r="K124" i="7" s="1"/>
  <c r="K98" i="7" s="1"/>
  <c r="K137" i="7"/>
  <c r="BF137" i="7" s="1"/>
  <c r="K140" i="7"/>
  <c r="BF140" i="7" s="1"/>
  <c r="K143" i="7"/>
  <c r="BF143" i="7" s="1"/>
  <c r="K144" i="7"/>
  <c r="BF144" i="7" s="1"/>
  <c r="K147" i="7"/>
  <c r="BF147" i="7" s="1"/>
  <c r="K150" i="7"/>
  <c r="BF150" i="7" s="1"/>
  <c r="K153" i="7"/>
  <c r="BF153" i="7" s="1"/>
  <c r="K156" i="7"/>
  <c r="BF156" i="7" s="1"/>
  <c r="K160" i="7"/>
  <c r="BF160" i="7" s="1"/>
  <c r="K163" i="7"/>
  <c r="BF163" i="7" s="1"/>
  <c r="K166" i="7"/>
  <c r="BF166" i="7" s="1"/>
  <c r="K169" i="7"/>
  <c r="BF169" i="7" s="1"/>
  <c r="K172" i="7"/>
  <c r="BF172" i="7" s="1"/>
  <c r="K175" i="7"/>
  <c r="BF175" i="7" s="1"/>
  <c r="K176" i="7"/>
  <c r="BF176" i="7" s="1"/>
  <c r="K178" i="7"/>
  <c r="BF178" i="7" s="1"/>
  <c r="K185" i="7"/>
  <c r="BF185" i="7" s="1"/>
  <c r="K188" i="7"/>
  <c r="BF188" i="7" s="1"/>
  <c r="K191" i="7"/>
  <c r="BF191" i="7" s="1"/>
  <c r="K199" i="7"/>
  <c r="BF199" i="7" s="1"/>
  <c r="K202" i="7"/>
  <c r="BF202" i="7" s="1"/>
  <c r="K203" i="7"/>
  <c r="BF203" i="7" s="1"/>
  <c r="K204" i="7"/>
  <c r="BF204" i="7" s="1"/>
  <c r="K205" i="7"/>
  <c r="BF205" i="7" s="1"/>
  <c r="K208" i="7"/>
  <c r="BF208" i="7" s="1"/>
  <c r="K211" i="7"/>
  <c r="BF211" i="7" s="1"/>
  <c r="K214" i="7"/>
  <c r="BF214" i="7" s="1"/>
  <c r="K215" i="7"/>
  <c r="BF215" i="7" s="1"/>
  <c r="K216" i="7"/>
  <c r="BF216" i="7" s="1"/>
  <c r="K223" i="7"/>
  <c r="BF223" i="7" s="1"/>
  <c r="J89" i="3"/>
  <c r="J89" i="7"/>
  <c r="I98" i="2"/>
  <c r="K36" i="3"/>
  <c r="AY96" i="1" s="1"/>
  <c r="AV96" i="1" s="1"/>
  <c r="F36" i="3"/>
  <c r="BC96" i="1" s="1"/>
  <c r="I97" i="3"/>
  <c r="Q118" i="3"/>
  <c r="I96" i="3" s="1"/>
  <c r="K30" i="3" s="1"/>
  <c r="AS96" i="1" s="1"/>
  <c r="J98" i="3"/>
  <c r="R119" i="3"/>
  <c r="K36" i="4"/>
  <c r="AY97" i="1" s="1"/>
  <c r="AV97" i="1" s="1"/>
  <c r="F36" i="4"/>
  <c r="BC97" i="1" s="1"/>
  <c r="BK119" i="5"/>
  <c r="K120" i="5"/>
  <c r="K98" i="5" s="1"/>
  <c r="I98" i="6"/>
  <c r="I98" i="7"/>
  <c r="Q123" i="7"/>
  <c r="E85" i="2"/>
  <c r="R120" i="2"/>
  <c r="J96" i="2" s="1"/>
  <c r="K31" i="2" s="1"/>
  <c r="AT95" i="1" s="1"/>
  <c r="BK119" i="3"/>
  <c r="K120" i="3"/>
  <c r="K98" i="3" s="1"/>
  <c r="BK117" i="4"/>
  <c r="K117" i="4" s="1"/>
  <c r="K118" i="4"/>
  <c r="K97" i="4" s="1"/>
  <c r="K36" i="5"/>
  <c r="AY98" i="1" s="1"/>
  <c r="AV98" i="1" s="1"/>
  <c r="F36" i="5"/>
  <c r="BC98" i="1" s="1"/>
  <c r="I97" i="5"/>
  <c r="Q118" i="5"/>
  <c r="I96" i="5" s="1"/>
  <c r="K30" i="5" s="1"/>
  <c r="AS98" i="1" s="1"/>
  <c r="J98" i="5"/>
  <c r="R119" i="5"/>
  <c r="K122" i="6"/>
  <c r="K98" i="6" s="1"/>
  <c r="BK121" i="6"/>
  <c r="R120" i="6"/>
  <c r="J96" i="6" s="1"/>
  <c r="K31" i="6" s="1"/>
  <c r="AT99" i="1" s="1"/>
  <c r="BK123" i="7"/>
  <c r="J97" i="7"/>
  <c r="R122" i="7"/>
  <c r="J96" i="7" s="1"/>
  <c r="K31" i="7" s="1"/>
  <c r="AT100" i="1" s="1"/>
  <c r="K123" i="2"/>
  <c r="BF123" i="2" s="1"/>
  <c r="F35" i="2"/>
  <c r="BB95" i="1" s="1"/>
  <c r="J97" i="4"/>
  <c r="F35" i="4"/>
  <c r="BB97" i="1" s="1"/>
  <c r="K123" i="6"/>
  <c r="BF123" i="6" s="1"/>
  <c r="F35" i="6"/>
  <c r="BB99" i="1" s="1"/>
  <c r="K125" i="7"/>
  <c r="BF125" i="7" s="1"/>
  <c r="F35" i="7"/>
  <c r="BB100" i="1" s="1"/>
  <c r="W32" i="1" l="1"/>
  <c r="BA94" i="1"/>
  <c r="BK121" i="2"/>
  <c r="K36" i="6"/>
  <c r="AY99" i="1" s="1"/>
  <c r="AV99" i="1" s="1"/>
  <c r="F36" i="6"/>
  <c r="BC99" i="1" s="1"/>
  <c r="K36" i="2"/>
  <c r="AY95" i="1" s="1"/>
  <c r="AV95" i="1" s="1"/>
  <c r="F36" i="2"/>
  <c r="BC95" i="1" s="1"/>
  <c r="K123" i="7"/>
  <c r="K97" i="7" s="1"/>
  <c r="BK122" i="7"/>
  <c r="K122" i="7" s="1"/>
  <c r="K121" i="6"/>
  <c r="K97" i="6" s="1"/>
  <c r="BK120" i="6"/>
  <c r="K120" i="6" s="1"/>
  <c r="R118" i="5"/>
  <c r="J96" i="5" s="1"/>
  <c r="K31" i="5" s="1"/>
  <c r="AT98" i="1" s="1"/>
  <c r="J97" i="5"/>
  <c r="BK118" i="5"/>
  <c r="K118" i="5" s="1"/>
  <c r="K119" i="5"/>
  <c r="K97" i="5" s="1"/>
  <c r="K36" i="7"/>
  <c r="AY100" i="1" s="1"/>
  <c r="AV100" i="1" s="1"/>
  <c r="F36" i="7"/>
  <c r="BC100" i="1" s="1"/>
  <c r="K121" i="2"/>
  <c r="K97" i="2" s="1"/>
  <c r="BK120" i="2"/>
  <c r="K120" i="2" s="1"/>
  <c r="K96" i="4"/>
  <c r="K32" i="4"/>
  <c r="BK118" i="3"/>
  <c r="K118" i="3" s="1"/>
  <c r="K119" i="3"/>
  <c r="K97" i="3" s="1"/>
  <c r="Q122" i="7"/>
  <c r="I96" i="7" s="1"/>
  <c r="K30" i="7" s="1"/>
  <c r="AS100" i="1" s="1"/>
  <c r="I97" i="7"/>
  <c r="Q120" i="6"/>
  <c r="I96" i="6" s="1"/>
  <c r="K30" i="6" s="1"/>
  <c r="AS99" i="1" s="1"/>
  <c r="I97" i="6"/>
  <c r="R118" i="3"/>
  <c r="J96" i="3" s="1"/>
  <c r="K31" i="3" s="1"/>
  <c r="AT96" i="1" s="1"/>
  <c r="AT94" i="1" s="1"/>
  <c r="J97" i="3"/>
  <c r="Q120" i="2"/>
  <c r="I96" i="2" s="1"/>
  <c r="K30" i="2" s="1"/>
  <c r="AS95" i="1" s="1"/>
  <c r="AS94" i="1" s="1"/>
  <c r="I97" i="2"/>
  <c r="BB94" i="1"/>
  <c r="W29" i="1" l="1"/>
  <c r="AX94" i="1"/>
  <c r="AG97" i="1"/>
  <c r="AN97" i="1" s="1"/>
  <c r="K41" i="4"/>
  <c r="K32" i="2"/>
  <c r="K96" i="2"/>
  <c r="K96" i="5"/>
  <c r="K32" i="5"/>
  <c r="K96" i="3"/>
  <c r="K32" i="3"/>
  <c r="K32" i="6"/>
  <c r="K96" i="6"/>
  <c r="K32" i="7"/>
  <c r="K96" i="7"/>
  <c r="BC94" i="1"/>
  <c r="W30" i="1" l="1"/>
  <c r="AY94" i="1"/>
  <c r="AK30" i="1" s="1"/>
  <c r="K41" i="7"/>
  <c r="AG100" i="1"/>
  <c r="AN100" i="1" s="1"/>
  <c r="K41" i="6"/>
  <c r="AG99" i="1"/>
  <c r="AN99" i="1" s="1"/>
  <c r="K41" i="2"/>
  <c r="AG95" i="1"/>
  <c r="AG96" i="1"/>
  <c r="AN96" i="1" s="1"/>
  <c r="K41" i="3"/>
  <c r="AG98" i="1"/>
  <c r="AN98" i="1" s="1"/>
  <c r="K41" i="5"/>
  <c r="AK29" i="1"/>
  <c r="AV94" i="1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<sst xmlns="http://schemas.openxmlformats.org/spreadsheetml/2006/main" count="5555" uniqueCount="657">
  <si>
    <t>Export Komplet</t>
  </si>
  <si>
    <t/>
  </si>
  <si>
    <t>2.0</t>
  </si>
  <si>
    <t>False</t>
  </si>
  <si>
    <t>True</t>
  </si>
  <si>
    <t>{03dfa728-547d-4d77-b125-ea3572514592}</t>
  </si>
  <si>
    <t>&gt;&gt;  skryté stĺpce  &lt;&lt;</t>
  </si>
  <si>
    <t>0,001</t>
  </si>
  <si>
    <t>20</t>
  </si>
  <si>
    <t>v ---  nižšie sa nachádzajú doplnkové a pomocné údaje k zostavám  --- v</t>
  </si>
  <si>
    <t>Návod na vyplnenie</t>
  </si>
  <si>
    <t>Kód:</t>
  </si>
  <si>
    <t>2018031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</si>
  <si>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</si>
  <si>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</si>
  <si>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UNM - Dostavba 6.pavilónu II.etapa</t>
  </si>
  <si>
    <t>JKSO:</t>
  </si>
  <si>
    <t>801 11</t>
  </si>
  <si>
    <t>KS:</t>
  </si>
  <si>
    <t>1264</t>
  </si>
  <si>
    <t>Miesto:</t>
  </si>
  <si>
    <t>Martin, areál UNM</t>
  </si>
  <si>
    <t>Dátum:</t>
  </si>
  <si>
    <t>Objednávateľ:</t>
  </si>
  <si>
    <t>IČO:</t>
  </si>
  <si>
    <t>Univerzitná nemocnica Martin</t>
  </si>
  <si>
    <t>IČ DPH:</t>
  </si>
  <si>
    <t>Zhotoviteľ:</t>
  </si>
  <si>
    <t>Vyplň údaj</t>
  </si>
  <si>
    <t>Projektant:</t>
  </si>
  <si>
    <t>mar.coop Architektonický atelíér s.r.o.</t>
  </si>
  <si>
    <t>0,01</t>
  </si>
  <si>
    <t>Spracovateľ:</t>
  </si>
  <si>
    <t>Ing.Jedlička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</si>
  <si>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</si>
  <si>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</si>
  <si>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</si>
  <si>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</si>
  <si>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</si>
  <si>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</si>
  <si>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</si>
  <si>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</si>
  <si>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</si>
  <si>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</si>
  <si>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</si>
  <si>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</si>
  <si>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</si>
  <si>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</si>
  <si>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</si>
  <si>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</si>
  <si>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</si>
  <si>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</si>
  <si>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</si>
  <si>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</si>
  <si>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</si>
  <si>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</si>
  <si>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</si>
  <si>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</si>
  <si>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</si>
  <si>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</si>
  <si>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</si>
  <si>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</si>
  <si>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</si>
  <si>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</si>
  <si>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</si>
  <si>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</si>
  <si>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</si>
  <si>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</si>
  <si>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</si>
  <si>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</si>
  <si>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</si>
  <si>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</si>
  <si>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</si>
  <si>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</si>
  <si>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</si>
  <si>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</si>
  <si>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</si>
  <si>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</si>
  <si>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</si>
  <si>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</si>
  <si>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</si>
  <si>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</si>
  <si>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SO01b1</t>
  </si>
  <si>
    <t>SOI01b1  Dostavba 6.pavilónu - II.etapa /požiarne schodisko - základy/</t>
  </si>
  <si>
    <t>STA</t>
  </si>
  <si>
    <t>1</t>
  </si>
  <si>
    <t>{8e2bdc37-fb22-4071-9624-c198d21d65d2}</t>
  </si>
  <si>
    <t>SO01b3</t>
  </si>
  <si>
    <t>SOI01b3  Dostavba 6.pavilónu - II.etapa /striešky nad vstupmi/</t>
  </si>
  <si>
    <t>{40a9e7ab-2bc9-427a-b22d-1264d55e3c06}</t>
  </si>
  <si>
    <t>SO01b4</t>
  </si>
  <si>
    <t>SOI01b4  Dostavba 6.pavilónu - II.etapa /protiprašné opatrenia/</t>
  </si>
  <si>
    <t>{25fbf220-aa3e-4460-acad-49985573586f}</t>
  </si>
  <si>
    <t>SO01b5</t>
  </si>
  <si>
    <t>SOI01b5  Dostavba 6.pavilónu - II.etapa /požiarne schodisko - stupeň z pororoštu/</t>
  </si>
  <si>
    <t>{87d070b4-8526-490e-a836-31c4cb300d37}</t>
  </si>
  <si>
    <t>SO01b6</t>
  </si>
  <si>
    <t>SO01b6  UNM - Dostavba 6.pavilónu - II.etapa /oceľové preklady nad otvormi/</t>
  </si>
  <si>
    <t>{a9ccf3c0-30b4-48bf-b282-066a7d9e6362}</t>
  </si>
  <si>
    <t>SO02b1</t>
  </si>
  <si>
    <t>SO02b1  Komunikácie a spevnené plochy - II.etapa</t>
  </si>
  <si>
    <t>{c786185c-3aef-40c6-bb69-b0a5de18191e}</t>
  </si>
  <si>
    <t>KRYCÍ LIST ROZPOČTU</t>
  </si>
  <si>
    <t>Objekt: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</si>
  <si>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</si>
  <si>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</si>
  <si>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</si>
  <si>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</si>
  <si>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</si>
  <si>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</si>
  <si>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</si>
  <si>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</si>
  <si>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</si>
  <si>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</si>
  <si>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</si>
  <si>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</si>
  <si>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99 - Presun hmôt HSV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</si>
  <si>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</si>
  <si>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</si>
  <si>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</si>
  <si>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</si>
  <si>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</si>
  <si>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</si>
  <si>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</si>
  <si>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</si>
  <si>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</si>
  <si>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</si>
  <si>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</si>
  <si>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</si>
  <si>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</si>
  <si>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</si>
  <si>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</si>
  <si>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</si>
  <si>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</si>
  <si>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</si>
  <si>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</si>
  <si>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</si>
  <si>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</si>
  <si>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130901121</t>
  </si>
  <si>
    <t>Búranie konštrukcií z prostého betónu neprekladaného kameňom vo vykopávkach</t>
  </si>
  <si>
    <t>m3</t>
  </si>
  <si>
    <t>CS CENEKON 2018 02</t>
  </si>
  <si>
    <t>4</t>
  </si>
  <si>
    <t>2</t>
  </si>
  <si>
    <t>112454705</t>
  </si>
  <si>
    <t>VV</t>
  </si>
  <si>
    <t>" vybúranie pôvodných základových pätiek požiarneho schodiska "</t>
  </si>
  <si>
    <t>1,80*0,60*1,35*2</t>
  </si>
  <si>
    <t>1,00*1,00*1,35*1</t>
  </si>
  <si>
    <t>0,80*0,80*1,35*1</t>
  </si>
  <si>
    <t>Medzisúčet</t>
  </si>
  <si>
    <t>3</t>
  </si>
  <si>
    <t xml:space="preserve">" odpočet množstva vo VV súťažné podklady " </t>
  </si>
  <si>
    <t>-1,80*0,60*1,35</t>
  </si>
  <si>
    <t>-1,00*1,00*1,35</t>
  </si>
  <si>
    <t>Súčet</t>
  </si>
  <si>
    <t>132301201</t>
  </si>
  <si>
    <t>Výkop ryhy šírky 600-2000mm hor 4 do 100 m3</t>
  </si>
  <si>
    <t>639686467</t>
  </si>
  <si>
    <t xml:space="preserve">" výkop pre základy požiarneho schodiska - od kóty -0,550 po -1,900 " </t>
  </si>
  <si>
    <t>2,20*2,20*1,35*4</t>
  </si>
  <si>
    <t>3,50*2,20*1,35*2</t>
  </si>
  <si>
    <t>-5,13                                   " odpočet búraných konštrukcií pôvodných základov "</t>
  </si>
  <si>
    <t>-3,50*1,70*1,05</t>
  </si>
  <si>
    <t>(-3,00*1,70*1,05+3,345*1,45*1,05)</t>
  </si>
  <si>
    <t>-2,70*1,80*1,05*2</t>
  </si>
  <si>
    <t>-(-2,332)                                " odpočet búraných konštrukcií pôvodných základov "</t>
  </si>
  <si>
    <t>132301209</t>
  </si>
  <si>
    <t>Príplatok za lepivosť pri hĺbení rýh š. nad 600 do 2 000 mm zapažených i nezapažených, s urovnaním dna v hornine 4</t>
  </si>
  <si>
    <t>-624002065</t>
  </si>
  <si>
    <t>162501102</t>
  </si>
  <si>
    <t xml:space="preserve">Vodorovné premiestnenie výkopku  po spevnenej ceste z  horniny tr.1-4, do 100 m3 na vzdialenosť do 3000 m </t>
  </si>
  <si>
    <t>CS Cenekon 2015 02</t>
  </si>
  <si>
    <t>-1107337092</t>
  </si>
  <si>
    <t>" prebytočný výkopok "</t>
  </si>
  <si>
    <t>10,743</t>
  </si>
  <si>
    <t>-6,944</t>
  </si>
  <si>
    <t>5</t>
  </si>
  <si>
    <t>162501105</t>
  </si>
  <si>
    <t>Vodorovné premiestnenie výkopku  po spevnenej ceste z  horniny tr.1-4, do 100 m3, príplatok k cene za každých ďalšich a začatých 1000 m</t>
  </si>
  <si>
    <t>1214140289</t>
  </si>
  <si>
    <t>10,743*2</t>
  </si>
  <si>
    <t>-6,944*2</t>
  </si>
  <si>
    <t>6</t>
  </si>
  <si>
    <t>162501212</t>
  </si>
  <si>
    <t>Vodorovné premiestnenie výkopku po spevnenej ceste z horniny tr.5-7, do 100 m3 na vzdialenosť do 3000 m</t>
  </si>
  <si>
    <t>1647098076</t>
  </si>
  <si>
    <t>5,13</t>
  </si>
  <si>
    <t xml:space="preserve">-2,808                     </t>
  </si>
  <si>
    <t>7</t>
  </si>
  <si>
    <t>162501213</t>
  </si>
  <si>
    <t>Vodorovné premiestnenie výkopku po spevnenej ceste z horniny tr.5-7, do 100 m3, príplatok k cene za každých ďalšich a začatých 1000 m</t>
  </si>
  <si>
    <t>-1912591519</t>
  </si>
  <si>
    <t>5,13*2</t>
  </si>
  <si>
    <t>-2,808*2</t>
  </si>
  <si>
    <t>8</t>
  </si>
  <si>
    <t>167101101</t>
  </si>
  <si>
    <t>Nakladanie neuľahnutého výkopku z hornín tr.1-4 do 100 m3</t>
  </si>
  <si>
    <t>-1627849085</t>
  </si>
  <si>
    <t>9</t>
  </si>
  <si>
    <t>167101151</t>
  </si>
  <si>
    <t>Nakladanie neuľahnutého výkopku z hornín tr.5-7 do 100 m3</t>
  </si>
  <si>
    <t>1790904162</t>
  </si>
  <si>
    <t>-2,808</t>
  </si>
  <si>
    <t>10</t>
  </si>
  <si>
    <t>171201201</t>
  </si>
  <si>
    <t>Uloženie sypaniny na skládky do 100 m3</t>
  </si>
  <si>
    <t>-571154798</t>
  </si>
  <si>
    <t>" prebytočný výkopok "  10,743+5,13</t>
  </si>
  <si>
    <t>" prebytočný výkopok "  -(6,944+2,80)</t>
  </si>
  <si>
    <t>11</t>
  </si>
  <si>
    <t>171209002</t>
  </si>
  <si>
    <t>Poplatok za skladovanie - zemina a kamenivo (17 05) ostatné</t>
  </si>
  <si>
    <t>t</t>
  </si>
  <si>
    <t>-1274922601</t>
  </si>
  <si>
    <t>6,944*1,80+2,808*2,40</t>
  </si>
  <si>
    <t>12</t>
  </si>
  <si>
    <t>174101001</t>
  </si>
  <si>
    <t>Zásyp sypaninou so zhutnením jám, šachiet, rýh, zárezov alebo okolo objektov do 100 m3</t>
  </si>
  <si>
    <t>-1230382601</t>
  </si>
  <si>
    <t>" obsyp konštrukcie základov požiarneho schodiska /materiál výkopok/ "</t>
  </si>
  <si>
    <t>41,796</t>
  </si>
  <si>
    <t>-(-10,743)                         " odpočet objemu základov "</t>
  </si>
  <si>
    <t>-24,094</t>
  </si>
  <si>
    <t>-(-6,944)                         " odpočet objemu základov "</t>
  </si>
  <si>
    <t>13</t>
  </si>
  <si>
    <t>979089612</t>
  </si>
  <si>
    <t>Poplatok za skladovanie - iné odpady zo stavieb a demolácií (17 09), ostatné</t>
  </si>
  <si>
    <t>899202676</t>
  </si>
  <si>
    <t>6,129*1,70</t>
  </si>
  <si>
    <t>2,322*2,40</t>
  </si>
  <si>
    <t>Zakladanie</t>
  </si>
  <si>
    <t>14</t>
  </si>
  <si>
    <t>274313711</t>
  </si>
  <si>
    <t>Betón základových pásov, prostý tr.C 25/30 - XC2-(SK)-Cl 0,4-Dmax 16-S3</t>
  </si>
  <si>
    <t>963396993</t>
  </si>
  <si>
    <t>" základové pásy - betonáž do debnenia "</t>
  </si>
  <si>
    <t>1,20*1,20*1,35*4</t>
  </si>
  <si>
    <t>2,48*1,20*1,35*2</t>
  </si>
  <si>
    <t>-2,50*0,60*1,05</t>
  </si>
  <si>
    <t>-2,50*0,60*1,05+1,985*0,45*1,05</t>
  </si>
  <si>
    <t>-1,70*0,80*1,05*2</t>
  </si>
  <si>
    <t>15</t>
  </si>
  <si>
    <t>274351215</t>
  </si>
  <si>
    <t>Debnenie stien základových pásov, zhotovenie - dielce</t>
  </si>
  <si>
    <t>m2</t>
  </si>
  <si>
    <t>-1214246924</t>
  </si>
  <si>
    <t>1,20*4*1,35*4</t>
  </si>
  <si>
    <t>(1,20+2,48)*2*1,35*2</t>
  </si>
  <si>
    <t>-(2,50+0,60)*2*1,05</t>
  </si>
  <si>
    <t>-(2,95+2,295)*2*1,05</t>
  </si>
  <si>
    <t>-(1,70+0,80)*2*1,05*2</t>
  </si>
  <si>
    <t>16</t>
  </si>
  <si>
    <t>274351216</t>
  </si>
  <si>
    <t>Debnenie stien základových pásov, odstránenie - dielce</t>
  </si>
  <si>
    <t>-683894670</t>
  </si>
  <si>
    <t>99</t>
  </si>
  <si>
    <t>Presun hmôt HSV</t>
  </si>
  <si>
    <t>17</t>
  </si>
  <si>
    <t>998011003</t>
  </si>
  <si>
    <t>Presun hmôt pre budovy (801, 803, 812), zvislá konštr. z tehál, tvárnic, z kovu výšky do 24 m</t>
  </si>
  <si>
    <t>-1874174835</t>
  </si>
  <si>
    <t>SO01b3 - SOI01b3  Dostavba 6.pavilónu - II.etapa /striešky nad vstupmi/</t>
  </si>
  <si>
    <t>PSV - Práce a dodávky PSV</t>
  </si>
  <si>
    <t xml:space="preserve">    767 - Konštrukcie doplnkové kovové</t>
  </si>
  <si>
    <t>PSV</t>
  </si>
  <si>
    <t>Práce a dodávky PSV</t>
  </si>
  <si>
    <t>767</t>
  </si>
  <si>
    <t>Konštrukcie doplnkové kovové</t>
  </si>
  <si>
    <t>767330306.R</t>
  </si>
  <si>
    <t>Montáž plochej striešky od steny nad vchodové dvere so zasklením z bezpečnostného skla na nosnej oceľovej konštrukcii</t>
  </si>
  <si>
    <t>2070640836</t>
  </si>
  <si>
    <t xml:space="preserve">" konštrukcia prístrešku nad vstupmi " </t>
  </si>
  <si>
    <t>" ozn.o/12 "  1,28*3,33</t>
  </si>
  <si>
    <t>" ozn.o/13 "  1,28*4,15</t>
  </si>
  <si>
    <t>M</t>
  </si>
  <si>
    <t>55390000-PC10</t>
  </si>
  <si>
    <t>Prestrešenie vstupu strieškou z bezpečnostného skla 1280x3300 mm hr.4 mm, oceľová nosná konštrukcia vrátane povrchovej úpravy a kotviaceho a spojovacieho materiálu - ozn.o/12</t>
  </si>
  <si>
    <t>ks</t>
  </si>
  <si>
    <t>32</t>
  </si>
  <si>
    <t>-502704724</t>
  </si>
  <si>
    <t>" prestrešenie hlavného vstupu vrátane náteru oceľovej konštrukcie - ozn.o/12 "  1</t>
  </si>
  <si>
    <t xml:space="preserve">" - zasklenie bezpečnostné sklo Conex 4mm + fólia  5,395m2  </t>
  </si>
  <si>
    <t>" - nosná oceľové konštrtukcia konzol viď výpis materiálu Statika v.č. skl.1.NP.</t>
  </si>
  <si>
    <t xml:space="preserve"> " * pult.väzník VZ1 RHS 60/40/2,5  - 5ks</t>
  </si>
  <si>
    <t xml:space="preserve"> " * stužujúci nosník PN1 60/40/2,5  - 4ks</t>
  </si>
  <si>
    <t>" * platňa ťahová PL1 v150/150/10  - 5ks</t>
  </si>
  <si>
    <t>" * platňa tlaková PL2 v150/100/10  - 5ks</t>
  </si>
  <si>
    <t>" - spojovací, kotviaci materiál Hilti HY270 30ks</t>
  </si>
  <si>
    <t>55390000-PC11</t>
  </si>
  <si>
    <t>Prestrešenie vstupu strieškou z bezpečnostného skla 1280x4150 mm hr.4 mm, oceľová nosná konštrukcia vrátane povrchovej úpravy a kotviaceho a spojovacieho materiálu - ozn.o/12</t>
  </si>
  <si>
    <t>-77912704</t>
  </si>
  <si>
    <t>" prestrešenie hlavného vstupu vrátane náteru oceľovej konštrukcie - ozn.o/13 "  1</t>
  </si>
  <si>
    <t xml:space="preserve">" - zasklenie bezpečnostné sklo Conex 4mm + fólia  4,355m2  </t>
  </si>
  <si>
    <t xml:space="preserve"> " * pult.väzník VZ1 RHS 60/40/2,5  - 6ks</t>
  </si>
  <si>
    <t xml:space="preserve"> " * stužujúci nosník PN1 60/40/2,5  - 5ks</t>
  </si>
  <si>
    <t>" * platňa ťahová PL1 v150/150/10  - 6ks</t>
  </si>
  <si>
    <t>" * platňa tlaková PL2 v150/100/10  - 6ks</t>
  </si>
  <si>
    <t>" - spojovací, kotviaci materiál Hilti HY270 36ks</t>
  </si>
  <si>
    <t>SO01b4 - SOI01b4  Dostavba 6.pavilónu - II.etapa /protiprašné opatrenia/</t>
  </si>
  <si>
    <t>VRN - Vedľajšie rozpočtové náklady</t>
  </si>
  <si>
    <t>VRN</t>
  </si>
  <si>
    <t>Vedľajšie rozpočtové náklady</t>
  </si>
  <si>
    <t>000800014</t>
  </si>
  <si>
    <t>Vplyv pracovného prostredia - protiprašné opatrenia /dočasné steny na oddelenie priestorov v prevádzke/ - montáž a demontáž</t>
  </si>
  <si>
    <t>1024</t>
  </si>
  <si>
    <t>115160120</t>
  </si>
  <si>
    <t>" dočasné steny na oddelenie stavby a priestorov v prevádzke /odhad/ "  50,00</t>
  </si>
  <si>
    <t>" - ľahká oceľová alebo drevená podkonštrukcia</t>
  </si>
  <si>
    <t>" - jednostranné opláštenie sdk doskou alebo OSB doskou</t>
  </si>
  <si>
    <t>" - prekrytie plochy fóliou</t>
  </si>
  <si>
    <t>" - pretesnenie špáry medzi dočasnou stenou a pôvodnými konštrukciami napr. PUR penou</t>
  </si>
  <si>
    <t>SO01b5 - SOI01b5  Dostavba 6.pavilónu - II.etapa /požiarne schodisko - stupeň z pororoštu/</t>
  </si>
  <si>
    <t>55310000-PC02</t>
  </si>
  <si>
    <t xml:space="preserve">Dodávka podlahových pororoštov - schodiskový stupeň rošt SP 30x3-1650x300x30mm zinkovaný - úprava rozmeru len text bez zmeny množstva </t>
  </si>
  <si>
    <t>kg</t>
  </si>
  <si>
    <t>-1958216580</t>
  </si>
  <si>
    <t>" podľ výkazu - Statika v.č.OK1 "</t>
  </si>
  <si>
    <t>" ozn.ST1 - SP 30/3 34x38 1650/300 - 71ks "  1,65*0,30*71*22,00</t>
  </si>
  <si>
    <t>773,19*0,05                                           " sojovací materiál "</t>
  </si>
  <si>
    <t>SO01b6 - SO01b6  UNM - Dostavba 6.pavilónu - II.etapa /oceľové preklady nad otvormi/</t>
  </si>
  <si>
    <t xml:space="preserve">    3 - Zvislé a kompletné konštrukcie</t>
  </si>
  <si>
    <t xml:space="preserve">    9 - Ostatné konštrukcie a práce-búranie</t>
  </si>
  <si>
    <t>Zvislé a kompletné konštrukcie</t>
  </si>
  <si>
    <t>317121251</t>
  </si>
  <si>
    <t>Montáž prekladu zo železobetónových prefabrikátov do pripravených rýh svetl. otvoru 1050-1800 mm</t>
  </si>
  <si>
    <t>2018527579</t>
  </si>
  <si>
    <t>" preklady KPP - Statika v.č.Skl.3.NP. "</t>
  </si>
  <si>
    <t>" 3.NP. "</t>
  </si>
  <si>
    <t>" poz.a "  4</t>
  </si>
  <si>
    <t>" poz.d "  4</t>
  </si>
  <si>
    <t>" preklady KP23,8 - Statika v.č.Skl.4.NP. "</t>
  </si>
  <si>
    <t>" 4.NP. "</t>
  </si>
  <si>
    <t>" poz.6 "  6</t>
  </si>
  <si>
    <t>" odpočet množstva vo VV suťažných podkladov "</t>
  </si>
  <si>
    <t>" pozn.j - ozn.d "  -4</t>
  </si>
  <si>
    <t>" pozn.f - ozn.f "  -6</t>
  </si>
  <si>
    <t>" pozn.j - ozn.c "  -6</t>
  </si>
  <si>
    <t>596460001300</t>
  </si>
  <si>
    <t>Keramický preklad POROTHERM KP 7, lxšxv 1500x70x238 mm</t>
  </si>
  <si>
    <t>-1862487094</t>
  </si>
  <si>
    <t>-5,94059405940594*1,01 'Přepočítané koeficientom množstva</t>
  </si>
  <si>
    <t>596460000500</t>
  </si>
  <si>
    <t>Keramický predpätý preklad POROTHERM KPP 12, lxšxv 1750x120x65 mm</t>
  </si>
  <si>
    <t>1695139924</t>
  </si>
  <si>
    <t>-4</t>
  </si>
  <si>
    <t>596460000200</t>
  </si>
  <si>
    <t>Keramický predpätý preklad POROTHERM KPP 12, lxšxv 1000x120x65 mm</t>
  </si>
  <si>
    <t>CS CENEKON 2019 01</t>
  </si>
  <si>
    <t>-183006686</t>
  </si>
  <si>
    <t>596460001600</t>
  </si>
  <si>
    <t>Keramický preklad POROTHERM KP 7, lxšxv 2250x70x238 mm</t>
  </si>
  <si>
    <t>-541989478</t>
  </si>
  <si>
    <t>-6</t>
  </si>
  <si>
    <t>317121351</t>
  </si>
  <si>
    <t>Montáž prekladu zo železobetónových prefabrikátov do pripravených rýh svetl. otvoru 1800-2400 mm</t>
  </si>
  <si>
    <t>-1956119899</t>
  </si>
  <si>
    <t>" poz.f "  6</t>
  </si>
  <si>
    <t>596460000700</t>
  </si>
  <si>
    <t>Keramický predpätý preklad POROTHERM KPP 12, lxšxv 2250x120x65 mm</t>
  </si>
  <si>
    <t>-286137383</t>
  </si>
  <si>
    <t>317941121</t>
  </si>
  <si>
    <t>Osadenie oceľových valcovaných nosníkov (na murive) I, IE,U,UE,L do č.12 alebo výšky do 120 mm</t>
  </si>
  <si>
    <t>-1607846100</t>
  </si>
  <si>
    <t>" oceľové nadotvorové preklady "</t>
  </si>
  <si>
    <t>" 3.NP. Statika v.č.Skl.3.NP. "</t>
  </si>
  <si>
    <t>" nosník N1 U120 dl.2,40m - 2ks "  64,32</t>
  </si>
  <si>
    <t>" nosník N2 U120 dl.2,10m - 4ks "  112,56</t>
  </si>
  <si>
    <t>" 4.NP. Statika v.č.Skl.4.NP. "</t>
  </si>
  <si>
    <t>" nosník N2 U120 dl.2,10m - 2ks "  56,28</t>
  </si>
  <si>
    <t>" nosník N11 U120 dl.2,10m - 2ks "  56,28</t>
  </si>
  <si>
    <t>" 1.NP. "</t>
  </si>
  <si>
    <t>" nosník Nx U120 dl.2,10m - 2ks "  -56,28</t>
  </si>
  <si>
    <t>" nosník N1 U120 dl.2,40m - 2ks "  -64,32</t>
  </si>
  <si>
    <t>" nosník N2 U120 dl.2,10m - 2ks "  -56,28</t>
  </si>
  <si>
    <t xml:space="preserve">" nosník N1 U120 dl.1,70m - 2ks "  -45,56  </t>
  </si>
  <si>
    <t>" nosník N3 U120 dl.1,80m - 6ks "  -144,72</t>
  </si>
  <si>
    <t>" nosník N11 U120 dl.2,00m - 3ks "  -80,40</t>
  </si>
  <si>
    <t>(176,88*2-56,28-176,88-326,96)*0,001</t>
  </si>
  <si>
    <t>1338435050</t>
  </si>
  <si>
    <t>Tyče oceľové prierezu U 120 mm, ozn. S235JR (11 375) valcované za tepla</t>
  </si>
  <si>
    <t>-1292146263</t>
  </si>
  <si>
    <t>(176,88*2-56,28-176,88-326,96)*0,08      " stratné "</t>
  </si>
  <si>
    <t>(176,88*2-56,28-176,88-326,96-16,509)*0,001</t>
  </si>
  <si>
    <t>389381001</t>
  </si>
  <si>
    <t>Dobetónovanie prefabrikovaných konštrukcií</t>
  </si>
  <si>
    <t>1100223015</t>
  </si>
  <si>
    <t>" dobetónovanie drážok a uloženia dodatočne osadzovaných oceľových prekladov "</t>
  </si>
  <si>
    <t>" preklad N3 "  5,50*0,35*0,66*1+0,66*0,25*0,10*2</t>
  </si>
  <si>
    <t>" preklad N1 "  2,40*0,25*0,45+0,45*0,25*0,10*2</t>
  </si>
  <si>
    <t>" preklad N2 "  2,10*0,25*0,50+0,50*0,25*0,10*4</t>
  </si>
  <si>
    <t>" 4.NP. Statika v.č.5 "</t>
  </si>
  <si>
    <t>" preklad N2 "  2,10*0,25*0,60+0,60*0,25*0,10*2</t>
  </si>
  <si>
    <t>" preklad N11 "  2,10*0,25*0,60+0,60*0,25*0,10*2</t>
  </si>
  <si>
    <t>" 1.NP. Statika v.č.Skl.1.NP. "</t>
  </si>
  <si>
    <t>" preklad Nx2 "  -(2,10*0,25*0,50+0,50*0,25*0,10*2)</t>
  </si>
  <si>
    <t>" preklad N3 "  -(5,50*0,35*0,66*1+0,66*0,25*0,10*2)</t>
  </si>
  <si>
    <t>" preklad N1 "  -(2,40*0,25*0,45+0,45*0,25*0,10*2)</t>
  </si>
  <si>
    <t>" preklad N2 "  -(2,10*0,25*0,50+0,50*0,25*0,10*2)</t>
  </si>
  <si>
    <t>" preklad N2 "  -(2,10*0,25*0,45+0,45*0,25*0,10*2)</t>
  </si>
  <si>
    <t>" preklad N1 "  -(1,70*0,25*0,45+0,45*0,25*0,10*2)</t>
  </si>
  <si>
    <t>" preklad N2 "  -(2,10*0,25*0,60+0,60*0,25*0,10*2)</t>
  </si>
  <si>
    <t>" preklad N3 "  -(1,80*0,25*0,50*2+0,50*0,25*0,10*4)</t>
  </si>
  <si>
    <t>" preklad N11 "  -(2,00*0,25*0,60+0,60*0,25*0,10*2)</t>
  </si>
  <si>
    <t>Ostatné konštrukcie a práce-búranie</t>
  </si>
  <si>
    <t>472056023</t>
  </si>
  <si>
    <t>Jadrové vrty diamantovými korunkami nad D 400 do 450 mm do stropov - železobetónových -0,00301t</t>
  </si>
  <si>
    <t>cm</t>
  </si>
  <si>
    <t>-113179228</t>
  </si>
  <si>
    <t>" prestup pre VZT - strop medzi 3.NP. a.NP. "</t>
  </si>
  <si>
    <t>1*22</t>
  </si>
  <si>
    <t>972056022</t>
  </si>
  <si>
    <t>Jadrové vrty diamantovými korunkami do D 350 mm do stropov - železobetónových -0,00175t</t>
  </si>
  <si>
    <t>-681075350</t>
  </si>
  <si>
    <t>974031287</t>
  </si>
  <si>
    <t>Vysekanie rýh v murive tehlovom na akúkoľvek maltu v priestore priľahlom k stropnej konštrukcii do hĺbky 300 mm a š. do 300 mm,  -0,10100 t</t>
  </si>
  <si>
    <t>m</t>
  </si>
  <si>
    <t>-349518448</t>
  </si>
  <si>
    <t>" drážky pre osadenie prekladov z valcovaných nosníkov "</t>
  </si>
  <si>
    <t>" 3.NP. Statika v.č.Skl.3.NP "</t>
  </si>
  <si>
    <t>" pozn.k -preklad N3 "  5,50*2</t>
  </si>
  <si>
    <t>" pozn.g - preklad N1 "  2,40*2</t>
  </si>
  <si>
    <t>" pozn.g - preklad N2 "  2,10*4</t>
  </si>
  <si>
    <t>" 4.NP. Statika v.č.Skl 4.NP. "</t>
  </si>
  <si>
    <t>" pozn. h - preklad N1 "  2,40*2</t>
  </si>
  <si>
    <t>" pozn. h - preklad N2 "  2,10*2</t>
  </si>
  <si>
    <t>" pozn. h - preklad N11 "  2,10*2</t>
  </si>
  <si>
    <t>" drážky pre osadenie prekladov keramických "</t>
  </si>
  <si>
    <t>" 4.NP. Statika Skl 4.NP. "</t>
  </si>
  <si>
    <t>" pozn.j - preklad poz.1 "  1,50*4</t>
  </si>
  <si>
    <t>" pozn.k -preklad N3 "  -5,50*2</t>
  </si>
  <si>
    <t>" pozn.g - preklad N1 "  -2,40*2</t>
  </si>
  <si>
    <t>" pozn. h - preklad N1 "  -1,70*2</t>
  </si>
  <si>
    <t>" pozn.j "  -1,50*2</t>
  </si>
  <si>
    <t>979011111</t>
  </si>
  <si>
    <t>Zvislá doprava sutiny a vybúraných hmôt za prvé podlažie nad alebo pod základným podlažím</t>
  </si>
  <si>
    <t>875056057</t>
  </si>
  <si>
    <t>979081111</t>
  </si>
  <si>
    <t>Odvoz sutiny a vybúraných hmôt na skládku do 1 km</t>
  </si>
  <si>
    <t>1114384724</t>
  </si>
  <si>
    <t>979081121</t>
  </si>
  <si>
    <t>Odvoz sutiny a vybúraných hmôt na skládku za každý ďalší 1 km</t>
  </si>
  <si>
    <t>2032110762</t>
  </si>
  <si>
    <t>2,246*4</t>
  </si>
  <si>
    <t>979082111</t>
  </si>
  <si>
    <t>Vnútrostavenisková doprava sutiny a vybúraných hmôt do 10 m</t>
  </si>
  <si>
    <t>319645344</t>
  </si>
  <si>
    <t>18</t>
  </si>
  <si>
    <t>979082121</t>
  </si>
  <si>
    <t>Vnútrostavenisková doprava sutiny a vybúraných hmôt za každých ďalších 5 m</t>
  </si>
  <si>
    <t>-495987746</t>
  </si>
  <si>
    <t>2,246*6</t>
  </si>
  <si>
    <t>19</t>
  </si>
  <si>
    <t>979089012</t>
  </si>
  <si>
    <t>Poplatok za skladovanie - betón, tehly, dlaždice (17 01 ), ostatné</t>
  </si>
  <si>
    <t>-1563464484</t>
  </si>
  <si>
    <t>1388019872</t>
  </si>
  <si>
    <t>SO02b1 - SO02b1  Komunikácie a spevnené plochy - II.etapa</t>
  </si>
  <si>
    <t xml:space="preserve">    5 - Komunikácie</t>
  </si>
  <si>
    <t>113106611</t>
  </si>
  <si>
    <t>Rozoberanie zámkovej dlažby všetkých druhov v ploche do 20 m2,  -0,2600 t</t>
  </si>
  <si>
    <t>507363480</t>
  </si>
  <si>
    <t>" neprejazdné plochy - chodníky /zmena II.etapa/ "  3,17</t>
  </si>
  <si>
    <t>113107123</t>
  </si>
  <si>
    <t>Odstránenie krytu v ploche  do 200 m2 z kameniva hrubého drveného, hr.200 do 300 mm,  -0,40000t</t>
  </si>
  <si>
    <t>CS CENEKON 2017 02</t>
  </si>
  <si>
    <t>1619383601</t>
  </si>
  <si>
    <t>" odstránenie podkladných vrstiev /zmena II.etapa/ "  4,03</t>
  </si>
  <si>
    <t>113107143</t>
  </si>
  <si>
    <t>Odstránenie krytu asfaltového v ploche do 200 m2, hr. nad 100 do 150 mm,  -0,31600t</t>
  </si>
  <si>
    <t>-2407560</t>
  </si>
  <si>
    <t>" neprejazdné plochy - chodníky /zmena II.etapa/ "  4,03</t>
  </si>
  <si>
    <t>113206111</t>
  </si>
  <si>
    <t>Vytrhanie obrúb betónových, s vybúraním lôžka, z krajníkov alebo obrubníkov stojatých,  -0,14500t</t>
  </si>
  <si>
    <t>1900276962</t>
  </si>
  <si>
    <t>" vytrhanie obrubníkov /zmena II.etapa/ "  4,50</t>
  </si>
  <si>
    <t>121101111</t>
  </si>
  <si>
    <t>Odstránenie ornice s vodor. premiestn. na hromady, so zložením na vzdialenosť do 100 m a do 100m3</t>
  </si>
  <si>
    <t>1010818696</t>
  </si>
  <si>
    <t>" odstránenie ornice v ploche rozšírenia neprejazdných plôch /zmena II.etapa/ "  12,88*0,15</t>
  </si>
  <si>
    <t>122302201</t>
  </si>
  <si>
    <t>Odkopávka a prekopávka nezapažená pre cesty, v hornine 4 do 100 m3</t>
  </si>
  <si>
    <t>119998039</t>
  </si>
  <si>
    <t>" odkop pre konštrukciu rozšírenia neprejazdných plôch /zmena II.etapa/ "  12,88*0,25</t>
  </si>
  <si>
    <t>122302209</t>
  </si>
  <si>
    <t>Odkopávky a prekopávky nezapažené pre cesty. Príplatok za lepivosť horniny 4</t>
  </si>
  <si>
    <t>1760754103</t>
  </si>
  <si>
    <t>162301102</t>
  </si>
  <si>
    <t xml:space="preserve">Vodorovné premiestnenie výkopku  po spevnenej ceste z  horniny tr.1-4,  do 100 m3 na vzdialenosť do 1000 m </t>
  </si>
  <si>
    <t>-1769434960</t>
  </si>
  <si>
    <t>" premiestnenie ornice na spätné zahumusovanie z dočasnej skládky /zmena II.etapa/ "  1,932</t>
  </si>
  <si>
    <t>-1881032941</t>
  </si>
  <si>
    <t>" prebytočný výkopok /zmena II.etapa/ "  3,22</t>
  </si>
  <si>
    <t>-2046835610</t>
  </si>
  <si>
    <t>3,22*2</t>
  </si>
  <si>
    <t>656627468</t>
  </si>
  <si>
    <t>" nakladanie ornice na medziskládke spätné zahumusovanie "  1,932</t>
  </si>
  <si>
    <t>488808521</t>
  </si>
  <si>
    <t>" prebytočný výkopok "  3,22</t>
  </si>
  <si>
    <t>" ornica na spätné zahumusovanie "  1,932</t>
  </si>
  <si>
    <t>-342765001</t>
  </si>
  <si>
    <t>3,22*1,80</t>
  </si>
  <si>
    <t>180402111</t>
  </si>
  <si>
    <t>Založenie trávnika parkového výsevom v rovine do 1:5</t>
  </si>
  <si>
    <t>-419883822</t>
  </si>
  <si>
    <t>7,20</t>
  </si>
  <si>
    <t>0057211200</t>
  </si>
  <si>
    <t>Trávové semeno - parková zmes /0,025 kg/m2/</t>
  </si>
  <si>
    <t>-2129631213</t>
  </si>
  <si>
    <t>7,20*0,025</t>
  </si>
  <si>
    <t>181301103</t>
  </si>
  <si>
    <t>Rozprestretie ornice v rovine , plocha do 500 m2,hr.do 200 mm</t>
  </si>
  <si>
    <t>CS Cenekon 2015 01</t>
  </si>
  <si>
    <t>-825476249</t>
  </si>
  <si>
    <t>" plocha zelene /zmena II.etapa/ "  3,17+4,03</t>
  </si>
  <si>
    <t>182001121</t>
  </si>
  <si>
    <t>Plošná úprava terénu pri nerovnostiach terénu nad 100-150 mm v rovine alebo na svahu do 1:5</t>
  </si>
  <si>
    <t>-1701843268</t>
  </si>
  <si>
    <t>185802113</t>
  </si>
  <si>
    <t>Hnojenie pôdy v rovine alebo na svahu do 1:5 umelým hnojivom naširoko</t>
  </si>
  <si>
    <t>-606312953</t>
  </si>
  <si>
    <t>2519115800</t>
  </si>
  <si>
    <t>Hnojivo priemyslové na trávnik 0,05kg/m2</t>
  </si>
  <si>
    <t>-2091842951</t>
  </si>
  <si>
    <t>215901101</t>
  </si>
  <si>
    <t>Zhutnenie podložia z rastlej horniny 1 až 4 pod násypy, z hornina súdržných do 92 % PS a nesúdržných</t>
  </si>
  <si>
    <t>CS Cenekon 2012 02</t>
  </si>
  <si>
    <t>2111210001</t>
  </si>
  <si>
    <t>13,00</t>
  </si>
  <si>
    <t>Komunikácie</t>
  </si>
  <si>
    <t>21</t>
  </si>
  <si>
    <t>564851111</t>
  </si>
  <si>
    <t>Podklad zo štrkodrviny s rozprestretím a zhutnením, po zhutnení hr. 150 mm</t>
  </si>
  <si>
    <t>329899049</t>
  </si>
  <si>
    <t>12,88</t>
  </si>
  <si>
    <t>22</t>
  </si>
  <si>
    <t>567122111</t>
  </si>
  <si>
    <t>Podklad z kameniva stmeleného cementom, s rozprestretím a zhutnením CBGM C 8/10 (C 6/8), po zhutnení hr. 120 mm</t>
  </si>
  <si>
    <t>-398956595</t>
  </si>
  <si>
    <t>23</t>
  </si>
  <si>
    <t>596911112</t>
  </si>
  <si>
    <t>Kladenie zámkovej dlažby  hr. 6 cm pre peších nad 20 m2</t>
  </si>
  <si>
    <t>296607265</t>
  </si>
  <si>
    <t>" neprejazdné plochy - chodníky /zmena II.etapa/ "  12,88</t>
  </si>
  <si>
    <t>24</t>
  </si>
  <si>
    <t>5922901940</t>
  </si>
  <si>
    <t>Dlažba zámková betónová s fázou 6 cm, sivá</t>
  </si>
  <si>
    <t>-1129798532</t>
  </si>
  <si>
    <t>12,88*1,025</t>
  </si>
  <si>
    <t>-3,17                            " odpočet výzisku materiálu "</t>
  </si>
  <si>
    <t>25</t>
  </si>
  <si>
    <t>917862111</t>
  </si>
  <si>
    <t>Osadenie chodník. obrub. betónónového stojatého s bočnou oporou z betónu prostého tr. C 10/12, 5 do lôžka</t>
  </si>
  <si>
    <t>-1251752179</t>
  </si>
  <si>
    <t>" zmena rozsahu spevnených plôch /zmena II.etapa/ "  4,50</t>
  </si>
  <si>
    <t>26</t>
  </si>
  <si>
    <t>5922903030</t>
  </si>
  <si>
    <t>Obrubník rovný 100/25/15 cm, sivý</t>
  </si>
  <si>
    <t>2063217831</t>
  </si>
  <si>
    <t>4,50*1,05</t>
  </si>
  <si>
    <t>27</t>
  </si>
  <si>
    <t>918101111</t>
  </si>
  <si>
    <t>Lôžko pod obrub., krajníky alebo obruby z dlažob. kociek z betónu prostého tr. C 10/12,5</t>
  </si>
  <si>
    <t>-894191151</t>
  </si>
  <si>
    <t>28</t>
  </si>
  <si>
    <t>919735112</t>
  </si>
  <si>
    <t>Rezanie existujúceho asfaltového krytu alebo podkladu hĺbky nad 50 do 100 mm</t>
  </si>
  <si>
    <t>-507960380</t>
  </si>
  <si>
    <t>29</t>
  </si>
  <si>
    <t>979054441</t>
  </si>
  <si>
    <t>Očistenie vybúraných obrubníkov, krajníkov, panelov s pôvodným vyplnením škár kamenivom ťaženým</t>
  </si>
  <si>
    <t>1076812702</t>
  </si>
  <si>
    <t>30</t>
  </si>
  <si>
    <t>979082213</t>
  </si>
  <si>
    <t>Vodorovná doprava sutiny so zložením a hrubým urovnaním na vzdialenosť do 1 km</t>
  </si>
  <si>
    <t>-740451606</t>
  </si>
  <si>
    <t>1,612+1,273</t>
  </si>
  <si>
    <t>31</t>
  </si>
  <si>
    <t>979082219</t>
  </si>
  <si>
    <t>Príplatok k cene za každý ďalší aj začatý 1 km nad 1 km</t>
  </si>
  <si>
    <t>1415642531</t>
  </si>
  <si>
    <t>2,885*4</t>
  </si>
  <si>
    <t>979084216</t>
  </si>
  <si>
    <t>Vodorovná doprava vybúraných hmôt po suchu bez naloženia, ale so zložením na vzdialenosť do 5 km</t>
  </si>
  <si>
    <t>-183679775</t>
  </si>
  <si>
    <t>0,563</t>
  </si>
  <si>
    <t>33</t>
  </si>
  <si>
    <t>979087212</t>
  </si>
  <si>
    <t>Nakladanie na dopravné prostriedky pre vodorovnú dopravu sutiny</t>
  </si>
  <si>
    <t>492197815</t>
  </si>
  <si>
    <t>34</t>
  </si>
  <si>
    <t>979087213</t>
  </si>
  <si>
    <t>Nakladanie na dopravné prostriedky pre vodorovnú dopravu vybúraných hmôt</t>
  </si>
  <si>
    <t>57696218</t>
  </si>
  <si>
    <t>35</t>
  </si>
  <si>
    <t>979089212</t>
  </si>
  <si>
    <t>Poplatok za skladovanie - bitúmenové zmesi, uholný decht, dechtové výrobky (17 03 ), ostatné</t>
  </si>
  <si>
    <t>-1283501523</t>
  </si>
  <si>
    <t>1,273</t>
  </si>
  <si>
    <t>36</t>
  </si>
  <si>
    <t>2139391549</t>
  </si>
  <si>
    <t>1,612+0,563</t>
  </si>
  <si>
    <t>37</t>
  </si>
  <si>
    <t>998223011</t>
  </si>
  <si>
    <t>Presun hmôt pre pozemné komunikácie s krytom dláždeným (822 2.3, 822 5.3) akejkoľvek dĺžky objektu</t>
  </si>
  <si>
    <t>931137225</t>
  </si>
  <si>
    <t>UNM - Dostavba 6. pavilónu - II.etapa
3.NP - Neonatologické odd.
Výkaz výmer</t>
  </si>
  <si>
    <t>Číslo miestn.</t>
  </si>
  <si>
    <t xml:space="preserve">Názov miestnosti </t>
  </si>
  <si>
    <t>Parameter</t>
  </si>
  <si>
    <t>Počet kusov</t>
  </si>
  <si>
    <t>položka č.</t>
  </si>
  <si>
    <t>Názov prístroja  (zariadenia)</t>
  </si>
  <si>
    <t>(ks)</t>
  </si>
  <si>
    <t>3.08</t>
  </si>
  <si>
    <t>Čistiaca miestnosť</t>
  </si>
  <si>
    <t>308-1</t>
  </si>
  <si>
    <t>germicídny žiarič s priamym žiarením, stropný</t>
  </si>
  <si>
    <t>30 W</t>
  </si>
  <si>
    <t>308-2</t>
  </si>
  <si>
    <t>spínacie hodiny pre germicídny žiarič</t>
  </si>
  <si>
    <t>3.10</t>
  </si>
  <si>
    <t>Prípravovňa infúzií</t>
  </si>
  <si>
    <t>310-1</t>
  </si>
  <si>
    <t>germicídny žiarič s priamym žiarením, nástenný, kĺbový</t>
  </si>
  <si>
    <t>310-2</t>
  </si>
  <si>
    <t>3.11</t>
  </si>
  <si>
    <t>Filter - izolačný box</t>
  </si>
  <si>
    <t>311-1</t>
  </si>
  <si>
    <t>germicídny žiarič uzavretý s ventilátorom a spínacími hodinami</t>
  </si>
  <si>
    <t>3.12</t>
  </si>
  <si>
    <t>Izolačná izba</t>
  </si>
  <si>
    <t>312-1</t>
  </si>
  <si>
    <t>3.13</t>
  </si>
  <si>
    <t>Anesteziologicko-resuscitačné odd.</t>
  </si>
  <si>
    <t>313-1</t>
  </si>
  <si>
    <t>70 W</t>
  </si>
  <si>
    <t>3.14</t>
  </si>
  <si>
    <t>314-1</t>
  </si>
  <si>
    <t>3.15</t>
  </si>
  <si>
    <t>Mliečna kuchyňa</t>
  </si>
  <si>
    <t>315-1</t>
  </si>
  <si>
    <t>315-2</t>
  </si>
  <si>
    <t>3.16</t>
  </si>
  <si>
    <t>316-1</t>
  </si>
  <si>
    <t>3.20</t>
  </si>
  <si>
    <t>Jednotka intenzívnej starostlivosti</t>
  </si>
  <si>
    <t>320-1</t>
  </si>
  <si>
    <t>3.23</t>
  </si>
  <si>
    <t>Jednotka intenzívnej starostlivosti - intermediárne lôžka</t>
  </si>
  <si>
    <t>323-1</t>
  </si>
  <si>
    <t>3.36</t>
  </si>
  <si>
    <t>336-1</t>
  </si>
  <si>
    <t>336-2</t>
  </si>
  <si>
    <t>Dodatok č. 5 k VV</t>
  </si>
  <si>
    <t>SOI01b7  Dostavba 6.pavilónu - II.etapa /Zdravotnícka technológia - 3. NP Neonatológia/</t>
  </si>
  <si>
    <t>REKAPITULÁCIA STAVBY - Dodatok k 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</si>
</sst>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#\ ##0.00"/>
  </numFmts>
  <fonts count="49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8"/>
      <name val="ITCBookmanEE"/>
    </font>
    <font>
      <b/>
      <i/>
      <u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5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9" fillId="0" borderId="0" applyNumberFormat="0" applyFill="0" applyBorder="0" applyAlignment="0" applyProtection="0"/>
    <xf numFmtId="0" fontId="46" fillId="0" borderId="0"/>
    <xf numFmtId="0" fontId="1" fillId="0" borderId="0"/>
  </cellStyleXfs>
  <cellXfs count="308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horizontal="right" vertical="center"/>
    </xf>
    <xf numFmtId="4" fontId="17" fillId="0" borderId="0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2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65" fontId="3" fillId="0" borderId="0" xfId="0" applyNumberFormat="1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4" fontId="2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3" fillId="0" borderId="0" xfId="0" applyFont="1" applyAlignment="1">
      <alignment horizontal="left"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right" vertical="center"/>
    </xf>
    <xf numFmtId="0" fontId="5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5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 applyProtection="1">
      <alignment horizontal="right" vertical="center"/>
      <protection locked="0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4" fontId="26" fillId="0" borderId="0" xfId="0" applyNumberFormat="1" applyFont="1" applyAlignment="1" applyProtection="1">
      <alignment vertical="center"/>
      <protection locked="0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 applyProtection="1">
      <alignment vertical="center"/>
      <protection locked="0"/>
    </xf>
    <xf numFmtId="4" fontId="8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 applyProtection="1">
      <alignment horizontal="center" vertical="center" wrapText="1"/>
      <protection locked="0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167" fontId="26" fillId="0" borderId="0" xfId="0" applyNumberFormat="1" applyFont="1" applyAlignment="1"/>
    <xf numFmtId="167" fontId="34" fillId="0" borderId="12" xfId="0" applyNumberFormat="1" applyFont="1" applyBorder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167" fontId="35" fillId="0" borderId="0" xfId="0" applyNumberFormat="1" applyFont="1" applyAlignment="1">
      <alignment vertical="center"/>
    </xf>
    <xf numFmtId="0" fontId="9" fillId="0" borderId="3" xfId="0" applyFont="1" applyBorder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 applyProtection="1">
      <protection locked="0"/>
    </xf>
    <xf numFmtId="167" fontId="7" fillId="0" borderId="0" xfId="0" applyNumberFormat="1" applyFont="1" applyAlignment="1"/>
    <xf numFmtId="0" fontId="9" fillId="0" borderId="14" xfId="0" applyFont="1" applyBorder="1" applyAlignment="1"/>
    <xf numFmtId="0" fontId="9" fillId="0" borderId="0" xfId="0" applyFont="1" applyBorder="1" applyAlignment="1"/>
    <xf numFmtId="167" fontId="9" fillId="0" borderId="0" xfId="0" applyNumberFormat="1" applyFont="1" applyBorder="1" applyAlignment="1"/>
    <xf numFmtId="166" fontId="9" fillId="0" borderId="0" xfId="0" applyNumberFormat="1" applyFont="1" applyBorder="1" applyAlignment="1"/>
    <xf numFmtId="166" fontId="9" fillId="0" borderId="15" xfId="0" applyNumberFormat="1" applyFont="1" applyBorder="1" applyAlignment="1"/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167" fontId="8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7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0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7" fontId="13" fillId="0" borderId="0" xfId="0" applyNumberFormat="1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14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167" fontId="25" fillId="0" borderId="20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167" fontId="37" fillId="3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40" fillId="0" borderId="0" xfId="0" applyFont="1" applyAlignment="1">
      <alignment vertical="top"/>
    </xf>
    <xf numFmtId="0" fontId="41" fillId="0" borderId="0" xfId="0" applyFont="1" applyAlignment="1">
      <alignment horizontal="left" vertical="top" wrapText="1"/>
    </xf>
    <xf numFmtId="0" fontId="42" fillId="0" borderId="0" xfId="0" applyFont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top" wrapText="1"/>
    </xf>
    <xf numFmtId="49" fontId="43" fillId="6" borderId="23" xfId="0" applyNumberFormat="1" applyFont="1" applyFill="1" applyBorder="1" applyAlignment="1">
      <alignment horizontal="center" vertical="top" wrapText="1"/>
    </xf>
    <xf numFmtId="0" fontId="43" fillId="6" borderId="24" xfId="0" applyFont="1" applyFill="1" applyBorder="1" applyAlignment="1">
      <alignment vertical="top" wrapText="1"/>
    </xf>
    <xf numFmtId="0" fontId="43" fillId="6" borderId="25" xfId="0" applyFont="1" applyFill="1" applyBorder="1" applyAlignment="1">
      <alignment horizontal="center" vertical="top"/>
    </xf>
    <xf numFmtId="0" fontId="43" fillId="6" borderId="26" xfId="0" applyFont="1" applyFill="1" applyBorder="1" applyAlignment="1">
      <alignment horizontal="center" vertical="top" wrapText="1"/>
    </xf>
    <xf numFmtId="0" fontId="40" fillId="6" borderId="0" xfId="0" applyFont="1" applyFill="1" applyAlignment="1">
      <alignment vertical="top"/>
    </xf>
    <xf numFmtId="49" fontId="43" fillId="6" borderId="27" xfId="0" applyNumberFormat="1" applyFont="1" applyFill="1" applyBorder="1" applyAlignment="1">
      <alignment horizontal="center" vertical="top" wrapText="1"/>
    </xf>
    <xf numFmtId="0" fontId="43" fillId="6" borderId="28" xfId="0" applyFont="1" applyFill="1" applyBorder="1" applyAlignment="1">
      <alignment vertical="top" wrapText="1"/>
    </xf>
    <xf numFmtId="0" fontId="43" fillId="6" borderId="29" xfId="0" applyFont="1" applyFill="1" applyBorder="1" applyAlignment="1">
      <alignment horizontal="center" vertical="top"/>
    </xf>
    <xf numFmtId="0" fontId="43" fillId="6" borderId="30" xfId="0" applyFont="1" applyFill="1" applyBorder="1" applyAlignment="1">
      <alignment horizontal="center" vertical="top" wrapText="1"/>
    </xf>
    <xf numFmtId="49" fontId="43" fillId="0" borderId="0" xfId="0" applyNumberFormat="1" applyFont="1" applyFill="1" applyBorder="1" applyAlignment="1">
      <alignment horizontal="center" vertical="top" wrapText="1"/>
    </xf>
    <xf numFmtId="0" fontId="43" fillId="0" borderId="0" xfId="0" applyFont="1" applyFill="1" applyBorder="1" applyAlignment="1">
      <alignment vertical="top" wrapText="1"/>
    </xf>
    <xf numFmtId="0" fontId="43" fillId="0" borderId="0" xfId="0" applyFont="1" applyFill="1" applyBorder="1" applyAlignment="1">
      <alignment horizontal="center" vertical="top"/>
    </xf>
    <xf numFmtId="0" fontId="43" fillId="0" borderId="0" xfId="0" applyFont="1" applyFill="1" applyBorder="1" applyAlignment="1">
      <alignment horizontal="center" vertical="top" wrapText="1"/>
    </xf>
    <xf numFmtId="49" fontId="43" fillId="7" borderId="31" xfId="0" applyNumberFormat="1" applyFont="1" applyFill="1" applyBorder="1" applyAlignment="1">
      <alignment horizontal="center" vertical="top"/>
    </xf>
    <xf numFmtId="49" fontId="45" fillId="0" borderId="31" xfId="0" applyNumberFormat="1" applyFont="1" applyFill="1" applyBorder="1" applyAlignment="1">
      <alignment horizontal="center" vertical="top"/>
    </xf>
    <xf numFmtId="168" fontId="45" fillId="0" borderId="31" xfId="0" applyNumberFormat="1" applyFont="1" applyFill="1" applyBorder="1" applyAlignment="1">
      <alignment horizontal="left" vertical="top" wrapText="1"/>
    </xf>
    <xf numFmtId="0" fontId="45" fillId="0" borderId="31" xfId="0" applyFont="1" applyFill="1" applyBorder="1" applyAlignment="1">
      <alignment horizontal="center" vertical="top"/>
    </xf>
    <xf numFmtId="0" fontId="45" fillId="0" borderId="0" xfId="0" applyFont="1" applyAlignment="1">
      <alignment vertical="top"/>
    </xf>
    <xf numFmtId="0" fontId="45" fillId="0" borderId="31" xfId="2" applyFont="1" applyFill="1" applyBorder="1" applyAlignment="1">
      <alignment vertical="top" wrapText="1"/>
    </xf>
    <xf numFmtId="0" fontId="45" fillId="0" borderId="31" xfId="3" applyFont="1" applyFill="1" applyBorder="1" applyAlignment="1">
      <alignment horizontal="center" vertical="top"/>
    </xf>
    <xf numFmtId="0" fontId="40" fillId="0" borderId="31" xfId="0" applyFont="1" applyBorder="1" applyAlignment="1">
      <alignment vertical="top"/>
    </xf>
    <xf numFmtId="0" fontId="40" fillId="0" borderId="31" xfId="0" applyFont="1" applyBorder="1" applyAlignment="1">
      <alignment vertical="top" wrapText="1"/>
    </xf>
    <xf numFmtId="0" fontId="40" fillId="0" borderId="31" xfId="0" applyFont="1" applyBorder="1" applyAlignment="1">
      <alignment horizontal="center" vertical="top"/>
    </xf>
    <xf numFmtId="0" fontId="45" fillId="0" borderId="31" xfId="0" applyFont="1" applyBorder="1" applyAlignment="1">
      <alignment horizontal="center" vertical="top"/>
    </xf>
    <xf numFmtId="0" fontId="45" fillId="0" borderId="31" xfId="0" applyFont="1" applyBorder="1" applyAlignment="1">
      <alignment horizontal="center" vertical="top" wrapText="1"/>
    </xf>
    <xf numFmtId="0" fontId="45" fillId="0" borderId="31" xfId="0" applyFont="1" applyBorder="1" applyAlignment="1">
      <alignment vertical="top" wrapText="1"/>
    </xf>
    <xf numFmtId="0" fontId="47" fillId="0" borderId="31" xfId="0" applyFont="1" applyBorder="1" applyAlignment="1">
      <alignment vertical="top"/>
    </xf>
    <xf numFmtId="0" fontId="45" fillId="0" borderId="31" xfId="0" applyFont="1" applyFill="1" applyBorder="1" applyAlignment="1">
      <alignment vertical="top" wrapText="1"/>
    </xf>
    <xf numFmtId="0" fontId="45" fillId="0" borderId="31" xfId="0" applyFont="1" applyFill="1" applyBorder="1" applyAlignment="1">
      <alignment horizontal="center" vertical="top" wrapText="1"/>
    </xf>
    <xf numFmtId="49" fontId="45" fillId="0" borderId="0" xfId="0" applyNumberFormat="1" applyFont="1" applyFill="1" applyBorder="1" applyAlignment="1">
      <alignment horizontal="center" vertical="top"/>
    </xf>
    <xf numFmtId="0" fontId="45" fillId="0" borderId="0" xfId="0" applyFont="1" applyFill="1" applyBorder="1" applyAlignment="1">
      <alignment vertical="top" wrapText="1"/>
    </xf>
    <xf numFmtId="0" fontId="45" fillId="0" borderId="0" xfId="0" applyFont="1" applyBorder="1" applyAlignment="1">
      <alignment horizontal="center" vertical="top"/>
    </xf>
    <xf numFmtId="0" fontId="45" fillId="0" borderId="0" xfId="0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vertical="top" wrapText="1"/>
    </xf>
    <xf numFmtId="0" fontId="48" fillId="0" borderId="0" xfId="0" applyFont="1" applyFill="1" applyBorder="1" applyAlignment="1">
      <alignment vertical="top" wrapText="1"/>
    </xf>
    <xf numFmtId="0" fontId="40" fillId="0" borderId="0" xfId="0" applyFont="1" applyBorder="1" applyAlignment="1">
      <alignment vertical="top"/>
    </xf>
    <xf numFmtId="0" fontId="40" fillId="0" borderId="0" xfId="0" applyFont="1" applyBorder="1" applyAlignment="1">
      <alignment vertical="top" wrapText="1"/>
    </xf>
    <xf numFmtId="14" fontId="3" fillId="3" borderId="0" xfId="0" applyNumberFormat="1" applyFont="1" applyFill="1" applyAlignment="1" applyProtection="1">
      <alignment horizontal="left" vertical="center"/>
      <protection locked="0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19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0" fillId="0" borderId="0" xfId="0"/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8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6" fillId="0" borderId="0" xfId="0" applyNumberFormat="1" applyFont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4" fontId="26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44" fillId="7" borderId="31" xfId="0" applyFont="1" applyFill="1" applyBorder="1" applyAlignment="1">
      <alignment horizontal="left" vertical="top"/>
    </xf>
  </cellXfs>
  <cellStyles count="4">
    <cellStyle name="Hypertextové prepojenie" xfId="1" builtinId="8"/>
    <cellStyle name="Normálna" xfId="0" builtinId="0" customBuiltin="1"/>
    <cellStyle name="Normálna 2" xfId="3" xr:uid="{00000000-0005-0000-0000-000001000000}"/>
    <cellStyle name="normálne_Hárok1" xfId="2" xr:uid="{00000000-0005-0000-0000-000003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topLeftCell="A75" workbookViewId="0">
      <selection activeCell="U106" sqref="U106"/>
    </sheetView>
  </sheetViews>
  <sheetFormatPr baseColWidth="10" defaultColWidth="8.75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9" width="25.75" hidden="1" customWidth="1"/>
    <col min="50" max="51" width="21.75" hidden="1" customWidth="1"/>
    <col min="52" max="53" width="25" hidden="1" customWidth="1"/>
    <col min="54" max="54" width="21.75" hidden="1" customWidth="1"/>
    <col min="55" max="55" width="19.25" hidden="1" customWidth="1"/>
    <col min="56" max="56" width="25" hidden="1" customWidth="1"/>
    <col min="57" max="57" width="21.75" hidden="1" customWidth="1"/>
    <col min="58" max="58" width="19.25" hidden="1" customWidth="1"/>
    <col min="59" max="59" width="66.5" customWidth="1"/>
    <col min="71" max="91" width="9.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4</v>
      </c>
      <c r="BV1" s="16" t="s">
        <v>5</v>
      </c>
    </row>
    <row r="2" spans="1:74" ht="37" customHeight="1">
      <c r="AR2" s="271" t="s">
        <v>6</v>
      </c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S2" s="17" t="s">
        <v>7</v>
      </c>
      <c r="BT2" s="17" t="s">
        <v>8</v>
      </c>
    </row>
    <row r="3" spans="1:74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8</v>
      </c>
    </row>
    <row r="4" spans="1:74" ht="25" customHeight="1">
      <c r="B4" s="20"/>
      <c r="D4" s="21" t="s">
        <v>656</v>
      </c>
      <c r="AR4" s="20"/>
      <c r="AS4" s="22" t="s">
        <v>9</v>
      </c>
      <c r="BG4" s="23" t="s">
        <v>10</v>
      </c>
      <c r="BS4" s="17" t="s">
        <v>7</v>
      </c>
    </row>
    <row r="5" spans="1:74" ht="12" customHeight="1">
      <c r="B5" s="20"/>
      <c r="D5" s="24" t="s">
        <v>11</v>
      </c>
      <c r="K5" s="282" t="s">
        <v>12</v>
      </c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R5" s="20"/>
      <c r="BG5" s="289" t="s">
        <v>13</v>
      </c>
      <c r="BS5" s="17" t="s">
        <v>7</v>
      </c>
    </row>
    <row r="6" spans="1:74" ht="37" customHeight="1">
      <c r="B6" s="20"/>
      <c r="D6" s="26" t="s">
        <v>14</v>
      </c>
      <c r="K6" s="283" t="s">
        <v>15</v>
      </c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R6" s="20"/>
      <c r="BG6" s="290"/>
      <c r="BS6" s="17" t="s">
        <v>7</v>
      </c>
    </row>
    <row r="7" spans="1:74" ht="12" customHeight="1">
      <c r="B7" s="20"/>
      <c r="D7" s="27" t="s">
        <v>16</v>
      </c>
      <c r="K7" s="25" t="s">
        <v>17</v>
      </c>
      <c r="AK7" s="27" t="s">
        <v>18</v>
      </c>
      <c r="AN7" s="25" t="s">
        <v>19</v>
      </c>
      <c r="AR7" s="20"/>
      <c r="BG7" s="290"/>
      <c r="BS7" s="17" t="s">
        <v>7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63">
        <v>43634</v>
      </c>
      <c r="AR8" s="20"/>
      <c r="BG8" s="290"/>
      <c r="BS8" s="17" t="s">
        <v>7</v>
      </c>
    </row>
    <row r="9" spans="1:74" ht="14.5" customHeight="1">
      <c r="B9" s="20"/>
      <c r="AR9" s="20"/>
      <c r="BG9" s="290"/>
      <c r="BS9" s="17" t="s">
        <v>7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G10" s="290"/>
      <c r="BS10" s="17" t="s">
        <v>7</v>
      </c>
    </row>
    <row r="11" spans="1:74" ht="18.5" customHeight="1">
      <c r="B11" s="20"/>
      <c r="E11" s="25" t="s">
        <v>25</v>
      </c>
      <c r="AK11" s="27" t="s">
        <v>26</v>
      </c>
      <c r="AN11" s="25" t="s">
        <v>1</v>
      </c>
      <c r="AR11" s="20"/>
      <c r="BG11" s="290"/>
      <c r="BS11" s="17" t="s">
        <v>7</v>
      </c>
    </row>
    <row r="12" spans="1:74" ht="7" customHeight="1">
      <c r="B12" s="20"/>
      <c r="AR12" s="20"/>
      <c r="BG12" s="290"/>
      <c r="BS12" s="17" t="s">
        <v>7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G13" s="290"/>
      <c r="BS13" s="17" t="s">
        <v>7</v>
      </c>
    </row>
    <row r="14" spans="1:74" ht="13">
      <c r="B14" s="20"/>
      <c r="E14" s="284" t="s">
        <v>28</v>
      </c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7" t="s">
        <v>26</v>
      </c>
      <c r="AN14" s="29" t="s">
        <v>28</v>
      </c>
      <c r="AR14" s="20"/>
      <c r="BG14" s="290"/>
      <c r="BS14" s="17" t="s">
        <v>7</v>
      </c>
    </row>
    <row r="15" spans="1:74" ht="7" customHeight="1">
      <c r="B15" s="20"/>
      <c r="AR15" s="20"/>
      <c r="BG15" s="290"/>
      <c r="BS15" s="17" t="s">
        <v>3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G16" s="290"/>
      <c r="BS16" s="17" t="s">
        <v>3</v>
      </c>
    </row>
    <row r="17" spans="2:71" ht="18.5" customHeight="1">
      <c r="B17" s="20"/>
      <c r="E17" s="25" t="s">
        <v>30</v>
      </c>
      <c r="AK17" s="27" t="s">
        <v>26</v>
      </c>
      <c r="AN17" s="25" t="s">
        <v>1</v>
      </c>
      <c r="AR17" s="20"/>
      <c r="BG17" s="290"/>
      <c r="BS17" s="17" t="s">
        <v>4</v>
      </c>
    </row>
    <row r="18" spans="2:71" ht="7" customHeight="1">
      <c r="B18" s="20"/>
      <c r="AR18" s="20"/>
      <c r="BG18" s="290"/>
      <c r="BS18" s="17" t="s">
        <v>31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G19" s="290"/>
      <c r="BS19" s="17" t="s">
        <v>31</v>
      </c>
    </row>
    <row r="20" spans="2:71" ht="18.5" customHeight="1">
      <c r="B20" s="20"/>
      <c r="E20" s="25" t="s">
        <v>33</v>
      </c>
      <c r="AK20" s="27" t="s">
        <v>26</v>
      </c>
      <c r="AN20" s="25" t="s">
        <v>1</v>
      </c>
      <c r="AR20" s="20"/>
      <c r="BG20" s="290"/>
      <c r="BS20" s="17" t="s">
        <v>4</v>
      </c>
    </row>
    <row r="21" spans="2:71" ht="7" customHeight="1">
      <c r="B21" s="20"/>
      <c r="AR21" s="20"/>
      <c r="BG21" s="290"/>
    </row>
    <row r="22" spans="2:71" ht="12" customHeight="1">
      <c r="B22" s="20"/>
      <c r="D22" s="27" t="s">
        <v>34</v>
      </c>
      <c r="AR22" s="20"/>
      <c r="BG22" s="290"/>
    </row>
    <row r="23" spans="2:71" ht="16.5" customHeight="1">
      <c r="B23" s="20"/>
      <c r="E23" s="286" t="s">
        <v>1</v>
      </c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R23" s="20"/>
      <c r="BG23" s="290"/>
    </row>
    <row r="24" spans="2:71" ht="7" customHeight="1">
      <c r="B24" s="20"/>
      <c r="AR24" s="20"/>
      <c r="BG24" s="290"/>
    </row>
    <row r="25" spans="2:71" ht="7" customHeight="1">
      <c r="B25" s="2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20"/>
      <c r="BG25" s="290"/>
    </row>
    <row r="26" spans="2:71" s="1" customFormat="1" ht="26" customHeight="1">
      <c r="B26" s="31"/>
      <c r="D26" s="32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67">
        <f>ROUND(AG94,2)</f>
        <v>0</v>
      </c>
      <c r="AL26" s="268"/>
      <c r="AM26" s="268"/>
      <c r="AN26" s="268"/>
      <c r="AO26" s="268"/>
      <c r="AR26" s="31"/>
      <c r="BG26" s="290"/>
    </row>
    <row r="27" spans="2:71" s="1" customFormat="1" ht="7" customHeight="1">
      <c r="B27" s="31"/>
      <c r="AR27" s="31"/>
      <c r="BG27" s="290"/>
    </row>
    <row r="28" spans="2:71" s="1" customFormat="1" ht="13">
      <c r="B28" s="31"/>
      <c r="L28" s="287" t="s">
        <v>36</v>
      </c>
      <c r="M28" s="287"/>
      <c r="N28" s="287"/>
      <c r="O28" s="287"/>
      <c r="P28" s="287"/>
      <c r="W28" s="287" t="s">
        <v>37</v>
      </c>
      <c r="X28" s="287"/>
      <c r="Y28" s="287"/>
      <c r="Z28" s="287"/>
      <c r="AA28" s="287"/>
      <c r="AB28" s="287"/>
      <c r="AC28" s="287"/>
      <c r="AD28" s="287"/>
      <c r="AE28" s="287"/>
      <c r="AK28" s="287" t="s">
        <v>38</v>
      </c>
      <c r="AL28" s="287"/>
      <c r="AM28" s="287"/>
      <c r="AN28" s="287"/>
      <c r="AO28" s="287"/>
      <c r="AR28" s="31"/>
      <c r="BG28" s="290"/>
    </row>
    <row r="29" spans="2:71" s="2" customFormat="1" ht="14.5" customHeight="1">
      <c r="B29" s="35"/>
      <c r="D29" s="27" t="s">
        <v>39</v>
      </c>
      <c r="F29" s="27" t="s">
        <v>40</v>
      </c>
      <c r="L29" s="288">
        <v>0.2</v>
      </c>
      <c r="M29" s="270"/>
      <c r="N29" s="270"/>
      <c r="O29" s="270"/>
      <c r="P29" s="270"/>
      <c r="W29" s="269">
        <f>ROUND(BB94, 2)</f>
        <v>0</v>
      </c>
      <c r="X29" s="270"/>
      <c r="Y29" s="270"/>
      <c r="Z29" s="270"/>
      <c r="AA29" s="270"/>
      <c r="AB29" s="270"/>
      <c r="AC29" s="270"/>
      <c r="AD29" s="270"/>
      <c r="AE29" s="270"/>
      <c r="AK29" s="269">
        <f>ROUND(AX94, 2)</f>
        <v>0</v>
      </c>
      <c r="AL29" s="270"/>
      <c r="AM29" s="270"/>
      <c r="AN29" s="270"/>
      <c r="AO29" s="270"/>
      <c r="AR29" s="35"/>
      <c r="BG29" s="291"/>
    </row>
    <row r="30" spans="2:71" s="2" customFormat="1" ht="14.5" customHeight="1">
      <c r="B30" s="35"/>
      <c r="F30" s="27" t="s">
        <v>41</v>
      </c>
      <c r="L30" s="288">
        <v>0.2</v>
      </c>
      <c r="M30" s="270"/>
      <c r="N30" s="270"/>
      <c r="O30" s="270"/>
      <c r="P30" s="270"/>
      <c r="W30" s="269">
        <f>ROUND(BC94, 2)</f>
        <v>0</v>
      </c>
      <c r="X30" s="270"/>
      <c r="Y30" s="270"/>
      <c r="Z30" s="270"/>
      <c r="AA30" s="270"/>
      <c r="AB30" s="270"/>
      <c r="AC30" s="270"/>
      <c r="AD30" s="270"/>
      <c r="AE30" s="270"/>
      <c r="AK30" s="269">
        <f>ROUND(AY94, 2)</f>
        <v>0</v>
      </c>
      <c r="AL30" s="270"/>
      <c r="AM30" s="270"/>
      <c r="AN30" s="270"/>
      <c r="AO30" s="270"/>
      <c r="AR30" s="35"/>
      <c r="BG30" s="291"/>
    </row>
    <row r="31" spans="2:71" s="2" customFormat="1" ht="14.5" hidden="1" customHeight="1">
      <c r="B31" s="35"/>
      <c r="F31" s="27" t="s">
        <v>42</v>
      </c>
      <c r="L31" s="288">
        <v>0.2</v>
      </c>
      <c r="M31" s="270"/>
      <c r="N31" s="270"/>
      <c r="O31" s="270"/>
      <c r="P31" s="270"/>
      <c r="W31" s="269">
        <f>ROUND(BD94, 2)</f>
        <v>0</v>
      </c>
      <c r="X31" s="270"/>
      <c r="Y31" s="270"/>
      <c r="Z31" s="270"/>
      <c r="AA31" s="270"/>
      <c r="AB31" s="270"/>
      <c r="AC31" s="270"/>
      <c r="AD31" s="270"/>
      <c r="AE31" s="270"/>
      <c r="AK31" s="269">
        <v>0</v>
      </c>
      <c r="AL31" s="270"/>
      <c r="AM31" s="270"/>
      <c r="AN31" s="270"/>
      <c r="AO31" s="270"/>
      <c r="AR31" s="35"/>
      <c r="BG31" s="291"/>
    </row>
    <row r="32" spans="2:71" s="2" customFormat="1" ht="14.5" hidden="1" customHeight="1">
      <c r="B32" s="35"/>
      <c r="F32" s="27" t="s">
        <v>43</v>
      </c>
      <c r="L32" s="288">
        <v>0.2</v>
      </c>
      <c r="M32" s="270"/>
      <c r="N32" s="270"/>
      <c r="O32" s="270"/>
      <c r="P32" s="270"/>
      <c r="W32" s="269">
        <f>ROUND(BE94, 2)</f>
        <v>0</v>
      </c>
      <c r="X32" s="270"/>
      <c r="Y32" s="270"/>
      <c r="Z32" s="270"/>
      <c r="AA32" s="270"/>
      <c r="AB32" s="270"/>
      <c r="AC32" s="270"/>
      <c r="AD32" s="270"/>
      <c r="AE32" s="270"/>
      <c r="AK32" s="269">
        <v>0</v>
      </c>
      <c r="AL32" s="270"/>
      <c r="AM32" s="270"/>
      <c r="AN32" s="270"/>
      <c r="AO32" s="270"/>
      <c r="AR32" s="35"/>
      <c r="BG32" s="291"/>
    </row>
    <row r="33" spans="2:59" s="2" customFormat="1" ht="14.5" hidden="1" customHeight="1">
      <c r="B33" s="35"/>
      <c r="F33" s="27" t="s">
        <v>44</v>
      </c>
      <c r="L33" s="288">
        <v>0</v>
      </c>
      <c r="M33" s="270"/>
      <c r="N33" s="270"/>
      <c r="O33" s="270"/>
      <c r="P33" s="270"/>
      <c r="W33" s="269">
        <f>ROUND(BF94, 2)</f>
        <v>0</v>
      </c>
      <c r="X33" s="270"/>
      <c r="Y33" s="270"/>
      <c r="Z33" s="270"/>
      <c r="AA33" s="270"/>
      <c r="AB33" s="270"/>
      <c r="AC33" s="270"/>
      <c r="AD33" s="270"/>
      <c r="AE33" s="270"/>
      <c r="AK33" s="269">
        <v>0</v>
      </c>
      <c r="AL33" s="270"/>
      <c r="AM33" s="270"/>
      <c r="AN33" s="270"/>
      <c r="AO33" s="270"/>
      <c r="AR33" s="35"/>
      <c r="BG33" s="291"/>
    </row>
    <row r="34" spans="2:59" s="1" customFormat="1" ht="7" customHeight="1">
      <c r="B34" s="31"/>
      <c r="AR34" s="31"/>
      <c r="BG34" s="290"/>
    </row>
    <row r="35" spans="2:59" s="1" customFormat="1" ht="26" customHeight="1">
      <c r="B35" s="31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296" t="s">
        <v>47</v>
      </c>
      <c r="Y35" s="297"/>
      <c r="Z35" s="297"/>
      <c r="AA35" s="297"/>
      <c r="AB35" s="297"/>
      <c r="AC35" s="38"/>
      <c r="AD35" s="38"/>
      <c r="AE35" s="38"/>
      <c r="AF35" s="38"/>
      <c r="AG35" s="38"/>
      <c r="AH35" s="38"/>
      <c r="AI35" s="38"/>
      <c r="AJ35" s="38"/>
      <c r="AK35" s="298">
        <f>SUM(AK26:AK33)</f>
        <v>0</v>
      </c>
      <c r="AL35" s="297"/>
      <c r="AM35" s="297"/>
      <c r="AN35" s="297"/>
      <c r="AO35" s="299"/>
      <c r="AP35" s="36"/>
      <c r="AQ35" s="36"/>
      <c r="AR35" s="31"/>
    </row>
    <row r="36" spans="2:59" s="1" customFormat="1" ht="7" customHeight="1">
      <c r="B36" s="31"/>
      <c r="AR36" s="31"/>
    </row>
    <row r="37" spans="2:59" s="1" customFormat="1" ht="14.5" customHeight="1">
      <c r="B37" s="31"/>
      <c r="AR37" s="31"/>
    </row>
    <row r="38" spans="2:59" ht="14.5" customHeight="1">
      <c r="B38" s="20"/>
      <c r="AR38" s="20"/>
    </row>
    <row r="39" spans="2:59" ht="14.5" customHeight="1">
      <c r="B39" s="20"/>
      <c r="AR39" s="20"/>
    </row>
    <row r="40" spans="2:59" ht="14.5" customHeight="1">
      <c r="B40" s="20"/>
      <c r="AR40" s="20"/>
    </row>
    <row r="41" spans="2:59" ht="14.5" customHeight="1">
      <c r="B41" s="20"/>
      <c r="AR41" s="20"/>
    </row>
    <row r="42" spans="2:59" ht="14.5" customHeight="1">
      <c r="B42" s="20"/>
      <c r="AR42" s="20"/>
    </row>
    <row r="43" spans="2:59" ht="14.5" customHeight="1">
      <c r="B43" s="20"/>
      <c r="AR43" s="20"/>
    </row>
    <row r="44" spans="2:59" ht="14.5" customHeight="1">
      <c r="B44" s="20"/>
      <c r="AR44" s="20"/>
    </row>
    <row r="45" spans="2:59" ht="14.5" customHeight="1">
      <c r="B45" s="20"/>
      <c r="AR45" s="20"/>
    </row>
    <row r="46" spans="2:59" ht="14.5" customHeight="1">
      <c r="B46" s="20"/>
      <c r="AR46" s="20"/>
    </row>
    <row r="47" spans="2:59" ht="14.5" customHeight="1">
      <c r="B47" s="20"/>
      <c r="AR47" s="20"/>
    </row>
    <row r="48" spans="2:59" ht="14.5" customHeight="1">
      <c r="B48" s="20"/>
      <c r="AR48" s="20"/>
    </row>
    <row r="49" spans="2:44" s="1" customFormat="1" ht="14.5" customHeight="1">
      <c r="B49" s="31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">
      <c r="B60" s="31"/>
      <c r="D60" s="42" t="s">
        <v>50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51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50</v>
      </c>
      <c r="AI60" s="33"/>
      <c r="AJ60" s="33"/>
      <c r="AK60" s="33"/>
      <c r="AL60" s="33"/>
      <c r="AM60" s="42" t="s">
        <v>51</v>
      </c>
      <c r="AN60" s="33"/>
      <c r="AO60" s="33"/>
      <c r="AR60" s="31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">
      <c r="B64" s="31"/>
      <c r="D64" s="40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53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">
      <c r="B75" s="31"/>
      <c r="D75" s="42" t="s">
        <v>50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51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50</v>
      </c>
      <c r="AI75" s="33"/>
      <c r="AJ75" s="33"/>
      <c r="AK75" s="33"/>
      <c r="AL75" s="33"/>
      <c r="AM75" s="42" t="s">
        <v>51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5" customHeight="1">
      <c r="B82" s="31"/>
      <c r="C82" s="21" t="s">
        <v>54</v>
      </c>
      <c r="AR82" s="31"/>
    </row>
    <row r="83" spans="1:91" s="1" customFormat="1" ht="7" customHeight="1">
      <c r="B83" s="31"/>
      <c r="AR83" s="31"/>
    </row>
    <row r="84" spans="1:91" s="3" customFormat="1" ht="12" customHeight="1">
      <c r="B84" s="47"/>
      <c r="C84" s="27" t="s">
        <v>11</v>
      </c>
      <c r="L84" s="3" t="str">
        <f>K5</f>
        <v>2018031</v>
      </c>
      <c r="AR84" s="47"/>
    </row>
    <row r="85" spans="1:91" s="4" customFormat="1" ht="37" customHeight="1">
      <c r="B85" s="48"/>
      <c r="C85" s="49" t="s">
        <v>14</v>
      </c>
      <c r="L85" s="279" t="str">
        <f>K6</f>
        <v>UNM - Dostavba 6.pavilónu II.etapa</v>
      </c>
      <c r="M85" s="280"/>
      <c r="N85" s="280"/>
      <c r="O85" s="280"/>
      <c r="P85" s="280"/>
      <c r="Q85" s="280"/>
      <c r="R85" s="280"/>
      <c r="S85" s="280"/>
      <c r="T85" s="280"/>
      <c r="U85" s="280"/>
      <c r="V85" s="280"/>
      <c r="W85" s="280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0"/>
      <c r="AI85" s="280"/>
      <c r="AJ85" s="280"/>
      <c r="AK85" s="280"/>
      <c r="AL85" s="280"/>
      <c r="AM85" s="280"/>
      <c r="AN85" s="280"/>
      <c r="AO85" s="280"/>
      <c r="AR85" s="48"/>
    </row>
    <row r="86" spans="1:91" s="1" customFormat="1" ht="7" customHeight="1">
      <c r="B86" s="31"/>
      <c r="AR86" s="31"/>
    </row>
    <row r="87" spans="1:91" s="1" customFormat="1" ht="12" customHeight="1">
      <c r="B87" s="31"/>
      <c r="C87" s="27" t="s">
        <v>20</v>
      </c>
      <c r="L87" s="50" t="str">
        <f>IF(K8="","",K8)</f>
        <v>Martin, areál UNM</v>
      </c>
      <c r="AI87" s="27" t="s">
        <v>22</v>
      </c>
      <c r="AM87" s="281">
        <f>IF(AN8= "","",AN8)</f>
        <v>43634</v>
      </c>
      <c r="AN87" s="281"/>
      <c r="AR87" s="31"/>
    </row>
    <row r="88" spans="1:91" s="1" customFormat="1" ht="7" customHeight="1">
      <c r="B88" s="31"/>
      <c r="AR88" s="31"/>
    </row>
    <row r="89" spans="1:91" s="1" customFormat="1" ht="28" customHeight="1">
      <c r="B89" s="31"/>
      <c r="C89" s="27" t="s">
        <v>23</v>
      </c>
      <c r="L89" s="3" t="str">
        <f>IF(E11= "","",E11)</f>
        <v>Univerzitná nemocnica Martin</v>
      </c>
      <c r="AI89" s="27" t="s">
        <v>29</v>
      </c>
      <c r="AM89" s="277" t="str">
        <f>IF(E17="","",E17)</f>
        <v>mar.coop Architektonický atelíér s.r.o.</v>
      </c>
      <c r="AN89" s="278"/>
      <c r="AO89" s="278"/>
      <c r="AP89" s="278"/>
      <c r="AR89" s="31"/>
      <c r="AS89" s="273" t="s">
        <v>55</v>
      </c>
      <c r="AT89" s="274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2"/>
    </row>
    <row r="90" spans="1:91" s="1" customFormat="1" ht="15.25" customHeight="1">
      <c r="B90" s="31"/>
      <c r="C90" s="27" t="s">
        <v>27</v>
      </c>
      <c r="L90" s="3" t="str">
        <f>IF(E14= "Vyplň údaj","",E14)</f>
        <v/>
      </c>
      <c r="AI90" s="27" t="s">
        <v>32</v>
      </c>
      <c r="AM90" s="277" t="str">
        <f>IF(E20="","",E20)</f>
        <v>Ing.Jedlička</v>
      </c>
      <c r="AN90" s="278"/>
      <c r="AO90" s="278"/>
      <c r="AP90" s="278"/>
      <c r="AR90" s="31"/>
      <c r="AS90" s="275"/>
      <c r="AT90" s="276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4"/>
    </row>
    <row r="91" spans="1:91" s="1" customFormat="1" ht="11" customHeight="1">
      <c r="B91" s="31"/>
      <c r="AR91" s="31"/>
      <c r="AS91" s="275"/>
      <c r="AT91" s="276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4"/>
    </row>
    <row r="92" spans="1:91" s="1" customFormat="1" ht="29.25" customHeight="1">
      <c r="B92" s="31"/>
      <c r="C92" s="301" t="s">
        <v>56</v>
      </c>
      <c r="D92" s="293"/>
      <c r="E92" s="293"/>
      <c r="F92" s="293"/>
      <c r="G92" s="293"/>
      <c r="H92" s="55"/>
      <c r="I92" s="292" t="s">
        <v>57</v>
      </c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5" t="s">
        <v>58</v>
      </c>
      <c r="AH92" s="293"/>
      <c r="AI92" s="293"/>
      <c r="AJ92" s="293"/>
      <c r="AK92" s="293"/>
      <c r="AL92" s="293"/>
      <c r="AM92" s="293"/>
      <c r="AN92" s="292" t="s">
        <v>59</v>
      </c>
      <c r="AO92" s="293"/>
      <c r="AP92" s="294"/>
      <c r="AQ92" s="56" t="s">
        <v>60</v>
      </c>
      <c r="AR92" s="31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8" t="s">
        <v>72</v>
      </c>
      <c r="BE92" s="58" t="s">
        <v>73</v>
      </c>
      <c r="BF92" s="59" t="s">
        <v>74</v>
      </c>
    </row>
    <row r="93" spans="1:91" s="1" customFormat="1" ht="11" customHeight="1">
      <c r="B93" s="31"/>
      <c r="AR93" s="31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2"/>
    </row>
    <row r="94" spans="1:91" s="5" customFormat="1" ht="32.5" customHeight="1">
      <c r="B94" s="61"/>
      <c r="C94" s="62" t="s">
        <v>75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302">
        <f>ROUND(SUM(AG95:AG100),2)</f>
        <v>0</v>
      </c>
      <c r="AH94" s="302"/>
      <c r="AI94" s="302"/>
      <c r="AJ94" s="302"/>
      <c r="AK94" s="302"/>
      <c r="AL94" s="302"/>
      <c r="AM94" s="302"/>
      <c r="AN94" s="300">
        <f t="shared" ref="AN94:AN100" si="0">SUM(AG94,AV94)</f>
        <v>0</v>
      </c>
      <c r="AO94" s="300"/>
      <c r="AP94" s="300"/>
      <c r="AQ94" s="65" t="s">
        <v>1</v>
      </c>
      <c r="AR94" s="61"/>
      <c r="AS94" s="66">
        <f>ROUND(SUM(AS95:AS100),2)</f>
        <v>0</v>
      </c>
      <c r="AT94" s="67">
        <f>ROUND(SUM(AT95:AT100),2)</f>
        <v>0</v>
      </c>
      <c r="AU94" s="68">
        <f>ROUND(SUM(AU95:AU100),2)</f>
        <v>0</v>
      </c>
      <c r="AV94" s="68">
        <f t="shared" ref="AV94:AV100" si="1">ROUND(SUM(AX94:AY94),2)</f>
        <v>0</v>
      </c>
      <c r="AW94" s="69">
        <f>ROUND(SUM(AW95:AW100),5)</f>
        <v>0</v>
      </c>
      <c r="AX94" s="68">
        <f>ROUND(BB94*L29,2)</f>
        <v>0</v>
      </c>
      <c r="AY94" s="68">
        <f>ROUND(BC94*L30,2)</f>
        <v>0</v>
      </c>
      <c r="AZ94" s="68">
        <f>ROUND(BD94*L29,2)</f>
        <v>0</v>
      </c>
      <c r="BA94" s="68">
        <f>ROUND(BE94*L30,2)</f>
        <v>0</v>
      </c>
      <c r="BB94" s="68">
        <f>ROUND(SUM(BB95:BB100),2)</f>
        <v>0</v>
      </c>
      <c r="BC94" s="68">
        <f>ROUND(SUM(BC95:BC100),2)</f>
        <v>0</v>
      </c>
      <c r="BD94" s="68">
        <f>ROUND(SUM(BD95:BD100),2)</f>
        <v>0</v>
      </c>
      <c r="BE94" s="68">
        <f>ROUND(SUM(BE95:BE100),2)</f>
        <v>0</v>
      </c>
      <c r="BF94" s="70">
        <f>ROUND(SUM(BF95:BF100),2)</f>
        <v>0</v>
      </c>
      <c r="BS94" s="71" t="s">
        <v>76</v>
      </c>
      <c r="BT94" s="71" t="s">
        <v>77</v>
      </c>
      <c r="BU94" s="72" t="s">
        <v>78</v>
      </c>
      <c r="BV94" s="71" t="s">
        <v>79</v>
      </c>
      <c r="BW94" s="71" t="s">
        <v>5</v>
      </c>
      <c r="BX94" s="71" t="s">
        <v>80</v>
      </c>
      <c r="CL94" s="71" t="s">
        <v>17</v>
      </c>
    </row>
    <row r="95" spans="1:91" s="6" customFormat="1" ht="27" customHeight="1">
      <c r="A95" s="73" t="s">
        <v>81</v>
      </c>
      <c r="B95" s="74"/>
      <c r="C95" s="75"/>
      <c r="D95" s="264" t="s">
        <v>82</v>
      </c>
      <c r="E95" s="264"/>
      <c r="F95" s="264"/>
      <c r="G95" s="264"/>
      <c r="H95" s="264"/>
      <c r="I95" s="76"/>
      <c r="J95" s="264" t="s">
        <v>83</v>
      </c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4"/>
      <c r="V95" s="264"/>
      <c r="W95" s="264"/>
      <c r="X95" s="264"/>
      <c r="Y95" s="264"/>
      <c r="Z95" s="264"/>
      <c r="AA95" s="264"/>
      <c r="AB95" s="264"/>
      <c r="AC95" s="264"/>
      <c r="AD95" s="264"/>
      <c r="AE95" s="264"/>
      <c r="AF95" s="264"/>
      <c r="AG95" s="265">
        <f>'SO01b1 - SOI01b1  Dostavb...'!K32</f>
        <v>0</v>
      </c>
      <c r="AH95" s="266"/>
      <c r="AI95" s="266"/>
      <c r="AJ95" s="266"/>
      <c r="AK95" s="266"/>
      <c r="AL95" s="266"/>
      <c r="AM95" s="266"/>
      <c r="AN95" s="265">
        <f t="shared" si="0"/>
        <v>0</v>
      </c>
      <c r="AO95" s="266"/>
      <c r="AP95" s="266"/>
      <c r="AQ95" s="77" t="s">
        <v>84</v>
      </c>
      <c r="AR95" s="74"/>
      <c r="AS95" s="78">
        <f>'SO01b1 - SOI01b1  Dostavb...'!K30</f>
        <v>0</v>
      </c>
      <c r="AT95" s="79">
        <f>'SO01b1 - SOI01b1  Dostavb...'!K31</f>
        <v>0</v>
      </c>
      <c r="AU95" s="79">
        <v>0</v>
      </c>
      <c r="AV95" s="79">
        <f t="shared" si="1"/>
        <v>0</v>
      </c>
      <c r="AW95" s="80">
        <f>'SO01b1 - SOI01b1  Dostavb...'!T120</f>
        <v>0</v>
      </c>
      <c r="AX95" s="79">
        <f>'SO01b1 - SOI01b1  Dostavb...'!K35</f>
        <v>0</v>
      </c>
      <c r="AY95" s="79">
        <f>'SO01b1 - SOI01b1  Dostavb...'!K36</f>
        <v>0</v>
      </c>
      <c r="AZ95" s="79">
        <f>'SO01b1 - SOI01b1  Dostavb...'!K37</f>
        <v>0</v>
      </c>
      <c r="BA95" s="79">
        <f>'SO01b1 - SOI01b1  Dostavb...'!K38</f>
        <v>0</v>
      </c>
      <c r="BB95" s="79">
        <f>'SO01b1 - SOI01b1  Dostavb...'!F35</f>
        <v>0</v>
      </c>
      <c r="BC95" s="79">
        <f>'SO01b1 - SOI01b1  Dostavb...'!F36</f>
        <v>0</v>
      </c>
      <c r="BD95" s="79">
        <f>'SO01b1 - SOI01b1  Dostavb...'!F37</f>
        <v>0</v>
      </c>
      <c r="BE95" s="79">
        <f>'SO01b1 - SOI01b1  Dostavb...'!F38</f>
        <v>0</v>
      </c>
      <c r="BF95" s="81">
        <f>'SO01b1 - SOI01b1  Dostavb...'!F39</f>
        <v>0</v>
      </c>
      <c r="BT95" s="82" t="s">
        <v>85</v>
      </c>
      <c r="BV95" s="82" t="s">
        <v>79</v>
      </c>
      <c r="BW95" s="82" t="s">
        <v>86</v>
      </c>
      <c r="BX95" s="82" t="s">
        <v>5</v>
      </c>
      <c r="CL95" s="82" t="s">
        <v>17</v>
      </c>
      <c r="CM95" s="82" t="s">
        <v>77</v>
      </c>
    </row>
    <row r="96" spans="1:91" s="6" customFormat="1" ht="27" customHeight="1">
      <c r="A96" s="73" t="s">
        <v>81</v>
      </c>
      <c r="B96" s="74"/>
      <c r="C96" s="75"/>
      <c r="D96" s="264" t="s">
        <v>87</v>
      </c>
      <c r="E96" s="264"/>
      <c r="F96" s="264"/>
      <c r="G96" s="264"/>
      <c r="H96" s="264"/>
      <c r="I96" s="76"/>
      <c r="J96" s="264" t="s">
        <v>88</v>
      </c>
      <c r="K96" s="264"/>
      <c r="L96" s="264"/>
      <c r="M96" s="264"/>
      <c r="N96" s="264"/>
      <c r="O96" s="264"/>
      <c r="P96" s="264"/>
      <c r="Q96" s="264"/>
      <c r="R96" s="264"/>
      <c r="S96" s="264"/>
      <c r="T96" s="264"/>
      <c r="U96" s="264"/>
      <c r="V96" s="264"/>
      <c r="W96" s="264"/>
      <c r="X96" s="264"/>
      <c r="Y96" s="264"/>
      <c r="Z96" s="264"/>
      <c r="AA96" s="264"/>
      <c r="AB96" s="264"/>
      <c r="AC96" s="264"/>
      <c r="AD96" s="264"/>
      <c r="AE96" s="264"/>
      <c r="AF96" s="264"/>
      <c r="AG96" s="265">
        <f>'SO01b3 - SOI01b3  Dostavb...'!K32</f>
        <v>0</v>
      </c>
      <c r="AH96" s="266"/>
      <c r="AI96" s="266"/>
      <c r="AJ96" s="266"/>
      <c r="AK96" s="266"/>
      <c r="AL96" s="266"/>
      <c r="AM96" s="266"/>
      <c r="AN96" s="265">
        <f t="shared" si="0"/>
        <v>0</v>
      </c>
      <c r="AO96" s="266"/>
      <c r="AP96" s="266"/>
      <c r="AQ96" s="77" t="s">
        <v>84</v>
      </c>
      <c r="AR96" s="74"/>
      <c r="AS96" s="78">
        <f>'SO01b3 - SOI01b3  Dostavb...'!K30</f>
        <v>0</v>
      </c>
      <c r="AT96" s="79">
        <f>'SO01b3 - SOI01b3  Dostavb...'!K31</f>
        <v>0</v>
      </c>
      <c r="AU96" s="79">
        <v>0</v>
      </c>
      <c r="AV96" s="79">
        <f t="shared" si="1"/>
        <v>0</v>
      </c>
      <c r="AW96" s="80">
        <f>'SO01b3 - SOI01b3  Dostavb...'!T118</f>
        <v>0</v>
      </c>
      <c r="AX96" s="79">
        <f>'SO01b3 - SOI01b3  Dostavb...'!K35</f>
        <v>0</v>
      </c>
      <c r="AY96" s="79">
        <f>'SO01b3 - SOI01b3  Dostavb...'!K36</f>
        <v>0</v>
      </c>
      <c r="AZ96" s="79">
        <f>'SO01b3 - SOI01b3  Dostavb...'!K37</f>
        <v>0</v>
      </c>
      <c r="BA96" s="79">
        <f>'SO01b3 - SOI01b3  Dostavb...'!K38</f>
        <v>0</v>
      </c>
      <c r="BB96" s="79">
        <f>'SO01b3 - SOI01b3  Dostavb...'!F35</f>
        <v>0</v>
      </c>
      <c r="BC96" s="79">
        <f>'SO01b3 - SOI01b3  Dostavb...'!F36</f>
        <v>0</v>
      </c>
      <c r="BD96" s="79">
        <f>'SO01b3 - SOI01b3  Dostavb...'!F37</f>
        <v>0</v>
      </c>
      <c r="BE96" s="79">
        <f>'SO01b3 - SOI01b3  Dostavb...'!F38</f>
        <v>0</v>
      </c>
      <c r="BF96" s="81">
        <f>'SO01b3 - SOI01b3  Dostavb...'!F39</f>
        <v>0</v>
      </c>
      <c r="BT96" s="82" t="s">
        <v>85</v>
      </c>
      <c r="BV96" s="82" t="s">
        <v>79</v>
      </c>
      <c r="BW96" s="82" t="s">
        <v>89</v>
      </c>
      <c r="BX96" s="82" t="s">
        <v>5</v>
      </c>
      <c r="CL96" s="82" t="s">
        <v>17</v>
      </c>
      <c r="CM96" s="82" t="s">
        <v>77</v>
      </c>
    </row>
    <row r="97" spans="1:91" s="6" customFormat="1" ht="27" customHeight="1">
      <c r="A97" s="73" t="s">
        <v>81</v>
      </c>
      <c r="B97" s="74"/>
      <c r="C97" s="75"/>
      <c r="D97" s="264" t="s">
        <v>90</v>
      </c>
      <c r="E97" s="264"/>
      <c r="F97" s="264"/>
      <c r="G97" s="264"/>
      <c r="H97" s="264"/>
      <c r="I97" s="76"/>
      <c r="J97" s="264" t="s">
        <v>91</v>
      </c>
      <c r="K97" s="264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4"/>
      <c r="X97" s="264"/>
      <c r="Y97" s="264"/>
      <c r="Z97" s="264"/>
      <c r="AA97" s="264"/>
      <c r="AB97" s="264"/>
      <c r="AC97" s="264"/>
      <c r="AD97" s="264"/>
      <c r="AE97" s="264"/>
      <c r="AF97" s="264"/>
      <c r="AG97" s="265">
        <f>'SO01b4 - SOI01b4  Dostavb...'!K32</f>
        <v>0</v>
      </c>
      <c r="AH97" s="266"/>
      <c r="AI97" s="266"/>
      <c r="AJ97" s="266"/>
      <c r="AK97" s="266"/>
      <c r="AL97" s="266"/>
      <c r="AM97" s="266"/>
      <c r="AN97" s="265">
        <f t="shared" si="0"/>
        <v>0</v>
      </c>
      <c r="AO97" s="266"/>
      <c r="AP97" s="266"/>
      <c r="AQ97" s="77" t="s">
        <v>84</v>
      </c>
      <c r="AR97" s="74"/>
      <c r="AS97" s="78">
        <f>'SO01b4 - SOI01b4  Dostavb...'!K30</f>
        <v>0</v>
      </c>
      <c r="AT97" s="79">
        <f>'SO01b4 - SOI01b4  Dostavb...'!K31</f>
        <v>0</v>
      </c>
      <c r="AU97" s="79">
        <v>0</v>
      </c>
      <c r="AV97" s="79">
        <f t="shared" si="1"/>
        <v>0</v>
      </c>
      <c r="AW97" s="80">
        <f>'SO01b4 - SOI01b4  Dostavb...'!T117</f>
        <v>0</v>
      </c>
      <c r="AX97" s="79">
        <f>'SO01b4 - SOI01b4  Dostavb...'!K35</f>
        <v>0</v>
      </c>
      <c r="AY97" s="79">
        <f>'SO01b4 - SOI01b4  Dostavb...'!K36</f>
        <v>0</v>
      </c>
      <c r="AZ97" s="79">
        <f>'SO01b4 - SOI01b4  Dostavb...'!K37</f>
        <v>0</v>
      </c>
      <c r="BA97" s="79">
        <f>'SO01b4 - SOI01b4  Dostavb...'!K38</f>
        <v>0</v>
      </c>
      <c r="BB97" s="79">
        <f>'SO01b4 - SOI01b4  Dostavb...'!F35</f>
        <v>0</v>
      </c>
      <c r="BC97" s="79">
        <f>'SO01b4 - SOI01b4  Dostavb...'!F36</f>
        <v>0</v>
      </c>
      <c r="BD97" s="79">
        <f>'SO01b4 - SOI01b4  Dostavb...'!F37</f>
        <v>0</v>
      </c>
      <c r="BE97" s="79">
        <f>'SO01b4 - SOI01b4  Dostavb...'!F38</f>
        <v>0</v>
      </c>
      <c r="BF97" s="81">
        <f>'SO01b4 - SOI01b4  Dostavb...'!F39</f>
        <v>0</v>
      </c>
      <c r="BT97" s="82" t="s">
        <v>85</v>
      </c>
      <c r="BV97" s="82" t="s">
        <v>79</v>
      </c>
      <c r="BW97" s="82" t="s">
        <v>92</v>
      </c>
      <c r="BX97" s="82" t="s">
        <v>5</v>
      </c>
      <c r="CL97" s="82" t="s">
        <v>17</v>
      </c>
      <c r="CM97" s="82" t="s">
        <v>77</v>
      </c>
    </row>
    <row r="98" spans="1:91" s="6" customFormat="1" ht="40.5" customHeight="1">
      <c r="A98" s="73" t="s">
        <v>81</v>
      </c>
      <c r="B98" s="74"/>
      <c r="C98" s="75"/>
      <c r="D98" s="264" t="s">
        <v>93</v>
      </c>
      <c r="E98" s="264"/>
      <c r="F98" s="264"/>
      <c r="G98" s="264"/>
      <c r="H98" s="264"/>
      <c r="I98" s="76"/>
      <c r="J98" s="264" t="s">
        <v>94</v>
      </c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5">
        <f>'SO01b5 - SOI01b5  Dostavb...'!K32</f>
        <v>0</v>
      </c>
      <c r="AH98" s="266"/>
      <c r="AI98" s="266"/>
      <c r="AJ98" s="266"/>
      <c r="AK98" s="266"/>
      <c r="AL98" s="266"/>
      <c r="AM98" s="266"/>
      <c r="AN98" s="265">
        <f t="shared" si="0"/>
        <v>0</v>
      </c>
      <c r="AO98" s="266"/>
      <c r="AP98" s="266"/>
      <c r="AQ98" s="77" t="s">
        <v>84</v>
      </c>
      <c r="AR98" s="74"/>
      <c r="AS98" s="78">
        <f>'SO01b5 - SOI01b5  Dostavb...'!K30</f>
        <v>0</v>
      </c>
      <c r="AT98" s="79">
        <f>'SO01b5 - SOI01b5  Dostavb...'!K31</f>
        <v>0</v>
      </c>
      <c r="AU98" s="79">
        <v>0</v>
      </c>
      <c r="AV98" s="79">
        <f t="shared" si="1"/>
        <v>0</v>
      </c>
      <c r="AW98" s="80">
        <f>'SO01b5 - SOI01b5  Dostavb...'!T118</f>
        <v>0</v>
      </c>
      <c r="AX98" s="79">
        <f>'SO01b5 - SOI01b5  Dostavb...'!K35</f>
        <v>0</v>
      </c>
      <c r="AY98" s="79">
        <f>'SO01b5 - SOI01b5  Dostavb...'!K36</f>
        <v>0</v>
      </c>
      <c r="AZ98" s="79">
        <f>'SO01b5 - SOI01b5  Dostavb...'!K37</f>
        <v>0</v>
      </c>
      <c r="BA98" s="79">
        <f>'SO01b5 - SOI01b5  Dostavb...'!K38</f>
        <v>0</v>
      </c>
      <c r="BB98" s="79">
        <f>'SO01b5 - SOI01b5  Dostavb...'!F35</f>
        <v>0</v>
      </c>
      <c r="BC98" s="79">
        <f>'SO01b5 - SOI01b5  Dostavb...'!F36</f>
        <v>0</v>
      </c>
      <c r="BD98" s="79">
        <f>'SO01b5 - SOI01b5  Dostavb...'!F37</f>
        <v>0</v>
      </c>
      <c r="BE98" s="79">
        <f>'SO01b5 - SOI01b5  Dostavb...'!F38</f>
        <v>0</v>
      </c>
      <c r="BF98" s="81">
        <f>'SO01b5 - SOI01b5  Dostavb...'!F39</f>
        <v>0</v>
      </c>
      <c r="BT98" s="82" t="s">
        <v>85</v>
      </c>
      <c r="BV98" s="82" t="s">
        <v>79</v>
      </c>
      <c r="BW98" s="82" t="s">
        <v>95</v>
      </c>
      <c r="BX98" s="82" t="s">
        <v>5</v>
      </c>
      <c r="CL98" s="82" t="s">
        <v>17</v>
      </c>
      <c r="CM98" s="82" t="s">
        <v>77</v>
      </c>
    </row>
    <row r="99" spans="1:91" s="6" customFormat="1" ht="27" customHeight="1">
      <c r="A99" s="73" t="s">
        <v>81</v>
      </c>
      <c r="B99" s="74"/>
      <c r="C99" s="75"/>
      <c r="D99" s="264" t="s">
        <v>96</v>
      </c>
      <c r="E99" s="264"/>
      <c r="F99" s="264"/>
      <c r="G99" s="264"/>
      <c r="H99" s="264"/>
      <c r="I99" s="76"/>
      <c r="J99" s="264" t="s">
        <v>97</v>
      </c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  <c r="AA99" s="264"/>
      <c r="AB99" s="264"/>
      <c r="AC99" s="264"/>
      <c r="AD99" s="264"/>
      <c r="AE99" s="264"/>
      <c r="AF99" s="264"/>
      <c r="AG99" s="265">
        <f>'SO01b6 - SO01b6  UNM - Do...'!K32</f>
        <v>0</v>
      </c>
      <c r="AH99" s="266"/>
      <c r="AI99" s="266"/>
      <c r="AJ99" s="266"/>
      <c r="AK99" s="266"/>
      <c r="AL99" s="266"/>
      <c r="AM99" s="266"/>
      <c r="AN99" s="265">
        <f t="shared" si="0"/>
        <v>0</v>
      </c>
      <c r="AO99" s="266"/>
      <c r="AP99" s="266"/>
      <c r="AQ99" s="77" t="s">
        <v>84</v>
      </c>
      <c r="AR99" s="74"/>
      <c r="AS99" s="78">
        <f>'SO01b6 - SO01b6  UNM - Do...'!K30</f>
        <v>0</v>
      </c>
      <c r="AT99" s="79">
        <f>'SO01b6 - SO01b6  UNM - Do...'!K31</f>
        <v>0</v>
      </c>
      <c r="AU99" s="79">
        <v>0</v>
      </c>
      <c r="AV99" s="79">
        <f t="shared" si="1"/>
        <v>0</v>
      </c>
      <c r="AW99" s="80">
        <f>'SO01b6 - SO01b6  UNM - Do...'!T120</f>
        <v>0</v>
      </c>
      <c r="AX99" s="79">
        <f>'SO01b6 - SO01b6  UNM - Do...'!K35</f>
        <v>0</v>
      </c>
      <c r="AY99" s="79">
        <f>'SO01b6 - SO01b6  UNM - Do...'!K36</f>
        <v>0</v>
      </c>
      <c r="AZ99" s="79">
        <f>'SO01b6 - SO01b6  UNM - Do...'!K37</f>
        <v>0</v>
      </c>
      <c r="BA99" s="79">
        <f>'SO01b6 - SO01b6  UNM - Do...'!K38</f>
        <v>0</v>
      </c>
      <c r="BB99" s="79">
        <f>'SO01b6 - SO01b6  UNM - Do...'!F35</f>
        <v>0</v>
      </c>
      <c r="BC99" s="79">
        <f>'SO01b6 - SO01b6  UNM - Do...'!F36</f>
        <v>0</v>
      </c>
      <c r="BD99" s="79">
        <f>'SO01b6 - SO01b6  UNM - Do...'!F37</f>
        <v>0</v>
      </c>
      <c r="BE99" s="79">
        <f>'SO01b6 - SO01b6  UNM - Do...'!F38</f>
        <v>0</v>
      </c>
      <c r="BF99" s="81">
        <f>'SO01b6 - SO01b6  UNM - Do...'!F39</f>
        <v>0</v>
      </c>
      <c r="BT99" s="82" t="s">
        <v>85</v>
      </c>
      <c r="BV99" s="82" t="s">
        <v>79</v>
      </c>
      <c r="BW99" s="82" t="s">
        <v>98</v>
      </c>
      <c r="BX99" s="82" t="s">
        <v>5</v>
      </c>
      <c r="CL99" s="82" t="s">
        <v>17</v>
      </c>
      <c r="CM99" s="82" t="s">
        <v>77</v>
      </c>
    </row>
    <row r="100" spans="1:91" s="6" customFormat="1" ht="27" customHeight="1">
      <c r="A100" s="73" t="s">
        <v>81</v>
      </c>
      <c r="B100" s="74"/>
      <c r="C100" s="75"/>
      <c r="D100" s="264" t="s">
        <v>99</v>
      </c>
      <c r="E100" s="264"/>
      <c r="F100" s="264"/>
      <c r="G100" s="264"/>
      <c r="H100" s="264"/>
      <c r="I100" s="76"/>
      <c r="J100" s="264" t="s">
        <v>100</v>
      </c>
      <c r="K100" s="264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  <c r="Y100" s="264"/>
      <c r="Z100" s="264"/>
      <c r="AA100" s="264"/>
      <c r="AB100" s="264"/>
      <c r="AC100" s="264"/>
      <c r="AD100" s="264"/>
      <c r="AE100" s="264"/>
      <c r="AF100" s="264"/>
      <c r="AG100" s="265">
        <f>'SO02b1 - SO02b1  Komuniká...'!K32</f>
        <v>0</v>
      </c>
      <c r="AH100" s="266"/>
      <c r="AI100" s="266"/>
      <c r="AJ100" s="266"/>
      <c r="AK100" s="266"/>
      <c r="AL100" s="266"/>
      <c r="AM100" s="266"/>
      <c r="AN100" s="265">
        <f t="shared" si="0"/>
        <v>0</v>
      </c>
      <c r="AO100" s="266"/>
      <c r="AP100" s="266"/>
      <c r="AQ100" s="77" t="s">
        <v>84</v>
      </c>
      <c r="AR100" s="74"/>
      <c r="AS100" s="83">
        <f>'SO02b1 - SO02b1  Komuniká...'!K30</f>
        <v>0</v>
      </c>
      <c r="AT100" s="84">
        <f>'SO02b1 - SO02b1  Komuniká...'!K31</f>
        <v>0</v>
      </c>
      <c r="AU100" s="84">
        <v>0</v>
      </c>
      <c r="AV100" s="84">
        <f t="shared" si="1"/>
        <v>0</v>
      </c>
      <c r="AW100" s="85">
        <f>'SO02b1 - SO02b1  Komuniká...'!T122</f>
        <v>0</v>
      </c>
      <c r="AX100" s="84">
        <f>'SO02b1 - SO02b1  Komuniká...'!K35</f>
        <v>0</v>
      </c>
      <c r="AY100" s="84">
        <f>'SO02b1 - SO02b1  Komuniká...'!K36</f>
        <v>0</v>
      </c>
      <c r="AZ100" s="84">
        <f>'SO02b1 - SO02b1  Komuniká...'!K37</f>
        <v>0</v>
      </c>
      <c r="BA100" s="84">
        <f>'SO02b1 - SO02b1  Komuniká...'!K38</f>
        <v>0</v>
      </c>
      <c r="BB100" s="84">
        <f>'SO02b1 - SO02b1  Komuniká...'!F35</f>
        <v>0</v>
      </c>
      <c r="BC100" s="84">
        <f>'SO02b1 - SO02b1  Komuniká...'!F36</f>
        <v>0</v>
      </c>
      <c r="BD100" s="84">
        <f>'SO02b1 - SO02b1  Komuniká...'!F37</f>
        <v>0</v>
      </c>
      <c r="BE100" s="84">
        <f>'SO02b1 - SO02b1  Komuniká...'!F38</f>
        <v>0</v>
      </c>
      <c r="BF100" s="86">
        <f>'SO02b1 - SO02b1  Komuniká...'!F39</f>
        <v>0</v>
      </c>
      <c r="BT100" s="82" t="s">
        <v>85</v>
      </c>
      <c r="BV100" s="82" t="s">
        <v>79</v>
      </c>
      <c r="BW100" s="82" t="s">
        <v>101</v>
      </c>
      <c r="BX100" s="82" t="s">
        <v>5</v>
      </c>
      <c r="CL100" s="82" t="s">
        <v>17</v>
      </c>
      <c r="CM100" s="82" t="s">
        <v>77</v>
      </c>
    </row>
    <row r="101" spans="1:91" s="1" customFormat="1" ht="44" customHeight="1">
      <c r="B101" s="31"/>
      <c r="D101" s="264" t="s">
        <v>654</v>
      </c>
      <c r="E101" s="264"/>
      <c r="F101" s="264"/>
      <c r="G101" s="264"/>
      <c r="H101" s="264"/>
      <c r="J101" s="264" t="s">
        <v>655</v>
      </c>
      <c r="K101" s="264"/>
      <c r="L101" s="264"/>
      <c r="M101" s="264"/>
      <c r="N101" s="264"/>
      <c r="O101" s="264"/>
      <c r="P101" s="264"/>
      <c r="Q101" s="264"/>
      <c r="R101" s="264"/>
      <c r="S101" s="264"/>
      <c r="T101" s="264"/>
      <c r="U101" s="264"/>
      <c r="V101" s="264"/>
      <c r="W101" s="264"/>
      <c r="X101" s="264"/>
      <c r="Y101" s="264"/>
      <c r="Z101" s="264"/>
      <c r="AA101" s="264"/>
      <c r="AB101" s="264"/>
      <c r="AC101" s="264"/>
      <c r="AD101" s="264"/>
      <c r="AE101" s="264"/>
      <c r="AF101" s="264"/>
      <c r="AG101" s="265">
        <f>'SO02b1 - SO02b1  Komuniká...'!K33</f>
        <v>0</v>
      </c>
      <c r="AH101" s="266"/>
      <c r="AI101" s="266"/>
      <c r="AJ101" s="266"/>
      <c r="AK101" s="266"/>
      <c r="AL101" s="266"/>
      <c r="AM101" s="266"/>
      <c r="AN101" s="265">
        <f t="shared" ref="AN101" si="2">SUM(AG101,AV101)</f>
        <v>0</v>
      </c>
      <c r="AO101" s="266"/>
      <c r="AP101" s="266"/>
      <c r="AR101" s="31"/>
    </row>
    <row r="102" spans="1:91" s="1" customFormat="1" ht="12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31"/>
    </row>
  </sheetData>
  <mergeCells count="66">
    <mergeCell ref="D100:H100"/>
    <mergeCell ref="J100:AF100"/>
    <mergeCell ref="D96:H96"/>
    <mergeCell ref="J96:AF96"/>
    <mergeCell ref="D97:H97"/>
    <mergeCell ref="J97:AF97"/>
    <mergeCell ref="D98:H98"/>
    <mergeCell ref="J98:AF98"/>
    <mergeCell ref="AN94:AP94"/>
    <mergeCell ref="C92:G92"/>
    <mergeCell ref="I92:AF92"/>
    <mergeCell ref="D95:H95"/>
    <mergeCell ref="J95:AF95"/>
    <mergeCell ref="AN95:AP95"/>
    <mergeCell ref="AG95:AM95"/>
    <mergeCell ref="AG94:AM94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K31:AO31"/>
    <mergeCell ref="W32:AE32"/>
    <mergeCell ref="AK32:AO32"/>
    <mergeCell ref="W33:AE33"/>
    <mergeCell ref="AK33:AO33"/>
    <mergeCell ref="AR2:BG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G5:BG34"/>
    <mergeCell ref="AK26:AO26"/>
    <mergeCell ref="W29:AE29"/>
    <mergeCell ref="AK29:AO29"/>
    <mergeCell ref="W30:AE30"/>
    <mergeCell ref="AK30:AO30"/>
    <mergeCell ref="D101:H101"/>
    <mergeCell ref="J101:AF101"/>
    <mergeCell ref="AG101:AM101"/>
    <mergeCell ref="AN101:AP101"/>
    <mergeCell ref="AN96:AP96"/>
    <mergeCell ref="AG96:AM96"/>
    <mergeCell ref="AN97:AP97"/>
    <mergeCell ref="AG97:AM97"/>
    <mergeCell ref="AN98:AP98"/>
    <mergeCell ref="AG98:AM98"/>
    <mergeCell ref="AN99:AP99"/>
    <mergeCell ref="AG99:AM99"/>
    <mergeCell ref="AN100:AP100"/>
    <mergeCell ref="AG100:AM100"/>
    <mergeCell ref="D99:H99"/>
    <mergeCell ref="J99:AF99"/>
  </mergeCells>
  <hyperlinks>
    <hyperlink ref="A95" location="'SO01b1 - SOI01b1  Dostavb...'!C2" display="/" xr:uid="{00000000-0004-0000-0000-000000000000}"/>
    <hyperlink ref="A96" location="'SO01b3 - SOI01b3  Dostavb...'!C2" display="/" xr:uid="{00000000-0004-0000-0000-000001000000}"/>
    <hyperlink ref="A97" location="'SO01b4 - SOI01b4  Dostavb...'!C2" display="/" xr:uid="{00000000-0004-0000-0000-000002000000}"/>
    <hyperlink ref="A98" location="'SO01b5 - SOI01b5  Dostavb...'!C2" display="/" xr:uid="{00000000-0004-0000-0000-000003000000}"/>
    <hyperlink ref="A99" location="'SO01b6 - SO01b6  UNM - Do...'!C2" display="/" xr:uid="{00000000-0004-0000-0000-000004000000}"/>
    <hyperlink ref="A100" location="'SO02b1 - SO02b1  Komuniká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0"/>
  <sheetViews>
    <sheetView showGridLines="0" workbookViewId="0"/>
  </sheetViews>
  <sheetFormatPr baseColWidth="10" defaultColWidth="8.75" defaultRowHeight="11"/>
  <cols>
    <col min="1" max="1" width="8.25" customWidth="1"/>
    <col min="2" max="2" width="1.75" customWidth="1"/>
    <col min="3" max="4" width="4.25" customWidth="1"/>
    <col min="5" max="5" width="17.25" customWidth="1"/>
    <col min="6" max="6" width="50.75" customWidth="1"/>
    <col min="7" max="7" width="7" customWidth="1"/>
    <col min="8" max="8" width="11.5" customWidth="1"/>
    <col min="9" max="10" width="20.25" style="87" customWidth="1"/>
    <col min="11" max="11" width="20.25" customWidth="1"/>
    <col min="12" max="12" width="15.5" hidden="1" customWidth="1"/>
    <col min="13" max="13" width="9.25" customWidth="1"/>
    <col min="14" max="14" width="10.75" hidden="1" customWidth="1"/>
    <col min="15" max="15" width="9.25" hidden="1"/>
    <col min="16" max="24" width="14.25" hidden="1" customWidth="1"/>
    <col min="25" max="25" width="12.25" hidden="1" customWidth="1"/>
    <col min="26" max="26" width="16.25" customWidth="1"/>
    <col min="27" max="27" width="12.25" customWidth="1"/>
    <col min="28" max="28" width="1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M2" s="271" t="s">
        <v>6</v>
      </c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T2" s="17" t="s">
        <v>86</v>
      </c>
    </row>
    <row r="3" spans="2:46" ht="7" customHeight="1">
      <c r="B3" s="18"/>
      <c r="C3" s="19"/>
      <c r="D3" s="19"/>
      <c r="E3" s="19"/>
      <c r="F3" s="19"/>
      <c r="G3" s="19"/>
      <c r="H3" s="19"/>
      <c r="I3" s="88"/>
      <c r="J3" s="88"/>
      <c r="K3" s="19"/>
      <c r="L3" s="19"/>
      <c r="M3" s="20"/>
      <c r="AT3" s="17" t="s">
        <v>77</v>
      </c>
    </row>
    <row r="4" spans="2:46" ht="25" customHeight="1">
      <c r="B4" s="20"/>
      <c r="D4" s="21" t="s">
        <v>102</v>
      </c>
      <c r="M4" s="20"/>
      <c r="N4" s="89" t="s">
        <v>9</v>
      </c>
      <c r="AT4" s="17" t="s">
        <v>3</v>
      </c>
    </row>
    <row r="5" spans="2:46" ht="7" customHeight="1">
      <c r="B5" s="20"/>
      <c r="M5" s="20"/>
    </row>
    <row r="6" spans="2:46" ht="12" customHeight="1">
      <c r="B6" s="20"/>
      <c r="D6" s="27" t="s">
        <v>14</v>
      </c>
      <c r="M6" s="20"/>
    </row>
    <row r="7" spans="2:46" ht="16.5" customHeight="1">
      <c r="B7" s="20"/>
      <c r="E7" s="304" t="str">
        <f>'Rekapitulácia stavby'!K6</f>
        <v>UNM - Dostavba 6.pavilónu II.etapa</v>
      </c>
      <c r="F7" s="305"/>
      <c r="G7" s="305"/>
      <c r="H7" s="305"/>
      <c r="M7" s="20"/>
    </row>
    <row r="8" spans="2:46" s="1" customFormat="1" ht="12" customHeight="1">
      <c r="B8" s="31"/>
      <c r="D8" s="27" t="s">
        <v>103</v>
      </c>
      <c r="I8" s="90"/>
      <c r="J8" s="90"/>
      <c r="M8" s="31"/>
    </row>
    <row r="9" spans="2:46" s="1" customFormat="1" ht="37" customHeight="1">
      <c r="B9" s="31"/>
      <c r="E9" s="279" t="s">
        <v>83</v>
      </c>
      <c r="F9" s="303"/>
      <c r="G9" s="303"/>
      <c r="H9" s="303"/>
      <c r="I9" s="90"/>
      <c r="J9" s="90"/>
      <c r="M9" s="31"/>
    </row>
    <row r="10" spans="2:46" s="1" customFormat="1">
      <c r="B10" s="31"/>
      <c r="I10" s="90"/>
      <c r="J10" s="90"/>
      <c r="M10" s="31"/>
    </row>
    <row r="11" spans="2:46" s="1" customFormat="1" ht="12" customHeight="1">
      <c r="B11" s="31"/>
      <c r="D11" s="27" t="s">
        <v>16</v>
      </c>
      <c r="F11" s="25" t="s">
        <v>17</v>
      </c>
      <c r="I11" s="91" t="s">
        <v>18</v>
      </c>
      <c r="J11" s="92" t="s">
        <v>1</v>
      </c>
      <c r="M11" s="31"/>
    </row>
    <row r="12" spans="2:46" s="1" customFormat="1" ht="12" customHeight="1">
      <c r="B12" s="31"/>
      <c r="D12" s="27" t="s">
        <v>20</v>
      </c>
      <c r="F12" s="25" t="s">
        <v>21</v>
      </c>
      <c r="I12" s="91" t="s">
        <v>22</v>
      </c>
      <c r="J12" s="93">
        <f>'Rekapitulácia stavby'!AN8</f>
        <v>43634</v>
      </c>
      <c r="M12" s="31"/>
    </row>
    <row r="13" spans="2:46" s="1" customFormat="1" ht="11" customHeight="1">
      <c r="B13" s="31"/>
      <c r="I13" s="90"/>
      <c r="J13" s="90"/>
      <c r="M13" s="31"/>
    </row>
    <row r="14" spans="2:46" s="1" customFormat="1" ht="12" customHeight="1">
      <c r="B14" s="31"/>
      <c r="D14" s="27" t="s">
        <v>23</v>
      </c>
      <c r="I14" s="91" t="s">
        <v>24</v>
      </c>
      <c r="J14" s="92" t="s">
        <v>1</v>
      </c>
      <c r="M14" s="31"/>
    </row>
    <row r="15" spans="2:46" s="1" customFormat="1" ht="18" customHeight="1">
      <c r="B15" s="31"/>
      <c r="E15" s="25" t="s">
        <v>25</v>
      </c>
      <c r="I15" s="91" t="s">
        <v>26</v>
      </c>
      <c r="J15" s="92" t="s">
        <v>1</v>
      </c>
      <c r="M15" s="31"/>
    </row>
    <row r="16" spans="2:46" s="1" customFormat="1" ht="7" customHeight="1">
      <c r="B16" s="31"/>
      <c r="I16" s="90"/>
      <c r="J16" s="90"/>
      <c r="M16" s="31"/>
    </row>
    <row r="17" spans="2:13" s="1" customFormat="1" ht="12" customHeight="1">
      <c r="B17" s="31"/>
      <c r="D17" s="27" t="s">
        <v>27</v>
      </c>
      <c r="I17" s="91" t="s">
        <v>24</v>
      </c>
      <c r="J17" s="28" t="str">
        <f>'Rekapitulácia stavby'!AN13</f>
        <v>Vyplň údaj</v>
      </c>
      <c r="M17" s="31"/>
    </row>
    <row r="18" spans="2:13" s="1" customFormat="1" ht="18" customHeight="1">
      <c r="B18" s="31"/>
      <c r="E18" s="306" t="str">
        <f>'Rekapitulácia stavby'!E14</f>
        <v>Vyplň údaj</v>
      </c>
      <c r="F18" s="282"/>
      <c r="G18" s="282"/>
      <c r="H18" s="282"/>
      <c r="I18" s="91" t="s">
        <v>26</v>
      </c>
      <c r="J18" s="28" t="str">
        <f>'Rekapitulácia stavby'!AN14</f>
        <v>Vyplň údaj</v>
      </c>
      <c r="M18" s="31"/>
    </row>
    <row r="19" spans="2:13" s="1" customFormat="1" ht="7" customHeight="1">
      <c r="B19" s="31"/>
      <c r="I19" s="90"/>
      <c r="J19" s="90"/>
      <c r="M19" s="31"/>
    </row>
    <row r="20" spans="2:13" s="1" customFormat="1" ht="12" customHeight="1">
      <c r="B20" s="31"/>
      <c r="D20" s="27" t="s">
        <v>29</v>
      </c>
      <c r="I20" s="91" t="s">
        <v>24</v>
      </c>
      <c r="J20" s="92" t="s">
        <v>1</v>
      </c>
      <c r="M20" s="31"/>
    </row>
    <row r="21" spans="2:13" s="1" customFormat="1" ht="18" customHeight="1">
      <c r="B21" s="31"/>
      <c r="E21" s="25" t="s">
        <v>30</v>
      </c>
      <c r="I21" s="91" t="s">
        <v>26</v>
      </c>
      <c r="J21" s="92" t="s">
        <v>1</v>
      </c>
      <c r="M21" s="31"/>
    </row>
    <row r="22" spans="2:13" s="1" customFormat="1" ht="7" customHeight="1">
      <c r="B22" s="31"/>
      <c r="I22" s="90"/>
      <c r="J22" s="90"/>
      <c r="M22" s="31"/>
    </row>
    <row r="23" spans="2:13" s="1" customFormat="1" ht="12" customHeight="1">
      <c r="B23" s="31"/>
      <c r="D23" s="27" t="s">
        <v>32</v>
      </c>
      <c r="I23" s="91" t="s">
        <v>24</v>
      </c>
      <c r="J23" s="92" t="s">
        <v>1</v>
      </c>
      <c r="M23" s="31"/>
    </row>
    <row r="24" spans="2:13" s="1" customFormat="1" ht="18" customHeight="1">
      <c r="B24" s="31"/>
      <c r="E24" s="25" t="s">
        <v>33</v>
      </c>
      <c r="I24" s="91" t="s">
        <v>26</v>
      </c>
      <c r="J24" s="92" t="s">
        <v>1</v>
      </c>
      <c r="M24" s="31"/>
    </row>
    <row r="25" spans="2:13" s="1" customFormat="1" ht="7" customHeight="1">
      <c r="B25" s="31"/>
      <c r="I25" s="90"/>
      <c r="J25" s="90"/>
      <c r="M25" s="31"/>
    </row>
    <row r="26" spans="2:13" s="1" customFormat="1" ht="12" customHeight="1">
      <c r="B26" s="31"/>
      <c r="D26" s="27" t="s">
        <v>34</v>
      </c>
      <c r="I26" s="90"/>
      <c r="J26" s="90"/>
      <c r="M26" s="31"/>
    </row>
    <row r="27" spans="2:13" s="7" customFormat="1" ht="16.5" customHeight="1">
      <c r="B27" s="94"/>
      <c r="E27" s="286" t="s">
        <v>1</v>
      </c>
      <c r="F27" s="286"/>
      <c r="G27" s="286"/>
      <c r="H27" s="286"/>
      <c r="I27" s="95"/>
      <c r="J27" s="95"/>
      <c r="M27" s="94"/>
    </row>
    <row r="28" spans="2:13" s="1" customFormat="1" ht="7" customHeight="1">
      <c r="B28" s="31"/>
      <c r="I28" s="90"/>
      <c r="J28" s="90"/>
      <c r="M28" s="31"/>
    </row>
    <row r="29" spans="2:13" s="1" customFormat="1" ht="7" customHeight="1">
      <c r="B29" s="31"/>
      <c r="D29" s="51"/>
      <c r="E29" s="51"/>
      <c r="F29" s="51"/>
      <c r="G29" s="51"/>
      <c r="H29" s="51"/>
      <c r="I29" s="96"/>
      <c r="J29" s="96"/>
      <c r="K29" s="51"/>
      <c r="L29" s="51"/>
      <c r="M29" s="31"/>
    </row>
    <row r="30" spans="2:13" s="1" customFormat="1" ht="13">
      <c r="B30" s="31"/>
      <c r="E30" s="27" t="s">
        <v>104</v>
      </c>
      <c r="I30" s="90"/>
      <c r="J30" s="90"/>
      <c r="K30" s="97">
        <f>I96</f>
        <v>0</v>
      </c>
      <c r="M30" s="31"/>
    </row>
    <row r="31" spans="2:13" s="1" customFormat="1" ht="13">
      <c r="B31" s="31"/>
      <c r="E31" s="27" t="s">
        <v>105</v>
      </c>
      <c r="I31" s="90"/>
      <c r="J31" s="90"/>
      <c r="K31" s="97">
        <f>J96</f>
        <v>0</v>
      </c>
      <c r="M31" s="31"/>
    </row>
    <row r="32" spans="2:13" s="1" customFormat="1" ht="25.25" customHeight="1">
      <c r="B32" s="31"/>
      <c r="D32" s="98" t="s">
        <v>35</v>
      </c>
      <c r="I32" s="90"/>
      <c r="J32" s="90"/>
      <c r="K32" s="64">
        <f>ROUND(K120, 2)</f>
        <v>0</v>
      </c>
      <c r="M32" s="31"/>
    </row>
    <row r="33" spans="2:13" s="1" customFormat="1" ht="7" customHeight="1">
      <c r="B33" s="31"/>
      <c r="D33" s="51"/>
      <c r="E33" s="51"/>
      <c r="F33" s="51"/>
      <c r="G33" s="51"/>
      <c r="H33" s="51"/>
      <c r="I33" s="96"/>
      <c r="J33" s="96"/>
      <c r="K33" s="51"/>
      <c r="L33" s="51"/>
      <c r="M33" s="31"/>
    </row>
    <row r="34" spans="2:13" s="1" customFormat="1" ht="14.5" customHeight="1">
      <c r="B34" s="31"/>
      <c r="F34" s="34" t="s">
        <v>37</v>
      </c>
      <c r="I34" s="99" t="s">
        <v>36</v>
      </c>
      <c r="J34" s="90"/>
      <c r="K34" s="34" t="s">
        <v>38</v>
      </c>
      <c r="M34" s="31"/>
    </row>
    <row r="35" spans="2:13" s="1" customFormat="1" ht="14.5" customHeight="1">
      <c r="B35" s="31"/>
      <c r="D35" s="100" t="s">
        <v>39</v>
      </c>
      <c r="E35" s="27" t="s">
        <v>40</v>
      </c>
      <c r="F35" s="97">
        <f>ROUND((SUM(BE120:BE239)),  2)</f>
        <v>0</v>
      </c>
      <c r="I35" s="101">
        <v>0.2</v>
      </c>
      <c r="J35" s="90"/>
      <c r="K35" s="97">
        <f>ROUND(((SUM(BE120:BE239))*I35),  2)</f>
        <v>0</v>
      </c>
      <c r="M35" s="31"/>
    </row>
    <row r="36" spans="2:13" s="1" customFormat="1" ht="14.5" customHeight="1">
      <c r="B36" s="31"/>
      <c r="E36" s="27" t="s">
        <v>41</v>
      </c>
      <c r="F36" s="97">
        <f>ROUND((SUM(BF120:BF239)),  2)</f>
        <v>0</v>
      </c>
      <c r="I36" s="101">
        <v>0.2</v>
      </c>
      <c r="J36" s="90"/>
      <c r="K36" s="97">
        <f>ROUND(((SUM(BF120:BF239))*I36),  2)</f>
        <v>0</v>
      </c>
      <c r="M36" s="31"/>
    </row>
    <row r="37" spans="2:13" s="1" customFormat="1" ht="14.5" hidden="1" customHeight="1">
      <c r="B37" s="31"/>
      <c r="E37" s="27" t="s">
        <v>42</v>
      </c>
      <c r="F37" s="97">
        <f>ROUND((SUM(BG120:BG239)),  2)</f>
        <v>0</v>
      </c>
      <c r="I37" s="101">
        <v>0.2</v>
      </c>
      <c r="J37" s="90"/>
      <c r="K37" s="97">
        <f>0</f>
        <v>0</v>
      </c>
      <c r="M37" s="31"/>
    </row>
    <row r="38" spans="2:13" s="1" customFormat="1" ht="14.5" hidden="1" customHeight="1">
      <c r="B38" s="31"/>
      <c r="E38" s="27" t="s">
        <v>43</v>
      </c>
      <c r="F38" s="97">
        <f>ROUND((SUM(BH120:BH239)),  2)</f>
        <v>0</v>
      </c>
      <c r="I38" s="101">
        <v>0.2</v>
      </c>
      <c r="J38" s="90"/>
      <c r="K38" s="97">
        <f>0</f>
        <v>0</v>
      </c>
      <c r="M38" s="31"/>
    </row>
    <row r="39" spans="2:13" s="1" customFormat="1" ht="14.5" hidden="1" customHeight="1">
      <c r="B39" s="31"/>
      <c r="E39" s="27" t="s">
        <v>44</v>
      </c>
      <c r="F39" s="97">
        <f>ROUND((SUM(BI120:BI239)),  2)</f>
        <v>0</v>
      </c>
      <c r="I39" s="101">
        <v>0</v>
      </c>
      <c r="J39" s="90"/>
      <c r="K39" s="97">
        <f>0</f>
        <v>0</v>
      </c>
      <c r="M39" s="31"/>
    </row>
    <row r="40" spans="2:13" s="1" customFormat="1" ht="7" customHeight="1">
      <c r="B40" s="31"/>
      <c r="I40" s="90"/>
      <c r="J40" s="90"/>
      <c r="M40" s="31"/>
    </row>
    <row r="41" spans="2:13" s="1" customFormat="1" ht="25.25" customHeight="1">
      <c r="B41" s="31"/>
      <c r="C41" s="102"/>
      <c r="D41" s="103" t="s">
        <v>45</v>
      </c>
      <c r="E41" s="55"/>
      <c r="F41" s="55"/>
      <c r="G41" s="104" t="s">
        <v>46</v>
      </c>
      <c r="H41" s="105" t="s">
        <v>47</v>
      </c>
      <c r="I41" s="106"/>
      <c r="J41" s="106"/>
      <c r="K41" s="107">
        <f>SUM(K32:K39)</f>
        <v>0</v>
      </c>
      <c r="L41" s="108"/>
      <c r="M41" s="31"/>
    </row>
    <row r="42" spans="2:13" s="1" customFormat="1" ht="14.5" customHeight="1">
      <c r="B42" s="31"/>
      <c r="I42" s="90"/>
      <c r="J42" s="90"/>
      <c r="M42" s="31"/>
    </row>
    <row r="43" spans="2:13" ht="14.5" customHeight="1">
      <c r="B43" s="20"/>
      <c r="M43" s="20"/>
    </row>
    <row r="44" spans="2:13" ht="14.5" customHeight="1">
      <c r="B44" s="20"/>
      <c r="M44" s="20"/>
    </row>
    <row r="45" spans="2:13" ht="14.5" customHeight="1">
      <c r="B45" s="20"/>
      <c r="M45" s="20"/>
    </row>
    <row r="46" spans="2:13" ht="14.5" customHeight="1">
      <c r="B46" s="20"/>
      <c r="M46" s="20"/>
    </row>
    <row r="47" spans="2:13" ht="14.5" customHeight="1">
      <c r="B47" s="20"/>
      <c r="M47" s="20"/>
    </row>
    <row r="48" spans="2:13" ht="14.5" customHeight="1">
      <c r="B48" s="20"/>
      <c r="M48" s="20"/>
    </row>
    <row r="49" spans="2:13" ht="14.5" customHeight="1">
      <c r="B49" s="20"/>
      <c r="M49" s="20"/>
    </row>
    <row r="50" spans="2:13" s="1" customFormat="1" ht="14.5" customHeight="1">
      <c r="B50" s="31"/>
      <c r="D50" s="40" t="s">
        <v>48</v>
      </c>
      <c r="E50" s="41"/>
      <c r="F50" s="41"/>
      <c r="G50" s="40" t="s">
        <v>49</v>
      </c>
      <c r="H50" s="41"/>
      <c r="I50" s="109"/>
      <c r="J50" s="109"/>
      <c r="K50" s="41"/>
      <c r="L50" s="41"/>
      <c r="M50" s="31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3">
      <c r="B61" s="31"/>
      <c r="D61" s="42" t="s">
        <v>50</v>
      </c>
      <c r="E61" s="33"/>
      <c r="F61" s="110" t="s">
        <v>51</v>
      </c>
      <c r="G61" s="42" t="s">
        <v>50</v>
      </c>
      <c r="H61" s="33"/>
      <c r="I61" s="111"/>
      <c r="J61" s="112" t="s">
        <v>51</v>
      </c>
      <c r="K61" s="33"/>
      <c r="L61" s="33"/>
      <c r="M61" s="31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3">
      <c r="B65" s="31"/>
      <c r="D65" s="40" t="s">
        <v>52</v>
      </c>
      <c r="E65" s="41"/>
      <c r="F65" s="41"/>
      <c r="G65" s="40" t="s">
        <v>53</v>
      </c>
      <c r="H65" s="41"/>
      <c r="I65" s="109"/>
      <c r="J65" s="109"/>
      <c r="K65" s="41"/>
      <c r="L65" s="41"/>
      <c r="M65" s="31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3">
      <c r="B76" s="31"/>
      <c r="D76" s="42" t="s">
        <v>50</v>
      </c>
      <c r="E76" s="33"/>
      <c r="F76" s="110" t="s">
        <v>51</v>
      </c>
      <c r="G76" s="42" t="s">
        <v>50</v>
      </c>
      <c r="H76" s="33"/>
      <c r="I76" s="111"/>
      <c r="J76" s="112" t="s">
        <v>51</v>
      </c>
      <c r="K76" s="33"/>
      <c r="L76" s="33"/>
      <c r="M76" s="31"/>
    </row>
    <row r="77" spans="2:13" s="1" customFormat="1" ht="14.5" customHeight="1">
      <c r="B77" s="43"/>
      <c r="C77" s="44"/>
      <c r="D77" s="44"/>
      <c r="E77" s="44"/>
      <c r="F77" s="44"/>
      <c r="G77" s="44"/>
      <c r="H77" s="44"/>
      <c r="I77" s="113"/>
      <c r="J77" s="113"/>
      <c r="K77" s="44"/>
      <c r="L77" s="44"/>
      <c r="M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114"/>
      <c r="J81" s="114"/>
      <c r="K81" s="46"/>
      <c r="L81" s="46"/>
      <c r="M81" s="31"/>
    </row>
    <row r="82" spans="2:47" s="1" customFormat="1" ht="25" customHeight="1">
      <c r="B82" s="31"/>
      <c r="C82" s="21" t="s">
        <v>106</v>
      </c>
      <c r="I82" s="90"/>
      <c r="J82" s="90"/>
      <c r="M82" s="31"/>
    </row>
    <row r="83" spans="2:47" s="1" customFormat="1" ht="7" customHeight="1">
      <c r="B83" s="31"/>
      <c r="I83" s="90"/>
      <c r="J83" s="90"/>
      <c r="M83" s="31"/>
    </row>
    <row r="84" spans="2:47" s="1" customFormat="1" ht="12" customHeight="1">
      <c r="B84" s="31"/>
      <c r="C84" s="27" t="s">
        <v>14</v>
      </c>
      <c r="I84" s="90"/>
      <c r="J84" s="90"/>
      <c r="M84" s="31"/>
    </row>
    <row r="85" spans="2:47" s="1" customFormat="1" ht="16.5" customHeight="1">
      <c r="B85" s="31"/>
      <c r="E85" s="304" t="str">
        <f>E7</f>
        <v>UNM - Dostavba 6.pavilónu II.etapa</v>
      </c>
      <c r="F85" s="305"/>
      <c r="G85" s="305"/>
      <c r="H85" s="305"/>
      <c r="I85" s="90"/>
      <c r="J85" s="90"/>
      <c r="M85" s="31"/>
    </row>
    <row r="86" spans="2:47" s="1" customFormat="1" ht="12" customHeight="1">
      <c r="B86" s="31"/>
      <c r="C86" s="27" t="s">
        <v>103</v>
      </c>
      <c r="I86" s="90"/>
      <c r="J86" s="90"/>
      <c r="M86" s="31"/>
    </row>
    <row r="87" spans="2:47" s="1" customFormat="1" ht="16.5" customHeight="1">
      <c r="B87" s="31"/>
      <c r="E87" s="279" t="str">
        <f>E9</f>
        <v>SOI01b1  Dostavba 6.pavilónu - II.etapa /požiarne schodisko - základy/</v>
      </c>
      <c r="F87" s="303"/>
      <c r="G87" s="303"/>
      <c r="H87" s="303"/>
      <c r="I87" s="90"/>
      <c r="J87" s="90"/>
      <c r="M87" s="31"/>
    </row>
    <row r="88" spans="2:47" s="1" customFormat="1" ht="7" customHeight="1">
      <c r="B88" s="31"/>
      <c r="I88" s="90"/>
      <c r="J88" s="90"/>
      <c r="M88" s="31"/>
    </row>
    <row r="89" spans="2:47" s="1" customFormat="1" ht="12" customHeight="1">
      <c r="B89" s="31"/>
      <c r="C89" s="27" t="s">
        <v>20</v>
      </c>
      <c r="F89" s="25" t="str">
        <f>F12</f>
        <v>Martin, areál UNM</v>
      </c>
      <c r="I89" s="91" t="s">
        <v>22</v>
      </c>
      <c r="J89" s="93">
        <f>IF(J12="","",J12)</f>
        <v>43634</v>
      </c>
      <c r="M89" s="31"/>
    </row>
    <row r="90" spans="2:47" s="1" customFormat="1" ht="7" customHeight="1">
      <c r="B90" s="31"/>
      <c r="I90" s="90"/>
      <c r="J90" s="90"/>
      <c r="M90" s="31"/>
    </row>
    <row r="91" spans="2:47" s="1" customFormat="1" ht="43.25" customHeight="1">
      <c r="B91" s="31"/>
      <c r="C91" s="27" t="s">
        <v>23</v>
      </c>
      <c r="F91" s="25" t="str">
        <f>E15</f>
        <v>Univerzitná nemocnica Martin</v>
      </c>
      <c r="I91" s="91" t="s">
        <v>29</v>
      </c>
      <c r="J91" s="115" t="str">
        <f>E21</f>
        <v>mar.coop Architektonický atelíér s.r.o.</v>
      </c>
      <c r="M91" s="31"/>
    </row>
    <row r="92" spans="2:47" s="1" customFormat="1" ht="15.25" customHeight="1">
      <c r="B92" s="31"/>
      <c r="C92" s="27" t="s">
        <v>27</v>
      </c>
      <c r="F92" s="25" t="str">
        <f>IF(E18="","",E18)</f>
        <v>Vyplň údaj</v>
      </c>
      <c r="I92" s="91" t="s">
        <v>32</v>
      </c>
      <c r="J92" s="115" t="str">
        <f>E24</f>
        <v>Ing.Jedlička</v>
      </c>
      <c r="M92" s="31"/>
    </row>
    <row r="93" spans="2:47" s="1" customFormat="1" ht="10.25" customHeight="1">
      <c r="B93" s="31"/>
      <c r="I93" s="90"/>
      <c r="J93" s="90"/>
      <c r="M93" s="31"/>
    </row>
    <row r="94" spans="2:47" s="1" customFormat="1" ht="29.25" customHeight="1">
      <c r="B94" s="31"/>
      <c r="C94" s="116" t="s">
        <v>107</v>
      </c>
      <c r="D94" s="102"/>
      <c r="E94" s="102"/>
      <c r="F94" s="102"/>
      <c r="G94" s="102"/>
      <c r="H94" s="102"/>
      <c r="I94" s="117" t="s">
        <v>108</v>
      </c>
      <c r="J94" s="117" t="s">
        <v>109</v>
      </c>
      <c r="K94" s="118" t="s">
        <v>110</v>
      </c>
      <c r="L94" s="102"/>
      <c r="M94" s="31"/>
    </row>
    <row r="95" spans="2:47" s="1" customFormat="1" ht="10.25" customHeight="1">
      <c r="B95" s="31"/>
      <c r="I95" s="90"/>
      <c r="J95" s="90"/>
      <c r="M95" s="31"/>
    </row>
    <row r="96" spans="2:47" s="1" customFormat="1" ht="23" customHeight="1">
      <c r="B96" s="31"/>
      <c r="C96" s="119" t="s">
        <v>111</v>
      </c>
      <c r="I96" s="120">
        <f t="shared" ref="I96:J98" si="0">Q120</f>
        <v>0</v>
      </c>
      <c r="J96" s="120">
        <f t="shared" si="0"/>
        <v>0</v>
      </c>
      <c r="K96" s="64">
        <f>K120</f>
        <v>0</v>
      </c>
      <c r="M96" s="31"/>
      <c r="AU96" s="17" t="s">
        <v>112</v>
      </c>
    </row>
    <row r="97" spans="2:13" s="8" customFormat="1" ht="25" customHeight="1">
      <c r="B97" s="121"/>
      <c r="D97" s="122" t="s">
        <v>113</v>
      </c>
      <c r="E97" s="123"/>
      <c r="F97" s="123"/>
      <c r="G97" s="123"/>
      <c r="H97" s="123"/>
      <c r="I97" s="124">
        <f t="shared" si="0"/>
        <v>0</v>
      </c>
      <c r="J97" s="124">
        <f t="shared" si="0"/>
        <v>0</v>
      </c>
      <c r="K97" s="125">
        <f>K121</f>
        <v>0</v>
      </c>
      <c r="M97" s="121"/>
    </row>
    <row r="98" spans="2:13" s="9" customFormat="1" ht="20" customHeight="1">
      <c r="B98" s="126"/>
      <c r="D98" s="127" t="s">
        <v>114</v>
      </c>
      <c r="E98" s="128"/>
      <c r="F98" s="128"/>
      <c r="G98" s="128"/>
      <c r="H98" s="128"/>
      <c r="I98" s="129">
        <f t="shared" si="0"/>
        <v>0</v>
      </c>
      <c r="J98" s="129">
        <f t="shared" si="0"/>
        <v>0</v>
      </c>
      <c r="K98" s="130">
        <f>K122</f>
        <v>0</v>
      </c>
      <c r="M98" s="126"/>
    </row>
    <row r="99" spans="2:13" s="9" customFormat="1" ht="20" customHeight="1">
      <c r="B99" s="126"/>
      <c r="D99" s="127" t="s">
        <v>115</v>
      </c>
      <c r="E99" s="128"/>
      <c r="F99" s="128"/>
      <c r="G99" s="128"/>
      <c r="H99" s="128"/>
      <c r="I99" s="129">
        <f>Q215</f>
        <v>0</v>
      </c>
      <c r="J99" s="129">
        <f>R215</f>
        <v>0</v>
      </c>
      <c r="K99" s="130">
        <f>K215</f>
        <v>0</v>
      </c>
      <c r="M99" s="126"/>
    </row>
    <row r="100" spans="2:13" s="9" customFormat="1" ht="20" customHeight="1">
      <c r="B100" s="126"/>
      <c r="D100" s="127" t="s">
        <v>116</v>
      </c>
      <c r="E100" s="128"/>
      <c r="F100" s="128"/>
      <c r="G100" s="128"/>
      <c r="H100" s="128"/>
      <c r="I100" s="129">
        <f>Q238</f>
        <v>0</v>
      </c>
      <c r="J100" s="129">
        <f>R238</f>
        <v>0</v>
      </c>
      <c r="K100" s="130">
        <f>K238</f>
        <v>0</v>
      </c>
      <c r="M100" s="126"/>
    </row>
    <row r="101" spans="2:13" s="1" customFormat="1" ht="21.75" customHeight="1">
      <c r="B101" s="31"/>
      <c r="I101" s="90"/>
      <c r="J101" s="90"/>
      <c r="M101" s="31"/>
    </row>
    <row r="102" spans="2:13" s="1" customFormat="1" ht="7" customHeight="1">
      <c r="B102" s="43"/>
      <c r="C102" s="44"/>
      <c r="D102" s="44"/>
      <c r="E102" s="44"/>
      <c r="F102" s="44"/>
      <c r="G102" s="44"/>
      <c r="H102" s="44"/>
      <c r="I102" s="113"/>
      <c r="J102" s="113"/>
      <c r="K102" s="44"/>
      <c r="L102" s="44"/>
      <c r="M102" s="31"/>
    </row>
    <row r="106" spans="2:13" s="1" customFormat="1" ht="7" customHeight="1">
      <c r="B106" s="45"/>
      <c r="C106" s="46"/>
      <c r="D106" s="46"/>
      <c r="E106" s="46"/>
      <c r="F106" s="46"/>
      <c r="G106" s="46"/>
      <c r="H106" s="46"/>
      <c r="I106" s="114"/>
      <c r="J106" s="114"/>
      <c r="K106" s="46"/>
      <c r="L106" s="46"/>
      <c r="M106" s="31"/>
    </row>
    <row r="107" spans="2:13" s="1" customFormat="1" ht="25" customHeight="1">
      <c r="B107" s="31"/>
      <c r="C107" s="21" t="s">
        <v>117</v>
      </c>
      <c r="I107" s="90"/>
      <c r="J107" s="90"/>
      <c r="M107" s="31"/>
    </row>
    <row r="108" spans="2:13" s="1" customFormat="1" ht="7" customHeight="1">
      <c r="B108" s="31"/>
      <c r="I108" s="90"/>
      <c r="J108" s="90"/>
      <c r="M108" s="31"/>
    </row>
    <row r="109" spans="2:13" s="1" customFormat="1" ht="12" customHeight="1">
      <c r="B109" s="31"/>
      <c r="C109" s="27" t="s">
        <v>14</v>
      </c>
      <c r="I109" s="90"/>
      <c r="J109" s="90"/>
      <c r="M109" s="31"/>
    </row>
    <row r="110" spans="2:13" s="1" customFormat="1" ht="16.5" customHeight="1">
      <c r="B110" s="31"/>
      <c r="E110" s="304" t="str">
        <f>E7</f>
        <v>UNM - Dostavba 6.pavilónu II.etapa</v>
      </c>
      <c r="F110" s="305"/>
      <c r="G110" s="305"/>
      <c r="H110" s="305"/>
      <c r="I110" s="90"/>
      <c r="J110" s="90"/>
      <c r="M110" s="31"/>
    </row>
    <row r="111" spans="2:13" s="1" customFormat="1" ht="12" customHeight="1">
      <c r="B111" s="31"/>
      <c r="C111" s="27" t="s">
        <v>103</v>
      </c>
      <c r="I111" s="90"/>
      <c r="J111" s="90"/>
      <c r="M111" s="31"/>
    </row>
    <row r="112" spans="2:13" s="1" customFormat="1" ht="16.5" customHeight="1">
      <c r="B112" s="31"/>
      <c r="E112" s="279" t="str">
        <f>E9</f>
        <v>SOI01b1  Dostavba 6.pavilónu - II.etapa /požiarne schodisko - základy/</v>
      </c>
      <c r="F112" s="303"/>
      <c r="G112" s="303"/>
      <c r="H112" s="303"/>
      <c r="I112" s="90"/>
      <c r="J112" s="90"/>
      <c r="M112" s="31"/>
    </row>
    <row r="113" spans="2:65" s="1" customFormat="1" ht="7" customHeight="1">
      <c r="B113" s="31"/>
      <c r="I113" s="90"/>
      <c r="J113" s="90"/>
      <c r="M113" s="31"/>
    </row>
    <row r="114" spans="2:65" s="1" customFormat="1" ht="12" customHeight="1">
      <c r="B114" s="31"/>
      <c r="C114" s="27" t="s">
        <v>20</v>
      </c>
      <c r="F114" s="25" t="str">
        <f>F12</f>
        <v>Martin, areál UNM</v>
      </c>
      <c r="I114" s="91" t="s">
        <v>22</v>
      </c>
      <c r="J114" s="93">
        <f>IF(J12="","",J12)</f>
        <v>43634</v>
      </c>
      <c r="M114" s="31"/>
    </row>
    <row r="115" spans="2:65" s="1" customFormat="1" ht="7" customHeight="1">
      <c r="B115" s="31"/>
      <c r="I115" s="90"/>
      <c r="J115" s="90"/>
      <c r="M115" s="31"/>
    </row>
    <row r="116" spans="2:65" s="1" customFormat="1" ht="43.25" customHeight="1">
      <c r="B116" s="31"/>
      <c r="C116" s="27" t="s">
        <v>23</v>
      </c>
      <c r="F116" s="25" t="str">
        <f>E15</f>
        <v>Univerzitná nemocnica Martin</v>
      </c>
      <c r="I116" s="91" t="s">
        <v>29</v>
      </c>
      <c r="J116" s="115" t="str">
        <f>E21</f>
        <v>mar.coop Architektonický atelíér s.r.o.</v>
      </c>
      <c r="M116" s="31"/>
    </row>
    <row r="117" spans="2:65" s="1" customFormat="1" ht="15.25" customHeight="1">
      <c r="B117" s="31"/>
      <c r="C117" s="27" t="s">
        <v>27</v>
      </c>
      <c r="F117" s="25" t="str">
        <f>IF(E18="","",E18)</f>
        <v>Vyplň údaj</v>
      </c>
      <c r="I117" s="91" t="s">
        <v>32</v>
      </c>
      <c r="J117" s="115" t="str">
        <f>E24</f>
        <v>Ing.Jedlička</v>
      </c>
      <c r="M117" s="31"/>
    </row>
    <row r="118" spans="2:65" s="1" customFormat="1" ht="10.25" customHeight="1">
      <c r="B118" s="31"/>
      <c r="I118" s="90"/>
      <c r="J118" s="90"/>
      <c r="M118" s="31"/>
    </row>
    <row r="119" spans="2:65" s="10" customFormat="1" ht="29.25" customHeight="1">
      <c r="B119" s="131"/>
      <c r="C119" s="132" t="s">
        <v>118</v>
      </c>
      <c r="D119" s="133" t="s">
        <v>60</v>
      </c>
      <c r="E119" s="133" t="s">
        <v>56</v>
      </c>
      <c r="F119" s="133" t="s">
        <v>57</v>
      </c>
      <c r="G119" s="133" t="s">
        <v>119</v>
      </c>
      <c r="H119" s="133" t="s">
        <v>120</v>
      </c>
      <c r="I119" s="134" t="s">
        <v>121</v>
      </c>
      <c r="J119" s="134" t="s">
        <v>122</v>
      </c>
      <c r="K119" s="135" t="s">
        <v>110</v>
      </c>
      <c r="L119" s="136" t="s">
        <v>123</v>
      </c>
      <c r="M119" s="131"/>
      <c r="N119" s="57" t="s">
        <v>1</v>
      </c>
      <c r="O119" s="58" t="s">
        <v>39</v>
      </c>
      <c r="P119" s="58" t="s">
        <v>124</v>
      </c>
      <c r="Q119" s="58" t="s">
        <v>125</v>
      </c>
      <c r="R119" s="58" t="s">
        <v>126</v>
      </c>
      <c r="S119" s="58" t="s">
        <v>127</v>
      </c>
      <c r="T119" s="58" t="s">
        <v>128</v>
      </c>
      <c r="U119" s="58" t="s">
        <v>129</v>
      </c>
      <c r="V119" s="58" t="s">
        <v>130</v>
      </c>
      <c r="W119" s="58" t="s">
        <v>131</v>
      </c>
      <c r="X119" s="59" t="s">
        <v>132</v>
      </c>
    </row>
    <row r="120" spans="2:65" s="1" customFormat="1" ht="23" customHeight="1">
      <c r="B120" s="31"/>
      <c r="C120" s="62" t="s">
        <v>111</v>
      </c>
      <c r="I120" s="90"/>
      <c r="J120" s="90"/>
      <c r="K120" s="137">
        <f>BK120</f>
        <v>0</v>
      </c>
      <c r="M120" s="31"/>
      <c r="N120" s="60"/>
      <c r="O120" s="51"/>
      <c r="P120" s="51"/>
      <c r="Q120" s="138">
        <f>Q121</f>
        <v>0</v>
      </c>
      <c r="R120" s="138">
        <f>R121</f>
        <v>0</v>
      </c>
      <c r="S120" s="51"/>
      <c r="T120" s="139">
        <f>T121</f>
        <v>0</v>
      </c>
      <c r="U120" s="51"/>
      <c r="V120" s="139">
        <f>V121</f>
        <v>23.777031339999997</v>
      </c>
      <c r="W120" s="51"/>
      <c r="X120" s="140">
        <f>X121</f>
        <v>0</v>
      </c>
      <c r="AT120" s="17" t="s">
        <v>76</v>
      </c>
      <c r="AU120" s="17" t="s">
        <v>112</v>
      </c>
      <c r="BK120" s="141">
        <f>BK121</f>
        <v>0</v>
      </c>
    </row>
    <row r="121" spans="2:65" s="11" customFormat="1" ht="26" customHeight="1">
      <c r="B121" s="142"/>
      <c r="D121" s="143" t="s">
        <v>76</v>
      </c>
      <c r="E121" s="144" t="s">
        <v>133</v>
      </c>
      <c r="F121" s="144" t="s">
        <v>134</v>
      </c>
      <c r="I121" s="145"/>
      <c r="J121" s="145"/>
      <c r="K121" s="146">
        <f>BK121</f>
        <v>0</v>
      </c>
      <c r="M121" s="142"/>
      <c r="N121" s="147"/>
      <c r="O121" s="148"/>
      <c r="P121" s="148"/>
      <c r="Q121" s="149">
        <f>Q122+Q215+Q238</f>
        <v>0</v>
      </c>
      <c r="R121" s="149">
        <f>R122+R215+R238</f>
        <v>0</v>
      </c>
      <c r="S121" s="148"/>
      <c r="T121" s="150">
        <f>T122+T215+T238</f>
        <v>0</v>
      </c>
      <c r="U121" s="148"/>
      <c r="V121" s="150">
        <f>V122+V215+V238</f>
        <v>23.777031339999997</v>
      </c>
      <c r="W121" s="148"/>
      <c r="X121" s="151">
        <f>X122+X215+X238</f>
        <v>0</v>
      </c>
      <c r="AR121" s="143" t="s">
        <v>85</v>
      </c>
      <c r="AT121" s="152" t="s">
        <v>76</v>
      </c>
      <c r="AU121" s="152" t="s">
        <v>77</v>
      </c>
      <c r="AY121" s="143" t="s">
        <v>135</v>
      </c>
      <c r="BK121" s="153">
        <f>BK122+BK215+BK238</f>
        <v>0</v>
      </c>
    </row>
    <row r="122" spans="2:65" s="11" customFormat="1" ht="23" customHeight="1">
      <c r="B122" s="142"/>
      <c r="D122" s="143" t="s">
        <v>76</v>
      </c>
      <c r="E122" s="154" t="s">
        <v>85</v>
      </c>
      <c r="F122" s="154" t="s">
        <v>136</v>
      </c>
      <c r="I122" s="145"/>
      <c r="J122" s="145"/>
      <c r="K122" s="155">
        <f>BK122</f>
        <v>0</v>
      </c>
      <c r="M122" s="142"/>
      <c r="N122" s="147"/>
      <c r="O122" s="148"/>
      <c r="P122" s="148"/>
      <c r="Q122" s="149">
        <f>SUM(Q123:Q214)</f>
        <v>0</v>
      </c>
      <c r="R122" s="149">
        <f>SUM(R123:R214)</f>
        <v>0</v>
      </c>
      <c r="S122" s="148"/>
      <c r="T122" s="150">
        <f>SUM(T123:T214)</f>
        <v>0</v>
      </c>
      <c r="U122" s="148"/>
      <c r="V122" s="150">
        <f>SUM(V123:V214)</f>
        <v>0</v>
      </c>
      <c r="W122" s="148"/>
      <c r="X122" s="151">
        <f>SUM(X123:X214)</f>
        <v>0</v>
      </c>
      <c r="AR122" s="143" t="s">
        <v>85</v>
      </c>
      <c r="AT122" s="152" t="s">
        <v>76</v>
      </c>
      <c r="AU122" s="152" t="s">
        <v>85</v>
      </c>
      <c r="AY122" s="143" t="s">
        <v>135</v>
      </c>
      <c r="BK122" s="153">
        <f>SUM(BK123:BK214)</f>
        <v>0</v>
      </c>
    </row>
    <row r="123" spans="2:65" s="1" customFormat="1" ht="24" customHeight="1">
      <c r="B123" s="156"/>
      <c r="C123" s="157" t="s">
        <v>85</v>
      </c>
      <c r="D123" s="157" t="s">
        <v>137</v>
      </c>
      <c r="E123" s="158" t="s">
        <v>138</v>
      </c>
      <c r="F123" s="159" t="s">
        <v>139</v>
      </c>
      <c r="G123" s="160" t="s">
        <v>140</v>
      </c>
      <c r="H123" s="161">
        <v>2.3220000000000001</v>
      </c>
      <c r="I123" s="162"/>
      <c r="J123" s="162"/>
      <c r="K123" s="161">
        <f>ROUND(P123*H123,3)</f>
        <v>0</v>
      </c>
      <c r="L123" s="159" t="s">
        <v>141</v>
      </c>
      <c r="M123" s="31"/>
      <c r="N123" s="163" t="s">
        <v>1</v>
      </c>
      <c r="O123" s="164" t="s">
        <v>41</v>
      </c>
      <c r="P123" s="165">
        <f>I123+J123</f>
        <v>0</v>
      </c>
      <c r="Q123" s="165">
        <f>ROUND(I123*H123,3)</f>
        <v>0</v>
      </c>
      <c r="R123" s="165">
        <f>ROUND(J123*H123,3)</f>
        <v>0</v>
      </c>
      <c r="S123" s="53"/>
      <c r="T123" s="166">
        <f>S123*H123</f>
        <v>0</v>
      </c>
      <c r="U123" s="166">
        <v>0</v>
      </c>
      <c r="V123" s="166">
        <f>U123*H123</f>
        <v>0</v>
      </c>
      <c r="W123" s="166">
        <v>0</v>
      </c>
      <c r="X123" s="167">
        <f>W123*H123</f>
        <v>0</v>
      </c>
      <c r="AR123" s="168" t="s">
        <v>142</v>
      </c>
      <c r="AT123" s="168" t="s">
        <v>137</v>
      </c>
      <c r="AU123" s="168" t="s">
        <v>143</v>
      </c>
      <c r="AY123" s="17" t="s">
        <v>135</v>
      </c>
      <c r="BE123" s="169">
        <f>IF(O123="základná",K123,0)</f>
        <v>0</v>
      </c>
      <c r="BF123" s="169">
        <f>IF(O123="znížená",K123,0)</f>
        <v>0</v>
      </c>
      <c r="BG123" s="169">
        <f>IF(O123="zákl. prenesená",K123,0)</f>
        <v>0</v>
      </c>
      <c r="BH123" s="169">
        <f>IF(O123="zníž. prenesená",K123,0)</f>
        <v>0</v>
      </c>
      <c r="BI123" s="169">
        <f>IF(O123="nulová",K123,0)</f>
        <v>0</v>
      </c>
      <c r="BJ123" s="17" t="s">
        <v>143</v>
      </c>
      <c r="BK123" s="170">
        <f>ROUND(P123*H123,3)</f>
        <v>0</v>
      </c>
      <c r="BL123" s="17" t="s">
        <v>142</v>
      </c>
      <c r="BM123" s="168" t="s">
        <v>144</v>
      </c>
    </row>
    <row r="124" spans="2:65" s="12" customFormat="1" ht="24">
      <c r="B124" s="171"/>
      <c r="D124" s="172" t="s">
        <v>145</v>
      </c>
      <c r="E124" s="173" t="s">
        <v>1</v>
      </c>
      <c r="F124" s="174" t="s">
        <v>146</v>
      </c>
      <c r="H124" s="173" t="s">
        <v>1</v>
      </c>
      <c r="I124" s="175"/>
      <c r="J124" s="175"/>
      <c r="M124" s="171"/>
      <c r="N124" s="176"/>
      <c r="O124" s="177"/>
      <c r="P124" s="177"/>
      <c r="Q124" s="177"/>
      <c r="R124" s="177"/>
      <c r="S124" s="177"/>
      <c r="T124" s="177"/>
      <c r="U124" s="177"/>
      <c r="V124" s="177"/>
      <c r="W124" s="177"/>
      <c r="X124" s="178"/>
      <c r="AT124" s="173" t="s">
        <v>145</v>
      </c>
      <c r="AU124" s="173" t="s">
        <v>143</v>
      </c>
      <c r="AV124" s="12" t="s">
        <v>85</v>
      </c>
      <c r="AW124" s="12" t="s">
        <v>4</v>
      </c>
      <c r="AX124" s="12" t="s">
        <v>77</v>
      </c>
      <c r="AY124" s="173" t="s">
        <v>135</v>
      </c>
    </row>
    <row r="125" spans="2:65" s="13" customFormat="1" ht="12">
      <c r="B125" s="179"/>
      <c r="D125" s="172" t="s">
        <v>145</v>
      </c>
      <c r="E125" s="180" t="s">
        <v>1</v>
      </c>
      <c r="F125" s="181" t="s">
        <v>147</v>
      </c>
      <c r="H125" s="182">
        <v>2.9159999999999999</v>
      </c>
      <c r="I125" s="183"/>
      <c r="J125" s="183"/>
      <c r="M125" s="179"/>
      <c r="N125" s="184"/>
      <c r="O125" s="185"/>
      <c r="P125" s="185"/>
      <c r="Q125" s="185"/>
      <c r="R125" s="185"/>
      <c r="S125" s="185"/>
      <c r="T125" s="185"/>
      <c r="U125" s="185"/>
      <c r="V125" s="185"/>
      <c r="W125" s="185"/>
      <c r="X125" s="186"/>
      <c r="AT125" s="180" t="s">
        <v>145</v>
      </c>
      <c r="AU125" s="180" t="s">
        <v>143</v>
      </c>
      <c r="AV125" s="13" t="s">
        <v>143</v>
      </c>
      <c r="AW125" s="13" t="s">
        <v>4</v>
      </c>
      <c r="AX125" s="13" t="s">
        <v>77</v>
      </c>
      <c r="AY125" s="180" t="s">
        <v>135</v>
      </c>
    </row>
    <row r="126" spans="2:65" s="13" customFormat="1" ht="12">
      <c r="B126" s="179"/>
      <c r="D126" s="172" t="s">
        <v>145</v>
      </c>
      <c r="E126" s="180" t="s">
        <v>1</v>
      </c>
      <c r="F126" s="181" t="s">
        <v>148</v>
      </c>
      <c r="H126" s="182">
        <v>1.35</v>
      </c>
      <c r="I126" s="183"/>
      <c r="J126" s="183"/>
      <c r="M126" s="179"/>
      <c r="N126" s="184"/>
      <c r="O126" s="185"/>
      <c r="P126" s="185"/>
      <c r="Q126" s="185"/>
      <c r="R126" s="185"/>
      <c r="S126" s="185"/>
      <c r="T126" s="185"/>
      <c r="U126" s="185"/>
      <c r="V126" s="185"/>
      <c r="W126" s="185"/>
      <c r="X126" s="186"/>
      <c r="AT126" s="180" t="s">
        <v>145</v>
      </c>
      <c r="AU126" s="180" t="s">
        <v>143</v>
      </c>
      <c r="AV126" s="13" t="s">
        <v>143</v>
      </c>
      <c r="AW126" s="13" t="s">
        <v>4</v>
      </c>
      <c r="AX126" s="13" t="s">
        <v>77</v>
      </c>
      <c r="AY126" s="180" t="s">
        <v>135</v>
      </c>
    </row>
    <row r="127" spans="2:65" s="13" customFormat="1" ht="12">
      <c r="B127" s="179"/>
      <c r="D127" s="172" t="s">
        <v>145</v>
      </c>
      <c r="E127" s="180" t="s">
        <v>1</v>
      </c>
      <c r="F127" s="181" t="s">
        <v>149</v>
      </c>
      <c r="H127" s="182">
        <v>0.86399999999999999</v>
      </c>
      <c r="I127" s="183"/>
      <c r="J127" s="183"/>
      <c r="M127" s="179"/>
      <c r="N127" s="184"/>
      <c r="O127" s="185"/>
      <c r="P127" s="185"/>
      <c r="Q127" s="185"/>
      <c r="R127" s="185"/>
      <c r="S127" s="185"/>
      <c r="T127" s="185"/>
      <c r="U127" s="185"/>
      <c r="V127" s="185"/>
      <c r="W127" s="185"/>
      <c r="X127" s="186"/>
      <c r="AT127" s="180" t="s">
        <v>145</v>
      </c>
      <c r="AU127" s="180" t="s">
        <v>143</v>
      </c>
      <c r="AV127" s="13" t="s">
        <v>143</v>
      </c>
      <c r="AW127" s="13" t="s">
        <v>4</v>
      </c>
      <c r="AX127" s="13" t="s">
        <v>77</v>
      </c>
      <c r="AY127" s="180" t="s">
        <v>135</v>
      </c>
    </row>
    <row r="128" spans="2:65" s="14" customFormat="1" ht="12">
      <c r="B128" s="187"/>
      <c r="D128" s="172" t="s">
        <v>145</v>
      </c>
      <c r="E128" s="188" t="s">
        <v>1</v>
      </c>
      <c r="F128" s="189" t="s">
        <v>150</v>
      </c>
      <c r="H128" s="190">
        <v>5.13</v>
      </c>
      <c r="I128" s="191"/>
      <c r="J128" s="191"/>
      <c r="M128" s="187"/>
      <c r="N128" s="192"/>
      <c r="O128" s="193"/>
      <c r="P128" s="193"/>
      <c r="Q128" s="193"/>
      <c r="R128" s="193"/>
      <c r="S128" s="193"/>
      <c r="T128" s="193"/>
      <c r="U128" s="193"/>
      <c r="V128" s="193"/>
      <c r="W128" s="193"/>
      <c r="X128" s="194"/>
      <c r="AT128" s="188" t="s">
        <v>145</v>
      </c>
      <c r="AU128" s="188" t="s">
        <v>143</v>
      </c>
      <c r="AV128" s="14" t="s">
        <v>151</v>
      </c>
      <c r="AW128" s="14" t="s">
        <v>4</v>
      </c>
      <c r="AX128" s="14" t="s">
        <v>77</v>
      </c>
      <c r="AY128" s="188" t="s">
        <v>135</v>
      </c>
    </row>
    <row r="129" spans="2:65" s="12" customFormat="1" ht="12">
      <c r="B129" s="171"/>
      <c r="D129" s="172" t="s">
        <v>145</v>
      </c>
      <c r="E129" s="173" t="s">
        <v>1</v>
      </c>
      <c r="F129" s="174" t="s">
        <v>152</v>
      </c>
      <c r="H129" s="173" t="s">
        <v>1</v>
      </c>
      <c r="I129" s="175"/>
      <c r="J129" s="175"/>
      <c r="M129" s="171"/>
      <c r="N129" s="176"/>
      <c r="O129" s="177"/>
      <c r="P129" s="177"/>
      <c r="Q129" s="177"/>
      <c r="R129" s="177"/>
      <c r="S129" s="177"/>
      <c r="T129" s="177"/>
      <c r="U129" s="177"/>
      <c r="V129" s="177"/>
      <c r="W129" s="177"/>
      <c r="X129" s="178"/>
      <c r="AT129" s="173" t="s">
        <v>145</v>
      </c>
      <c r="AU129" s="173" t="s">
        <v>143</v>
      </c>
      <c r="AV129" s="12" t="s">
        <v>85</v>
      </c>
      <c r="AW129" s="12" t="s">
        <v>4</v>
      </c>
      <c r="AX129" s="12" t="s">
        <v>77</v>
      </c>
      <c r="AY129" s="173" t="s">
        <v>135</v>
      </c>
    </row>
    <row r="130" spans="2:65" s="13" customFormat="1" ht="12">
      <c r="B130" s="179"/>
      <c r="D130" s="172" t="s">
        <v>145</v>
      </c>
      <c r="E130" s="180" t="s">
        <v>1</v>
      </c>
      <c r="F130" s="181" t="s">
        <v>153</v>
      </c>
      <c r="H130" s="182">
        <v>-1.458</v>
      </c>
      <c r="I130" s="183"/>
      <c r="J130" s="183"/>
      <c r="M130" s="179"/>
      <c r="N130" s="184"/>
      <c r="O130" s="185"/>
      <c r="P130" s="185"/>
      <c r="Q130" s="185"/>
      <c r="R130" s="185"/>
      <c r="S130" s="185"/>
      <c r="T130" s="185"/>
      <c r="U130" s="185"/>
      <c r="V130" s="185"/>
      <c r="W130" s="185"/>
      <c r="X130" s="186"/>
      <c r="AT130" s="180" t="s">
        <v>145</v>
      </c>
      <c r="AU130" s="180" t="s">
        <v>143</v>
      </c>
      <c r="AV130" s="13" t="s">
        <v>143</v>
      </c>
      <c r="AW130" s="13" t="s">
        <v>4</v>
      </c>
      <c r="AX130" s="13" t="s">
        <v>77</v>
      </c>
      <c r="AY130" s="180" t="s">
        <v>135</v>
      </c>
    </row>
    <row r="131" spans="2:65" s="13" customFormat="1" ht="12">
      <c r="B131" s="179"/>
      <c r="D131" s="172" t="s">
        <v>145</v>
      </c>
      <c r="E131" s="180" t="s">
        <v>1</v>
      </c>
      <c r="F131" s="181" t="s">
        <v>154</v>
      </c>
      <c r="H131" s="182">
        <v>-1.35</v>
      </c>
      <c r="I131" s="183"/>
      <c r="J131" s="183"/>
      <c r="M131" s="179"/>
      <c r="N131" s="184"/>
      <c r="O131" s="185"/>
      <c r="P131" s="185"/>
      <c r="Q131" s="185"/>
      <c r="R131" s="185"/>
      <c r="S131" s="185"/>
      <c r="T131" s="185"/>
      <c r="U131" s="185"/>
      <c r="V131" s="185"/>
      <c r="W131" s="185"/>
      <c r="X131" s="186"/>
      <c r="AT131" s="180" t="s">
        <v>145</v>
      </c>
      <c r="AU131" s="180" t="s">
        <v>143</v>
      </c>
      <c r="AV131" s="13" t="s">
        <v>143</v>
      </c>
      <c r="AW131" s="13" t="s">
        <v>4</v>
      </c>
      <c r="AX131" s="13" t="s">
        <v>77</v>
      </c>
      <c r="AY131" s="180" t="s">
        <v>135</v>
      </c>
    </row>
    <row r="132" spans="2:65" s="14" customFormat="1" ht="12">
      <c r="B132" s="187"/>
      <c r="D132" s="172" t="s">
        <v>145</v>
      </c>
      <c r="E132" s="188" t="s">
        <v>1</v>
      </c>
      <c r="F132" s="189" t="s">
        <v>150</v>
      </c>
      <c r="H132" s="190">
        <v>-2.8079999999999998</v>
      </c>
      <c r="I132" s="191"/>
      <c r="J132" s="191"/>
      <c r="M132" s="187"/>
      <c r="N132" s="192"/>
      <c r="O132" s="193"/>
      <c r="P132" s="193"/>
      <c r="Q132" s="193"/>
      <c r="R132" s="193"/>
      <c r="S132" s="193"/>
      <c r="T132" s="193"/>
      <c r="U132" s="193"/>
      <c r="V132" s="193"/>
      <c r="W132" s="193"/>
      <c r="X132" s="194"/>
      <c r="AT132" s="188" t="s">
        <v>145</v>
      </c>
      <c r="AU132" s="188" t="s">
        <v>143</v>
      </c>
      <c r="AV132" s="14" t="s">
        <v>151</v>
      </c>
      <c r="AW132" s="14" t="s">
        <v>4</v>
      </c>
      <c r="AX132" s="14" t="s">
        <v>77</v>
      </c>
      <c r="AY132" s="188" t="s">
        <v>135</v>
      </c>
    </row>
    <row r="133" spans="2:65" s="15" customFormat="1" ht="12">
      <c r="B133" s="195"/>
      <c r="D133" s="172" t="s">
        <v>145</v>
      </c>
      <c r="E133" s="196" t="s">
        <v>1</v>
      </c>
      <c r="F133" s="197" t="s">
        <v>155</v>
      </c>
      <c r="H133" s="198">
        <v>2.3220000000000001</v>
      </c>
      <c r="I133" s="199"/>
      <c r="J133" s="199"/>
      <c r="M133" s="195"/>
      <c r="N133" s="200"/>
      <c r="O133" s="201"/>
      <c r="P133" s="201"/>
      <c r="Q133" s="201"/>
      <c r="R133" s="201"/>
      <c r="S133" s="201"/>
      <c r="T133" s="201"/>
      <c r="U133" s="201"/>
      <c r="V133" s="201"/>
      <c r="W133" s="201"/>
      <c r="X133" s="202"/>
      <c r="AT133" s="196" t="s">
        <v>145</v>
      </c>
      <c r="AU133" s="196" t="s">
        <v>143</v>
      </c>
      <c r="AV133" s="15" t="s">
        <v>142</v>
      </c>
      <c r="AW133" s="15" t="s">
        <v>4</v>
      </c>
      <c r="AX133" s="15" t="s">
        <v>85</v>
      </c>
      <c r="AY133" s="196" t="s">
        <v>135</v>
      </c>
    </row>
    <row r="134" spans="2:65" s="1" customFormat="1" ht="16.5" customHeight="1">
      <c r="B134" s="156"/>
      <c r="C134" s="157" t="s">
        <v>143</v>
      </c>
      <c r="D134" s="157" t="s">
        <v>137</v>
      </c>
      <c r="E134" s="158" t="s">
        <v>156</v>
      </c>
      <c r="F134" s="159" t="s">
        <v>157</v>
      </c>
      <c r="G134" s="160" t="s">
        <v>140</v>
      </c>
      <c r="H134" s="161">
        <v>27.411999999999999</v>
      </c>
      <c r="I134" s="162"/>
      <c r="J134" s="162"/>
      <c r="K134" s="161">
        <f>ROUND(P134*H134,3)</f>
        <v>0</v>
      </c>
      <c r="L134" s="159" t="s">
        <v>141</v>
      </c>
      <c r="M134" s="31"/>
      <c r="N134" s="163" t="s">
        <v>1</v>
      </c>
      <c r="O134" s="164" t="s">
        <v>41</v>
      </c>
      <c r="P134" s="165">
        <f>I134+J134</f>
        <v>0</v>
      </c>
      <c r="Q134" s="165">
        <f>ROUND(I134*H134,3)</f>
        <v>0</v>
      </c>
      <c r="R134" s="165">
        <f>ROUND(J134*H134,3)</f>
        <v>0</v>
      </c>
      <c r="S134" s="53"/>
      <c r="T134" s="166">
        <f>S134*H134</f>
        <v>0</v>
      </c>
      <c r="U134" s="166">
        <v>0</v>
      </c>
      <c r="V134" s="166">
        <f>U134*H134</f>
        <v>0</v>
      </c>
      <c r="W134" s="166">
        <v>0</v>
      </c>
      <c r="X134" s="167">
        <f>W134*H134</f>
        <v>0</v>
      </c>
      <c r="AR134" s="168" t="s">
        <v>142</v>
      </c>
      <c r="AT134" s="168" t="s">
        <v>137</v>
      </c>
      <c r="AU134" s="168" t="s">
        <v>143</v>
      </c>
      <c r="AY134" s="17" t="s">
        <v>135</v>
      </c>
      <c r="BE134" s="169">
        <f>IF(O134="základná",K134,0)</f>
        <v>0</v>
      </c>
      <c r="BF134" s="169">
        <f>IF(O134="znížená",K134,0)</f>
        <v>0</v>
      </c>
      <c r="BG134" s="169">
        <f>IF(O134="zákl. prenesená",K134,0)</f>
        <v>0</v>
      </c>
      <c r="BH134" s="169">
        <f>IF(O134="zníž. prenesená",K134,0)</f>
        <v>0</v>
      </c>
      <c r="BI134" s="169">
        <f>IF(O134="nulová",K134,0)</f>
        <v>0</v>
      </c>
      <c r="BJ134" s="17" t="s">
        <v>143</v>
      </c>
      <c r="BK134" s="170">
        <f>ROUND(P134*H134,3)</f>
        <v>0</v>
      </c>
      <c r="BL134" s="17" t="s">
        <v>142</v>
      </c>
      <c r="BM134" s="168" t="s">
        <v>158</v>
      </c>
    </row>
    <row r="135" spans="2:65" s="12" customFormat="1" ht="24">
      <c r="B135" s="171"/>
      <c r="D135" s="172" t="s">
        <v>145</v>
      </c>
      <c r="E135" s="173" t="s">
        <v>1</v>
      </c>
      <c r="F135" s="174" t="s">
        <v>159</v>
      </c>
      <c r="H135" s="173" t="s">
        <v>1</v>
      </c>
      <c r="I135" s="175"/>
      <c r="J135" s="175"/>
      <c r="M135" s="171"/>
      <c r="N135" s="176"/>
      <c r="O135" s="177"/>
      <c r="P135" s="177"/>
      <c r="Q135" s="177"/>
      <c r="R135" s="177"/>
      <c r="S135" s="177"/>
      <c r="T135" s="177"/>
      <c r="U135" s="177"/>
      <c r="V135" s="177"/>
      <c r="W135" s="177"/>
      <c r="X135" s="178"/>
      <c r="AT135" s="173" t="s">
        <v>145</v>
      </c>
      <c r="AU135" s="173" t="s">
        <v>143</v>
      </c>
      <c r="AV135" s="12" t="s">
        <v>85</v>
      </c>
      <c r="AW135" s="12" t="s">
        <v>4</v>
      </c>
      <c r="AX135" s="12" t="s">
        <v>77</v>
      </c>
      <c r="AY135" s="173" t="s">
        <v>135</v>
      </c>
    </row>
    <row r="136" spans="2:65" s="13" customFormat="1" ht="12">
      <c r="B136" s="179"/>
      <c r="D136" s="172" t="s">
        <v>145</v>
      </c>
      <c r="E136" s="180" t="s">
        <v>1</v>
      </c>
      <c r="F136" s="181" t="s">
        <v>160</v>
      </c>
      <c r="H136" s="182">
        <v>26.135999999999999</v>
      </c>
      <c r="I136" s="183"/>
      <c r="J136" s="183"/>
      <c r="M136" s="179"/>
      <c r="N136" s="184"/>
      <c r="O136" s="185"/>
      <c r="P136" s="185"/>
      <c r="Q136" s="185"/>
      <c r="R136" s="185"/>
      <c r="S136" s="185"/>
      <c r="T136" s="185"/>
      <c r="U136" s="185"/>
      <c r="V136" s="185"/>
      <c r="W136" s="185"/>
      <c r="X136" s="186"/>
      <c r="AT136" s="180" t="s">
        <v>145</v>
      </c>
      <c r="AU136" s="180" t="s">
        <v>143</v>
      </c>
      <c r="AV136" s="13" t="s">
        <v>143</v>
      </c>
      <c r="AW136" s="13" t="s">
        <v>4</v>
      </c>
      <c r="AX136" s="13" t="s">
        <v>77</v>
      </c>
      <c r="AY136" s="180" t="s">
        <v>135</v>
      </c>
    </row>
    <row r="137" spans="2:65" s="13" customFormat="1" ht="12">
      <c r="B137" s="179"/>
      <c r="D137" s="172" t="s">
        <v>145</v>
      </c>
      <c r="E137" s="180" t="s">
        <v>1</v>
      </c>
      <c r="F137" s="181" t="s">
        <v>161</v>
      </c>
      <c r="H137" s="182">
        <v>20.79</v>
      </c>
      <c r="I137" s="183"/>
      <c r="J137" s="183"/>
      <c r="M137" s="179"/>
      <c r="N137" s="184"/>
      <c r="O137" s="185"/>
      <c r="P137" s="185"/>
      <c r="Q137" s="185"/>
      <c r="R137" s="185"/>
      <c r="S137" s="185"/>
      <c r="T137" s="185"/>
      <c r="U137" s="185"/>
      <c r="V137" s="185"/>
      <c r="W137" s="185"/>
      <c r="X137" s="186"/>
      <c r="AT137" s="180" t="s">
        <v>145</v>
      </c>
      <c r="AU137" s="180" t="s">
        <v>143</v>
      </c>
      <c r="AV137" s="13" t="s">
        <v>143</v>
      </c>
      <c r="AW137" s="13" t="s">
        <v>4</v>
      </c>
      <c r="AX137" s="13" t="s">
        <v>77</v>
      </c>
      <c r="AY137" s="180" t="s">
        <v>135</v>
      </c>
    </row>
    <row r="138" spans="2:65" s="13" customFormat="1" ht="24">
      <c r="B138" s="179"/>
      <c r="D138" s="172" t="s">
        <v>145</v>
      </c>
      <c r="E138" s="180" t="s">
        <v>1</v>
      </c>
      <c r="F138" s="181" t="s">
        <v>162</v>
      </c>
      <c r="H138" s="182">
        <v>-5.13</v>
      </c>
      <c r="I138" s="183"/>
      <c r="J138" s="183"/>
      <c r="M138" s="179"/>
      <c r="N138" s="184"/>
      <c r="O138" s="185"/>
      <c r="P138" s="185"/>
      <c r="Q138" s="185"/>
      <c r="R138" s="185"/>
      <c r="S138" s="185"/>
      <c r="T138" s="185"/>
      <c r="U138" s="185"/>
      <c r="V138" s="185"/>
      <c r="W138" s="185"/>
      <c r="X138" s="186"/>
      <c r="AT138" s="180" t="s">
        <v>145</v>
      </c>
      <c r="AU138" s="180" t="s">
        <v>143</v>
      </c>
      <c r="AV138" s="13" t="s">
        <v>143</v>
      </c>
      <c r="AW138" s="13" t="s">
        <v>4</v>
      </c>
      <c r="AX138" s="13" t="s">
        <v>77</v>
      </c>
      <c r="AY138" s="180" t="s">
        <v>135</v>
      </c>
    </row>
    <row r="139" spans="2:65" s="14" customFormat="1" ht="12">
      <c r="B139" s="187"/>
      <c r="D139" s="172" t="s">
        <v>145</v>
      </c>
      <c r="E139" s="188" t="s">
        <v>1</v>
      </c>
      <c r="F139" s="189" t="s">
        <v>150</v>
      </c>
      <c r="H139" s="190">
        <v>41.795999999999999</v>
      </c>
      <c r="I139" s="191"/>
      <c r="J139" s="191"/>
      <c r="M139" s="187"/>
      <c r="N139" s="192"/>
      <c r="O139" s="193"/>
      <c r="P139" s="193"/>
      <c r="Q139" s="193"/>
      <c r="R139" s="193"/>
      <c r="S139" s="193"/>
      <c r="T139" s="193"/>
      <c r="U139" s="193"/>
      <c r="V139" s="193"/>
      <c r="W139" s="193"/>
      <c r="X139" s="194"/>
      <c r="AT139" s="188" t="s">
        <v>145</v>
      </c>
      <c r="AU139" s="188" t="s">
        <v>143</v>
      </c>
      <c r="AV139" s="14" t="s">
        <v>151</v>
      </c>
      <c r="AW139" s="14" t="s">
        <v>4</v>
      </c>
      <c r="AX139" s="14" t="s">
        <v>77</v>
      </c>
      <c r="AY139" s="188" t="s">
        <v>135</v>
      </c>
    </row>
    <row r="140" spans="2:65" s="12" customFormat="1" ht="12">
      <c r="B140" s="171"/>
      <c r="D140" s="172" t="s">
        <v>145</v>
      </c>
      <c r="E140" s="173" t="s">
        <v>1</v>
      </c>
      <c r="F140" s="174" t="s">
        <v>152</v>
      </c>
      <c r="H140" s="173" t="s">
        <v>1</v>
      </c>
      <c r="I140" s="175"/>
      <c r="J140" s="175"/>
      <c r="M140" s="171"/>
      <c r="N140" s="176"/>
      <c r="O140" s="177"/>
      <c r="P140" s="177"/>
      <c r="Q140" s="177"/>
      <c r="R140" s="177"/>
      <c r="S140" s="177"/>
      <c r="T140" s="177"/>
      <c r="U140" s="177"/>
      <c r="V140" s="177"/>
      <c r="W140" s="177"/>
      <c r="X140" s="178"/>
      <c r="AT140" s="173" t="s">
        <v>145</v>
      </c>
      <c r="AU140" s="173" t="s">
        <v>143</v>
      </c>
      <c r="AV140" s="12" t="s">
        <v>85</v>
      </c>
      <c r="AW140" s="12" t="s">
        <v>4</v>
      </c>
      <c r="AX140" s="12" t="s">
        <v>77</v>
      </c>
      <c r="AY140" s="173" t="s">
        <v>135</v>
      </c>
    </row>
    <row r="141" spans="2:65" s="13" customFormat="1" ht="12">
      <c r="B141" s="179"/>
      <c r="D141" s="172" t="s">
        <v>145</v>
      </c>
      <c r="E141" s="180" t="s">
        <v>1</v>
      </c>
      <c r="F141" s="181" t="s">
        <v>163</v>
      </c>
      <c r="H141" s="182">
        <v>-6.2480000000000002</v>
      </c>
      <c r="I141" s="183"/>
      <c r="J141" s="183"/>
      <c r="M141" s="179"/>
      <c r="N141" s="184"/>
      <c r="O141" s="185"/>
      <c r="P141" s="185"/>
      <c r="Q141" s="185"/>
      <c r="R141" s="185"/>
      <c r="S141" s="185"/>
      <c r="T141" s="185"/>
      <c r="U141" s="185"/>
      <c r="V141" s="185"/>
      <c r="W141" s="185"/>
      <c r="X141" s="186"/>
      <c r="AT141" s="180" t="s">
        <v>145</v>
      </c>
      <c r="AU141" s="180" t="s">
        <v>143</v>
      </c>
      <c r="AV141" s="13" t="s">
        <v>143</v>
      </c>
      <c r="AW141" s="13" t="s">
        <v>4</v>
      </c>
      <c r="AX141" s="13" t="s">
        <v>77</v>
      </c>
      <c r="AY141" s="180" t="s">
        <v>135</v>
      </c>
    </row>
    <row r="142" spans="2:65" s="13" customFormat="1" ht="12">
      <c r="B142" s="179"/>
      <c r="D142" s="172" t="s">
        <v>145</v>
      </c>
      <c r="E142" s="180" t="s">
        <v>1</v>
      </c>
      <c r="F142" s="181" t="s">
        <v>164</v>
      </c>
      <c r="H142" s="182">
        <v>-0.26200000000000001</v>
      </c>
      <c r="I142" s="183"/>
      <c r="J142" s="183"/>
      <c r="M142" s="179"/>
      <c r="N142" s="184"/>
      <c r="O142" s="185"/>
      <c r="P142" s="185"/>
      <c r="Q142" s="185"/>
      <c r="R142" s="185"/>
      <c r="S142" s="185"/>
      <c r="T142" s="185"/>
      <c r="U142" s="185"/>
      <c r="V142" s="185"/>
      <c r="W142" s="185"/>
      <c r="X142" s="186"/>
      <c r="AT142" s="180" t="s">
        <v>145</v>
      </c>
      <c r="AU142" s="180" t="s">
        <v>143</v>
      </c>
      <c r="AV142" s="13" t="s">
        <v>143</v>
      </c>
      <c r="AW142" s="13" t="s">
        <v>4</v>
      </c>
      <c r="AX142" s="13" t="s">
        <v>77</v>
      </c>
      <c r="AY142" s="180" t="s">
        <v>135</v>
      </c>
    </row>
    <row r="143" spans="2:65" s="13" customFormat="1" ht="12">
      <c r="B143" s="179"/>
      <c r="D143" s="172" t="s">
        <v>145</v>
      </c>
      <c r="E143" s="180" t="s">
        <v>1</v>
      </c>
      <c r="F143" s="181" t="s">
        <v>165</v>
      </c>
      <c r="H143" s="182">
        <v>-10.206</v>
      </c>
      <c r="I143" s="183"/>
      <c r="J143" s="183"/>
      <c r="M143" s="179"/>
      <c r="N143" s="184"/>
      <c r="O143" s="185"/>
      <c r="P143" s="185"/>
      <c r="Q143" s="185"/>
      <c r="R143" s="185"/>
      <c r="S143" s="185"/>
      <c r="T143" s="185"/>
      <c r="U143" s="185"/>
      <c r="V143" s="185"/>
      <c r="W143" s="185"/>
      <c r="X143" s="186"/>
      <c r="AT143" s="180" t="s">
        <v>145</v>
      </c>
      <c r="AU143" s="180" t="s">
        <v>143</v>
      </c>
      <c r="AV143" s="13" t="s">
        <v>143</v>
      </c>
      <c r="AW143" s="13" t="s">
        <v>4</v>
      </c>
      <c r="AX143" s="13" t="s">
        <v>77</v>
      </c>
      <c r="AY143" s="180" t="s">
        <v>135</v>
      </c>
    </row>
    <row r="144" spans="2:65" s="13" customFormat="1" ht="24">
      <c r="B144" s="179"/>
      <c r="D144" s="172" t="s">
        <v>145</v>
      </c>
      <c r="E144" s="180" t="s">
        <v>1</v>
      </c>
      <c r="F144" s="181" t="s">
        <v>166</v>
      </c>
      <c r="H144" s="182">
        <v>2.3319999999999999</v>
      </c>
      <c r="I144" s="183"/>
      <c r="J144" s="183"/>
      <c r="M144" s="179"/>
      <c r="N144" s="184"/>
      <c r="O144" s="185"/>
      <c r="P144" s="185"/>
      <c r="Q144" s="185"/>
      <c r="R144" s="185"/>
      <c r="S144" s="185"/>
      <c r="T144" s="185"/>
      <c r="U144" s="185"/>
      <c r="V144" s="185"/>
      <c r="W144" s="185"/>
      <c r="X144" s="186"/>
      <c r="AT144" s="180" t="s">
        <v>145</v>
      </c>
      <c r="AU144" s="180" t="s">
        <v>143</v>
      </c>
      <c r="AV144" s="13" t="s">
        <v>143</v>
      </c>
      <c r="AW144" s="13" t="s">
        <v>4</v>
      </c>
      <c r="AX144" s="13" t="s">
        <v>77</v>
      </c>
      <c r="AY144" s="180" t="s">
        <v>135</v>
      </c>
    </row>
    <row r="145" spans="2:65" s="14" customFormat="1" ht="12">
      <c r="B145" s="187"/>
      <c r="D145" s="172" t="s">
        <v>145</v>
      </c>
      <c r="E145" s="188" t="s">
        <v>1</v>
      </c>
      <c r="F145" s="189" t="s">
        <v>150</v>
      </c>
      <c r="H145" s="190">
        <v>-14.384</v>
      </c>
      <c r="I145" s="191"/>
      <c r="J145" s="191"/>
      <c r="M145" s="187"/>
      <c r="N145" s="192"/>
      <c r="O145" s="193"/>
      <c r="P145" s="193"/>
      <c r="Q145" s="193"/>
      <c r="R145" s="193"/>
      <c r="S145" s="193"/>
      <c r="T145" s="193"/>
      <c r="U145" s="193"/>
      <c r="V145" s="193"/>
      <c r="W145" s="193"/>
      <c r="X145" s="194"/>
      <c r="AT145" s="188" t="s">
        <v>145</v>
      </c>
      <c r="AU145" s="188" t="s">
        <v>143</v>
      </c>
      <c r="AV145" s="14" t="s">
        <v>151</v>
      </c>
      <c r="AW145" s="14" t="s">
        <v>4</v>
      </c>
      <c r="AX145" s="14" t="s">
        <v>77</v>
      </c>
      <c r="AY145" s="188" t="s">
        <v>135</v>
      </c>
    </row>
    <row r="146" spans="2:65" s="15" customFormat="1" ht="12">
      <c r="B146" s="195"/>
      <c r="D146" s="172" t="s">
        <v>145</v>
      </c>
      <c r="E146" s="196" t="s">
        <v>1</v>
      </c>
      <c r="F146" s="197" t="s">
        <v>155</v>
      </c>
      <c r="H146" s="198">
        <v>27.411999999999999</v>
      </c>
      <c r="I146" s="199"/>
      <c r="J146" s="199"/>
      <c r="M146" s="195"/>
      <c r="N146" s="200"/>
      <c r="O146" s="201"/>
      <c r="P146" s="201"/>
      <c r="Q146" s="201"/>
      <c r="R146" s="201"/>
      <c r="S146" s="201"/>
      <c r="T146" s="201"/>
      <c r="U146" s="201"/>
      <c r="V146" s="201"/>
      <c r="W146" s="201"/>
      <c r="X146" s="202"/>
      <c r="AT146" s="196" t="s">
        <v>145</v>
      </c>
      <c r="AU146" s="196" t="s">
        <v>143</v>
      </c>
      <c r="AV146" s="15" t="s">
        <v>142</v>
      </c>
      <c r="AW146" s="15" t="s">
        <v>4</v>
      </c>
      <c r="AX146" s="15" t="s">
        <v>85</v>
      </c>
      <c r="AY146" s="196" t="s">
        <v>135</v>
      </c>
    </row>
    <row r="147" spans="2:65" s="1" customFormat="1" ht="36" customHeight="1">
      <c r="B147" s="156"/>
      <c r="C147" s="157" t="s">
        <v>151</v>
      </c>
      <c r="D147" s="157" t="s">
        <v>137</v>
      </c>
      <c r="E147" s="158" t="s">
        <v>167</v>
      </c>
      <c r="F147" s="159" t="s">
        <v>168</v>
      </c>
      <c r="G147" s="160" t="s">
        <v>140</v>
      </c>
      <c r="H147" s="161">
        <v>27.411999999999999</v>
      </c>
      <c r="I147" s="162"/>
      <c r="J147" s="162"/>
      <c r="K147" s="161">
        <f>ROUND(P147*H147,3)</f>
        <v>0</v>
      </c>
      <c r="L147" s="159" t="s">
        <v>141</v>
      </c>
      <c r="M147" s="31"/>
      <c r="N147" s="163" t="s">
        <v>1</v>
      </c>
      <c r="O147" s="164" t="s">
        <v>41</v>
      </c>
      <c r="P147" s="165">
        <f>I147+J147</f>
        <v>0</v>
      </c>
      <c r="Q147" s="165">
        <f>ROUND(I147*H147,3)</f>
        <v>0</v>
      </c>
      <c r="R147" s="165">
        <f>ROUND(J147*H147,3)</f>
        <v>0</v>
      </c>
      <c r="S147" s="53"/>
      <c r="T147" s="166">
        <f>S147*H147</f>
        <v>0</v>
      </c>
      <c r="U147" s="166">
        <v>0</v>
      </c>
      <c r="V147" s="166">
        <f>U147*H147</f>
        <v>0</v>
      </c>
      <c r="W147" s="166">
        <v>0</v>
      </c>
      <c r="X147" s="167">
        <f>W147*H147</f>
        <v>0</v>
      </c>
      <c r="AR147" s="168" t="s">
        <v>142</v>
      </c>
      <c r="AT147" s="168" t="s">
        <v>137</v>
      </c>
      <c r="AU147" s="168" t="s">
        <v>143</v>
      </c>
      <c r="AY147" s="17" t="s">
        <v>135</v>
      </c>
      <c r="BE147" s="169">
        <f>IF(O147="základná",K147,0)</f>
        <v>0</v>
      </c>
      <c r="BF147" s="169">
        <f>IF(O147="znížená",K147,0)</f>
        <v>0</v>
      </c>
      <c r="BG147" s="169">
        <f>IF(O147="zákl. prenesená",K147,0)</f>
        <v>0</v>
      </c>
      <c r="BH147" s="169">
        <f>IF(O147="zníž. prenesená",K147,0)</f>
        <v>0</v>
      </c>
      <c r="BI147" s="169">
        <f>IF(O147="nulová",K147,0)</f>
        <v>0</v>
      </c>
      <c r="BJ147" s="17" t="s">
        <v>143</v>
      </c>
      <c r="BK147" s="170">
        <f>ROUND(P147*H147,3)</f>
        <v>0</v>
      </c>
      <c r="BL147" s="17" t="s">
        <v>142</v>
      </c>
      <c r="BM147" s="168" t="s">
        <v>169</v>
      </c>
    </row>
    <row r="148" spans="2:65" s="1" customFormat="1" ht="36" customHeight="1">
      <c r="B148" s="156"/>
      <c r="C148" s="157" t="s">
        <v>142</v>
      </c>
      <c r="D148" s="157" t="s">
        <v>137</v>
      </c>
      <c r="E148" s="158" t="s">
        <v>170</v>
      </c>
      <c r="F148" s="159" t="s">
        <v>171</v>
      </c>
      <c r="G148" s="160" t="s">
        <v>140</v>
      </c>
      <c r="H148" s="161">
        <v>3.7989999999999999</v>
      </c>
      <c r="I148" s="162"/>
      <c r="J148" s="162"/>
      <c r="K148" s="161">
        <f>ROUND(P148*H148,3)</f>
        <v>0</v>
      </c>
      <c r="L148" s="159" t="s">
        <v>172</v>
      </c>
      <c r="M148" s="31"/>
      <c r="N148" s="163" t="s">
        <v>1</v>
      </c>
      <c r="O148" s="164" t="s">
        <v>41</v>
      </c>
      <c r="P148" s="165">
        <f>I148+J148</f>
        <v>0</v>
      </c>
      <c r="Q148" s="165">
        <f>ROUND(I148*H148,3)</f>
        <v>0</v>
      </c>
      <c r="R148" s="165">
        <f>ROUND(J148*H148,3)</f>
        <v>0</v>
      </c>
      <c r="S148" s="53"/>
      <c r="T148" s="166">
        <f>S148*H148</f>
        <v>0</v>
      </c>
      <c r="U148" s="166">
        <v>0</v>
      </c>
      <c r="V148" s="166">
        <f>U148*H148</f>
        <v>0</v>
      </c>
      <c r="W148" s="166">
        <v>0</v>
      </c>
      <c r="X148" s="167">
        <f>W148*H148</f>
        <v>0</v>
      </c>
      <c r="AR148" s="168" t="s">
        <v>142</v>
      </c>
      <c r="AT148" s="168" t="s">
        <v>137</v>
      </c>
      <c r="AU148" s="168" t="s">
        <v>143</v>
      </c>
      <c r="AY148" s="17" t="s">
        <v>135</v>
      </c>
      <c r="BE148" s="169">
        <f>IF(O148="základná",K148,0)</f>
        <v>0</v>
      </c>
      <c r="BF148" s="169">
        <f>IF(O148="znížená",K148,0)</f>
        <v>0</v>
      </c>
      <c r="BG148" s="169">
        <f>IF(O148="zákl. prenesená",K148,0)</f>
        <v>0</v>
      </c>
      <c r="BH148" s="169">
        <f>IF(O148="zníž. prenesená",K148,0)</f>
        <v>0</v>
      </c>
      <c r="BI148" s="169">
        <f>IF(O148="nulová",K148,0)</f>
        <v>0</v>
      </c>
      <c r="BJ148" s="17" t="s">
        <v>143</v>
      </c>
      <c r="BK148" s="170">
        <f>ROUND(P148*H148,3)</f>
        <v>0</v>
      </c>
      <c r="BL148" s="17" t="s">
        <v>142</v>
      </c>
      <c r="BM148" s="168" t="s">
        <v>173</v>
      </c>
    </row>
    <row r="149" spans="2:65" s="12" customFormat="1" ht="12">
      <c r="B149" s="171"/>
      <c r="D149" s="172" t="s">
        <v>145</v>
      </c>
      <c r="E149" s="173" t="s">
        <v>1</v>
      </c>
      <c r="F149" s="174" t="s">
        <v>174</v>
      </c>
      <c r="H149" s="173" t="s">
        <v>1</v>
      </c>
      <c r="I149" s="175"/>
      <c r="J149" s="175"/>
      <c r="M149" s="171"/>
      <c r="N149" s="176"/>
      <c r="O149" s="177"/>
      <c r="P149" s="177"/>
      <c r="Q149" s="177"/>
      <c r="R149" s="177"/>
      <c r="S149" s="177"/>
      <c r="T149" s="177"/>
      <c r="U149" s="177"/>
      <c r="V149" s="177"/>
      <c r="W149" s="177"/>
      <c r="X149" s="178"/>
      <c r="AT149" s="173" t="s">
        <v>145</v>
      </c>
      <c r="AU149" s="173" t="s">
        <v>143</v>
      </c>
      <c r="AV149" s="12" t="s">
        <v>85</v>
      </c>
      <c r="AW149" s="12" t="s">
        <v>4</v>
      </c>
      <c r="AX149" s="12" t="s">
        <v>77</v>
      </c>
      <c r="AY149" s="173" t="s">
        <v>135</v>
      </c>
    </row>
    <row r="150" spans="2:65" s="13" customFormat="1" ht="12">
      <c r="B150" s="179"/>
      <c r="D150" s="172" t="s">
        <v>145</v>
      </c>
      <c r="E150" s="180" t="s">
        <v>1</v>
      </c>
      <c r="F150" s="181" t="s">
        <v>175</v>
      </c>
      <c r="H150" s="182">
        <v>10.743</v>
      </c>
      <c r="I150" s="183"/>
      <c r="J150" s="183"/>
      <c r="M150" s="179"/>
      <c r="N150" s="184"/>
      <c r="O150" s="185"/>
      <c r="P150" s="185"/>
      <c r="Q150" s="185"/>
      <c r="R150" s="185"/>
      <c r="S150" s="185"/>
      <c r="T150" s="185"/>
      <c r="U150" s="185"/>
      <c r="V150" s="185"/>
      <c r="W150" s="185"/>
      <c r="X150" s="186"/>
      <c r="AT150" s="180" t="s">
        <v>145</v>
      </c>
      <c r="AU150" s="180" t="s">
        <v>143</v>
      </c>
      <c r="AV150" s="13" t="s">
        <v>143</v>
      </c>
      <c r="AW150" s="13" t="s">
        <v>4</v>
      </c>
      <c r="AX150" s="13" t="s">
        <v>77</v>
      </c>
      <c r="AY150" s="180" t="s">
        <v>135</v>
      </c>
    </row>
    <row r="151" spans="2:65" s="14" customFormat="1" ht="12">
      <c r="B151" s="187"/>
      <c r="D151" s="172" t="s">
        <v>145</v>
      </c>
      <c r="E151" s="188" t="s">
        <v>1</v>
      </c>
      <c r="F151" s="189" t="s">
        <v>150</v>
      </c>
      <c r="H151" s="190">
        <v>10.743</v>
      </c>
      <c r="I151" s="191"/>
      <c r="J151" s="191"/>
      <c r="M151" s="187"/>
      <c r="N151" s="192"/>
      <c r="O151" s="193"/>
      <c r="P151" s="193"/>
      <c r="Q151" s="193"/>
      <c r="R151" s="193"/>
      <c r="S151" s="193"/>
      <c r="T151" s="193"/>
      <c r="U151" s="193"/>
      <c r="V151" s="193"/>
      <c r="W151" s="193"/>
      <c r="X151" s="194"/>
      <c r="AT151" s="188" t="s">
        <v>145</v>
      </c>
      <c r="AU151" s="188" t="s">
        <v>143</v>
      </c>
      <c r="AV151" s="14" t="s">
        <v>151</v>
      </c>
      <c r="AW151" s="14" t="s">
        <v>4</v>
      </c>
      <c r="AX151" s="14" t="s">
        <v>77</v>
      </c>
      <c r="AY151" s="188" t="s">
        <v>135</v>
      </c>
    </row>
    <row r="152" spans="2:65" s="12" customFormat="1" ht="12">
      <c r="B152" s="171"/>
      <c r="D152" s="172" t="s">
        <v>145</v>
      </c>
      <c r="E152" s="173" t="s">
        <v>1</v>
      </c>
      <c r="F152" s="174" t="s">
        <v>152</v>
      </c>
      <c r="H152" s="173" t="s">
        <v>1</v>
      </c>
      <c r="I152" s="175"/>
      <c r="J152" s="175"/>
      <c r="M152" s="171"/>
      <c r="N152" s="176"/>
      <c r="O152" s="177"/>
      <c r="P152" s="177"/>
      <c r="Q152" s="177"/>
      <c r="R152" s="177"/>
      <c r="S152" s="177"/>
      <c r="T152" s="177"/>
      <c r="U152" s="177"/>
      <c r="V152" s="177"/>
      <c r="W152" s="177"/>
      <c r="X152" s="178"/>
      <c r="AT152" s="173" t="s">
        <v>145</v>
      </c>
      <c r="AU152" s="173" t="s">
        <v>143</v>
      </c>
      <c r="AV152" s="12" t="s">
        <v>85</v>
      </c>
      <c r="AW152" s="12" t="s">
        <v>4</v>
      </c>
      <c r="AX152" s="12" t="s">
        <v>77</v>
      </c>
      <c r="AY152" s="173" t="s">
        <v>135</v>
      </c>
    </row>
    <row r="153" spans="2:65" s="13" customFormat="1" ht="12">
      <c r="B153" s="179"/>
      <c r="D153" s="172" t="s">
        <v>145</v>
      </c>
      <c r="E153" s="180" t="s">
        <v>1</v>
      </c>
      <c r="F153" s="181" t="s">
        <v>176</v>
      </c>
      <c r="H153" s="182">
        <v>-6.944</v>
      </c>
      <c r="I153" s="183"/>
      <c r="J153" s="183"/>
      <c r="M153" s="179"/>
      <c r="N153" s="184"/>
      <c r="O153" s="185"/>
      <c r="P153" s="185"/>
      <c r="Q153" s="185"/>
      <c r="R153" s="185"/>
      <c r="S153" s="185"/>
      <c r="T153" s="185"/>
      <c r="U153" s="185"/>
      <c r="V153" s="185"/>
      <c r="W153" s="185"/>
      <c r="X153" s="186"/>
      <c r="AT153" s="180" t="s">
        <v>145</v>
      </c>
      <c r="AU153" s="180" t="s">
        <v>143</v>
      </c>
      <c r="AV153" s="13" t="s">
        <v>143</v>
      </c>
      <c r="AW153" s="13" t="s">
        <v>4</v>
      </c>
      <c r="AX153" s="13" t="s">
        <v>77</v>
      </c>
      <c r="AY153" s="180" t="s">
        <v>135</v>
      </c>
    </row>
    <row r="154" spans="2:65" s="14" customFormat="1" ht="12">
      <c r="B154" s="187"/>
      <c r="D154" s="172" t="s">
        <v>145</v>
      </c>
      <c r="E154" s="188" t="s">
        <v>1</v>
      </c>
      <c r="F154" s="189" t="s">
        <v>150</v>
      </c>
      <c r="H154" s="190">
        <v>-6.944</v>
      </c>
      <c r="I154" s="191"/>
      <c r="J154" s="191"/>
      <c r="M154" s="187"/>
      <c r="N154" s="192"/>
      <c r="O154" s="193"/>
      <c r="P154" s="193"/>
      <c r="Q154" s="193"/>
      <c r="R154" s="193"/>
      <c r="S154" s="193"/>
      <c r="T154" s="193"/>
      <c r="U154" s="193"/>
      <c r="V154" s="193"/>
      <c r="W154" s="193"/>
      <c r="X154" s="194"/>
      <c r="AT154" s="188" t="s">
        <v>145</v>
      </c>
      <c r="AU154" s="188" t="s">
        <v>143</v>
      </c>
      <c r="AV154" s="14" t="s">
        <v>151</v>
      </c>
      <c r="AW154" s="14" t="s">
        <v>4</v>
      </c>
      <c r="AX154" s="14" t="s">
        <v>77</v>
      </c>
      <c r="AY154" s="188" t="s">
        <v>135</v>
      </c>
    </row>
    <row r="155" spans="2:65" s="15" customFormat="1" ht="12">
      <c r="B155" s="195"/>
      <c r="D155" s="172" t="s">
        <v>145</v>
      </c>
      <c r="E155" s="196" t="s">
        <v>1</v>
      </c>
      <c r="F155" s="197" t="s">
        <v>155</v>
      </c>
      <c r="H155" s="198">
        <v>3.7989999999999999</v>
      </c>
      <c r="I155" s="199"/>
      <c r="J155" s="199"/>
      <c r="M155" s="195"/>
      <c r="N155" s="200"/>
      <c r="O155" s="201"/>
      <c r="P155" s="201"/>
      <c r="Q155" s="201"/>
      <c r="R155" s="201"/>
      <c r="S155" s="201"/>
      <c r="T155" s="201"/>
      <c r="U155" s="201"/>
      <c r="V155" s="201"/>
      <c r="W155" s="201"/>
      <c r="X155" s="202"/>
      <c r="AT155" s="196" t="s">
        <v>145</v>
      </c>
      <c r="AU155" s="196" t="s">
        <v>143</v>
      </c>
      <c r="AV155" s="15" t="s">
        <v>142</v>
      </c>
      <c r="AW155" s="15" t="s">
        <v>4</v>
      </c>
      <c r="AX155" s="15" t="s">
        <v>85</v>
      </c>
      <c r="AY155" s="196" t="s">
        <v>135</v>
      </c>
    </row>
    <row r="156" spans="2:65" s="1" customFormat="1" ht="36" customHeight="1">
      <c r="B156" s="156"/>
      <c r="C156" s="157" t="s">
        <v>177</v>
      </c>
      <c r="D156" s="157" t="s">
        <v>137</v>
      </c>
      <c r="E156" s="158" t="s">
        <v>178</v>
      </c>
      <c r="F156" s="159" t="s">
        <v>179</v>
      </c>
      <c r="G156" s="160" t="s">
        <v>140</v>
      </c>
      <c r="H156" s="161">
        <v>7.5979999999999999</v>
      </c>
      <c r="I156" s="162"/>
      <c r="J156" s="162"/>
      <c r="K156" s="161">
        <f>ROUND(P156*H156,3)</f>
        <v>0</v>
      </c>
      <c r="L156" s="159" t="s">
        <v>172</v>
      </c>
      <c r="M156" s="31"/>
      <c r="N156" s="163" t="s">
        <v>1</v>
      </c>
      <c r="O156" s="164" t="s">
        <v>41</v>
      </c>
      <c r="P156" s="165">
        <f>I156+J156</f>
        <v>0</v>
      </c>
      <c r="Q156" s="165">
        <f>ROUND(I156*H156,3)</f>
        <v>0</v>
      </c>
      <c r="R156" s="165">
        <f>ROUND(J156*H156,3)</f>
        <v>0</v>
      </c>
      <c r="S156" s="53"/>
      <c r="T156" s="166">
        <f>S156*H156</f>
        <v>0</v>
      </c>
      <c r="U156" s="166">
        <v>0</v>
      </c>
      <c r="V156" s="166">
        <f>U156*H156</f>
        <v>0</v>
      </c>
      <c r="W156" s="166">
        <v>0</v>
      </c>
      <c r="X156" s="167">
        <f>W156*H156</f>
        <v>0</v>
      </c>
      <c r="AR156" s="168" t="s">
        <v>142</v>
      </c>
      <c r="AT156" s="168" t="s">
        <v>137</v>
      </c>
      <c r="AU156" s="168" t="s">
        <v>143</v>
      </c>
      <c r="AY156" s="17" t="s">
        <v>135</v>
      </c>
      <c r="BE156" s="169">
        <f>IF(O156="základná",K156,0)</f>
        <v>0</v>
      </c>
      <c r="BF156" s="169">
        <f>IF(O156="znížená",K156,0)</f>
        <v>0</v>
      </c>
      <c r="BG156" s="169">
        <f>IF(O156="zákl. prenesená",K156,0)</f>
        <v>0</v>
      </c>
      <c r="BH156" s="169">
        <f>IF(O156="zníž. prenesená",K156,0)</f>
        <v>0</v>
      </c>
      <c r="BI156" s="169">
        <f>IF(O156="nulová",K156,0)</f>
        <v>0</v>
      </c>
      <c r="BJ156" s="17" t="s">
        <v>143</v>
      </c>
      <c r="BK156" s="170">
        <f>ROUND(P156*H156,3)</f>
        <v>0</v>
      </c>
      <c r="BL156" s="17" t="s">
        <v>142</v>
      </c>
      <c r="BM156" s="168" t="s">
        <v>180</v>
      </c>
    </row>
    <row r="157" spans="2:65" s="13" customFormat="1" ht="12">
      <c r="B157" s="179"/>
      <c r="D157" s="172" t="s">
        <v>145</v>
      </c>
      <c r="E157" s="180" t="s">
        <v>1</v>
      </c>
      <c r="F157" s="181" t="s">
        <v>181</v>
      </c>
      <c r="H157" s="182">
        <v>21.486000000000001</v>
      </c>
      <c r="I157" s="183"/>
      <c r="J157" s="183"/>
      <c r="M157" s="179"/>
      <c r="N157" s="184"/>
      <c r="O157" s="185"/>
      <c r="P157" s="185"/>
      <c r="Q157" s="185"/>
      <c r="R157" s="185"/>
      <c r="S157" s="185"/>
      <c r="T157" s="185"/>
      <c r="U157" s="185"/>
      <c r="V157" s="185"/>
      <c r="W157" s="185"/>
      <c r="X157" s="186"/>
      <c r="AT157" s="180" t="s">
        <v>145</v>
      </c>
      <c r="AU157" s="180" t="s">
        <v>143</v>
      </c>
      <c r="AV157" s="13" t="s">
        <v>143</v>
      </c>
      <c r="AW157" s="13" t="s">
        <v>4</v>
      </c>
      <c r="AX157" s="13" t="s">
        <v>77</v>
      </c>
      <c r="AY157" s="180" t="s">
        <v>135</v>
      </c>
    </row>
    <row r="158" spans="2:65" s="14" customFormat="1" ht="12">
      <c r="B158" s="187"/>
      <c r="D158" s="172" t="s">
        <v>145</v>
      </c>
      <c r="E158" s="188" t="s">
        <v>1</v>
      </c>
      <c r="F158" s="189" t="s">
        <v>150</v>
      </c>
      <c r="H158" s="190">
        <v>21.486000000000001</v>
      </c>
      <c r="I158" s="191"/>
      <c r="J158" s="191"/>
      <c r="M158" s="187"/>
      <c r="N158" s="192"/>
      <c r="O158" s="193"/>
      <c r="P158" s="193"/>
      <c r="Q158" s="193"/>
      <c r="R158" s="193"/>
      <c r="S158" s="193"/>
      <c r="T158" s="193"/>
      <c r="U158" s="193"/>
      <c r="V158" s="193"/>
      <c r="W158" s="193"/>
      <c r="X158" s="194"/>
      <c r="AT158" s="188" t="s">
        <v>145</v>
      </c>
      <c r="AU158" s="188" t="s">
        <v>143</v>
      </c>
      <c r="AV158" s="14" t="s">
        <v>151</v>
      </c>
      <c r="AW158" s="14" t="s">
        <v>4</v>
      </c>
      <c r="AX158" s="14" t="s">
        <v>77</v>
      </c>
      <c r="AY158" s="188" t="s">
        <v>135</v>
      </c>
    </row>
    <row r="159" spans="2:65" s="12" customFormat="1" ht="12">
      <c r="B159" s="171"/>
      <c r="D159" s="172" t="s">
        <v>145</v>
      </c>
      <c r="E159" s="173" t="s">
        <v>1</v>
      </c>
      <c r="F159" s="174" t="s">
        <v>152</v>
      </c>
      <c r="H159" s="173" t="s">
        <v>1</v>
      </c>
      <c r="I159" s="175"/>
      <c r="J159" s="175"/>
      <c r="M159" s="171"/>
      <c r="N159" s="176"/>
      <c r="O159" s="177"/>
      <c r="P159" s="177"/>
      <c r="Q159" s="177"/>
      <c r="R159" s="177"/>
      <c r="S159" s="177"/>
      <c r="T159" s="177"/>
      <c r="U159" s="177"/>
      <c r="V159" s="177"/>
      <c r="W159" s="177"/>
      <c r="X159" s="178"/>
      <c r="AT159" s="173" t="s">
        <v>145</v>
      </c>
      <c r="AU159" s="173" t="s">
        <v>143</v>
      </c>
      <c r="AV159" s="12" t="s">
        <v>85</v>
      </c>
      <c r="AW159" s="12" t="s">
        <v>4</v>
      </c>
      <c r="AX159" s="12" t="s">
        <v>77</v>
      </c>
      <c r="AY159" s="173" t="s">
        <v>135</v>
      </c>
    </row>
    <row r="160" spans="2:65" s="13" customFormat="1" ht="12">
      <c r="B160" s="179"/>
      <c r="D160" s="172" t="s">
        <v>145</v>
      </c>
      <c r="E160" s="180" t="s">
        <v>1</v>
      </c>
      <c r="F160" s="181" t="s">
        <v>182</v>
      </c>
      <c r="H160" s="182">
        <v>-13.888</v>
      </c>
      <c r="I160" s="183"/>
      <c r="J160" s="183"/>
      <c r="M160" s="179"/>
      <c r="N160" s="184"/>
      <c r="O160" s="185"/>
      <c r="P160" s="185"/>
      <c r="Q160" s="185"/>
      <c r="R160" s="185"/>
      <c r="S160" s="185"/>
      <c r="T160" s="185"/>
      <c r="U160" s="185"/>
      <c r="V160" s="185"/>
      <c r="W160" s="185"/>
      <c r="X160" s="186"/>
      <c r="AT160" s="180" t="s">
        <v>145</v>
      </c>
      <c r="AU160" s="180" t="s">
        <v>143</v>
      </c>
      <c r="AV160" s="13" t="s">
        <v>143</v>
      </c>
      <c r="AW160" s="13" t="s">
        <v>4</v>
      </c>
      <c r="AX160" s="13" t="s">
        <v>77</v>
      </c>
      <c r="AY160" s="180" t="s">
        <v>135</v>
      </c>
    </row>
    <row r="161" spans="2:65" s="14" customFormat="1" ht="12">
      <c r="B161" s="187"/>
      <c r="D161" s="172" t="s">
        <v>145</v>
      </c>
      <c r="E161" s="188" t="s">
        <v>1</v>
      </c>
      <c r="F161" s="189" t="s">
        <v>150</v>
      </c>
      <c r="H161" s="190">
        <v>-13.888</v>
      </c>
      <c r="I161" s="191"/>
      <c r="J161" s="191"/>
      <c r="M161" s="187"/>
      <c r="N161" s="192"/>
      <c r="O161" s="193"/>
      <c r="P161" s="193"/>
      <c r="Q161" s="193"/>
      <c r="R161" s="193"/>
      <c r="S161" s="193"/>
      <c r="T161" s="193"/>
      <c r="U161" s="193"/>
      <c r="V161" s="193"/>
      <c r="W161" s="193"/>
      <c r="X161" s="194"/>
      <c r="AT161" s="188" t="s">
        <v>145</v>
      </c>
      <c r="AU161" s="188" t="s">
        <v>143</v>
      </c>
      <c r="AV161" s="14" t="s">
        <v>151</v>
      </c>
      <c r="AW161" s="14" t="s">
        <v>4</v>
      </c>
      <c r="AX161" s="14" t="s">
        <v>77</v>
      </c>
      <c r="AY161" s="188" t="s">
        <v>135</v>
      </c>
    </row>
    <row r="162" spans="2:65" s="15" customFormat="1" ht="12">
      <c r="B162" s="195"/>
      <c r="D162" s="172" t="s">
        <v>145</v>
      </c>
      <c r="E162" s="196" t="s">
        <v>1</v>
      </c>
      <c r="F162" s="197" t="s">
        <v>155</v>
      </c>
      <c r="H162" s="198">
        <v>7.5979999999999999</v>
      </c>
      <c r="I162" s="199"/>
      <c r="J162" s="199"/>
      <c r="M162" s="195"/>
      <c r="N162" s="200"/>
      <c r="O162" s="201"/>
      <c r="P162" s="201"/>
      <c r="Q162" s="201"/>
      <c r="R162" s="201"/>
      <c r="S162" s="201"/>
      <c r="T162" s="201"/>
      <c r="U162" s="201"/>
      <c r="V162" s="201"/>
      <c r="W162" s="201"/>
      <c r="X162" s="202"/>
      <c r="AT162" s="196" t="s">
        <v>145</v>
      </c>
      <c r="AU162" s="196" t="s">
        <v>143</v>
      </c>
      <c r="AV162" s="15" t="s">
        <v>142</v>
      </c>
      <c r="AW162" s="15" t="s">
        <v>4</v>
      </c>
      <c r="AX162" s="15" t="s">
        <v>85</v>
      </c>
      <c r="AY162" s="196" t="s">
        <v>135</v>
      </c>
    </row>
    <row r="163" spans="2:65" s="1" customFormat="1" ht="24" customHeight="1">
      <c r="B163" s="156"/>
      <c r="C163" s="157" t="s">
        <v>183</v>
      </c>
      <c r="D163" s="157" t="s">
        <v>137</v>
      </c>
      <c r="E163" s="158" t="s">
        <v>184</v>
      </c>
      <c r="F163" s="159" t="s">
        <v>185</v>
      </c>
      <c r="G163" s="160" t="s">
        <v>140</v>
      </c>
      <c r="H163" s="161">
        <v>2.3220000000000001</v>
      </c>
      <c r="I163" s="162"/>
      <c r="J163" s="162"/>
      <c r="K163" s="161">
        <f>ROUND(P163*H163,3)</f>
        <v>0</v>
      </c>
      <c r="L163" s="159" t="s">
        <v>141</v>
      </c>
      <c r="M163" s="31"/>
      <c r="N163" s="163" t="s">
        <v>1</v>
      </c>
      <c r="O163" s="164" t="s">
        <v>41</v>
      </c>
      <c r="P163" s="165">
        <f>I163+J163</f>
        <v>0</v>
      </c>
      <c r="Q163" s="165">
        <f>ROUND(I163*H163,3)</f>
        <v>0</v>
      </c>
      <c r="R163" s="165">
        <f>ROUND(J163*H163,3)</f>
        <v>0</v>
      </c>
      <c r="S163" s="53"/>
      <c r="T163" s="166">
        <f>S163*H163</f>
        <v>0</v>
      </c>
      <c r="U163" s="166">
        <v>0</v>
      </c>
      <c r="V163" s="166">
        <f>U163*H163</f>
        <v>0</v>
      </c>
      <c r="W163" s="166">
        <v>0</v>
      </c>
      <c r="X163" s="167">
        <f>W163*H163</f>
        <v>0</v>
      </c>
      <c r="AR163" s="168" t="s">
        <v>142</v>
      </c>
      <c r="AT163" s="168" t="s">
        <v>137</v>
      </c>
      <c r="AU163" s="168" t="s">
        <v>143</v>
      </c>
      <c r="AY163" s="17" t="s">
        <v>135</v>
      </c>
      <c r="BE163" s="169">
        <f>IF(O163="základná",K163,0)</f>
        <v>0</v>
      </c>
      <c r="BF163" s="169">
        <f>IF(O163="znížená",K163,0)</f>
        <v>0</v>
      </c>
      <c r="BG163" s="169">
        <f>IF(O163="zákl. prenesená",K163,0)</f>
        <v>0</v>
      </c>
      <c r="BH163" s="169">
        <f>IF(O163="zníž. prenesená",K163,0)</f>
        <v>0</v>
      </c>
      <c r="BI163" s="169">
        <f>IF(O163="nulová",K163,0)</f>
        <v>0</v>
      </c>
      <c r="BJ163" s="17" t="s">
        <v>143</v>
      </c>
      <c r="BK163" s="170">
        <f>ROUND(P163*H163,3)</f>
        <v>0</v>
      </c>
      <c r="BL163" s="17" t="s">
        <v>142</v>
      </c>
      <c r="BM163" s="168" t="s">
        <v>186</v>
      </c>
    </row>
    <row r="164" spans="2:65" s="13" customFormat="1" ht="12">
      <c r="B164" s="179"/>
      <c r="D164" s="172" t="s">
        <v>145</v>
      </c>
      <c r="E164" s="180" t="s">
        <v>1</v>
      </c>
      <c r="F164" s="181" t="s">
        <v>187</v>
      </c>
      <c r="H164" s="182">
        <v>5.13</v>
      </c>
      <c r="I164" s="183"/>
      <c r="J164" s="183"/>
      <c r="M164" s="179"/>
      <c r="N164" s="184"/>
      <c r="O164" s="185"/>
      <c r="P164" s="185"/>
      <c r="Q164" s="185"/>
      <c r="R164" s="185"/>
      <c r="S164" s="185"/>
      <c r="T164" s="185"/>
      <c r="U164" s="185"/>
      <c r="V164" s="185"/>
      <c r="W164" s="185"/>
      <c r="X164" s="186"/>
      <c r="AT164" s="180" t="s">
        <v>145</v>
      </c>
      <c r="AU164" s="180" t="s">
        <v>143</v>
      </c>
      <c r="AV164" s="13" t="s">
        <v>143</v>
      </c>
      <c r="AW164" s="13" t="s">
        <v>4</v>
      </c>
      <c r="AX164" s="13" t="s">
        <v>77</v>
      </c>
      <c r="AY164" s="180" t="s">
        <v>135</v>
      </c>
    </row>
    <row r="165" spans="2:65" s="14" customFormat="1" ht="12">
      <c r="B165" s="187"/>
      <c r="D165" s="172" t="s">
        <v>145</v>
      </c>
      <c r="E165" s="188" t="s">
        <v>1</v>
      </c>
      <c r="F165" s="189" t="s">
        <v>150</v>
      </c>
      <c r="H165" s="190">
        <v>5.13</v>
      </c>
      <c r="I165" s="191"/>
      <c r="J165" s="191"/>
      <c r="M165" s="187"/>
      <c r="N165" s="192"/>
      <c r="O165" s="193"/>
      <c r="P165" s="193"/>
      <c r="Q165" s="193"/>
      <c r="R165" s="193"/>
      <c r="S165" s="193"/>
      <c r="T165" s="193"/>
      <c r="U165" s="193"/>
      <c r="V165" s="193"/>
      <c r="W165" s="193"/>
      <c r="X165" s="194"/>
      <c r="AT165" s="188" t="s">
        <v>145</v>
      </c>
      <c r="AU165" s="188" t="s">
        <v>143</v>
      </c>
      <c r="AV165" s="14" t="s">
        <v>151</v>
      </c>
      <c r="AW165" s="14" t="s">
        <v>4</v>
      </c>
      <c r="AX165" s="14" t="s">
        <v>77</v>
      </c>
      <c r="AY165" s="188" t="s">
        <v>135</v>
      </c>
    </row>
    <row r="166" spans="2:65" s="12" customFormat="1" ht="12">
      <c r="B166" s="171"/>
      <c r="D166" s="172" t="s">
        <v>145</v>
      </c>
      <c r="E166" s="173" t="s">
        <v>1</v>
      </c>
      <c r="F166" s="174" t="s">
        <v>152</v>
      </c>
      <c r="H166" s="173" t="s">
        <v>1</v>
      </c>
      <c r="I166" s="175"/>
      <c r="J166" s="175"/>
      <c r="M166" s="171"/>
      <c r="N166" s="176"/>
      <c r="O166" s="177"/>
      <c r="P166" s="177"/>
      <c r="Q166" s="177"/>
      <c r="R166" s="177"/>
      <c r="S166" s="177"/>
      <c r="T166" s="177"/>
      <c r="U166" s="177"/>
      <c r="V166" s="177"/>
      <c r="W166" s="177"/>
      <c r="X166" s="178"/>
      <c r="AT166" s="173" t="s">
        <v>145</v>
      </c>
      <c r="AU166" s="173" t="s">
        <v>143</v>
      </c>
      <c r="AV166" s="12" t="s">
        <v>85</v>
      </c>
      <c r="AW166" s="12" t="s">
        <v>4</v>
      </c>
      <c r="AX166" s="12" t="s">
        <v>77</v>
      </c>
      <c r="AY166" s="173" t="s">
        <v>135</v>
      </c>
    </row>
    <row r="167" spans="2:65" s="13" customFormat="1" ht="12">
      <c r="B167" s="179"/>
      <c r="D167" s="172" t="s">
        <v>145</v>
      </c>
      <c r="E167" s="180" t="s">
        <v>1</v>
      </c>
      <c r="F167" s="181" t="s">
        <v>188</v>
      </c>
      <c r="H167" s="182">
        <v>-2.8079999999999998</v>
      </c>
      <c r="I167" s="183"/>
      <c r="J167" s="183"/>
      <c r="M167" s="179"/>
      <c r="N167" s="184"/>
      <c r="O167" s="185"/>
      <c r="P167" s="185"/>
      <c r="Q167" s="185"/>
      <c r="R167" s="185"/>
      <c r="S167" s="185"/>
      <c r="T167" s="185"/>
      <c r="U167" s="185"/>
      <c r="V167" s="185"/>
      <c r="W167" s="185"/>
      <c r="X167" s="186"/>
      <c r="AT167" s="180" t="s">
        <v>145</v>
      </c>
      <c r="AU167" s="180" t="s">
        <v>143</v>
      </c>
      <c r="AV167" s="13" t="s">
        <v>143</v>
      </c>
      <c r="AW167" s="13" t="s">
        <v>4</v>
      </c>
      <c r="AX167" s="13" t="s">
        <v>77</v>
      </c>
      <c r="AY167" s="180" t="s">
        <v>135</v>
      </c>
    </row>
    <row r="168" spans="2:65" s="14" customFormat="1" ht="12">
      <c r="B168" s="187"/>
      <c r="D168" s="172" t="s">
        <v>145</v>
      </c>
      <c r="E168" s="188" t="s">
        <v>1</v>
      </c>
      <c r="F168" s="189" t="s">
        <v>150</v>
      </c>
      <c r="H168" s="190">
        <v>-2.8079999999999998</v>
      </c>
      <c r="I168" s="191"/>
      <c r="J168" s="191"/>
      <c r="M168" s="187"/>
      <c r="N168" s="192"/>
      <c r="O168" s="193"/>
      <c r="P168" s="193"/>
      <c r="Q168" s="193"/>
      <c r="R168" s="193"/>
      <c r="S168" s="193"/>
      <c r="T168" s="193"/>
      <c r="U168" s="193"/>
      <c r="V168" s="193"/>
      <c r="W168" s="193"/>
      <c r="X168" s="194"/>
      <c r="AT168" s="188" t="s">
        <v>145</v>
      </c>
      <c r="AU168" s="188" t="s">
        <v>143</v>
      </c>
      <c r="AV168" s="14" t="s">
        <v>151</v>
      </c>
      <c r="AW168" s="14" t="s">
        <v>4</v>
      </c>
      <c r="AX168" s="14" t="s">
        <v>77</v>
      </c>
      <c r="AY168" s="188" t="s">
        <v>135</v>
      </c>
    </row>
    <row r="169" spans="2:65" s="15" customFormat="1" ht="12">
      <c r="B169" s="195"/>
      <c r="D169" s="172" t="s">
        <v>145</v>
      </c>
      <c r="E169" s="196" t="s">
        <v>1</v>
      </c>
      <c r="F169" s="197" t="s">
        <v>155</v>
      </c>
      <c r="H169" s="198">
        <v>2.3220000000000001</v>
      </c>
      <c r="I169" s="199"/>
      <c r="J169" s="199"/>
      <c r="M169" s="195"/>
      <c r="N169" s="200"/>
      <c r="O169" s="201"/>
      <c r="P169" s="201"/>
      <c r="Q169" s="201"/>
      <c r="R169" s="201"/>
      <c r="S169" s="201"/>
      <c r="T169" s="201"/>
      <c r="U169" s="201"/>
      <c r="V169" s="201"/>
      <c r="W169" s="201"/>
      <c r="X169" s="202"/>
      <c r="AT169" s="196" t="s">
        <v>145</v>
      </c>
      <c r="AU169" s="196" t="s">
        <v>143</v>
      </c>
      <c r="AV169" s="15" t="s">
        <v>142</v>
      </c>
      <c r="AW169" s="15" t="s">
        <v>4</v>
      </c>
      <c r="AX169" s="15" t="s">
        <v>85</v>
      </c>
      <c r="AY169" s="196" t="s">
        <v>135</v>
      </c>
    </row>
    <row r="170" spans="2:65" s="1" customFormat="1" ht="36" customHeight="1">
      <c r="B170" s="156"/>
      <c r="C170" s="157" t="s">
        <v>189</v>
      </c>
      <c r="D170" s="157" t="s">
        <v>137</v>
      </c>
      <c r="E170" s="158" t="s">
        <v>190</v>
      </c>
      <c r="F170" s="159" t="s">
        <v>191</v>
      </c>
      <c r="G170" s="160" t="s">
        <v>140</v>
      </c>
      <c r="H170" s="161">
        <v>4.6440000000000001</v>
      </c>
      <c r="I170" s="162"/>
      <c r="J170" s="162"/>
      <c r="K170" s="161">
        <f>ROUND(P170*H170,3)</f>
        <v>0</v>
      </c>
      <c r="L170" s="159" t="s">
        <v>141</v>
      </c>
      <c r="M170" s="31"/>
      <c r="N170" s="163" t="s">
        <v>1</v>
      </c>
      <c r="O170" s="164" t="s">
        <v>41</v>
      </c>
      <c r="P170" s="165">
        <f>I170+J170</f>
        <v>0</v>
      </c>
      <c r="Q170" s="165">
        <f>ROUND(I170*H170,3)</f>
        <v>0</v>
      </c>
      <c r="R170" s="165">
        <f>ROUND(J170*H170,3)</f>
        <v>0</v>
      </c>
      <c r="S170" s="53"/>
      <c r="T170" s="166">
        <f>S170*H170</f>
        <v>0</v>
      </c>
      <c r="U170" s="166">
        <v>0</v>
      </c>
      <c r="V170" s="166">
        <f>U170*H170</f>
        <v>0</v>
      </c>
      <c r="W170" s="166">
        <v>0</v>
      </c>
      <c r="X170" s="167">
        <f>W170*H170</f>
        <v>0</v>
      </c>
      <c r="AR170" s="168" t="s">
        <v>142</v>
      </c>
      <c r="AT170" s="168" t="s">
        <v>137</v>
      </c>
      <c r="AU170" s="168" t="s">
        <v>143</v>
      </c>
      <c r="AY170" s="17" t="s">
        <v>135</v>
      </c>
      <c r="BE170" s="169">
        <f>IF(O170="základná",K170,0)</f>
        <v>0</v>
      </c>
      <c r="BF170" s="169">
        <f>IF(O170="znížená",K170,0)</f>
        <v>0</v>
      </c>
      <c r="BG170" s="169">
        <f>IF(O170="zákl. prenesená",K170,0)</f>
        <v>0</v>
      </c>
      <c r="BH170" s="169">
        <f>IF(O170="zníž. prenesená",K170,0)</f>
        <v>0</v>
      </c>
      <c r="BI170" s="169">
        <f>IF(O170="nulová",K170,0)</f>
        <v>0</v>
      </c>
      <c r="BJ170" s="17" t="s">
        <v>143</v>
      </c>
      <c r="BK170" s="170">
        <f>ROUND(P170*H170,3)</f>
        <v>0</v>
      </c>
      <c r="BL170" s="17" t="s">
        <v>142</v>
      </c>
      <c r="BM170" s="168" t="s">
        <v>192</v>
      </c>
    </row>
    <row r="171" spans="2:65" s="13" customFormat="1" ht="12">
      <c r="B171" s="179"/>
      <c r="D171" s="172" t="s">
        <v>145</v>
      </c>
      <c r="E171" s="180" t="s">
        <v>1</v>
      </c>
      <c r="F171" s="181" t="s">
        <v>193</v>
      </c>
      <c r="H171" s="182">
        <v>10.26</v>
      </c>
      <c r="I171" s="183"/>
      <c r="J171" s="183"/>
      <c r="M171" s="179"/>
      <c r="N171" s="184"/>
      <c r="O171" s="185"/>
      <c r="P171" s="185"/>
      <c r="Q171" s="185"/>
      <c r="R171" s="185"/>
      <c r="S171" s="185"/>
      <c r="T171" s="185"/>
      <c r="U171" s="185"/>
      <c r="V171" s="185"/>
      <c r="W171" s="185"/>
      <c r="X171" s="186"/>
      <c r="AT171" s="180" t="s">
        <v>145</v>
      </c>
      <c r="AU171" s="180" t="s">
        <v>143</v>
      </c>
      <c r="AV171" s="13" t="s">
        <v>143</v>
      </c>
      <c r="AW171" s="13" t="s">
        <v>4</v>
      </c>
      <c r="AX171" s="13" t="s">
        <v>77</v>
      </c>
      <c r="AY171" s="180" t="s">
        <v>135</v>
      </c>
    </row>
    <row r="172" spans="2:65" s="14" customFormat="1" ht="12">
      <c r="B172" s="187"/>
      <c r="D172" s="172" t="s">
        <v>145</v>
      </c>
      <c r="E172" s="188" t="s">
        <v>1</v>
      </c>
      <c r="F172" s="189" t="s">
        <v>150</v>
      </c>
      <c r="H172" s="190">
        <v>10.26</v>
      </c>
      <c r="I172" s="191"/>
      <c r="J172" s="191"/>
      <c r="M172" s="187"/>
      <c r="N172" s="192"/>
      <c r="O172" s="193"/>
      <c r="P172" s="193"/>
      <c r="Q172" s="193"/>
      <c r="R172" s="193"/>
      <c r="S172" s="193"/>
      <c r="T172" s="193"/>
      <c r="U172" s="193"/>
      <c r="V172" s="193"/>
      <c r="W172" s="193"/>
      <c r="X172" s="194"/>
      <c r="AT172" s="188" t="s">
        <v>145</v>
      </c>
      <c r="AU172" s="188" t="s">
        <v>143</v>
      </c>
      <c r="AV172" s="14" t="s">
        <v>151</v>
      </c>
      <c r="AW172" s="14" t="s">
        <v>4</v>
      </c>
      <c r="AX172" s="14" t="s">
        <v>77</v>
      </c>
      <c r="AY172" s="188" t="s">
        <v>135</v>
      </c>
    </row>
    <row r="173" spans="2:65" s="12" customFormat="1" ht="12">
      <c r="B173" s="171"/>
      <c r="D173" s="172" t="s">
        <v>145</v>
      </c>
      <c r="E173" s="173" t="s">
        <v>1</v>
      </c>
      <c r="F173" s="174" t="s">
        <v>152</v>
      </c>
      <c r="H173" s="173" t="s">
        <v>1</v>
      </c>
      <c r="I173" s="175"/>
      <c r="J173" s="175"/>
      <c r="M173" s="171"/>
      <c r="N173" s="176"/>
      <c r="O173" s="177"/>
      <c r="P173" s="177"/>
      <c r="Q173" s="177"/>
      <c r="R173" s="177"/>
      <c r="S173" s="177"/>
      <c r="T173" s="177"/>
      <c r="U173" s="177"/>
      <c r="V173" s="177"/>
      <c r="W173" s="177"/>
      <c r="X173" s="178"/>
      <c r="AT173" s="173" t="s">
        <v>145</v>
      </c>
      <c r="AU173" s="173" t="s">
        <v>143</v>
      </c>
      <c r="AV173" s="12" t="s">
        <v>85</v>
      </c>
      <c r="AW173" s="12" t="s">
        <v>4</v>
      </c>
      <c r="AX173" s="12" t="s">
        <v>77</v>
      </c>
      <c r="AY173" s="173" t="s">
        <v>135</v>
      </c>
    </row>
    <row r="174" spans="2:65" s="13" customFormat="1" ht="12">
      <c r="B174" s="179"/>
      <c r="D174" s="172" t="s">
        <v>145</v>
      </c>
      <c r="E174" s="180" t="s">
        <v>1</v>
      </c>
      <c r="F174" s="181" t="s">
        <v>194</v>
      </c>
      <c r="H174" s="182">
        <v>-5.6159999999999997</v>
      </c>
      <c r="I174" s="183"/>
      <c r="J174" s="183"/>
      <c r="M174" s="179"/>
      <c r="N174" s="184"/>
      <c r="O174" s="185"/>
      <c r="P174" s="185"/>
      <c r="Q174" s="185"/>
      <c r="R174" s="185"/>
      <c r="S174" s="185"/>
      <c r="T174" s="185"/>
      <c r="U174" s="185"/>
      <c r="V174" s="185"/>
      <c r="W174" s="185"/>
      <c r="X174" s="186"/>
      <c r="AT174" s="180" t="s">
        <v>145</v>
      </c>
      <c r="AU174" s="180" t="s">
        <v>143</v>
      </c>
      <c r="AV174" s="13" t="s">
        <v>143</v>
      </c>
      <c r="AW174" s="13" t="s">
        <v>4</v>
      </c>
      <c r="AX174" s="13" t="s">
        <v>77</v>
      </c>
      <c r="AY174" s="180" t="s">
        <v>135</v>
      </c>
    </row>
    <row r="175" spans="2:65" s="14" customFormat="1" ht="12">
      <c r="B175" s="187"/>
      <c r="D175" s="172" t="s">
        <v>145</v>
      </c>
      <c r="E175" s="188" t="s">
        <v>1</v>
      </c>
      <c r="F175" s="189" t="s">
        <v>150</v>
      </c>
      <c r="H175" s="190">
        <v>-5.6159999999999997</v>
      </c>
      <c r="I175" s="191"/>
      <c r="J175" s="191"/>
      <c r="M175" s="187"/>
      <c r="N175" s="192"/>
      <c r="O175" s="193"/>
      <c r="P175" s="193"/>
      <c r="Q175" s="193"/>
      <c r="R175" s="193"/>
      <c r="S175" s="193"/>
      <c r="T175" s="193"/>
      <c r="U175" s="193"/>
      <c r="V175" s="193"/>
      <c r="W175" s="193"/>
      <c r="X175" s="194"/>
      <c r="AT175" s="188" t="s">
        <v>145</v>
      </c>
      <c r="AU175" s="188" t="s">
        <v>143</v>
      </c>
      <c r="AV175" s="14" t="s">
        <v>151</v>
      </c>
      <c r="AW175" s="14" t="s">
        <v>4</v>
      </c>
      <c r="AX175" s="14" t="s">
        <v>77</v>
      </c>
      <c r="AY175" s="188" t="s">
        <v>135</v>
      </c>
    </row>
    <row r="176" spans="2:65" s="15" customFormat="1" ht="12">
      <c r="B176" s="195"/>
      <c r="D176" s="172" t="s">
        <v>145</v>
      </c>
      <c r="E176" s="196" t="s">
        <v>1</v>
      </c>
      <c r="F176" s="197" t="s">
        <v>155</v>
      </c>
      <c r="H176" s="198">
        <v>4.6440000000000001</v>
      </c>
      <c r="I176" s="199"/>
      <c r="J176" s="199"/>
      <c r="M176" s="195"/>
      <c r="N176" s="200"/>
      <c r="O176" s="201"/>
      <c r="P176" s="201"/>
      <c r="Q176" s="201"/>
      <c r="R176" s="201"/>
      <c r="S176" s="201"/>
      <c r="T176" s="201"/>
      <c r="U176" s="201"/>
      <c r="V176" s="201"/>
      <c r="W176" s="201"/>
      <c r="X176" s="202"/>
      <c r="AT176" s="196" t="s">
        <v>145</v>
      </c>
      <c r="AU176" s="196" t="s">
        <v>143</v>
      </c>
      <c r="AV176" s="15" t="s">
        <v>142</v>
      </c>
      <c r="AW176" s="15" t="s">
        <v>4</v>
      </c>
      <c r="AX176" s="15" t="s">
        <v>85</v>
      </c>
      <c r="AY176" s="196" t="s">
        <v>135</v>
      </c>
    </row>
    <row r="177" spans="2:65" s="1" customFormat="1" ht="24" customHeight="1">
      <c r="B177" s="156"/>
      <c r="C177" s="157" t="s">
        <v>195</v>
      </c>
      <c r="D177" s="157" t="s">
        <v>137</v>
      </c>
      <c r="E177" s="158" t="s">
        <v>196</v>
      </c>
      <c r="F177" s="159" t="s">
        <v>197</v>
      </c>
      <c r="G177" s="160" t="s">
        <v>140</v>
      </c>
      <c r="H177" s="161">
        <v>3.7989999999999999</v>
      </c>
      <c r="I177" s="162"/>
      <c r="J177" s="162"/>
      <c r="K177" s="161">
        <f>ROUND(P177*H177,3)</f>
        <v>0</v>
      </c>
      <c r="L177" s="159" t="s">
        <v>141</v>
      </c>
      <c r="M177" s="31"/>
      <c r="N177" s="163" t="s">
        <v>1</v>
      </c>
      <c r="O177" s="164" t="s">
        <v>41</v>
      </c>
      <c r="P177" s="165">
        <f>I177+J177</f>
        <v>0</v>
      </c>
      <c r="Q177" s="165">
        <f>ROUND(I177*H177,3)</f>
        <v>0</v>
      </c>
      <c r="R177" s="165">
        <f>ROUND(J177*H177,3)</f>
        <v>0</v>
      </c>
      <c r="S177" s="53"/>
      <c r="T177" s="166">
        <f>S177*H177</f>
        <v>0</v>
      </c>
      <c r="U177" s="166">
        <v>0</v>
      </c>
      <c r="V177" s="166">
        <f>U177*H177</f>
        <v>0</v>
      </c>
      <c r="W177" s="166">
        <v>0</v>
      </c>
      <c r="X177" s="167">
        <f>W177*H177</f>
        <v>0</v>
      </c>
      <c r="AR177" s="168" t="s">
        <v>142</v>
      </c>
      <c r="AT177" s="168" t="s">
        <v>137</v>
      </c>
      <c r="AU177" s="168" t="s">
        <v>143</v>
      </c>
      <c r="AY177" s="17" t="s">
        <v>135</v>
      </c>
      <c r="BE177" s="169">
        <f>IF(O177="základná",K177,0)</f>
        <v>0</v>
      </c>
      <c r="BF177" s="169">
        <f>IF(O177="znížená",K177,0)</f>
        <v>0</v>
      </c>
      <c r="BG177" s="169">
        <f>IF(O177="zákl. prenesená",K177,0)</f>
        <v>0</v>
      </c>
      <c r="BH177" s="169">
        <f>IF(O177="zníž. prenesená",K177,0)</f>
        <v>0</v>
      </c>
      <c r="BI177" s="169">
        <f>IF(O177="nulová",K177,0)</f>
        <v>0</v>
      </c>
      <c r="BJ177" s="17" t="s">
        <v>143</v>
      </c>
      <c r="BK177" s="170">
        <f>ROUND(P177*H177,3)</f>
        <v>0</v>
      </c>
      <c r="BL177" s="17" t="s">
        <v>142</v>
      </c>
      <c r="BM177" s="168" t="s">
        <v>198</v>
      </c>
    </row>
    <row r="178" spans="2:65" s="13" customFormat="1" ht="12">
      <c r="B178" s="179"/>
      <c r="D178" s="172" t="s">
        <v>145</v>
      </c>
      <c r="E178" s="180" t="s">
        <v>1</v>
      </c>
      <c r="F178" s="181" t="s">
        <v>175</v>
      </c>
      <c r="H178" s="182">
        <v>10.743</v>
      </c>
      <c r="I178" s="183"/>
      <c r="J178" s="183"/>
      <c r="M178" s="179"/>
      <c r="N178" s="184"/>
      <c r="O178" s="185"/>
      <c r="P178" s="185"/>
      <c r="Q178" s="185"/>
      <c r="R178" s="185"/>
      <c r="S178" s="185"/>
      <c r="T178" s="185"/>
      <c r="U178" s="185"/>
      <c r="V178" s="185"/>
      <c r="W178" s="185"/>
      <c r="X178" s="186"/>
      <c r="AT178" s="180" t="s">
        <v>145</v>
      </c>
      <c r="AU178" s="180" t="s">
        <v>143</v>
      </c>
      <c r="AV178" s="13" t="s">
        <v>143</v>
      </c>
      <c r="AW178" s="13" t="s">
        <v>4</v>
      </c>
      <c r="AX178" s="13" t="s">
        <v>77</v>
      </c>
      <c r="AY178" s="180" t="s">
        <v>135</v>
      </c>
    </row>
    <row r="179" spans="2:65" s="14" customFormat="1" ht="12">
      <c r="B179" s="187"/>
      <c r="D179" s="172" t="s">
        <v>145</v>
      </c>
      <c r="E179" s="188" t="s">
        <v>1</v>
      </c>
      <c r="F179" s="189" t="s">
        <v>150</v>
      </c>
      <c r="H179" s="190">
        <v>10.743</v>
      </c>
      <c r="I179" s="191"/>
      <c r="J179" s="191"/>
      <c r="M179" s="187"/>
      <c r="N179" s="192"/>
      <c r="O179" s="193"/>
      <c r="P179" s="193"/>
      <c r="Q179" s="193"/>
      <c r="R179" s="193"/>
      <c r="S179" s="193"/>
      <c r="T179" s="193"/>
      <c r="U179" s="193"/>
      <c r="V179" s="193"/>
      <c r="W179" s="193"/>
      <c r="X179" s="194"/>
      <c r="AT179" s="188" t="s">
        <v>145</v>
      </c>
      <c r="AU179" s="188" t="s">
        <v>143</v>
      </c>
      <c r="AV179" s="14" t="s">
        <v>151</v>
      </c>
      <c r="AW179" s="14" t="s">
        <v>4</v>
      </c>
      <c r="AX179" s="14" t="s">
        <v>77</v>
      </c>
      <c r="AY179" s="188" t="s">
        <v>135</v>
      </c>
    </row>
    <row r="180" spans="2:65" s="12" customFormat="1" ht="12">
      <c r="B180" s="171"/>
      <c r="D180" s="172" t="s">
        <v>145</v>
      </c>
      <c r="E180" s="173" t="s">
        <v>1</v>
      </c>
      <c r="F180" s="174" t="s">
        <v>152</v>
      </c>
      <c r="H180" s="173" t="s">
        <v>1</v>
      </c>
      <c r="I180" s="175"/>
      <c r="J180" s="175"/>
      <c r="M180" s="171"/>
      <c r="N180" s="176"/>
      <c r="O180" s="177"/>
      <c r="P180" s="177"/>
      <c r="Q180" s="177"/>
      <c r="R180" s="177"/>
      <c r="S180" s="177"/>
      <c r="T180" s="177"/>
      <c r="U180" s="177"/>
      <c r="V180" s="177"/>
      <c r="W180" s="177"/>
      <c r="X180" s="178"/>
      <c r="AT180" s="173" t="s">
        <v>145</v>
      </c>
      <c r="AU180" s="173" t="s">
        <v>143</v>
      </c>
      <c r="AV180" s="12" t="s">
        <v>85</v>
      </c>
      <c r="AW180" s="12" t="s">
        <v>4</v>
      </c>
      <c r="AX180" s="12" t="s">
        <v>77</v>
      </c>
      <c r="AY180" s="173" t="s">
        <v>135</v>
      </c>
    </row>
    <row r="181" spans="2:65" s="13" customFormat="1" ht="12">
      <c r="B181" s="179"/>
      <c r="D181" s="172" t="s">
        <v>145</v>
      </c>
      <c r="E181" s="180" t="s">
        <v>1</v>
      </c>
      <c r="F181" s="181" t="s">
        <v>176</v>
      </c>
      <c r="H181" s="182">
        <v>-6.944</v>
      </c>
      <c r="I181" s="183"/>
      <c r="J181" s="183"/>
      <c r="M181" s="179"/>
      <c r="N181" s="184"/>
      <c r="O181" s="185"/>
      <c r="P181" s="185"/>
      <c r="Q181" s="185"/>
      <c r="R181" s="185"/>
      <c r="S181" s="185"/>
      <c r="T181" s="185"/>
      <c r="U181" s="185"/>
      <c r="V181" s="185"/>
      <c r="W181" s="185"/>
      <c r="X181" s="186"/>
      <c r="AT181" s="180" t="s">
        <v>145</v>
      </c>
      <c r="AU181" s="180" t="s">
        <v>143</v>
      </c>
      <c r="AV181" s="13" t="s">
        <v>143</v>
      </c>
      <c r="AW181" s="13" t="s">
        <v>4</v>
      </c>
      <c r="AX181" s="13" t="s">
        <v>77</v>
      </c>
      <c r="AY181" s="180" t="s">
        <v>135</v>
      </c>
    </row>
    <row r="182" spans="2:65" s="14" customFormat="1" ht="12">
      <c r="B182" s="187"/>
      <c r="D182" s="172" t="s">
        <v>145</v>
      </c>
      <c r="E182" s="188" t="s">
        <v>1</v>
      </c>
      <c r="F182" s="189" t="s">
        <v>150</v>
      </c>
      <c r="H182" s="190">
        <v>-6.944</v>
      </c>
      <c r="I182" s="191"/>
      <c r="J182" s="191"/>
      <c r="M182" s="187"/>
      <c r="N182" s="192"/>
      <c r="O182" s="193"/>
      <c r="P182" s="193"/>
      <c r="Q182" s="193"/>
      <c r="R182" s="193"/>
      <c r="S182" s="193"/>
      <c r="T182" s="193"/>
      <c r="U182" s="193"/>
      <c r="V182" s="193"/>
      <c r="W182" s="193"/>
      <c r="X182" s="194"/>
      <c r="AT182" s="188" t="s">
        <v>145</v>
      </c>
      <c r="AU182" s="188" t="s">
        <v>143</v>
      </c>
      <c r="AV182" s="14" t="s">
        <v>151</v>
      </c>
      <c r="AW182" s="14" t="s">
        <v>4</v>
      </c>
      <c r="AX182" s="14" t="s">
        <v>77</v>
      </c>
      <c r="AY182" s="188" t="s">
        <v>135</v>
      </c>
    </row>
    <row r="183" spans="2:65" s="15" customFormat="1" ht="12">
      <c r="B183" s="195"/>
      <c r="D183" s="172" t="s">
        <v>145</v>
      </c>
      <c r="E183" s="196" t="s">
        <v>1</v>
      </c>
      <c r="F183" s="197" t="s">
        <v>155</v>
      </c>
      <c r="H183" s="198">
        <v>3.7989999999999999</v>
      </c>
      <c r="I183" s="199"/>
      <c r="J183" s="199"/>
      <c r="M183" s="195"/>
      <c r="N183" s="200"/>
      <c r="O183" s="201"/>
      <c r="P183" s="201"/>
      <c r="Q183" s="201"/>
      <c r="R183" s="201"/>
      <c r="S183" s="201"/>
      <c r="T183" s="201"/>
      <c r="U183" s="201"/>
      <c r="V183" s="201"/>
      <c r="W183" s="201"/>
      <c r="X183" s="202"/>
      <c r="AT183" s="196" t="s">
        <v>145</v>
      </c>
      <c r="AU183" s="196" t="s">
        <v>143</v>
      </c>
      <c r="AV183" s="15" t="s">
        <v>142</v>
      </c>
      <c r="AW183" s="15" t="s">
        <v>4</v>
      </c>
      <c r="AX183" s="15" t="s">
        <v>85</v>
      </c>
      <c r="AY183" s="196" t="s">
        <v>135</v>
      </c>
    </row>
    <row r="184" spans="2:65" s="1" customFormat="1" ht="24" customHeight="1">
      <c r="B184" s="156"/>
      <c r="C184" s="157" t="s">
        <v>199</v>
      </c>
      <c r="D184" s="157" t="s">
        <v>137</v>
      </c>
      <c r="E184" s="158" t="s">
        <v>200</v>
      </c>
      <c r="F184" s="159" t="s">
        <v>201</v>
      </c>
      <c r="G184" s="160" t="s">
        <v>140</v>
      </c>
      <c r="H184" s="161">
        <v>2.3220000000000001</v>
      </c>
      <c r="I184" s="162"/>
      <c r="J184" s="162"/>
      <c r="K184" s="161">
        <f>ROUND(P184*H184,3)</f>
        <v>0</v>
      </c>
      <c r="L184" s="159" t="s">
        <v>141</v>
      </c>
      <c r="M184" s="31"/>
      <c r="N184" s="163" t="s">
        <v>1</v>
      </c>
      <c r="O184" s="164" t="s">
        <v>41</v>
      </c>
      <c r="P184" s="165">
        <f>I184+J184</f>
        <v>0</v>
      </c>
      <c r="Q184" s="165">
        <f>ROUND(I184*H184,3)</f>
        <v>0</v>
      </c>
      <c r="R184" s="165">
        <f>ROUND(J184*H184,3)</f>
        <v>0</v>
      </c>
      <c r="S184" s="53"/>
      <c r="T184" s="166">
        <f>S184*H184</f>
        <v>0</v>
      </c>
      <c r="U184" s="166">
        <v>0</v>
      </c>
      <c r="V184" s="166">
        <f>U184*H184</f>
        <v>0</v>
      </c>
      <c r="W184" s="166">
        <v>0</v>
      </c>
      <c r="X184" s="167">
        <f>W184*H184</f>
        <v>0</v>
      </c>
      <c r="AR184" s="168" t="s">
        <v>142</v>
      </c>
      <c r="AT184" s="168" t="s">
        <v>137</v>
      </c>
      <c r="AU184" s="168" t="s">
        <v>143</v>
      </c>
      <c r="AY184" s="17" t="s">
        <v>135</v>
      </c>
      <c r="BE184" s="169">
        <f>IF(O184="základná",K184,0)</f>
        <v>0</v>
      </c>
      <c r="BF184" s="169">
        <f>IF(O184="znížená",K184,0)</f>
        <v>0</v>
      </c>
      <c r="BG184" s="169">
        <f>IF(O184="zákl. prenesená",K184,0)</f>
        <v>0</v>
      </c>
      <c r="BH184" s="169">
        <f>IF(O184="zníž. prenesená",K184,0)</f>
        <v>0</v>
      </c>
      <c r="BI184" s="169">
        <f>IF(O184="nulová",K184,0)</f>
        <v>0</v>
      </c>
      <c r="BJ184" s="17" t="s">
        <v>143</v>
      </c>
      <c r="BK184" s="170">
        <f>ROUND(P184*H184,3)</f>
        <v>0</v>
      </c>
      <c r="BL184" s="17" t="s">
        <v>142</v>
      </c>
      <c r="BM184" s="168" t="s">
        <v>202</v>
      </c>
    </row>
    <row r="185" spans="2:65" s="13" customFormat="1" ht="12">
      <c r="B185" s="179"/>
      <c r="D185" s="172" t="s">
        <v>145</v>
      </c>
      <c r="E185" s="180" t="s">
        <v>1</v>
      </c>
      <c r="F185" s="181" t="s">
        <v>187</v>
      </c>
      <c r="H185" s="182">
        <v>5.13</v>
      </c>
      <c r="I185" s="183"/>
      <c r="J185" s="183"/>
      <c r="M185" s="179"/>
      <c r="N185" s="184"/>
      <c r="O185" s="185"/>
      <c r="P185" s="185"/>
      <c r="Q185" s="185"/>
      <c r="R185" s="185"/>
      <c r="S185" s="185"/>
      <c r="T185" s="185"/>
      <c r="U185" s="185"/>
      <c r="V185" s="185"/>
      <c r="W185" s="185"/>
      <c r="X185" s="186"/>
      <c r="AT185" s="180" t="s">
        <v>145</v>
      </c>
      <c r="AU185" s="180" t="s">
        <v>143</v>
      </c>
      <c r="AV185" s="13" t="s">
        <v>143</v>
      </c>
      <c r="AW185" s="13" t="s">
        <v>4</v>
      </c>
      <c r="AX185" s="13" t="s">
        <v>77</v>
      </c>
      <c r="AY185" s="180" t="s">
        <v>135</v>
      </c>
    </row>
    <row r="186" spans="2:65" s="14" customFormat="1" ht="12">
      <c r="B186" s="187"/>
      <c r="D186" s="172" t="s">
        <v>145</v>
      </c>
      <c r="E186" s="188" t="s">
        <v>1</v>
      </c>
      <c r="F186" s="189" t="s">
        <v>150</v>
      </c>
      <c r="H186" s="190">
        <v>5.13</v>
      </c>
      <c r="I186" s="191"/>
      <c r="J186" s="191"/>
      <c r="M186" s="187"/>
      <c r="N186" s="192"/>
      <c r="O186" s="193"/>
      <c r="P186" s="193"/>
      <c r="Q186" s="193"/>
      <c r="R186" s="193"/>
      <c r="S186" s="193"/>
      <c r="T186" s="193"/>
      <c r="U186" s="193"/>
      <c r="V186" s="193"/>
      <c r="W186" s="193"/>
      <c r="X186" s="194"/>
      <c r="AT186" s="188" t="s">
        <v>145</v>
      </c>
      <c r="AU186" s="188" t="s">
        <v>143</v>
      </c>
      <c r="AV186" s="14" t="s">
        <v>151</v>
      </c>
      <c r="AW186" s="14" t="s">
        <v>4</v>
      </c>
      <c r="AX186" s="14" t="s">
        <v>77</v>
      </c>
      <c r="AY186" s="188" t="s">
        <v>135</v>
      </c>
    </row>
    <row r="187" spans="2:65" s="12" customFormat="1" ht="12">
      <c r="B187" s="171"/>
      <c r="D187" s="172" t="s">
        <v>145</v>
      </c>
      <c r="E187" s="173" t="s">
        <v>1</v>
      </c>
      <c r="F187" s="174" t="s">
        <v>152</v>
      </c>
      <c r="H187" s="173" t="s">
        <v>1</v>
      </c>
      <c r="I187" s="175"/>
      <c r="J187" s="175"/>
      <c r="M187" s="171"/>
      <c r="N187" s="176"/>
      <c r="O187" s="177"/>
      <c r="P187" s="177"/>
      <c r="Q187" s="177"/>
      <c r="R187" s="177"/>
      <c r="S187" s="177"/>
      <c r="T187" s="177"/>
      <c r="U187" s="177"/>
      <c r="V187" s="177"/>
      <c r="W187" s="177"/>
      <c r="X187" s="178"/>
      <c r="AT187" s="173" t="s">
        <v>145</v>
      </c>
      <c r="AU187" s="173" t="s">
        <v>143</v>
      </c>
      <c r="AV187" s="12" t="s">
        <v>85</v>
      </c>
      <c r="AW187" s="12" t="s">
        <v>4</v>
      </c>
      <c r="AX187" s="12" t="s">
        <v>77</v>
      </c>
      <c r="AY187" s="173" t="s">
        <v>135</v>
      </c>
    </row>
    <row r="188" spans="2:65" s="13" customFormat="1" ht="12">
      <c r="B188" s="179"/>
      <c r="D188" s="172" t="s">
        <v>145</v>
      </c>
      <c r="E188" s="180" t="s">
        <v>1</v>
      </c>
      <c r="F188" s="181" t="s">
        <v>203</v>
      </c>
      <c r="H188" s="182">
        <v>-2.8079999999999998</v>
      </c>
      <c r="I188" s="183"/>
      <c r="J188" s="183"/>
      <c r="M188" s="179"/>
      <c r="N188" s="184"/>
      <c r="O188" s="185"/>
      <c r="P188" s="185"/>
      <c r="Q188" s="185"/>
      <c r="R188" s="185"/>
      <c r="S188" s="185"/>
      <c r="T188" s="185"/>
      <c r="U188" s="185"/>
      <c r="V188" s="185"/>
      <c r="W188" s="185"/>
      <c r="X188" s="186"/>
      <c r="AT188" s="180" t="s">
        <v>145</v>
      </c>
      <c r="AU188" s="180" t="s">
        <v>143</v>
      </c>
      <c r="AV188" s="13" t="s">
        <v>143</v>
      </c>
      <c r="AW188" s="13" t="s">
        <v>4</v>
      </c>
      <c r="AX188" s="13" t="s">
        <v>77</v>
      </c>
      <c r="AY188" s="180" t="s">
        <v>135</v>
      </c>
    </row>
    <row r="189" spans="2:65" s="14" customFormat="1" ht="12">
      <c r="B189" s="187"/>
      <c r="D189" s="172" t="s">
        <v>145</v>
      </c>
      <c r="E189" s="188" t="s">
        <v>1</v>
      </c>
      <c r="F189" s="189" t="s">
        <v>150</v>
      </c>
      <c r="H189" s="190">
        <v>-2.8079999999999998</v>
      </c>
      <c r="I189" s="191"/>
      <c r="J189" s="191"/>
      <c r="M189" s="187"/>
      <c r="N189" s="192"/>
      <c r="O189" s="193"/>
      <c r="P189" s="193"/>
      <c r="Q189" s="193"/>
      <c r="R189" s="193"/>
      <c r="S189" s="193"/>
      <c r="T189" s="193"/>
      <c r="U189" s="193"/>
      <c r="V189" s="193"/>
      <c r="W189" s="193"/>
      <c r="X189" s="194"/>
      <c r="AT189" s="188" t="s">
        <v>145</v>
      </c>
      <c r="AU189" s="188" t="s">
        <v>143</v>
      </c>
      <c r="AV189" s="14" t="s">
        <v>151</v>
      </c>
      <c r="AW189" s="14" t="s">
        <v>4</v>
      </c>
      <c r="AX189" s="14" t="s">
        <v>77</v>
      </c>
      <c r="AY189" s="188" t="s">
        <v>135</v>
      </c>
    </row>
    <row r="190" spans="2:65" s="15" customFormat="1" ht="12">
      <c r="B190" s="195"/>
      <c r="D190" s="172" t="s">
        <v>145</v>
      </c>
      <c r="E190" s="196" t="s">
        <v>1</v>
      </c>
      <c r="F190" s="197" t="s">
        <v>155</v>
      </c>
      <c r="H190" s="198">
        <v>2.3220000000000001</v>
      </c>
      <c r="I190" s="199"/>
      <c r="J190" s="199"/>
      <c r="M190" s="195"/>
      <c r="N190" s="200"/>
      <c r="O190" s="201"/>
      <c r="P190" s="201"/>
      <c r="Q190" s="201"/>
      <c r="R190" s="201"/>
      <c r="S190" s="201"/>
      <c r="T190" s="201"/>
      <c r="U190" s="201"/>
      <c r="V190" s="201"/>
      <c r="W190" s="201"/>
      <c r="X190" s="202"/>
      <c r="AT190" s="196" t="s">
        <v>145</v>
      </c>
      <c r="AU190" s="196" t="s">
        <v>143</v>
      </c>
      <c r="AV190" s="15" t="s">
        <v>142</v>
      </c>
      <c r="AW190" s="15" t="s">
        <v>4</v>
      </c>
      <c r="AX190" s="15" t="s">
        <v>85</v>
      </c>
      <c r="AY190" s="196" t="s">
        <v>135</v>
      </c>
    </row>
    <row r="191" spans="2:65" s="1" customFormat="1" ht="16.5" customHeight="1">
      <c r="B191" s="156"/>
      <c r="C191" s="157" t="s">
        <v>204</v>
      </c>
      <c r="D191" s="157" t="s">
        <v>137</v>
      </c>
      <c r="E191" s="158" t="s">
        <v>205</v>
      </c>
      <c r="F191" s="159" t="s">
        <v>206</v>
      </c>
      <c r="G191" s="160" t="s">
        <v>140</v>
      </c>
      <c r="H191" s="161">
        <v>6.1289999999999996</v>
      </c>
      <c r="I191" s="162"/>
      <c r="J191" s="162"/>
      <c r="K191" s="161">
        <f>ROUND(P191*H191,3)</f>
        <v>0</v>
      </c>
      <c r="L191" s="159" t="s">
        <v>172</v>
      </c>
      <c r="M191" s="31"/>
      <c r="N191" s="163" t="s">
        <v>1</v>
      </c>
      <c r="O191" s="164" t="s">
        <v>41</v>
      </c>
      <c r="P191" s="165">
        <f>I191+J191</f>
        <v>0</v>
      </c>
      <c r="Q191" s="165">
        <f>ROUND(I191*H191,3)</f>
        <v>0</v>
      </c>
      <c r="R191" s="165">
        <f>ROUND(J191*H191,3)</f>
        <v>0</v>
      </c>
      <c r="S191" s="53"/>
      <c r="T191" s="166">
        <f>S191*H191</f>
        <v>0</v>
      </c>
      <c r="U191" s="166">
        <v>0</v>
      </c>
      <c r="V191" s="166">
        <f>U191*H191</f>
        <v>0</v>
      </c>
      <c r="W191" s="166">
        <v>0</v>
      </c>
      <c r="X191" s="167">
        <f>W191*H191</f>
        <v>0</v>
      </c>
      <c r="AR191" s="168" t="s">
        <v>142</v>
      </c>
      <c r="AT191" s="168" t="s">
        <v>137</v>
      </c>
      <c r="AU191" s="168" t="s">
        <v>143</v>
      </c>
      <c r="AY191" s="17" t="s">
        <v>135</v>
      </c>
      <c r="BE191" s="169">
        <f>IF(O191="základná",K191,0)</f>
        <v>0</v>
      </c>
      <c r="BF191" s="169">
        <f>IF(O191="znížená",K191,0)</f>
        <v>0</v>
      </c>
      <c r="BG191" s="169">
        <f>IF(O191="zákl. prenesená",K191,0)</f>
        <v>0</v>
      </c>
      <c r="BH191" s="169">
        <f>IF(O191="zníž. prenesená",K191,0)</f>
        <v>0</v>
      </c>
      <c r="BI191" s="169">
        <f>IF(O191="nulová",K191,0)</f>
        <v>0</v>
      </c>
      <c r="BJ191" s="17" t="s">
        <v>143</v>
      </c>
      <c r="BK191" s="170">
        <f>ROUND(P191*H191,3)</f>
        <v>0</v>
      </c>
      <c r="BL191" s="17" t="s">
        <v>142</v>
      </c>
      <c r="BM191" s="168" t="s">
        <v>207</v>
      </c>
    </row>
    <row r="192" spans="2:65" s="13" customFormat="1" ht="12">
      <c r="B192" s="179"/>
      <c r="D192" s="172" t="s">
        <v>145</v>
      </c>
      <c r="E192" s="180" t="s">
        <v>1</v>
      </c>
      <c r="F192" s="181" t="s">
        <v>208</v>
      </c>
      <c r="H192" s="182">
        <v>15.872999999999999</v>
      </c>
      <c r="I192" s="183"/>
      <c r="J192" s="183"/>
      <c r="M192" s="179"/>
      <c r="N192" s="184"/>
      <c r="O192" s="185"/>
      <c r="P192" s="185"/>
      <c r="Q192" s="185"/>
      <c r="R192" s="185"/>
      <c r="S192" s="185"/>
      <c r="T192" s="185"/>
      <c r="U192" s="185"/>
      <c r="V192" s="185"/>
      <c r="W192" s="185"/>
      <c r="X192" s="186"/>
      <c r="AT192" s="180" t="s">
        <v>145</v>
      </c>
      <c r="AU192" s="180" t="s">
        <v>143</v>
      </c>
      <c r="AV192" s="13" t="s">
        <v>143</v>
      </c>
      <c r="AW192" s="13" t="s">
        <v>4</v>
      </c>
      <c r="AX192" s="13" t="s">
        <v>77</v>
      </c>
      <c r="AY192" s="180" t="s">
        <v>135</v>
      </c>
    </row>
    <row r="193" spans="2:65" s="14" customFormat="1" ht="12">
      <c r="B193" s="187"/>
      <c r="D193" s="172" t="s">
        <v>145</v>
      </c>
      <c r="E193" s="188" t="s">
        <v>1</v>
      </c>
      <c r="F193" s="189" t="s">
        <v>150</v>
      </c>
      <c r="H193" s="190">
        <v>15.872999999999999</v>
      </c>
      <c r="I193" s="191"/>
      <c r="J193" s="191"/>
      <c r="M193" s="187"/>
      <c r="N193" s="192"/>
      <c r="O193" s="193"/>
      <c r="P193" s="193"/>
      <c r="Q193" s="193"/>
      <c r="R193" s="193"/>
      <c r="S193" s="193"/>
      <c r="T193" s="193"/>
      <c r="U193" s="193"/>
      <c r="V193" s="193"/>
      <c r="W193" s="193"/>
      <c r="X193" s="194"/>
      <c r="AT193" s="188" t="s">
        <v>145</v>
      </c>
      <c r="AU193" s="188" t="s">
        <v>143</v>
      </c>
      <c r="AV193" s="14" t="s">
        <v>151</v>
      </c>
      <c r="AW193" s="14" t="s">
        <v>4</v>
      </c>
      <c r="AX193" s="14" t="s">
        <v>77</v>
      </c>
      <c r="AY193" s="188" t="s">
        <v>135</v>
      </c>
    </row>
    <row r="194" spans="2:65" s="12" customFormat="1" ht="12">
      <c r="B194" s="171"/>
      <c r="D194" s="172" t="s">
        <v>145</v>
      </c>
      <c r="E194" s="173" t="s">
        <v>1</v>
      </c>
      <c r="F194" s="174" t="s">
        <v>152</v>
      </c>
      <c r="H194" s="173" t="s">
        <v>1</v>
      </c>
      <c r="I194" s="175"/>
      <c r="J194" s="175"/>
      <c r="M194" s="171"/>
      <c r="N194" s="176"/>
      <c r="O194" s="177"/>
      <c r="P194" s="177"/>
      <c r="Q194" s="177"/>
      <c r="R194" s="177"/>
      <c r="S194" s="177"/>
      <c r="T194" s="177"/>
      <c r="U194" s="177"/>
      <c r="V194" s="177"/>
      <c r="W194" s="177"/>
      <c r="X194" s="178"/>
      <c r="AT194" s="173" t="s">
        <v>145</v>
      </c>
      <c r="AU194" s="173" t="s">
        <v>143</v>
      </c>
      <c r="AV194" s="12" t="s">
        <v>85</v>
      </c>
      <c r="AW194" s="12" t="s">
        <v>4</v>
      </c>
      <c r="AX194" s="12" t="s">
        <v>77</v>
      </c>
      <c r="AY194" s="173" t="s">
        <v>135</v>
      </c>
    </row>
    <row r="195" spans="2:65" s="13" customFormat="1" ht="12">
      <c r="B195" s="179"/>
      <c r="D195" s="172" t="s">
        <v>145</v>
      </c>
      <c r="E195" s="180" t="s">
        <v>1</v>
      </c>
      <c r="F195" s="181" t="s">
        <v>209</v>
      </c>
      <c r="H195" s="182">
        <v>-9.7439999999999998</v>
      </c>
      <c r="I195" s="183"/>
      <c r="J195" s="183"/>
      <c r="M195" s="179"/>
      <c r="N195" s="184"/>
      <c r="O195" s="185"/>
      <c r="P195" s="185"/>
      <c r="Q195" s="185"/>
      <c r="R195" s="185"/>
      <c r="S195" s="185"/>
      <c r="T195" s="185"/>
      <c r="U195" s="185"/>
      <c r="V195" s="185"/>
      <c r="W195" s="185"/>
      <c r="X195" s="186"/>
      <c r="AT195" s="180" t="s">
        <v>145</v>
      </c>
      <c r="AU195" s="180" t="s">
        <v>143</v>
      </c>
      <c r="AV195" s="13" t="s">
        <v>143</v>
      </c>
      <c r="AW195" s="13" t="s">
        <v>4</v>
      </c>
      <c r="AX195" s="13" t="s">
        <v>77</v>
      </c>
      <c r="AY195" s="180" t="s">
        <v>135</v>
      </c>
    </row>
    <row r="196" spans="2:65" s="14" customFormat="1" ht="12">
      <c r="B196" s="187"/>
      <c r="D196" s="172" t="s">
        <v>145</v>
      </c>
      <c r="E196" s="188" t="s">
        <v>1</v>
      </c>
      <c r="F196" s="189" t="s">
        <v>150</v>
      </c>
      <c r="H196" s="190">
        <v>-9.7439999999999998</v>
      </c>
      <c r="I196" s="191"/>
      <c r="J196" s="191"/>
      <c r="M196" s="187"/>
      <c r="N196" s="192"/>
      <c r="O196" s="193"/>
      <c r="P196" s="193"/>
      <c r="Q196" s="193"/>
      <c r="R196" s="193"/>
      <c r="S196" s="193"/>
      <c r="T196" s="193"/>
      <c r="U196" s="193"/>
      <c r="V196" s="193"/>
      <c r="W196" s="193"/>
      <c r="X196" s="194"/>
      <c r="AT196" s="188" t="s">
        <v>145</v>
      </c>
      <c r="AU196" s="188" t="s">
        <v>143</v>
      </c>
      <c r="AV196" s="14" t="s">
        <v>151</v>
      </c>
      <c r="AW196" s="14" t="s">
        <v>4</v>
      </c>
      <c r="AX196" s="14" t="s">
        <v>77</v>
      </c>
      <c r="AY196" s="188" t="s">
        <v>135</v>
      </c>
    </row>
    <row r="197" spans="2:65" s="15" customFormat="1" ht="12">
      <c r="B197" s="195"/>
      <c r="D197" s="172" t="s">
        <v>145</v>
      </c>
      <c r="E197" s="196" t="s">
        <v>1</v>
      </c>
      <c r="F197" s="197" t="s">
        <v>155</v>
      </c>
      <c r="H197" s="198">
        <v>6.1289999999999996</v>
      </c>
      <c r="I197" s="199"/>
      <c r="J197" s="199"/>
      <c r="M197" s="195"/>
      <c r="N197" s="200"/>
      <c r="O197" s="201"/>
      <c r="P197" s="201"/>
      <c r="Q197" s="201"/>
      <c r="R197" s="201"/>
      <c r="S197" s="201"/>
      <c r="T197" s="201"/>
      <c r="U197" s="201"/>
      <c r="V197" s="201"/>
      <c r="W197" s="201"/>
      <c r="X197" s="202"/>
      <c r="AT197" s="196" t="s">
        <v>145</v>
      </c>
      <c r="AU197" s="196" t="s">
        <v>143</v>
      </c>
      <c r="AV197" s="15" t="s">
        <v>142</v>
      </c>
      <c r="AW197" s="15" t="s">
        <v>4</v>
      </c>
      <c r="AX197" s="15" t="s">
        <v>85</v>
      </c>
      <c r="AY197" s="196" t="s">
        <v>135</v>
      </c>
    </row>
    <row r="198" spans="2:65" s="1" customFormat="1" ht="24" customHeight="1">
      <c r="B198" s="156"/>
      <c r="C198" s="157" t="s">
        <v>210</v>
      </c>
      <c r="D198" s="157" t="s">
        <v>137</v>
      </c>
      <c r="E198" s="158" t="s">
        <v>211</v>
      </c>
      <c r="F198" s="159" t="s">
        <v>212</v>
      </c>
      <c r="G198" s="160" t="s">
        <v>213</v>
      </c>
      <c r="H198" s="161">
        <v>19.238</v>
      </c>
      <c r="I198" s="162"/>
      <c r="J198" s="162"/>
      <c r="K198" s="161">
        <f>ROUND(P198*H198,3)</f>
        <v>0</v>
      </c>
      <c r="L198" s="159" t="s">
        <v>172</v>
      </c>
      <c r="M198" s="31"/>
      <c r="N198" s="163" t="s">
        <v>1</v>
      </c>
      <c r="O198" s="164" t="s">
        <v>41</v>
      </c>
      <c r="P198" s="165">
        <f>I198+J198</f>
        <v>0</v>
      </c>
      <c r="Q198" s="165">
        <f>ROUND(I198*H198,3)</f>
        <v>0</v>
      </c>
      <c r="R198" s="165">
        <f>ROUND(J198*H198,3)</f>
        <v>0</v>
      </c>
      <c r="S198" s="53"/>
      <c r="T198" s="166">
        <f>S198*H198</f>
        <v>0</v>
      </c>
      <c r="U198" s="166">
        <v>0</v>
      </c>
      <c r="V198" s="166">
        <f>U198*H198</f>
        <v>0</v>
      </c>
      <c r="W198" s="166">
        <v>0</v>
      </c>
      <c r="X198" s="167">
        <f>W198*H198</f>
        <v>0</v>
      </c>
      <c r="AR198" s="168" t="s">
        <v>142</v>
      </c>
      <c r="AT198" s="168" t="s">
        <v>137</v>
      </c>
      <c r="AU198" s="168" t="s">
        <v>143</v>
      </c>
      <c r="AY198" s="17" t="s">
        <v>135</v>
      </c>
      <c r="BE198" s="169">
        <f>IF(O198="základná",K198,0)</f>
        <v>0</v>
      </c>
      <c r="BF198" s="169">
        <f>IF(O198="znížená",K198,0)</f>
        <v>0</v>
      </c>
      <c r="BG198" s="169">
        <f>IF(O198="zákl. prenesená",K198,0)</f>
        <v>0</v>
      </c>
      <c r="BH198" s="169">
        <f>IF(O198="zníž. prenesená",K198,0)</f>
        <v>0</v>
      </c>
      <c r="BI198" s="169">
        <f>IF(O198="nulová",K198,0)</f>
        <v>0</v>
      </c>
      <c r="BJ198" s="17" t="s">
        <v>143</v>
      </c>
      <c r="BK198" s="170">
        <f>ROUND(P198*H198,3)</f>
        <v>0</v>
      </c>
      <c r="BL198" s="17" t="s">
        <v>142</v>
      </c>
      <c r="BM198" s="168" t="s">
        <v>214</v>
      </c>
    </row>
    <row r="199" spans="2:65" s="13" customFormat="1" ht="12">
      <c r="B199" s="179"/>
      <c r="D199" s="172" t="s">
        <v>145</v>
      </c>
      <c r="E199" s="180" t="s">
        <v>1</v>
      </c>
      <c r="F199" s="181" t="s">
        <v>215</v>
      </c>
      <c r="H199" s="182">
        <v>19.238</v>
      </c>
      <c r="I199" s="183"/>
      <c r="J199" s="183"/>
      <c r="M199" s="179"/>
      <c r="N199" s="184"/>
      <c r="O199" s="185"/>
      <c r="P199" s="185"/>
      <c r="Q199" s="185"/>
      <c r="R199" s="185"/>
      <c r="S199" s="185"/>
      <c r="T199" s="185"/>
      <c r="U199" s="185"/>
      <c r="V199" s="185"/>
      <c r="W199" s="185"/>
      <c r="X199" s="186"/>
      <c r="AT199" s="180" t="s">
        <v>145</v>
      </c>
      <c r="AU199" s="180" t="s">
        <v>143</v>
      </c>
      <c r="AV199" s="13" t="s">
        <v>143</v>
      </c>
      <c r="AW199" s="13" t="s">
        <v>4</v>
      </c>
      <c r="AX199" s="13" t="s">
        <v>77</v>
      </c>
      <c r="AY199" s="180" t="s">
        <v>135</v>
      </c>
    </row>
    <row r="200" spans="2:65" s="15" customFormat="1" ht="12">
      <c r="B200" s="195"/>
      <c r="D200" s="172" t="s">
        <v>145</v>
      </c>
      <c r="E200" s="196" t="s">
        <v>1</v>
      </c>
      <c r="F200" s="197" t="s">
        <v>155</v>
      </c>
      <c r="H200" s="198">
        <v>19.238</v>
      </c>
      <c r="I200" s="199"/>
      <c r="J200" s="199"/>
      <c r="M200" s="195"/>
      <c r="N200" s="200"/>
      <c r="O200" s="201"/>
      <c r="P200" s="201"/>
      <c r="Q200" s="201"/>
      <c r="R200" s="201"/>
      <c r="S200" s="201"/>
      <c r="T200" s="201"/>
      <c r="U200" s="201"/>
      <c r="V200" s="201"/>
      <c r="W200" s="201"/>
      <c r="X200" s="202"/>
      <c r="AT200" s="196" t="s">
        <v>145</v>
      </c>
      <c r="AU200" s="196" t="s">
        <v>143</v>
      </c>
      <c r="AV200" s="15" t="s">
        <v>142</v>
      </c>
      <c r="AW200" s="15" t="s">
        <v>4</v>
      </c>
      <c r="AX200" s="15" t="s">
        <v>85</v>
      </c>
      <c r="AY200" s="196" t="s">
        <v>135</v>
      </c>
    </row>
    <row r="201" spans="2:65" s="1" customFormat="1" ht="24" customHeight="1">
      <c r="B201" s="156"/>
      <c r="C201" s="157" t="s">
        <v>216</v>
      </c>
      <c r="D201" s="157" t="s">
        <v>137</v>
      </c>
      <c r="E201" s="158" t="s">
        <v>217</v>
      </c>
      <c r="F201" s="159" t="s">
        <v>218</v>
      </c>
      <c r="G201" s="160" t="s">
        <v>140</v>
      </c>
      <c r="H201" s="161">
        <v>35.389000000000003</v>
      </c>
      <c r="I201" s="162"/>
      <c r="J201" s="162"/>
      <c r="K201" s="161">
        <f>ROUND(P201*H201,3)</f>
        <v>0</v>
      </c>
      <c r="L201" s="159" t="s">
        <v>141</v>
      </c>
      <c r="M201" s="31"/>
      <c r="N201" s="163" t="s">
        <v>1</v>
      </c>
      <c r="O201" s="164" t="s">
        <v>41</v>
      </c>
      <c r="P201" s="165">
        <f>I201+J201</f>
        <v>0</v>
      </c>
      <c r="Q201" s="165">
        <f>ROUND(I201*H201,3)</f>
        <v>0</v>
      </c>
      <c r="R201" s="165">
        <f>ROUND(J201*H201,3)</f>
        <v>0</v>
      </c>
      <c r="S201" s="53"/>
      <c r="T201" s="166">
        <f>S201*H201</f>
        <v>0</v>
      </c>
      <c r="U201" s="166">
        <v>0</v>
      </c>
      <c r="V201" s="166">
        <f>U201*H201</f>
        <v>0</v>
      </c>
      <c r="W201" s="166">
        <v>0</v>
      </c>
      <c r="X201" s="167">
        <f>W201*H201</f>
        <v>0</v>
      </c>
      <c r="AR201" s="168" t="s">
        <v>142</v>
      </c>
      <c r="AT201" s="168" t="s">
        <v>137</v>
      </c>
      <c r="AU201" s="168" t="s">
        <v>143</v>
      </c>
      <c r="AY201" s="17" t="s">
        <v>135</v>
      </c>
      <c r="BE201" s="169">
        <f>IF(O201="základná",K201,0)</f>
        <v>0</v>
      </c>
      <c r="BF201" s="169">
        <f>IF(O201="znížená",K201,0)</f>
        <v>0</v>
      </c>
      <c r="BG201" s="169">
        <f>IF(O201="zákl. prenesená",K201,0)</f>
        <v>0</v>
      </c>
      <c r="BH201" s="169">
        <f>IF(O201="zníž. prenesená",K201,0)</f>
        <v>0</v>
      </c>
      <c r="BI201" s="169">
        <f>IF(O201="nulová",K201,0)</f>
        <v>0</v>
      </c>
      <c r="BJ201" s="17" t="s">
        <v>143</v>
      </c>
      <c r="BK201" s="170">
        <f>ROUND(P201*H201,3)</f>
        <v>0</v>
      </c>
      <c r="BL201" s="17" t="s">
        <v>142</v>
      </c>
      <c r="BM201" s="168" t="s">
        <v>219</v>
      </c>
    </row>
    <row r="202" spans="2:65" s="12" customFormat="1" ht="24">
      <c r="B202" s="171"/>
      <c r="D202" s="172" t="s">
        <v>145</v>
      </c>
      <c r="E202" s="173" t="s">
        <v>1</v>
      </c>
      <c r="F202" s="174" t="s">
        <v>220</v>
      </c>
      <c r="H202" s="173" t="s">
        <v>1</v>
      </c>
      <c r="I202" s="175"/>
      <c r="J202" s="175"/>
      <c r="M202" s="171"/>
      <c r="N202" s="176"/>
      <c r="O202" s="177"/>
      <c r="P202" s="177"/>
      <c r="Q202" s="177"/>
      <c r="R202" s="177"/>
      <c r="S202" s="177"/>
      <c r="T202" s="177"/>
      <c r="U202" s="177"/>
      <c r="V202" s="177"/>
      <c r="W202" s="177"/>
      <c r="X202" s="178"/>
      <c r="AT202" s="173" t="s">
        <v>145</v>
      </c>
      <c r="AU202" s="173" t="s">
        <v>143</v>
      </c>
      <c r="AV202" s="12" t="s">
        <v>85</v>
      </c>
      <c r="AW202" s="12" t="s">
        <v>4</v>
      </c>
      <c r="AX202" s="12" t="s">
        <v>77</v>
      </c>
      <c r="AY202" s="173" t="s">
        <v>135</v>
      </c>
    </row>
    <row r="203" spans="2:65" s="13" customFormat="1" ht="12">
      <c r="B203" s="179"/>
      <c r="D203" s="172" t="s">
        <v>145</v>
      </c>
      <c r="E203" s="180" t="s">
        <v>1</v>
      </c>
      <c r="F203" s="181" t="s">
        <v>221</v>
      </c>
      <c r="H203" s="182">
        <v>41.795999999999999</v>
      </c>
      <c r="I203" s="183"/>
      <c r="J203" s="183"/>
      <c r="M203" s="179"/>
      <c r="N203" s="184"/>
      <c r="O203" s="185"/>
      <c r="P203" s="185"/>
      <c r="Q203" s="185"/>
      <c r="R203" s="185"/>
      <c r="S203" s="185"/>
      <c r="T203" s="185"/>
      <c r="U203" s="185"/>
      <c r="V203" s="185"/>
      <c r="W203" s="185"/>
      <c r="X203" s="186"/>
      <c r="AT203" s="180" t="s">
        <v>145</v>
      </c>
      <c r="AU203" s="180" t="s">
        <v>143</v>
      </c>
      <c r="AV203" s="13" t="s">
        <v>143</v>
      </c>
      <c r="AW203" s="13" t="s">
        <v>4</v>
      </c>
      <c r="AX203" s="13" t="s">
        <v>77</v>
      </c>
      <c r="AY203" s="180" t="s">
        <v>135</v>
      </c>
    </row>
    <row r="204" spans="2:65" s="13" customFormat="1" ht="12">
      <c r="B204" s="179"/>
      <c r="D204" s="172" t="s">
        <v>145</v>
      </c>
      <c r="E204" s="180" t="s">
        <v>1</v>
      </c>
      <c r="F204" s="181" t="s">
        <v>222</v>
      </c>
      <c r="H204" s="182">
        <v>10.743</v>
      </c>
      <c r="I204" s="183"/>
      <c r="J204" s="183"/>
      <c r="M204" s="179"/>
      <c r="N204" s="184"/>
      <c r="O204" s="185"/>
      <c r="P204" s="185"/>
      <c r="Q204" s="185"/>
      <c r="R204" s="185"/>
      <c r="S204" s="185"/>
      <c r="T204" s="185"/>
      <c r="U204" s="185"/>
      <c r="V204" s="185"/>
      <c r="W204" s="185"/>
      <c r="X204" s="186"/>
      <c r="AT204" s="180" t="s">
        <v>145</v>
      </c>
      <c r="AU204" s="180" t="s">
        <v>143</v>
      </c>
      <c r="AV204" s="13" t="s">
        <v>143</v>
      </c>
      <c r="AW204" s="13" t="s">
        <v>4</v>
      </c>
      <c r="AX204" s="13" t="s">
        <v>77</v>
      </c>
      <c r="AY204" s="180" t="s">
        <v>135</v>
      </c>
    </row>
    <row r="205" spans="2:65" s="14" customFormat="1" ht="12">
      <c r="B205" s="187"/>
      <c r="D205" s="172" t="s">
        <v>145</v>
      </c>
      <c r="E205" s="188" t="s">
        <v>1</v>
      </c>
      <c r="F205" s="189" t="s">
        <v>150</v>
      </c>
      <c r="H205" s="190">
        <v>52.539000000000001</v>
      </c>
      <c r="I205" s="191"/>
      <c r="J205" s="191"/>
      <c r="M205" s="187"/>
      <c r="N205" s="192"/>
      <c r="O205" s="193"/>
      <c r="P205" s="193"/>
      <c r="Q205" s="193"/>
      <c r="R205" s="193"/>
      <c r="S205" s="193"/>
      <c r="T205" s="193"/>
      <c r="U205" s="193"/>
      <c r="V205" s="193"/>
      <c r="W205" s="193"/>
      <c r="X205" s="194"/>
      <c r="AT205" s="188" t="s">
        <v>145</v>
      </c>
      <c r="AU205" s="188" t="s">
        <v>143</v>
      </c>
      <c r="AV205" s="14" t="s">
        <v>151</v>
      </c>
      <c r="AW205" s="14" t="s">
        <v>4</v>
      </c>
      <c r="AX205" s="14" t="s">
        <v>77</v>
      </c>
      <c r="AY205" s="188" t="s">
        <v>135</v>
      </c>
    </row>
    <row r="206" spans="2:65" s="12" customFormat="1" ht="12">
      <c r="B206" s="171"/>
      <c r="D206" s="172" t="s">
        <v>145</v>
      </c>
      <c r="E206" s="173" t="s">
        <v>1</v>
      </c>
      <c r="F206" s="174" t="s">
        <v>152</v>
      </c>
      <c r="H206" s="173" t="s">
        <v>1</v>
      </c>
      <c r="I206" s="175"/>
      <c r="J206" s="175"/>
      <c r="M206" s="171"/>
      <c r="N206" s="176"/>
      <c r="O206" s="177"/>
      <c r="P206" s="177"/>
      <c r="Q206" s="177"/>
      <c r="R206" s="177"/>
      <c r="S206" s="177"/>
      <c r="T206" s="177"/>
      <c r="U206" s="177"/>
      <c r="V206" s="177"/>
      <c r="W206" s="177"/>
      <c r="X206" s="178"/>
      <c r="AT206" s="173" t="s">
        <v>145</v>
      </c>
      <c r="AU206" s="173" t="s">
        <v>143</v>
      </c>
      <c r="AV206" s="12" t="s">
        <v>85</v>
      </c>
      <c r="AW206" s="12" t="s">
        <v>4</v>
      </c>
      <c r="AX206" s="12" t="s">
        <v>77</v>
      </c>
      <c r="AY206" s="173" t="s">
        <v>135</v>
      </c>
    </row>
    <row r="207" spans="2:65" s="13" customFormat="1" ht="12">
      <c r="B207" s="179"/>
      <c r="D207" s="172" t="s">
        <v>145</v>
      </c>
      <c r="E207" s="180" t="s">
        <v>1</v>
      </c>
      <c r="F207" s="181" t="s">
        <v>223</v>
      </c>
      <c r="H207" s="182">
        <v>-24.094000000000001</v>
      </c>
      <c r="I207" s="183"/>
      <c r="J207" s="183"/>
      <c r="M207" s="179"/>
      <c r="N207" s="184"/>
      <c r="O207" s="185"/>
      <c r="P207" s="185"/>
      <c r="Q207" s="185"/>
      <c r="R207" s="185"/>
      <c r="S207" s="185"/>
      <c r="T207" s="185"/>
      <c r="U207" s="185"/>
      <c r="V207" s="185"/>
      <c r="W207" s="185"/>
      <c r="X207" s="186"/>
      <c r="AT207" s="180" t="s">
        <v>145</v>
      </c>
      <c r="AU207" s="180" t="s">
        <v>143</v>
      </c>
      <c r="AV207" s="13" t="s">
        <v>143</v>
      </c>
      <c r="AW207" s="13" t="s">
        <v>4</v>
      </c>
      <c r="AX207" s="13" t="s">
        <v>77</v>
      </c>
      <c r="AY207" s="180" t="s">
        <v>135</v>
      </c>
    </row>
    <row r="208" spans="2:65" s="13" customFormat="1" ht="12">
      <c r="B208" s="179"/>
      <c r="D208" s="172" t="s">
        <v>145</v>
      </c>
      <c r="E208" s="180" t="s">
        <v>1</v>
      </c>
      <c r="F208" s="181" t="s">
        <v>224</v>
      </c>
      <c r="H208" s="182">
        <v>6.944</v>
      </c>
      <c r="I208" s="183"/>
      <c r="J208" s="183"/>
      <c r="M208" s="179"/>
      <c r="N208" s="184"/>
      <c r="O208" s="185"/>
      <c r="P208" s="185"/>
      <c r="Q208" s="185"/>
      <c r="R208" s="185"/>
      <c r="S208" s="185"/>
      <c r="T208" s="185"/>
      <c r="U208" s="185"/>
      <c r="V208" s="185"/>
      <c r="W208" s="185"/>
      <c r="X208" s="186"/>
      <c r="AT208" s="180" t="s">
        <v>145</v>
      </c>
      <c r="AU208" s="180" t="s">
        <v>143</v>
      </c>
      <c r="AV208" s="13" t="s">
        <v>143</v>
      </c>
      <c r="AW208" s="13" t="s">
        <v>4</v>
      </c>
      <c r="AX208" s="13" t="s">
        <v>77</v>
      </c>
      <c r="AY208" s="180" t="s">
        <v>135</v>
      </c>
    </row>
    <row r="209" spans="2:65" s="14" customFormat="1" ht="12">
      <c r="B209" s="187"/>
      <c r="D209" s="172" t="s">
        <v>145</v>
      </c>
      <c r="E209" s="188" t="s">
        <v>1</v>
      </c>
      <c r="F209" s="189" t="s">
        <v>150</v>
      </c>
      <c r="H209" s="190">
        <v>-17.149999999999999</v>
      </c>
      <c r="I209" s="191"/>
      <c r="J209" s="191"/>
      <c r="M209" s="187"/>
      <c r="N209" s="192"/>
      <c r="O209" s="193"/>
      <c r="P209" s="193"/>
      <c r="Q209" s="193"/>
      <c r="R209" s="193"/>
      <c r="S209" s="193"/>
      <c r="T209" s="193"/>
      <c r="U209" s="193"/>
      <c r="V209" s="193"/>
      <c r="W209" s="193"/>
      <c r="X209" s="194"/>
      <c r="AT209" s="188" t="s">
        <v>145</v>
      </c>
      <c r="AU209" s="188" t="s">
        <v>143</v>
      </c>
      <c r="AV209" s="14" t="s">
        <v>151</v>
      </c>
      <c r="AW209" s="14" t="s">
        <v>4</v>
      </c>
      <c r="AX209" s="14" t="s">
        <v>77</v>
      </c>
      <c r="AY209" s="188" t="s">
        <v>135</v>
      </c>
    </row>
    <row r="210" spans="2:65" s="15" customFormat="1" ht="12">
      <c r="B210" s="195"/>
      <c r="D210" s="172" t="s">
        <v>145</v>
      </c>
      <c r="E210" s="196" t="s">
        <v>1</v>
      </c>
      <c r="F210" s="197" t="s">
        <v>155</v>
      </c>
      <c r="H210" s="198">
        <v>35.389000000000003</v>
      </c>
      <c r="I210" s="199"/>
      <c r="J210" s="199"/>
      <c r="M210" s="195"/>
      <c r="N210" s="200"/>
      <c r="O210" s="201"/>
      <c r="P210" s="201"/>
      <c r="Q210" s="201"/>
      <c r="R210" s="201"/>
      <c r="S210" s="201"/>
      <c r="T210" s="201"/>
      <c r="U210" s="201"/>
      <c r="V210" s="201"/>
      <c r="W210" s="201"/>
      <c r="X210" s="202"/>
      <c r="AT210" s="196" t="s">
        <v>145</v>
      </c>
      <c r="AU210" s="196" t="s">
        <v>143</v>
      </c>
      <c r="AV210" s="15" t="s">
        <v>142</v>
      </c>
      <c r="AW210" s="15" t="s">
        <v>4</v>
      </c>
      <c r="AX210" s="15" t="s">
        <v>85</v>
      </c>
      <c r="AY210" s="196" t="s">
        <v>135</v>
      </c>
    </row>
    <row r="211" spans="2:65" s="1" customFormat="1" ht="24" customHeight="1">
      <c r="B211" s="156"/>
      <c r="C211" s="157" t="s">
        <v>225</v>
      </c>
      <c r="D211" s="157" t="s">
        <v>137</v>
      </c>
      <c r="E211" s="158" t="s">
        <v>226</v>
      </c>
      <c r="F211" s="159" t="s">
        <v>227</v>
      </c>
      <c r="G211" s="160" t="s">
        <v>213</v>
      </c>
      <c r="H211" s="161">
        <v>15.992000000000001</v>
      </c>
      <c r="I211" s="162"/>
      <c r="J211" s="162"/>
      <c r="K211" s="161">
        <f>ROUND(P211*H211,3)</f>
        <v>0</v>
      </c>
      <c r="L211" s="159" t="s">
        <v>141</v>
      </c>
      <c r="M211" s="31"/>
      <c r="N211" s="163" t="s">
        <v>1</v>
      </c>
      <c r="O211" s="164" t="s">
        <v>41</v>
      </c>
      <c r="P211" s="165">
        <f>I211+J211</f>
        <v>0</v>
      </c>
      <c r="Q211" s="165">
        <f>ROUND(I211*H211,3)</f>
        <v>0</v>
      </c>
      <c r="R211" s="165">
        <f>ROUND(J211*H211,3)</f>
        <v>0</v>
      </c>
      <c r="S211" s="53"/>
      <c r="T211" s="166">
        <f>S211*H211</f>
        <v>0</v>
      </c>
      <c r="U211" s="166">
        <v>0</v>
      </c>
      <c r="V211" s="166">
        <f>U211*H211</f>
        <v>0</v>
      </c>
      <c r="W211" s="166">
        <v>0</v>
      </c>
      <c r="X211" s="167">
        <f>W211*H211</f>
        <v>0</v>
      </c>
      <c r="AR211" s="168" t="s">
        <v>142</v>
      </c>
      <c r="AT211" s="168" t="s">
        <v>137</v>
      </c>
      <c r="AU211" s="168" t="s">
        <v>143</v>
      </c>
      <c r="AY211" s="17" t="s">
        <v>135</v>
      </c>
      <c r="BE211" s="169">
        <f>IF(O211="základná",K211,0)</f>
        <v>0</v>
      </c>
      <c r="BF211" s="169">
        <f>IF(O211="znížená",K211,0)</f>
        <v>0</v>
      </c>
      <c r="BG211" s="169">
        <f>IF(O211="zákl. prenesená",K211,0)</f>
        <v>0</v>
      </c>
      <c r="BH211" s="169">
        <f>IF(O211="zníž. prenesená",K211,0)</f>
        <v>0</v>
      </c>
      <c r="BI211" s="169">
        <f>IF(O211="nulová",K211,0)</f>
        <v>0</v>
      </c>
      <c r="BJ211" s="17" t="s">
        <v>143</v>
      </c>
      <c r="BK211" s="170">
        <f>ROUND(P211*H211,3)</f>
        <v>0</v>
      </c>
      <c r="BL211" s="17" t="s">
        <v>142</v>
      </c>
      <c r="BM211" s="168" t="s">
        <v>228</v>
      </c>
    </row>
    <row r="212" spans="2:65" s="13" customFormat="1" ht="12">
      <c r="B212" s="179"/>
      <c r="D212" s="172" t="s">
        <v>145</v>
      </c>
      <c r="E212" s="180" t="s">
        <v>1</v>
      </c>
      <c r="F212" s="181" t="s">
        <v>229</v>
      </c>
      <c r="H212" s="182">
        <v>10.419</v>
      </c>
      <c r="I212" s="183"/>
      <c r="J212" s="183"/>
      <c r="M212" s="179"/>
      <c r="N212" s="184"/>
      <c r="O212" s="185"/>
      <c r="P212" s="185"/>
      <c r="Q212" s="185"/>
      <c r="R212" s="185"/>
      <c r="S212" s="185"/>
      <c r="T212" s="185"/>
      <c r="U212" s="185"/>
      <c r="V212" s="185"/>
      <c r="W212" s="185"/>
      <c r="X212" s="186"/>
      <c r="AT212" s="180" t="s">
        <v>145</v>
      </c>
      <c r="AU212" s="180" t="s">
        <v>143</v>
      </c>
      <c r="AV212" s="13" t="s">
        <v>143</v>
      </c>
      <c r="AW212" s="13" t="s">
        <v>4</v>
      </c>
      <c r="AX212" s="13" t="s">
        <v>77</v>
      </c>
      <c r="AY212" s="180" t="s">
        <v>135</v>
      </c>
    </row>
    <row r="213" spans="2:65" s="13" customFormat="1" ht="12">
      <c r="B213" s="179"/>
      <c r="D213" s="172" t="s">
        <v>145</v>
      </c>
      <c r="E213" s="180" t="s">
        <v>1</v>
      </c>
      <c r="F213" s="181" t="s">
        <v>230</v>
      </c>
      <c r="H213" s="182">
        <v>5.5730000000000004</v>
      </c>
      <c r="I213" s="183"/>
      <c r="J213" s="183"/>
      <c r="M213" s="179"/>
      <c r="N213" s="184"/>
      <c r="O213" s="185"/>
      <c r="P213" s="185"/>
      <c r="Q213" s="185"/>
      <c r="R213" s="185"/>
      <c r="S213" s="185"/>
      <c r="T213" s="185"/>
      <c r="U213" s="185"/>
      <c r="V213" s="185"/>
      <c r="W213" s="185"/>
      <c r="X213" s="186"/>
      <c r="AT213" s="180" t="s">
        <v>145</v>
      </c>
      <c r="AU213" s="180" t="s">
        <v>143</v>
      </c>
      <c r="AV213" s="13" t="s">
        <v>143</v>
      </c>
      <c r="AW213" s="13" t="s">
        <v>4</v>
      </c>
      <c r="AX213" s="13" t="s">
        <v>77</v>
      </c>
      <c r="AY213" s="180" t="s">
        <v>135</v>
      </c>
    </row>
    <row r="214" spans="2:65" s="15" customFormat="1" ht="12">
      <c r="B214" s="195"/>
      <c r="D214" s="172" t="s">
        <v>145</v>
      </c>
      <c r="E214" s="196" t="s">
        <v>1</v>
      </c>
      <c r="F214" s="197" t="s">
        <v>155</v>
      </c>
      <c r="H214" s="198">
        <v>15.992000000000001</v>
      </c>
      <c r="I214" s="199"/>
      <c r="J214" s="199"/>
      <c r="M214" s="195"/>
      <c r="N214" s="200"/>
      <c r="O214" s="201"/>
      <c r="P214" s="201"/>
      <c r="Q214" s="201"/>
      <c r="R214" s="201"/>
      <c r="S214" s="201"/>
      <c r="T214" s="201"/>
      <c r="U214" s="201"/>
      <c r="V214" s="201"/>
      <c r="W214" s="201"/>
      <c r="X214" s="202"/>
      <c r="AT214" s="196" t="s">
        <v>145</v>
      </c>
      <c r="AU214" s="196" t="s">
        <v>143</v>
      </c>
      <c r="AV214" s="15" t="s">
        <v>142</v>
      </c>
      <c r="AW214" s="15" t="s">
        <v>4</v>
      </c>
      <c r="AX214" s="15" t="s">
        <v>85</v>
      </c>
      <c r="AY214" s="196" t="s">
        <v>135</v>
      </c>
    </row>
    <row r="215" spans="2:65" s="11" customFormat="1" ht="23" customHeight="1">
      <c r="B215" s="142"/>
      <c r="D215" s="143" t="s">
        <v>76</v>
      </c>
      <c r="E215" s="154" t="s">
        <v>143</v>
      </c>
      <c r="F215" s="154" t="s">
        <v>231</v>
      </c>
      <c r="I215" s="145"/>
      <c r="J215" s="145"/>
      <c r="K215" s="155">
        <f>BK215</f>
        <v>0</v>
      </c>
      <c r="M215" s="142"/>
      <c r="N215" s="147"/>
      <c r="O215" s="148"/>
      <c r="P215" s="148"/>
      <c r="Q215" s="149">
        <f>SUM(Q216:Q237)</f>
        <v>0</v>
      </c>
      <c r="R215" s="149">
        <f>SUM(R216:R237)</f>
        <v>0</v>
      </c>
      <c r="S215" s="148"/>
      <c r="T215" s="150">
        <f>SUM(T216:T237)</f>
        <v>0</v>
      </c>
      <c r="U215" s="148"/>
      <c r="V215" s="150">
        <f>SUM(V216:V237)</f>
        <v>23.777031339999997</v>
      </c>
      <c r="W215" s="148"/>
      <c r="X215" s="151">
        <f>SUM(X216:X237)</f>
        <v>0</v>
      </c>
      <c r="AR215" s="143" t="s">
        <v>85</v>
      </c>
      <c r="AT215" s="152" t="s">
        <v>76</v>
      </c>
      <c r="AU215" s="152" t="s">
        <v>85</v>
      </c>
      <c r="AY215" s="143" t="s">
        <v>135</v>
      </c>
      <c r="BK215" s="153">
        <f>SUM(BK216:BK237)</f>
        <v>0</v>
      </c>
    </row>
    <row r="216" spans="2:65" s="1" customFormat="1" ht="24" customHeight="1">
      <c r="B216" s="156"/>
      <c r="C216" s="157" t="s">
        <v>232</v>
      </c>
      <c r="D216" s="157" t="s">
        <v>137</v>
      </c>
      <c r="E216" s="158" t="s">
        <v>233</v>
      </c>
      <c r="F216" s="159" t="s">
        <v>234</v>
      </c>
      <c r="G216" s="160" t="s">
        <v>140</v>
      </c>
      <c r="H216" s="161">
        <v>10.743</v>
      </c>
      <c r="I216" s="162"/>
      <c r="J216" s="162"/>
      <c r="K216" s="161">
        <f>ROUND(P216*H216,3)</f>
        <v>0</v>
      </c>
      <c r="L216" s="159" t="s">
        <v>172</v>
      </c>
      <c r="M216" s="31"/>
      <c r="N216" s="163" t="s">
        <v>1</v>
      </c>
      <c r="O216" s="164" t="s">
        <v>41</v>
      </c>
      <c r="P216" s="165">
        <f>I216+J216</f>
        <v>0</v>
      </c>
      <c r="Q216" s="165">
        <f>ROUND(I216*H216,3)</f>
        <v>0</v>
      </c>
      <c r="R216" s="165">
        <f>ROUND(J216*H216,3)</f>
        <v>0</v>
      </c>
      <c r="S216" s="53"/>
      <c r="T216" s="166">
        <f>S216*H216</f>
        <v>0</v>
      </c>
      <c r="U216" s="166">
        <v>2.2121499999999998</v>
      </c>
      <c r="V216" s="166">
        <f>U216*H216</f>
        <v>23.765127449999998</v>
      </c>
      <c r="W216" s="166">
        <v>0</v>
      </c>
      <c r="X216" s="167">
        <f>W216*H216</f>
        <v>0</v>
      </c>
      <c r="AR216" s="168" t="s">
        <v>142</v>
      </c>
      <c r="AT216" s="168" t="s">
        <v>137</v>
      </c>
      <c r="AU216" s="168" t="s">
        <v>143</v>
      </c>
      <c r="AY216" s="17" t="s">
        <v>135</v>
      </c>
      <c r="BE216" s="169">
        <f>IF(O216="základná",K216,0)</f>
        <v>0</v>
      </c>
      <c r="BF216" s="169">
        <f>IF(O216="znížená",K216,0)</f>
        <v>0</v>
      </c>
      <c r="BG216" s="169">
        <f>IF(O216="zákl. prenesená",K216,0)</f>
        <v>0</v>
      </c>
      <c r="BH216" s="169">
        <f>IF(O216="zníž. prenesená",K216,0)</f>
        <v>0</v>
      </c>
      <c r="BI216" s="169">
        <f>IF(O216="nulová",K216,0)</f>
        <v>0</v>
      </c>
      <c r="BJ216" s="17" t="s">
        <v>143</v>
      </c>
      <c r="BK216" s="170">
        <f>ROUND(P216*H216,3)</f>
        <v>0</v>
      </c>
      <c r="BL216" s="17" t="s">
        <v>142</v>
      </c>
      <c r="BM216" s="168" t="s">
        <v>235</v>
      </c>
    </row>
    <row r="217" spans="2:65" s="12" customFormat="1" ht="12">
      <c r="B217" s="171"/>
      <c r="D217" s="172" t="s">
        <v>145</v>
      </c>
      <c r="E217" s="173" t="s">
        <v>1</v>
      </c>
      <c r="F217" s="174" t="s">
        <v>236</v>
      </c>
      <c r="H217" s="173" t="s">
        <v>1</v>
      </c>
      <c r="I217" s="175"/>
      <c r="J217" s="175"/>
      <c r="M217" s="171"/>
      <c r="N217" s="176"/>
      <c r="O217" s="177"/>
      <c r="P217" s="177"/>
      <c r="Q217" s="177"/>
      <c r="R217" s="177"/>
      <c r="S217" s="177"/>
      <c r="T217" s="177"/>
      <c r="U217" s="177"/>
      <c r="V217" s="177"/>
      <c r="W217" s="177"/>
      <c r="X217" s="178"/>
      <c r="AT217" s="173" t="s">
        <v>145</v>
      </c>
      <c r="AU217" s="173" t="s">
        <v>143</v>
      </c>
      <c r="AV217" s="12" t="s">
        <v>85</v>
      </c>
      <c r="AW217" s="12" t="s">
        <v>4</v>
      </c>
      <c r="AX217" s="12" t="s">
        <v>77</v>
      </c>
      <c r="AY217" s="173" t="s">
        <v>135</v>
      </c>
    </row>
    <row r="218" spans="2:65" s="13" customFormat="1" ht="12">
      <c r="B218" s="179"/>
      <c r="D218" s="172" t="s">
        <v>145</v>
      </c>
      <c r="E218" s="180" t="s">
        <v>1</v>
      </c>
      <c r="F218" s="181" t="s">
        <v>237</v>
      </c>
      <c r="H218" s="182">
        <v>7.7759999999999998</v>
      </c>
      <c r="I218" s="183"/>
      <c r="J218" s="183"/>
      <c r="M218" s="179"/>
      <c r="N218" s="184"/>
      <c r="O218" s="185"/>
      <c r="P218" s="185"/>
      <c r="Q218" s="185"/>
      <c r="R218" s="185"/>
      <c r="S218" s="185"/>
      <c r="T218" s="185"/>
      <c r="U218" s="185"/>
      <c r="V218" s="185"/>
      <c r="W218" s="185"/>
      <c r="X218" s="186"/>
      <c r="AT218" s="180" t="s">
        <v>145</v>
      </c>
      <c r="AU218" s="180" t="s">
        <v>143</v>
      </c>
      <c r="AV218" s="13" t="s">
        <v>143</v>
      </c>
      <c r="AW218" s="13" t="s">
        <v>4</v>
      </c>
      <c r="AX218" s="13" t="s">
        <v>77</v>
      </c>
      <c r="AY218" s="180" t="s">
        <v>135</v>
      </c>
    </row>
    <row r="219" spans="2:65" s="13" customFormat="1" ht="12">
      <c r="B219" s="179"/>
      <c r="D219" s="172" t="s">
        <v>145</v>
      </c>
      <c r="E219" s="180" t="s">
        <v>1</v>
      </c>
      <c r="F219" s="181" t="s">
        <v>238</v>
      </c>
      <c r="H219" s="182">
        <v>8.0350000000000001</v>
      </c>
      <c r="I219" s="183"/>
      <c r="J219" s="183"/>
      <c r="M219" s="179"/>
      <c r="N219" s="184"/>
      <c r="O219" s="185"/>
      <c r="P219" s="185"/>
      <c r="Q219" s="185"/>
      <c r="R219" s="185"/>
      <c r="S219" s="185"/>
      <c r="T219" s="185"/>
      <c r="U219" s="185"/>
      <c r="V219" s="185"/>
      <c r="W219" s="185"/>
      <c r="X219" s="186"/>
      <c r="AT219" s="180" t="s">
        <v>145</v>
      </c>
      <c r="AU219" s="180" t="s">
        <v>143</v>
      </c>
      <c r="AV219" s="13" t="s">
        <v>143</v>
      </c>
      <c r="AW219" s="13" t="s">
        <v>4</v>
      </c>
      <c r="AX219" s="13" t="s">
        <v>77</v>
      </c>
      <c r="AY219" s="180" t="s">
        <v>135</v>
      </c>
    </row>
    <row r="220" spans="2:65" s="14" customFormat="1" ht="12">
      <c r="B220" s="187"/>
      <c r="D220" s="172" t="s">
        <v>145</v>
      </c>
      <c r="E220" s="188" t="s">
        <v>1</v>
      </c>
      <c r="F220" s="189" t="s">
        <v>150</v>
      </c>
      <c r="H220" s="190">
        <v>15.811</v>
      </c>
      <c r="I220" s="191"/>
      <c r="J220" s="191"/>
      <c r="M220" s="187"/>
      <c r="N220" s="192"/>
      <c r="O220" s="193"/>
      <c r="P220" s="193"/>
      <c r="Q220" s="193"/>
      <c r="R220" s="193"/>
      <c r="S220" s="193"/>
      <c r="T220" s="193"/>
      <c r="U220" s="193"/>
      <c r="V220" s="193"/>
      <c r="W220" s="193"/>
      <c r="X220" s="194"/>
      <c r="AT220" s="188" t="s">
        <v>145</v>
      </c>
      <c r="AU220" s="188" t="s">
        <v>143</v>
      </c>
      <c r="AV220" s="14" t="s">
        <v>151</v>
      </c>
      <c r="AW220" s="14" t="s">
        <v>4</v>
      </c>
      <c r="AX220" s="14" t="s">
        <v>77</v>
      </c>
      <c r="AY220" s="188" t="s">
        <v>135</v>
      </c>
    </row>
    <row r="221" spans="2:65" s="12" customFormat="1" ht="12">
      <c r="B221" s="171"/>
      <c r="D221" s="172" t="s">
        <v>145</v>
      </c>
      <c r="E221" s="173" t="s">
        <v>1</v>
      </c>
      <c r="F221" s="174" t="s">
        <v>152</v>
      </c>
      <c r="H221" s="173" t="s">
        <v>1</v>
      </c>
      <c r="I221" s="175"/>
      <c r="J221" s="175"/>
      <c r="M221" s="171"/>
      <c r="N221" s="176"/>
      <c r="O221" s="177"/>
      <c r="P221" s="177"/>
      <c r="Q221" s="177"/>
      <c r="R221" s="177"/>
      <c r="S221" s="177"/>
      <c r="T221" s="177"/>
      <c r="U221" s="177"/>
      <c r="V221" s="177"/>
      <c r="W221" s="177"/>
      <c r="X221" s="178"/>
      <c r="AT221" s="173" t="s">
        <v>145</v>
      </c>
      <c r="AU221" s="173" t="s">
        <v>143</v>
      </c>
      <c r="AV221" s="12" t="s">
        <v>85</v>
      </c>
      <c r="AW221" s="12" t="s">
        <v>4</v>
      </c>
      <c r="AX221" s="12" t="s">
        <v>77</v>
      </c>
      <c r="AY221" s="173" t="s">
        <v>135</v>
      </c>
    </row>
    <row r="222" spans="2:65" s="13" customFormat="1" ht="12">
      <c r="B222" s="179"/>
      <c r="D222" s="172" t="s">
        <v>145</v>
      </c>
      <c r="E222" s="180" t="s">
        <v>1</v>
      </c>
      <c r="F222" s="181" t="s">
        <v>239</v>
      </c>
      <c r="H222" s="182">
        <v>-1.575</v>
      </c>
      <c r="I222" s="183"/>
      <c r="J222" s="183"/>
      <c r="M222" s="179"/>
      <c r="N222" s="184"/>
      <c r="O222" s="185"/>
      <c r="P222" s="185"/>
      <c r="Q222" s="185"/>
      <c r="R222" s="185"/>
      <c r="S222" s="185"/>
      <c r="T222" s="185"/>
      <c r="U222" s="185"/>
      <c r="V222" s="185"/>
      <c r="W222" s="185"/>
      <c r="X222" s="186"/>
      <c r="AT222" s="180" t="s">
        <v>145</v>
      </c>
      <c r="AU222" s="180" t="s">
        <v>143</v>
      </c>
      <c r="AV222" s="13" t="s">
        <v>143</v>
      </c>
      <c r="AW222" s="13" t="s">
        <v>4</v>
      </c>
      <c r="AX222" s="13" t="s">
        <v>77</v>
      </c>
      <c r="AY222" s="180" t="s">
        <v>135</v>
      </c>
    </row>
    <row r="223" spans="2:65" s="13" customFormat="1" ht="12">
      <c r="B223" s="179"/>
      <c r="D223" s="172" t="s">
        <v>145</v>
      </c>
      <c r="E223" s="180" t="s">
        <v>1</v>
      </c>
      <c r="F223" s="181" t="s">
        <v>240</v>
      </c>
      <c r="H223" s="182">
        <v>-0.63700000000000001</v>
      </c>
      <c r="I223" s="183"/>
      <c r="J223" s="183"/>
      <c r="M223" s="179"/>
      <c r="N223" s="184"/>
      <c r="O223" s="185"/>
      <c r="P223" s="185"/>
      <c r="Q223" s="185"/>
      <c r="R223" s="185"/>
      <c r="S223" s="185"/>
      <c r="T223" s="185"/>
      <c r="U223" s="185"/>
      <c r="V223" s="185"/>
      <c r="W223" s="185"/>
      <c r="X223" s="186"/>
      <c r="AT223" s="180" t="s">
        <v>145</v>
      </c>
      <c r="AU223" s="180" t="s">
        <v>143</v>
      </c>
      <c r="AV223" s="13" t="s">
        <v>143</v>
      </c>
      <c r="AW223" s="13" t="s">
        <v>4</v>
      </c>
      <c r="AX223" s="13" t="s">
        <v>77</v>
      </c>
      <c r="AY223" s="180" t="s">
        <v>135</v>
      </c>
    </row>
    <row r="224" spans="2:65" s="13" customFormat="1" ht="12">
      <c r="B224" s="179"/>
      <c r="D224" s="172" t="s">
        <v>145</v>
      </c>
      <c r="E224" s="180" t="s">
        <v>1</v>
      </c>
      <c r="F224" s="181" t="s">
        <v>241</v>
      </c>
      <c r="H224" s="182">
        <v>-2.8559999999999999</v>
      </c>
      <c r="I224" s="183"/>
      <c r="J224" s="183"/>
      <c r="M224" s="179"/>
      <c r="N224" s="184"/>
      <c r="O224" s="185"/>
      <c r="P224" s="185"/>
      <c r="Q224" s="185"/>
      <c r="R224" s="185"/>
      <c r="S224" s="185"/>
      <c r="T224" s="185"/>
      <c r="U224" s="185"/>
      <c r="V224" s="185"/>
      <c r="W224" s="185"/>
      <c r="X224" s="186"/>
      <c r="AT224" s="180" t="s">
        <v>145</v>
      </c>
      <c r="AU224" s="180" t="s">
        <v>143</v>
      </c>
      <c r="AV224" s="13" t="s">
        <v>143</v>
      </c>
      <c r="AW224" s="13" t="s">
        <v>4</v>
      </c>
      <c r="AX224" s="13" t="s">
        <v>77</v>
      </c>
      <c r="AY224" s="180" t="s">
        <v>135</v>
      </c>
    </row>
    <row r="225" spans="2:65" s="14" customFormat="1" ht="12">
      <c r="B225" s="187"/>
      <c r="D225" s="172" t="s">
        <v>145</v>
      </c>
      <c r="E225" s="188" t="s">
        <v>1</v>
      </c>
      <c r="F225" s="189" t="s">
        <v>150</v>
      </c>
      <c r="H225" s="190">
        <v>-5.0679999999999996</v>
      </c>
      <c r="I225" s="191"/>
      <c r="J225" s="191"/>
      <c r="M225" s="187"/>
      <c r="N225" s="192"/>
      <c r="O225" s="193"/>
      <c r="P225" s="193"/>
      <c r="Q225" s="193"/>
      <c r="R225" s="193"/>
      <c r="S225" s="193"/>
      <c r="T225" s="193"/>
      <c r="U225" s="193"/>
      <c r="V225" s="193"/>
      <c r="W225" s="193"/>
      <c r="X225" s="194"/>
      <c r="AT225" s="188" t="s">
        <v>145</v>
      </c>
      <c r="AU225" s="188" t="s">
        <v>143</v>
      </c>
      <c r="AV225" s="14" t="s">
        <v>151</v>
      </c>
      <c r="AW225" s="14" t="s">
        <v>4</v>
      </c>
      <c r="AX225" s="14" t="s">
        <v>77</v>
      </c>
      <c r="AY225" s="188" t="s">
        <v>135</v>
      </c>
    </row>
    <row r="226" spans="2:65" s="15" customFormat="1" ht="12">
      <c r="B226" s="195"/>
      <c r="D226" s="172" t="s">
        <v>145</v>
      </c>
      <c r="E226" s="196" t="s">
        <v>1</v>
      </c>
      <c r="F226" s="197" t="s">
        <v>155</v>
      </c>
      <c r="H226" s="198">
        <v>10.743</v>
      </c>
      <c r="I226" s="199"/>
      <c r="J226" s="199"/>
      <c r="M226" s="195"/>
      <c r="N226" s="200"/>
      <c r="O226" s="201"/>
      <c r="P226" s="201"/>
      <c r="Q226" s="201"/>
      <c r="R226" s="201"/>
      <c r="S226" s="201"/>
      <c r="T226" s="201"/>
      <c r="U226" s="201"/>
      <c r="V226" s="201"/>
      <c r="W226" s="201"/>
      <c r="X226" s="202"/>
      <c r="AT226" s="196" t="s">
        <v>145</v>
      </c>
      <c r="AU226" s="196" t="s">
        <v>143</v>
      </c>
      <c r="AV226" s="15" t="s">
        <v>142</v>
      </c>
      <c r="AW226" s="15" t="s">
        <v>4</v>
      </c>
      <c r="AX226" s="15" t="s">
        <v>85</v>
      </c>
      <c r="AY226" s="196" t="s">
        <v>135</v>
      </c>
    </row>
    <row r="227" spans="2:65" s="1" customFormat="1" ht="16.5" customHeight="1">
      <c r="B227" s="156"/>
      <c r="C227" s="157" t="s">
        <v>242</v>
      </c>
      <c r="D227" s="157" t="s">
        <v>137</v>
      </c>
      <c r="E227" s="158" t="s">
        <v>243</v>
      </c>
      <c r="F227" s="159" t="s">
        <v>244</v>
      </c>
      <c r="G227" s="160" t="s">
        <v>245</v>
      </c>
      <c r="H227" s="161">
        <v>17.766999999999999</v>
      </c>
      <c r="I227" s="162"/>
      <c r="J227" s="162"/>
      <c r="K227" s="161">
        <f>ROUND(P227*H227,3)</f>
        <v>0</v>
      </c>
      <c r="L227" s="159" t="s">
        <v>141</v>
      </c>
      <c r="M227" s="31"/>
      <c r="N227" s="163" t="s">
        <v>1</v>
      </c>
      <c r="O227" s="164" t="s">
        <v>41</v>
      </c>
      <c r="P227" s="165">
        <f>I227+J227</f>
        <v>0</v>
      </c>
      <c r="Q227" s="165">
        <f>ROUND(I227*H227,3)</f>
        <v>0</v>
      </c>
      <c r="R227" s="165">
        <f>ROUND(J227*H227,3)</f>
        <v>0</v>
      </c>
      <c r="S227" s="53"/>
      <c r="T227" s="166">
        <f>S227*H227</f>
        <v>0</v>
      </c>
      <c r="U227" s="166">
        <v>6.7000000000000002E-4</v>
      </c>
      <c r="V227" s="166">
        <f>U227*H227</f>
        <v>1.190389E-2</v>
      </c>
      <c r="W227" s="166">
        <v>0</v>
      </c>
      <c r="X227" s="167">
        <f>W227*H227</f>
        <v>0</v>
      </c>
      <c r="AR227" s="168" t="s">
        <v>142</v>
      </c>
      <c r="AT227" s="168" t="s">
        <v>137</v>
      </c>
      <c r="AU227" s="168" t="s">
        <v>143</v>
      </c>
      <c r="AY227" s="17" t="s">
        <v>135</v>
      </c>
      <c r="BE227" s="169">
        <f>IF(O227="základná",K227,0)</f>
        <v>0</v>
      </c>
      <c r="BF227" s="169">
        <f>IF(O227="znížená",K227,0)</f>
        <v>0</v>
      </c>
      <c r="BG227" s="169">
        <f>IF(O227="zákl. prenesená",K227,0)</f>
        <v>0</v>
      </c>
      <c r="BH227" s="169">
        <f>IF(O227="zníž. prenesená",K227,0)</f>
        <v>0</v>
      </c>
      <c r="BI227" s="169">
        <f>IF(O227="nulová",K227,0)</f>
        <v>0</v>
      </c>
      <c r="BJ227" s="17" t="s">
        <v>143</v>
      </c>
      <c r="BK227" s="170">
        <f>ROUND(P227*H227,3)</f>
        <v>0</v>
      </c>
      <c r="BL227" s="17" t="s">
        <v>142</v>
      </c>
      <c r="BM227" s="168" t="s">
        <v>246</v>
      </c>
    </row>
    <row r="228" spans="2:65" s="13" customFormat="1" ht="12">
      <c r="B228" s="179"/>
      <c r="D228" s="172" t="s">
        <v>145</v>
      </c>
      <c r="E228" s="180" t="s">
        <v>1</v>
      </c>
      <c r="F228" s="181" t="s">
        <v>247</v>
      </c>
      <c r="H228" s="182">
        <v>25.92</v>
      </c>
      <c r="I228" s="183"/>
      <c r="J228" s="183"/>
      <c r="M228" s="179"/>
      <c r="N228" s="184"/>
      <c r="O228" s="185"/>
      <c r="P228" s="185"/>
      <c r="Q228" s="185"/>
      <c r="R228" s="185"/>
      <c r="S228" s="185"/>
      <c r="T228" s="185"/>
      <c r="U228" s="185"/>
      <c r="V228" s="185"/>
      <c r="W228" s="185"/>
      <c r="X228" s="186"/>
      <c r="AT228" s="180" t="s">
        <v>145</v>
      </c>
      <c r="AU228" s="180" t="s">
        <v>143</v>
      </c>
      <c r="AV228" s="13" t="s">
        <v>143</v>
      </c>
      <c r="AW228" s="13" t="s">
        <v>4</v>
      </c>
      <c r="AX228" s="13" t="s">
        <v>77</v>
      </c>
      <c r="AY228" s="180" t="s">
        <v>135</v>
      </c>
    </row>
    <row r="229" spans="2:65" s="13" customFormat="1" ht="12">
      <c r="B229" s="179"/>
      <c r="D229" s="172" t="s">
        <v>145</v>
      </c>
      <c r="E229" s="180" t="s">
        <v>1</v>
      </c>
      <c r="F229" s="181" t="s">
        <v>248</v>
      </c>
      <c r="H229" s="182">
        <v>19.872</v>
      </c>
      <c r="I229" s="183"/>
      <c r="J229" s="183"/>
      <c r="M229" s="179"/>
      <c r="N229" s="184"/>
      <c r="O229" s="185"/>
      <c r="P229" s="185"/>
      <c r="Q229" s="185"/>
      <c r="R229" s="185"/>
      <c r="S229" s="185"/>
      <c r="T229" s="185"/>
      <c r="U229" s="185"/>
      <c r="V229" s="185"/>
      <c r="W229" s="185"/>
      <c r="X229" s="186"/>
      <c r="AT229" s="180" t="s">
        <v>145</v>
      </c>
      <c r="AU229" s="180" t="s">
        <v>143</v>
      </c>
      <c r="AV229" s="13" t="s">
        <v>143</v>
      </c>
      <c r="AW229" s="13" t="s">
        <v>4</v>
      </c>
      <c r="AX229" s="13" t="s">
        <v>77</v>
      </c>
      <c r="AY229" s="180" t="s">
        <v>135</v>
      </c>
    </row>
    <row r="230" spans="2:65" s="14" customFormat="1" ht="12">
      <c r="B230" s="187"/>
      <c r="D230" s="172" t="s">
        <v>145</v>
      </c>
      <c r="E230" s="188" t="s">
        <v>1</v>
      </c>
      <c r="F230" s="189" t="s">
        <v>150</v>
      </c>
      <c r="H230" s="190">
        <v>45.792000000000002</v>
      </c>
      <c r="I230" s="191"/>
      <c r="J230" s="191"/>
      <c r="M230" s="187"/>
      <c r="N230" s="192"/>
      <c r="O230" s="193"/>
      <c r="P230" s="193"/>
      <c r="Q230" s="193"/>
      <c r="R230" s="193"/>
      <c r="S230" s="193"/>
      <c r="T230" s="193"/>
      <c r="U230" s="193"/>
      <c r="V230" s="193"/>
      <c r="W230" s="193"/>
      <c r="X230" s="194"/>
      <c r="AT230" s="188" t="s">
        <v>145</v>
      </c>
      <c r="AU230" s="188" t="s">
        <v>143</v>
      </c>
      <c r="AV230" s="14" t="s">
        <v>151</v>
      </c>
      <c r="AW230" s="14" t="s">
        <v>4</v>
      </c>
      <c r="AX230" s="14" t="s">
        <v>77</v>
      </c>
      <c r="AY230" s="188" t="s">
        <v>135</v>
      </c>
    </row>
    <row r="231" spans="2:65" s="12" customFormat="1" ht="12">
      <c r="B231" s="171"/>
      <c r="D231" s="172" t="s">
        <v>145</v>
      </c>
      <c r="E231" s="173" t="s">
        <v>1</v>
      </c>
      <c r="F231" s="174" t="s">
        <v>152</v>
      </c>
      <c r="H231" s="173" t="s">
        <v>1</v>
      </c>
      <c r="I231" s="175"/>
      <c r="J231" s="175"/>
      <c r="M231" s="171"/>
      <c r="N231" s="176"/>
      <c r="O231" s="177"/>
      <c r="P231" s="177"/>
      <c r="Q231" s="177"/>
      <c r="R231" s="177"/>
      <c r="S231" s="177"/>
      <c r="T231" s="177"/>
      <c r="U231" s="177"/>
      <c r="V231" s="177"/>
      <c r="W231" s="177"/>
      <c r="X231" s="178"/>
      <c r="AT231" s="173" t="s">
        <v>145</v>
      </c>
      <c r="AU231" s="173" t="s">
        <v>143</v>
      </c>
      <c r="AV231" s="12" t="s">
        <v>85</v>
      </c>
      <c r="AW231" s="12" t="s">
        <v>4</v>
      </c>
      <c r="AX231" s="12" t="s">
        <v>77</v>
      </c>
      <c r="AY231" s="173" t="s">
        <v>135</v>
      </c>
    </row>
    <row r="232" spans="2:65" s="13" customFormat="1" ht="12">
      <c r="B232" s="179"/>
      <c r="D232" s="172" t="s">
        <v>145</v>
      </c>
      <c r="E232" s="180" t="s">
        <v>1</v>
      </c>
      <c r="F232" s="181" t="s">
        <v>249</v>
      </c>
      <c r="H232" s="182">
        <v>-6.51</v>
      </c>
      <c r="I232" s="183"/>
      <c r="J232" s="183"/>
      <c r="M232" s="179"/>
      <c r="N232" s="184"/>
      <c r="O232" s="185"/>
      <c r="P232" s="185"/>
      <c r="Q232" s="185"/>
      <c r="R232" s="185"/>
      <c r="S232" s="185"/>
      <c r="T232" s="185"/>
      <c r="U232" s="185"/>
      <c r="V232" s="185"/>
      <c r="W232" s="185"/>
      <c r="X232" s="186"/>
      <c r="AT232" s="180" t="s">
        <v>145</v>
      </c>
      <c r="AU232" s="180" t="s">
        <v>143</v>
      </c>
      <c r="AV232" s="13" t="s">
        <v>143</v>
      </c>
      <c r="AW232" s="13" t="s">
        <v>4</v>
      </c>
      <c r="AX232" s="13" t="s">
        <v>77</v>
      </c>
      <c r="AY232" s="180" t="s">
        <v>135</v>
      </c>
    </row>
    <row r="233" spans="2:65" s="13" customFormat="1" ht="12">
      <c r="B233" s="179"/>
      <c r="D233" s="172" t="s">
        <v>145</v>
      </c>
      <c r="E233" s="180" t="s">
        <v>1</v>
      </c>
      <c r="F233" s="181" t="s">
        <v>250</v>
      </c>
      <c r="H233" s="182">
        <v>-11.015000000000001</v>
      </c>
      <c r="I233" s="183"/>
      <c r="J233" s="183"/>
      <c r="M233" s="179"/>
      <c r="N233" s="184"/>
      <c r="O233" s="185"/>
      <c r="P233" s="185"/>
      <c r="Q233" s="185"/>
      <c r="R233" s="185"/>
      <c r="S233" s="185"/>
      <c r="T233" s="185"/>
      <c r="U233" s="185"/>
      <c r="V233" s="185"/>
      <c r="W233" s="185"/>
      <c r="X233" s="186"/>
      <c r="AT233" s="180" t="s">
        <v>145</v>
      </c>
      <c r="AU233" s="180" t="s">
        <v>143</v>
      </c>
      <c r="AV233" s="13" t="s">
        <v>143</v>
      </c>
      <c r="AW233" s="13" t="s">
        <v>4</v>
      </c>
      <c r="AX233" s="13" t="s">
        <v>77</v>
      </c>
      <c r="AY233" s="180" t="s">
        <v>135</v>
      </c>
    </row>
    <row r="234" spans="2:65" s="13" customFormat="1" ht="12">
      <c r="B234" s="179"/>
      <c r="D234" s="172" t="s">
        <v>145</v>
      </c>
      <c r="E234" s="180" t="s">
        <v>1</v>
      </c>
      <c r="F234" s="181" t="s">
        <v>251</v>
      </c>
      <c r="H234" s="182">
        <v>-10.5</v>
      </c>
      <c r="I234" s="183"/>
      <c r="J234" s="183"/>
      <c r="M234" s="179"/>
      <c r="N234" s="184"/>
      <c r="O234" s="185"/>
      <c r="P234" s="185"/>
      <c r="Q234" s="185"/>
      <c r="R234" s="185"/>
      <c r="S234" s="185"/>
      <c r="T234" s="185"/>
      <c r="U234" s="185"/>
      <c r="V234" s="185"/>
      <c r="W234" s="185"/>
      <c r="X234" s="186"/>
      <c r="AT234" s="180" t="s">
        <v>145</v>
      </c>
      <c r="AU234" s="180" t="s">
        <v>143</v>
      </c>
      <c r="AV234" s="13" t="s">
        <v>143</v>
      </c>
      <c r="AW234" s="13" t="s">
        <v>4</v>
      </c>
      <c r="AX234" s="13" t="s">
        <v>77</v>
      </c>
      <c r="AY234" s="180" t="s">
        <v>135</v>
      </c>
    </row>
    <row r="235" spans="2:65" s="14" customFormat="1" ht="12">
      <c r="B235" s="187"/>
      <c r="D235" s="172" t="s">
        <v>145</v>
      </c>
      <c r="E235" s="188" t="s">
        <v>1</v>
      </c>
      <c r="F235" s="189" t="s">
        <v>150</v>
      </c>
      <c r="H235" s="190">
        <v>-28.024999999999999</v>
      </c>
      <c r="I235" s="191"/>
      <c r="J235" s="191"/>
      <c r="M235" s="187"/>
      <c r="N235" s="192"/>
      <c r="O235" s="193"/>
      <c r="P235" s="193"/>
      <c r="Q235" s="193"/>
      <c r="R235" s="193"/>
      <c r="S235" s="193"/>
      <c r="T235" s="193"/>
      <c r="U235" s="193"/>
      <c r="V235" s="193"/>
      <c r="W235" s="193"/>
      <c r="X235" s="194"/>
      <c r="AT235" s="188" t="s">
        <v>145</v>
      </c>
      <c r="AU235" s="188" t="s">
        <v>143</v>
      </c>
      <c r="AV235" s="14" t="s">
        <v>151</v>
      </c>
      <c r="AW235" s="14" t="s">
        <v>4</v>
      </c>
      <c r="AX235" s="14" t="s">
        <v>77</v>
      </c>
      <c r="AY235" s="188" t="s">
        <v>135</v>
      </c>
    </row>
    <row r="236" spans="2:65" s="15" customFormat="1" ht="12">
      <c r="B236" s="195"/>
      <c r="D236" s="172" t="s">
        <v>145</v>
      </c>
      <c r="E236" s="196" t="s">
        <v>1</v>
      </c>
      <c r="F236" s="197" t="s">
        <v>155</v>
      </c>
      <c r="H236" s="198">
        <v>17.766999999999999</v>
      </c>
      <c r="I236" s="199"/>
      <c r="J236" s="199"/>
      <c r="M236" s="195"/>
      <c r="N236" s="200"/>
      <c r="O236" s="201"/>
      <c r="P236" s="201"/>
      <c r="Q236" s="201"/>
      <c r="R236" s="201"/>
      <c r="S236" s="201"/>
      <c r="T236" s="201"/>
      <c r="U236" s="201"/>
      <c r="V236" s="201"/>
      <c r="W236" s="201"/>
      <c r="X236" s="202"/>
      <c r="AT236" s="196" t="s">
        <v>145</v>
      </c>
      <c r="AU236" s="196" t="s">
        <v>143</v>
      </c>
      <c r="AV236" s="15" t="s">
        <v>142</v>
      </c>
      <c r="AW236" s="15" t="s">
        <v>4</v>
      </c>
      <c r="AX236" s="15" t="s">
        <v>85</v>
      </c>
      <c r="AY236" s="196" t="s">
        <v>135</v>
      </c>
    </row>
    <row r="237" spans="2:65" s="1" customFormat="1" ht="24" customHeight="1">
      <c r="B237" s="156"/>
      <c r="C237" s="157" t="s">
        <v>252</v>
      </c>
      <c r="D237" s="157" t="s">
        <v>137</v>
      </c>
      <c r="E237" s="158" t="s">
        <v>253</v>
      </c>
      <c r="F237" s="159" t="s">
        <v>254</v>
      </c>
      <c r="G237" s="160" t="s">
        <v>245</v>
      </c>
      <c r="H237" s="161">
        <v>17.766999999999999</v>
      </c>
      <c r="I237" s="162"/>
      <c r="J237" s="162"/>
      <c r="K237" s="161">
        <f>ROUND(P237*H237,3)</f>
        <v>0</v>
      </c>
      <c r="L237" s="159" t="s">
        <v>141</v>
      </c>
      <c r="M237" s="31"/>
      <c r="N237" s="163" t="s">
        <v>1</v>
      </c>
      <c r="O237" s="164" t="s">
        <v>41</v>
      </c>
      <c r="P237" s="165">
        <f>I237+J237</f>
        <v>0</v>
      </c>
      <c r="Q237" s="165">
        <f>ROUND(I237*H237,3)</f>
        <v>0</v>
      </c>
      <c r="R237" s="165">
        <f>ROUND(J237*H237,3)</f>
        <v>0</v>
      </c>
      <c r="S237" s="53"/>
      <c r="T237" s="166">
        <f>S237*H237</f>
        <v>0</v>
      </c>
      <c r="U237" s="166">
        <v>0</v>
      </c>
      <c r="V237" s="166">
        <f>U237*H237</f>
        <v>0</v>
      </c>
      <c r="W237" s="166">
        <v>0</v>
      </c>
      <c r="X237" s="167">
        <f>W237*H237</f>
        <v>0</v>
      </c>
      <c r="AR237" s="168" t="s">
        <v>142</v>
      </c>
      <c r="AT237" s="168" t="s">
        <v>137</v>
      </c>
      <c r="AU237" s="168" t="s">
        <v>143</v>
      </c>
      <c r="AY237" s="17" t="s">
        <v>135</v>
      </c>
      <c r="BE237" s="169">
        <f>IF(O237="základná",K237,0)</f>
        <v>0</v>
      </c>
      <c r="BF237" s="169">
        <f>IF(O237="znížená",K237,0)</f>
        <v>0</v>
      </c>
      <c r="BG237" s="169">
        <f>IF(O237="zákl. prenesená",K237,0)</f>
        <v>0</v>
      </c>
      <c r="BH237" s="169">
        <f>IF(O237="zníž. prenesená",K237,0)</f>
        <v>0</v>
      </c>
      <c r="BI237" s="169">
        <f>IF(O237="nulová",K237,0)</f>
        <v>0</v>
      </c>
      <c r="BJ237" s="17" t="s">
        <v>143</v>
      </c>
      <c r="BK237" s="170">
        <f>ROUND(P237*H237,3)</f>
        <v>0</v>
      </c>
      <c r="BL237" s="17" t="s">
        <v>142</v>
      </c>
      <c r="BM237" s="168" t="s">
        <v>255</v>
      </c>
    </row>
    <row r="238" spans="2:65" s="11" customFormat="1" ht="23" customHeight="1">
      <c r="B238" s="142"/>
      <c r="D238" s="143" t="s">
        <v>76</v>
      </c>
      <c r="E238" s="154" t="s">
        <v>256</v>
      </c>
      <c r="F238" s="154" t="s">
        <v>257</v>
      </c>
      <c r="I238" s="145"/>
      <c r="J238" s="145"/>
      <c r="K238" s="155">
        <f>BK238</f>
        <v>0</v>
      </c>
      <c r="M238" s="142"/>
      <c r="N238" s="147"/>
      <c r="O238" s="148"/>
      <c r="P238" s="148"/>
      <c r="Q238" s="149">
        <f>Q239</f>
        <v>0</v>
      </c>
      <c r="R238" s="149">
        <f>R239</f>
        <v>0</v>
      </c>
      <c r="S238" s="148"/>
      <c r="T238" s="150">
        <f>T239</f>
        <v>0</v>
      </c>
      <c r="U238" s="148"/>
      <c r="V238" s="150">
        <f>V239</f>
        <v>0</v>
      </c>
      <c r="W238" s="148"/>
      <c r="X238" s="151">
        <f>X239</f>
        <v>0</v>
      </c>
      <c r="AR238" s="143" t="s">
        <v>85</v>
      </c>
      <c r="AT238" s="152" t="s">
        <v>76</v>
      </c>
      <c r="AU238" s="152" t="s">
        <v>85</v>
      </c>
      <c r="AY238" s="143" t="s">
        <v>135</v>
      </c>
      <c r="BK238" s="153">
        <f>BK239</f>
        <v>0</v>
      </c>
    </row>
    <row r="239" spans="2:65" s="1" customFormat="1" ht="24" customHeight="1">
      <c r="B239" s="156"/>
      <c r="C239" s="157" t="s">
        <v>258</v>
      </c>
      <c r="D239" s="157" t="s">
        <v>137</v>
      </c>
      <c r="E239" s="158" t="s">
        <v>259</v>
      </c>
      <c r="F239" s="159" t="s">
        <v>260</v>
      </c>
      <c r="G239" s="160" t="s">
        <v>213</v>
      </c>
      <c r="H239" s="161">
        <v>23.777000000000001</v>
      </c>
      <c r="I239" s="162"/>
      <c r="J239" s="162"/>
      <c r="K239" s="161">
        <f>ROUND(P239*H239,3)</f>
        <v>0</v>
      </c>
      <c r="L239" s="159" t="s">
        <v>172</v>
      </c>
      <c r="M239" s="31"/>
      <c r="N239" s="203" t="s">
        <v>1</v>
      </c>
      <c r="O239" s="204" t="s">
        <v>41</v>
      </c>
      <c r="P239" s="205">
        <f>I239+J239</f>
        <v>0</v>
      </c>
      <c r="Q239" s="205">
        <f>ROUND(I239*H239,3)</f>
        <v>0</v>
      </c>
      <c r="R239" s="205">
        <f>ROUND(J239*H239,3)</f>
        <v>0</v>
      </c>
      <c r="S239" s="206"/>
      <c r="T239" s="207">
        <f>S239*H239</f>
        <v>0</v>
      </c>
      <c r="U239" s="207">
        <v>0</v>
      </c>
      <c r="V239" s="207">
        <f>U239*H239</f>
        <v>0</v>
      </c>
      <c r="W239" s="207">
        <v>0</v>
      </c>
      <c r="X239" s="208">
        <f>W239*H239</f>
        <v>0</v>
      </c>
      <c r="AR239" s="168" t="s">
        <v>142</v>
      </c>
      <c r="AT239" s="168" t="s">
        <v>137</v>
      </c>
      <c r="AU239" s="168" t="s">
        <v>143</v>
      </c>
      <c r="AY239" s="17" t="s">
        <v>135</v>
      </c>
      <c r="BE239" s="169">
        <f>IF(O239="základná",K239,0)</f>
        <v>0</v>
      </c>
      <c r="BF239" s="169">
        <f>IF(O239="znížená",K239,0)</f>
        <v>0</v>
      </c>
      <c r="BG239" s="169">
        <f>IF(O239="zákl. prenesená",K239,0)</f>
        <v>0</v>
      </c>
      <c r="BH239" s="169">
        <f>IF(O239="zníž. prenesená",K239,0)</f>
        <v>0</v>
      </c>
      <c r="BI239" s="169">
        <f>IF(O239="nulová",K239,0)</f>
        <v>0</v>
      </c>
      <c r="BJ239" s="17" t="s">
        <v>143</v>
      </c>
      <c r="BK239" s="170">
        <f>ROUND(P239*H239,3)</f>
        <v>0</v>
      </c>
      <c r="BL239" s="17" t="s">
        <v>142</v>
      </c>
      <c r="BM239" s="168" t="s">
        <v>261</v>
      </c>
    </row>
    <row r="240" spans="2:65" s="1" customFormat="1" ht="7" customHeight="1">
      <c r="B240" s="43"/>
      <c r="C240" s="44"/>
      <c r="D240" s="44"/>
      <c r="E240" s="44"/>
      <c r="F240" s="44"/>
      <c r="G240" s="44"/>
      <c r="H240" s="44"/>
      <c r="I240" s="113"/>
      <c r="J240" s="113"/>
      <c r="K240" s="44"/>
      <c r="L240" s="44"/>
      <c r="M240" s="31"/>
    </row>
  </sheetData>
  <autoFilter ref="C119:L239" xr:uid="{00000000-0009-0000-0000-000001000000}"/>
  <mergeCells count="9">
    <mergeCell ref="E87:H87"/>
    <mergeCell ref="E110:H110"/>
    <mergeCell ref="E112:H112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6"/>
  <sheetViews>
    <sheetView showGridLines="0" topLeftCell="A112" workbookViewId="0"/>
  </sheetViews>
  <sheetFormatPr baseColWidth="10" defaultColWidth="8.75" defaultRowHeight="11"/>
  <cols>
    <col min="1" max="1" width="8.25" customWidth="1"/>
    <col min="2" max="2" width="1.75" customWidth="1"/>
    <col min="3" max="4" width="4.25" customWidth="1"/>
    <col min="5" max="5" width="17.25" customWidth="1"/>
    <col min="6" max="6" width="50.75" customWidth="1"/>
    <col min="7" max="7" width="7" customWidth="1"/>
    <col min="8" max="8" width="11.5" customWidth="1"/>
    <col min="9" max="10" width="20.25" style="87" customWidth="1"/>
    <col min="11" max="11" width="20.25" customWidth="1"/>
    <col min="12" max="12" width="15.5" hidden="1" customWidth="1"/>
    <col min="13" max="13" width="9.25" customWidth="1"/>
    <col min="14" max="14" width="10.75" hidden="1" customWidth="1"/>
    <col min="15" max="15" width="9.25" hidden="1"/>
    <col min="16" max="24" width="14.25" hidden="1" customWidth="1"/>
    <col min="25" max="25" width="12.25" hidden="1" customWidth="1"/>
    <col min="26" max="26" width="16.25" customWidth="1"/>
    <col min="27" max="27" width="12.25" customWidth="1"/>
    <col min="28" max="28" width="1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M2" s="271" t="s">
        <v>6</v>
      </c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T2" s="17" t="s">
        <v>89</v>
      </c>
    </row>
    <row r="3" spans="2:46" ht="7" customHeight="1">
      <c r="B3" s="18"/>
      <c r="C3" s="19"/>
      <c r="D3" s="19"/>
      <c r="E3" s="19"/>
      <c r="F3" s="19"/>
      <c r="G3" s="19"/>
      <c r="H3" s="19"/>
      <c r="I3" s="88"/>
      <c r="J3" s="88"/>
      <c r="K3" s="19"/>
      <c r="L3" s="19"/>
      <c r="M3" s="20"/>
      <c r="AT3" s="17" t="s">
        <v>77</v>
      </c>
    </row>
    <row r="4" spans="2:46" ht="25" customHeight="1">
      <c r="B4" s="20"/>
      <c r="D4" s="21" t="s">
        <v>102</v>
      </c>
      <c r="M4" s="20"/>
      <c r="N4" s="89" t="s">
        <v>9</v>
      </c>
      <c r="AT4" s="17" t="s">
        <v>3</v>
      </c>
    </row>
    <row r="5" spans="2:46" ht="7" customHeight="1">
      <c r="B5" s="20"/>
      <c r="M5" s="20"/>
    </row>
    <row r="6" spans="2:46" ht="12" customHeight="1">
      <c r="B6" s="20"/>
      <c r="D6" s="27" t="s">
        <v>14</v>
      </c>
      <c r="M6" s="20"/>
    </row>
    <row r="7" spans="2:46" ht="16.5" customHeight="1">
      <c r="B7" s="20"/>
      <c r="E7" s="304" t="str">
        <f>'Rekapitulácia stavby'!K6</f>
        <v>UNM - Dostavba 6.pavilónu II.etapa</v>
      </c>
      <c r="F7" s="305"/>
      <c r="G7" s="305"/>
      <c r="H7" s="305"/>
      <c r="M7" s="20"/>
    </row>
    <row r="8" spans="2:46" s="1" customFormat="1" ht="12" customHeight="1">
      <c r="B8" s="31"/>
      <c r="D8" s="27" t="s">
        <v>103</v>
      </c>
      <c r="I8" s="90"/>
      <c r="J8" s="90"/>
      <c r="M8" s="31"/>
    </row>
    <row r="9" spans="2:46" s="1" customFormat="1" ht="37" customHeight="1">
      <c r="B9" s="31"/>
      <c r="E9" s="279" t="s">
        <v>262</v>
      </c>
      <c r="F9" s="303"/>
      <c r="G9" s="303"/>
      <c r="H9" s="303"/>
      <c r="I9" s="90"/>
      <c r="J9" s="90"/>
      <c r="M9" s="31"/>
    </row>
    <row r="10" spans="2:46" s="1" customFormat="1">
      <c r="B10" s="31"/>
      <c r="I10" s="90"/>
      <c r="J10" s="90"/>
      <c r="M10" s="31"/>
    </row>
    <row r="11" spans="2:46" s="1" customFormat="1" ht="12" customHeight="1">
      <c r="B11" s="31"/>
      <c r="D11" s="27" t="s">
        <v>16</v>
      </c>
      <c r="F11" s="25" t="s">
        <v>17</v>
      </c>
      <c r="I11" s="91" t="s">
        <v>18</v>
      </c>
      <c r="J11" s="92" t="s">
        <v>1</v>
      </c>
      <c r="M11" s="31"/>
    </row>
    <row r="12" spans="2:46" s="1" customFormat="1" ht="12" customHeight="1">
      <c r="B12" s="31"/>
      <c r="D12" s="27" t="s">
        <v>20</v>
      </c>
      <c r="F12" s="25" t="s">
        <v>21</v>
      </c>
      <c r="I12" s="91" t="s">
        <v>22</v>
      </c>
      <c r="J12" s="93">
        <f>'Rekapitulácia stavby'!AN8</f>
        <v>43634</v>
      </c>
      <c r="M12" s="31"/>
    </row>
    <row r="13" spans="2:46" s="1" customFormat="1" ht="11" customHeight="1">
      <c r="B13" s="31"/>
      <c r="I13" s="90"/>
      <c r="J13" s="90"/>
      <c r="M13" s="31"/>
    </row>
    <row r="14" spans="2:46" s="1" customFormat="1" ht="12" customHeight="1">
      <c r="B14" s="31"/>
      <c r="D14" s="27" t="s">
        <v>23</v>
      </c>
      <c r="I14" s="91" t="s">
        <v>24</v>
      </c>
      <c r="J14" s="92" t="s">
        <v>1</v>
      </c>
      <c r="M14" s="31"/>
    </row>
    <row r="15" spans="2:46" s="1" customFormat="1" ht="18" customHeight="1">
      <c r="B15" s="31"/>
      <c r="E15" s="25" t="s">
        <v>25</v>
      </c>
      <c r="I15" s="91" t="s">
        <v>26</v>
      </c>
      <c r="J15" s="92" t="s">
        <v>1</v>
      </c>
      <c r="M15" s="31"/>
    </row>
    <row r="16" spans="2:46" s="1" customFormat="1" ht="7" customHeight="1">
      <c r="B16" s="31"/>
      <c r="I16" s="90"/>
      <c r="J16" s="90"/>
      <c r="M16" s="31"/>
    </row>
    <row r="17" spans="2:13" s="1" customFormat="1" ht="12" customHeight="1">
      <c r="B17" s="31"/>
      <c r="D17" s="27" t="s">
        <v>27</v>
      </c>
      <c r="I17" s="91" t="s">
        <v>24</v>
      </c>
      <c r="J17" s="28" t="str">
        <f>'Rekapitulácia stavby'!AN13</f>
        <v>Vyplň údaj</v>
      </c>
      <c r="M17" s="31"/>
    </row>
    <row r="18" spans="2:13" s="1" customFormat="1" ht="18" customHeight="1">
      <c r="B18" s="31"/>
      <c r="E18" s="306" t="str">
        <f>'Rekapitulácia stavby'!E14</f>
        <v>Vyplň údaj</v>
      </c>
      <c r="F18" s="282"/>
      <c r="G18" s="282"/>
      <c r="H18" s="282"/>
      <c r="I18" s="91" t="s">
        <v>26</v>
      </c>
      <c r="J18" s="28" t="str">
        <f>'Rekapitulácia stavby'!AN14</f>
        <v>Vyplň údaj</v>
      </c>
      <c r="M18" s="31"/>
    </row>
    <row r="19" spans="2:13" s="1" customFormat="1" ht="7" customHeight="1">
      <c r="B19" s="31"/>
      <c r="I19" s="90"/>
      <c r="J19" s="90"/>
      <c r="M19" s="31"/>
    </row>
    <row r="20" spans="2:13" s="1" customFormat="1" ht="12" customHeight="1">
      <c r="B20" s="31"/>
      <c r="D20" s="27" t="s">
        <v>29</v>
      </c>
      <c r="I20" s="91" t="s">
        <v>24</v>
      </c>
      <c r="J20" s="92" t="s">
        <v>1</v>
      </c>
      <c r="M20" s="31"/>
    </row>
    <row r="21" spans="2:13" s="1" customFormat="1" ht="18" customHeight="1">
      <c r="B21" s="31"/>
      <c r="E21" s="25" t="s">
        <v>30</v>
      </c>
      <c r="I21" s="91" t="s">
        <v>26</v>
      </c>
      <c r="J21" s="92" t="s">
        <v>1</v>
      </c>
      <c r="M21" s="31"/>
    </row>
    <row r="22" spans="2:13" s="1" customFormat="1" ht="7" customHeight="1">
      <c r="B22" s="31"/>
      <c r="I22" s="90"/>
      <c r="J22" s="90"/>
      <c r="M22" s="31"/>
    </row>
    <row r="23" spans="2:13" s="1" customFormat="1" ht="12" customHeight="1">
      <c r="B23" s="31"/>
      <c r="D23" s="27" t="s">
        <v>32</v>
      </c>
      <c r="I23" s="91" t="s">
        <v>24</v>
      </c>
      <c r="J23" s="92" t="s">
        <v>1</v>
      </c>
      <c r="M23" s="31"/>
    </row>
    <row r="24" spans="2:13" s="1" customFormat="1" ht="18" customHeight="1">
      <c r="B24" s="31"/>
      <c r="E24" s="25" t="s">
        <v>33</v>
      </c>
      <c r="I24" s="91" t="s">
        <v>26</v>
      </c>
      <c r="J24" s="92" t="s">
        <v>1</v>
      </c>
      <c r="M24" s="31"/>
    </row>
    <row r="25" spans="2:13" s="1" customFormat="1" ht="7" customHeight="1">
      <c r="B25" s="31"/>
      <c r="I25" s="90"/>
      <c r="J25" s="90"/>
      <c r="M25" s="31"/>
    </row>
    <row r="26" spans="2:13" s="1" customFormat="1" ht="12" customHeight="1">
      <c r="B26" s="31"/>
      <c r="D26" s="27" t="s">
        <v>34</v>
      </c>
      <c r="I26" s="90"/>
      <c r="J26" s="90"/>
      <c r="M26" s="31"/>
    </row>
    <row r="27" spans="2:13" s="7" customFormat="1" ht="16.5" customHeight="1">
      <c r="B27" s="94"/>
      <c r="E27" s="286" t="s">
        <v>1</v>
      </c>
      <c r="F27" s="286"/>
      <c r="G27" s="286"/>
      <c r="H27" s="286"/>
      <c r="I27" s="95"/>
      <c r="J27" s="95"/>
      <c r="M27" s="94"/>
    </row>
    <row r="28" spans="2:13" s="1" customFormat="1" ht="7" customHeight="1">
      <c r="B28" s="31"/>
      <c r="I28" s="90"/>
      <c r="J28" s="90"/>
      <c r="M28" s="31"/>
    </row>
    <row r="29" spans="2:13" s="1" customFormat="1" ht="7" customHeight="1">
      <c r="B29" s="31"/>
      <c r="D29" s="51"/>
      <c r="E29" s="51"/>
      <c r="F29" s="51"/>
      <c r="G29" s="51"/>
      <c r="H29" s="51"/>
      <c r="I29" s="96"/>
      <c r="J29" s="96"/>
      <c r="K29" s="51"/>
      <c r="L29" s="51"/>
      <c r="M29" s="31"/>
    </row>
    <row r="30" spans="2:13" s="1" customFormat="1" ht="13">
      <c r="B30" s="31"/>
      <c r="E30" s="27" t="s">
        <v>104</v>
      </c>
      <c r="I30" s="90"/>
      <c r="J30" s="90"/>
      <c r="K30" s="97">
        <f>I96</f>
        <v>0</v>
      </c>
      <c r="M30" s="31"/>
    </row>
    <row r="31" spans="2:13" s="1" customFormat="1" ht="13">
      <c r="B31" s="31"/>
      <c r="E31" s="27" t="s">
        <v>105</v>
      </c>
      <c r="I31" s="90"/>
      <c r="J31" s="90"/>
      <c r="K31" s="97">
        <f>J96</f>
        <v>0</v>
      </c>
      <c r="M31" s="31"/>
    </row>
    <row r="32" spans="2:13" s="1" customFormat="1" ht="25.25" customHeight="1">
      <c r="B32" s="31"/>
      <c r="D32" s="98" t="s">
        <v>35</v>
      </c>
      <c r="I32" s="90"/>
      <c r="J32" s="90"/>
      <c r="K32" s="64">
        <f>ROUND(K118, 2)</f>
        <v>0</v>
      </c>
      <c r="M32" s="31"/>
    </row>
    <row r="33" spans="2:13" s="1" customFormat="1" ht="7" customHeight="1">
      <c r="B33" s="31"/>
      <c r="D33" s="51"/>
      <c r="E33" s="51"/>
      <c r="F33" s="51"/>
      <c r="G33" s="51"/>
      <c r="H33" s="51"/>
      <c r="I33" s="96"/>
      <c r="J33" s="96"/>
      <c r="K33" s="51"/>
      <c r="L33" s="51"/>
      <c r="M33" s="31"/>
    </row>
    <row r="34" spans="2:13" s="1" customFormat="1" ht="14.5" customHeight="1">
      <c r="B34" s="31"/>
      <c r="F34" s="34" t="s">
        <v>37</v>
      </c>
      <c r="I34" s="99" t="s">
        <v>36</v>
      </c>
      <c r="J34" s="90"/>
      <c r="K34" s="34" t="s">
        <v>38</v>
      </c>
      <c r="M34" s="31"/>
    </row>
    <row r="35" spans="2:13" s="1" customFormat="1" ht="14.5" customHeight="1">
      <c r="B35" s="31"/>
      <c r="D35" s="100" t="s">
        <v>39</v>
      </c>
      <c r="E35" s="27" t="s">
        <v>40</v>
      </c>
      <c r="F35" s="97">
        <f>ROUND((SUM(BE118:BE145)),  2)</f>
        <v>0</v>
      </c>
      <c r="I35" s="101">
        <v>0.2</v>
      </c>
      <c r="J35" s="90"/>
      <c r="K35" s="97">
        <f>ROUND(((SUM(BE118:BE145))*I35),  2)</f>
        <v>0</v>
      </c>
      <c r="M35" s="31"/>
    </row>
    <row r="36" spans="2:13" s="1" customFormat="1" ht="14.5" customHeight="1">
      <c r="B36" s="31"/>
      <c r="E36" s="27" t="s">
        <v>41</v>
      </c>
      <c r="F36" s="97">
        <f>ROUND((SUM(BF118:BF145)),  2)</f>
        <v>0</v>
      </c>
      <c r="I36" s="101">
        <v>0.2</v>
      </c>
      <c r="J36" s="90"/>
      <c r="K36" s="97">
        <f>ROUND(((SUM(BF118:BF145))*I36),  2)</f>
        <v>0</v>
      </c>
      <c r="M36" s="31"/>
    </row>
    <row r="37" spans="2:13" s="1" customFormat="1" ht="14.5" hidden="1" customHeight="1">
      <c r="B37" s="31"/>
      <c r="E37" s="27" t="s">
        <v>42</v>
      </c>
      <c r="F37" s="97">
        <f>ROUND((SUM(BG118:BG145)),  2)</f>
        <v>0</v>
      </c>
      <c r="I37" s="101">
        <v>0.2</v>
      </c>
      <c r="J37" s="90"/>
      <c r="K37" s="97">
        <f>0</f>
        <v>0</v>
      </c>
      <c r="M37" s="31"/>
    </row>
    <row r="38" spans="2:13" s="1" customFormat="1" ht="14.5" hidden="1" customHeight="1">
      <c r="B38" s="31"/>
      <c r="E38" s="27" t="s">
        <v>43</v>
      </c>
      <c r="F38" s="97">
        <f>ROUND((SUM(BH118:BH145)),  2)</f>
        <v>0</v>
      </c>
      <c r="I38" s="101">
        <v>0.2</v>
      </c>
      <c r="J38" s="90"/>
      <c r="K38" s="97">
        <f>0</f>
        <v>0</v>
      </c>
      <c r="M38" s="31"/>
    </row>
    <row r="39" spans="2:13" s="1" customFormat="1" ht="14.5" hidden="1" customHeight="1">
      <c r="B39" s="31"/>
      <c r="E39" s="27" t="s">
        <v>44</v>
      </c>
      <c r="F39" s="97">
        <f>ROUND((SUM(BI118:BI145)),  2)</f>
        <v>0</v>
      </c>
      <c r="I39" s="101">
        <v>0</v>
      </c>
      <c r="J39" s="90"/>
      <c r="K39" s="97">
        <f>0</f>
        <v>0</v>
      </c>
      <c r="M39" s="31"/>
    </row>
    <row r="40" spans="2:13" s="1" customFormat="1" ht="7" customHeight="1">
      <c r="B40" s="31"/>
      <c r="I40" s="90"/>
      <c r="J40" s="90"/>
      <c r="M40" s="31"/>
    </row>
    <row r="41" spans="2:13" s="1" customFormat="1" ht="25.25" customHeight="1">
      <c r="B41" s="31"/>
      <c r="C41" s="102"/>
      <c r="D41" s="103" t="s">
        <v>45</v>
      </c>
      <c r="E41" s="55"/>
      <c r="F41" s="55"/>
      <c r="G41" s="104" t="s">
        <v>46</v>
      </c>
      <c r="H41" s="105" t="s">
        <v>47</v>
      </c>
      <c r="I41" s="106"/>
      <c r="J41" s="106"/>
      <c r="K41" s="107">
        <f>SUM(K32:K39)</f>
        <v>0</v>
      </c>
      <c r="L41" s="108"/>
      <c r="M41" s="31"/>
    </row>
    <row r="42" spans="2:13" s="1" customFormat="1" ht="14.5" customHeight="1">
      <c r="B42" s="31"/>
      <c r="I42" s="90"/>
      <c r="J42" s="90"/>
      <c r="M42" s="31"/>
    </row>
    <row r="43" spans="2:13" ht="14.5" customHeight="1">
      <c r="B43" s="20"/>
      <c r="M43" s="20"/>
    </row>
    <row r="44" spans="2:13" ht="14.5" customHeight="1">
      <c r="B44" s="20"/>
      <c r="M44" s="20"/>
    </row>
    <row r="45" spans="2:13" ht="14.5" customHeight="1">
      <c r="B45" s="20"/>
      <c r="M45" s="20"/>
    </row>
    <row r="46" spans="2:13" ht="14.5" customHeight="1">
      <c r="B46" s="20"/>
      <c r="M46" s="20"/>
    </row>
    <row r="47" spans="2:13" ht="14.5" customHeight="1">
      <c r="B47" s="20"/>
      <c r="M47" s="20"/>
    </row>
    <row r="48" spans="2:13" ht="14.5" customHeight="1">
      <c r="B48" s="20"/>
      <c r="M48" s="20"/>
    </row>
    <row r="49" spans="2:13" ht="14.5" customHeight="1">
      <c r="B49" s="20"/>
      <c r="M49" s="20"/>
    </row>
    <row r="50" spans="2:13" s="1" customFormat="1" ht="14.5" customHeight="1">
      <c r="B50" s="31"/>
      <c r="D50" s="40" t="s">
        <v>48</v>
      </c>
      <c r="E50" s="41"/>
      <c r="F50" s="41"/>
      <c r="G50" s="40" t="s">
        <v>49</v>
      </c>
      <c r="H50" s="41"/>
      <c r="I50" s="109"/>
      <c r="J50" s="109"/>
      <c r="K50" s="41"/>
      <c r="L50" s="41"/>
      <c r="M50" s="31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3">
      <c r="B61" s="31"/>
      <c r="D61" s="42" t="s">
        <v>50</v>
      </c>
      <c r="E61" s="33"/>
      <c r="F61" s="110" t="s">
        <v>51</v>
      </c>
      <c r="G61" s="42" t="s">
        <v>50</v>
      </c>
      <c r="H61" s="33"/>
      <c r="I61" s="111"/>
      <c r="J61" s="112" t="s">
        <v>51</v>
      </c>
      <c r="K61" s="33"/>
      <c r="L61" s="33"/>
      <c r="M61" s="31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3">
      <c r="B65" s="31"/>
      <c r="D65" s="40" t="s">
        <v>52</v>
      </c>
      <c r="E65" s="41"/>
      <c r="F65" s="41"/>
      <c r="G65" s="40" t="s">
        <v>53</v>
      </c>
      <c r="H65" s="41"/>
      <c r="I65" s="109"/>
      <c r="J65" s="109"/>
      <c r="K65" s="41"/>
      <c r="L65" s="41"/>
      <c r="M65" s="31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3">
      <c r="B76" s="31"/>
      <c r="D76" s="42" t="s">
        <v>50</v>
      </c>
      <c r="E76" s="33"/>
      <c r="F76" s="110" t="s">
        <v>51</v>
      </c>
      <c r="G76" s="42" t="s">
        <v>50</v>
      </c>
      <c r="H76" s="33"/>
      <c r="I76" s="111"/>
      <c r="J76" s="112" t="s">
        <v>51</v>
      </c>
      <c r="K76" s="33"/>
      <c r="L76" s="33"/>
      <c r="M76" s="31"/>
    </row>
    <row r="77" spans="2:13" s="1" customFormat="1" ht="14.5" customHeight="1">
      <c r="B77" s="43"/>
      <c r="C77" s="44"/>
      <c r="D77" s="44"/>
      <c r="E77" s="44"/>
      <c r="F77" s="44"/>
      <c r="G77" s="44"/>
      <c r="H77" s="44"/>
      <c r="I77" s="113"/>
      <c r="J77" s="113"/>
      <c r="K77" s="44"/>
      <c r="L77" s="44"/>
      <c r="M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114"/>
      <c r="J81" s="114"/>
      <c r="K81" s="46"/>
      <c r="L81" s="46"/>
      <c r="M81" s="31"/>
    </row>
    <row r="82" spans="2:47" s="1" customFormat="1" ht="25" customHeight="1">
      <c r="B82" s="31"/>
      <c r="C82" s="21" t="s">
        <v>106</v>
      </c>
      <c r="I82" s="90"/>
      <c r="J82" s="90"/>
      <c r="M82" s="31"/>
    </row>
    <row r="83" spans="2:47" s="1" customFormat="1" ht="7" customHeight="1">
      <c r="B83" s="31"/>
      <c r="I83" s="90"/>
      <c r="J83" s="90"/>
      <c r="M83" s="31"/>
    </row>
    <row r="84" spans="2:47" s="1" customFormat="1" ht="12" customHeight="1">
      <c r="B84" s="31"/>
      <c r="C84" s="27" t="s">
        <v>14</v>
      </c>
      <c r="I84" s="90"/>
      <c r="J84" s="90"/>
      <c r="M84" s="31"/>
    </row>
    <row r="85" spans="2:47" s="1" customFormat="1" ht="16.5" customHeight="1">
      <c r="B85" s="31"/>
      <c r="E85" s="304" t="str">
        <f>E7</f>
        <v>UNM - Dostavba 6.pavilónu II.etapa</v>
      </c>
      <c r="F85" s="305"/>
      <c r="G85" s="305"/>
      <c r="H85" s="305"/>
      <c r="I85" s="90"/>
      <c r="J85" s="90"/>
      <c r="M85" s="31"/>
    </row>
    <row r="86" spans="2:47" s="1" customFormat="1" ht="12" customHeight="1">
      <c r="B86" s="31"/>
      <c r="C86" s="27" t="s">
        <v>103</v>
      </c>
      <c r="I86" s="90"/>
      <c r="J86" s="90"/>
      <c r="M86" s="31"/>
    </row>
    <row r="87" spans="2:47" s="1" customFormat="1" ht="16.5" customHeight="1">
      <c r="B87" s="31"/>
      <c r="E87" s="279" t="str">
        <f>E9</f>
        <v>SO01b3 - SOI01b3  Dostavba 6.pavilónu - II.etapa /striešky nad vstupmi/</v>
      </c>
      <c r="F87" s="303"/>
      <c r="G87" s="303"/>
      <c r="H87" s="303"/>
      <c r="I87" s="90"/>
      <c r="J87" s="90"/>
      <c r="M87" s="31"/>
    </row>
    <row r="88" spans="2:47" s="1" customFormat="1" ht="7" customHeight="1">
      <c r="B88" s="31"/>
      <c r="I88" s="90"/>
      <c r="J88" s="90"/>
      <c r="M88" s="31"/>
    </row>
    <row r="89" spans="2:47" s="1" customFormat="1" ht="12" customHeight="1">
      <c r="B89" s="31"/>
      <c r="C89" s="27" t="s">
        <v>20</v>
      </c>
      <c r="F89" s="25" t="str">
        <f>F12</f>
        <v>Martin, areál UNM</v>
      </c>
      <c r="I89" s="91" t="s">
        <v>22</v>
      </c>
      <c r="J89" s="93">
        <f>IF(J12="","",J12)</f>
        <v>43634</v>
      </c>
      <c r="M89" s="31"/>
    </row>
    <row r="90" spans="2:47" s="1" customFormat="1" ht="7" customHeight="1">
      <c r="B90" s="31"/>
      <c r="I90" s="90"/>
      <c r="J90" s="90"/>
      <c r="M90" s="31"/>
    </row>
    <row r="91" spans="2:47" s="1" customFormat="1" ht="43.25" customHeight="1">
      <c r="B91" s="31"/>
      <c r="C91" s="27" t="s">
        <v>23</v>
      </c>
      <c r="F91" s="25" t="str">
        <f>E15</f>
        <v>Univerzitná nemocnica Martin</v>
      </c>
      <c r="I91" s="91" t="s">
        <v>29</v>
      </c>
      <c r="J91" s="115" t="str">
        <f>E21</f>
        <v>mar.coop Architektonický atelíér s.r.o.</v>
      </c>
      <c r="M91" s="31"/>
    </row>
    <row r="92" spans="2:47" s="1" customFormat="1" ht="15.25" customHeight="1">
      <c r="B92" s="31"/>
      <c r="C92" s="27" t="s">
        <v>27</v>
      </c>
      <c r="F92" s="25" t="str">
        <f>IF(E18="","",E18)</f>
        <v>Vyplň údaj</v>
      </c>
      <c r="I92" s="91" t="s">
        <v>32</v>
      </c>
      <c r="J92" s="115" t="str">
        <f>E24</f>
        <v>Ing.Jedlička</v>
      </c>
      <c r="M92" s="31"/>
    </row>
    <row r="93" spans="2:47" s="1" customFormat="1" ht="10.25" customHeight="1">
      <c r="B93" s="31"/>
      <c r="I93" s="90"/>
      <c r="J93" s="90"/>
      <c r="M93" s="31"/>
    </row>
    <row r="94" spans="2:47" s="1" customFormat="1" ht="29.25" customHeight="1">
      <c r="B94" s="31"/>
      <c r="C94" s="116" t="s">
        <v>107</v>
      </c>
      <c r="D94" s="102"/>
      <c r="E94" s="102"/>
      <c r="F94" s="102"/>
      <c r="G94" s="102"/>
      <c r="H94" s="102"/>
      <c r="I94" s="117" t="s">
        <v>108</v>
      </c>
      <c r="J94" s="117" t="s">
        <v>109</v>
      </c>
      <c r="K94" s="118" t="s">
        <v>110</v>
      </c>
      <c r="L94" s="102"/>
      <c r="M94" s="31"/>
    </row>
    <row r="95" spans="2:47" s="1" customFormat="1" ht="10.25" customHeight="1">
      <c r="B95" s="31"/>
      <c r="I95" s="90"/>
      <c r="J95" s="90"/>
      <c r="M95" s="31"/>
    </row>
    <row r="96" spans="2:47" s="1" customFormat="1" ht="23" customHeight="1">
      <c r="B96" s="31"/>
      <c r="C96" s="119" t="s">
        <v>111</v>
      </c>
      <c r="I96" s="120">
        <f t="shared" ref="I96:J98" si="0">Q118</f>
        <v>0</v>
      </c>
      <c r="J96" s="120">
        <f t="shared" si="0"/>
        <v>0</v>
      </c>
      <c r="K96" s="64">
        <f>K118</f>
        <v>0</v>
      </c>
      <c r="M96" s="31"/>
      <c r="AU96" s="17" t="s">
        <v>112</v>
      </c>
    </row>
    <row r="97" spans="2:13" s="8" customFormat="1" ht="25" customHeight="1">
      <c r="B97" s="121"/>
      <c r="D97" s="122" t="s">
        <v>263</v>
      </c>
      <c r="E97" s="123"/>
      <c r="F97" s="123"/>
      <c r="G97" s="123"/>
      <c r="H97" s="123"/>
      <c r="I97" s="124">
        <f t="shared" si="0"/>
        <v>0</v>
      </c>
      <c r="J97" s="124">
        <f t="shared" si="0"/>
        <v>0</v>
      </c>
      <c r="K97" s="125">
        <f>K119</f>
        <v>0</v>
      </c>
      <c r="M97" s="121"/>
    </row>
    <row r="98" spans="2:13" s="9" customFormat="1" ht="20" customHeight="1">
      <c r="B98" s="126"/>
      <c r="D98" s="127" t="s">
        <v>264</v>
      </c>
      <c r="E98" s="128"/>
      <c r="F98" s="128"/>
      <c r="G98" s="128"/>
      <c r="H98" s="128"/>
      <c r="I98" s="129">
        <f t="shared" si="0"/>
        <v>0</v>
      </c>
      <c r="J98" s="129">
        <f t="shared" si="0"/>
        <v>0</v>
      </c>
      <c r="K98" s="130">
        <f>K120</f>
        <v>0</v>
      </c>
      <c r="M98" s="126"/>
    </row>
    <row r="99" spans="2:13" s="1" customFormat="1" ht="21.75" customHeight="1">
      <c r="B99" s="31"/>
      <c r="I99" s="90"/>
      <c r="J99" s="90"/>
      <c r="M99" s="31"/>
    </row>
    <row r="100" spans="2:13" s="1" customFormat="1" ht="7" customHeight="1">
      <c r="B100" s="43"/>
      <c r="C100" s="44"/>
      <c r="D100" s="44"/>
      <c r="E100" s="44"/>
      <c r="F100" s="44"/>
      <c r="G100" s="44"/>
      <c r="H100" s="44"/>
      <c r="I100" s="113"/>
      <c r="J100" s="113"/>
      <c r="K100" s="44"/>
      <c r="L100" s="44"/>
      <c r="M100" s="31"/>
    </row>
    <row r="104" spans="2:13" s="1" customFormat="1" ht="7" customHeight="1">
      <c r="B104" s="45"/>
      <c r="C104" s="46"/>
      <c r="D104" s="46"/>
      <c r="E104" s="46"/>
      <c r="F104" s="46"/>
      <c r="G104" s="46"/>
      <c r="H104" s="46"/>
      <c r="I104" s="114"/>
      <c r="J104" s="114"/>
      <c r="K104" s="46"/>
      <c r="L104" s="46"/>
      <c r="M104" s="31"/>
    </row>
    <row r="105" spans="2:13" s="1" customFormat="1" ht="25" customHeight="1">
      <c r="B105" s="31"/>
      <c r="C105" s="21" t="s">
        <v>117</v>
      </c>
      <c r="I105" s="90"/>
      <c r="J105" s="90"/>
      <c r="M105" s="31"/>
    </row>
    <row r="106" spans="2:13" s="1" customFormat="1" ht="7" customHeight="1">
      <c r="B106" s="31"/>
      <c r="I106" s="90"/>
      <c r="J106" s="90"/>
      <c r="M106" s="31"/>
    </row>
    <row r="107" spans="2:13" s="1" customFormat="1" ht="12" customHeight="1">
      <c r="B107" s="31"/>
      <c r="C107" s="27" t="s">
        <v>14</v>
      </c>
      <c r="I107" s="90"/>
      <c r="J107" s="90"/>
      <c r="M107" s="31"/>
    </row>
    <row r="108" spans="2:13" s="1" customFormat="1" ht="16.5" customHeight="1">
      <c r="B108" s="31"/>
      <c r="E108" s="304" t="str">
        <f>E7</f>
        <v>UNM - Dostavba 6.pavilónu II.etapa</v>
      </c>
      <c r="F108" s="305"/>
      <c r="G108" s="305"/>
      <c r="H108" s="305"/>
      <c r="I108" s="90"/>
      <c r="J108" s="90"/>
      <c r="M108" s="31"/>
    </row>
    <row r="109" spans="2:13" s="1" customFormat="1" ht="12" customHeight="1">
      <c r="B109" s="31"/>
      <c r="C109" s="27" t="s">
        <v>103</v>
      </c>
      <c r="I109" s="90"/>
      <c r="J109" s="90"/>
      <c r="M109" s="31"/>
    </row>
    <row r="110" spans="2:13" s="1" customFormat="1" ht="16.5" customHeight="1">
      <c r="B110" s="31"/>
      <c r="E110" s="279" t="str">
        <f>E9</f>
        <v>SO01b3 - SOI01b3  Dostavba 6.pavilónu - II.etapa /striešky nad vstupmi/</v>
      </c>
      <c r="F110" s="303"/>
      <c r="G110" s="303"/>
      <c r="H110" s="303"/>
      <c r="I110" s="90"/>
      <c r="J110" s="90"/>
      <c r="M110" s="31"/>
    </row>
    <row r="111" spans="2:13" s="1" customFormat="1" ht="7" customHeight="1">
      <c r="B111" s="31"/>
      <c r="I111" s="90"/>
      <c r="J111" s="90"/>
      <c r="M111" s="31"/>
    </row>
    <row r="112" spans="2:13" s="1" customFormat="1" ht="12" customHeight="1">
      <c r="B112" s="31"/>
      <c r="C112" s="27" t="s">
        <v>20</v>
      </c>
      <c r="F112" s="25" t="str">
        <f>F12</f>
        <v>Martin, areál UNM</v>
      </c>
      <c r="I112" s="91" t="s">
        <v>22</v>
      </c>
      <c r="J112" s="93">
        <f>IF(J12="","",J12)</f>
        <v>43634</v>
      </c>
      <c r="M112" s="31"/>
    </row>
    <row r="113" spans="2:65" s="1" customFormat="1" ht="7" customHeight="1">
      <c r="B113" s="31"/>
      <c r="I113" s="90"/>
      <c r="J113" s="90"/>
      <c r="M113" s="31"/>
    </row>
    <row r="114" spans="2:65" s="1" customFormat="1" ht="43.25" customHeight="1">
      <c r="B114" s="31"/>
      <c r="C114" s="27" t="s">
        <v>23</v>
      </c>
      <c r="F114" s="25" t="str">
        <f>E15</f>
        <v>Univerzitná nemocnica Martin</v>
      </c>
      <c r="I114" s="91" t="s">
        <v>29</v>
      </c>
      <c r="J114" s="115" t="str">
        <f>E21</f>
        <v>mar.coop Architektonický atelíér s.r.o.</v>
      </c>
      <c r="M114" s="31"/>
    </row>
    <row r="115" spans="2:65" s="1" customFormat="1" ht="15.25" customHeight="1">
      <c r="B115" s="31"/>
      <c r="C115" s="27" t="s">
        <v>27</v>
      </c>
      <c r="F115" s="25" t="str">
        <f>IF(E18="","",E18)</f>
        <v>Vyplň údaj</v>
      </c>
      <c r="I115" s="91" t="s">
        <v>32</v>
      </c>
      <c r="J115" s="115" t="str">
        <f>E24</f>
        <v>Ing.Jedlička</v>
      </c>
      <c r="M115" s="31"/>
    </row>
    <row r="116" spans="2:65" s="1" customFormat="1" ht="10.25" customHeight="1">
      <c r="B116" s="31"/>
      <c r="I116" s="90"/>
      <c r="J116" s="90"/>
      <c r="M116" s="31"/>
    </row>
    <row r="117" spans="2:65" s="10" customFormat="1" ht="29.25" customHeight="1">
      <c r="B117" s="131"/>
      <c r="C117" s="132" t="s">
        <v>118</v>
      </c>
      <c r="D117" s="133" t="s">
        <v>60</v>
      </c>
      <c r="E117" s="133" t="s">
        <v>56</v>
      </c>
      <c r="F117" s="133" t="s">
        <v>57</v>
      </c>
      <c r="G117" s="133" t="s">
        <v>119</v>
      </c>
      <c r="H117" s="133" t="s">
        <v>120</v>
      </c>
      <c r="I117" s="134" t="s">
        <v>121</v>
      </c>
      <c r="J117" s="134" t="s">
        <v>122</v>
      </c>
      <c r="K117" s="135" t="s">
        <v>110</v>
      </c>
      <c r="L117" s="136" t="s">
        <v>123</v>
      </c>
      <c r="M117" s="131"/>
      <c r="N117" s="57" t="s">
        <v>1</v>
      </c>
      <c r="O117" s="58" t="s">
        <v>39</v>
      </c>
      <c r="P117" s="58" t="s">
        <v>124</v>
      </c>
      <c r="Q117" s="58" t="s">
        <v>125</v>
      </c>
      <c r="R117" s="58" t="s">
        <v>126</v>
      </c>
      <c r="S117" s="58" t="s">
        <v>127</v>
      </c>
      <c r="T117" s="58" t="s">
        <v>128</v>
      </c>
      <c r="U117" s="58" t="s">
        <v>129</v>
      </c>
      <c r="V117" s="58" t="s">
        <v>130</v>
      </c>
      <c r="W117" s="58" t="s">
        <v>131</v>
      </c>
      <c r="X117" s="59" t="s">
        <v>132</v>
      </c>
    </row>
    <row r="118" spans="2:65" s="1" customFormat="1" ht="23" customHeight="1">
      <c r="B118" s="31"/>
      <c r="C118" s="62" t="s">
        <v>111</v>
      </c>
      <c r="I118" s="90"/>
      <c r="J118" s="90"/>
      <c r="K118" s="137">
        <f>BK118</f>
        <v>0</v>
      </c>
      <c r="M118" s="31"/>
      <c r="N118" s="60"/>
      <c r="O118" s="51"/>
      <c r="P118" s="51"/>
      <c r="Q118" s="138">
        <f>Q119</f>
        <v>0</v>
      </c>
      <c r="R118" s="138">
        <f>R119</f>
        <v>0</v>
      </c>
      <c r="S118" s="51"/>
      <c r="T118" s="139">
        <f>T119</f>
        <v>0</v>
      </c>
      <c r="U118" s="51"/>
      <c r="V118" s="139">
        <f>V119</f>
        <v>1.6369600000000002E-2</v>
      </c>
      <c r="W118" s="51"/>
      <c r="X118" s="140">
        <f>X119</f>
        <v>0</v>
      </c>
      <c r="AT118" s="17" t="s">
        <v>76</v>
      </c>
      <c r="AU118" s="17" t="s">
        <v>112</v>
      </c>
      <c r="BK118" s="141">
        <f>BK119</f>
        <v>0</v>
      </c>
    </row>
    <row r="119" spans="2:65" s="11" customFormat="1" ht="26" customHeight="1">
      <c r="B119" s="142"/>
      <c r="D119" s="143" t="s">
        <v>76</v>
      </c>
      <c r="E119" s="144" t="s">
        <v>265</v>
      </c>
      <c r="F119" s="144" t="s">
        <v>266</v>
      </c>
      <c r="I119" s="145"/>
      <c r="J119" s="145"/>
      <c r="K119" s="146">
        <f>BK119</f>
        <v>0</v>
      </c>
      <c r="M119" s="142"/>
      <c r="N119" s="147"/>
      <c r="O119" s="148"/>
      <c r="P119" s="148"/>
      <c r="Q119" s="149">
        <f>Q120</f>
        <v>0</v>
      </c>
      <c r="R119" s="149">
        <f>R120</f>
        <v>0</v>
      </c>
      <c r="S119" s="148"/>
      <c r="T119" s="150">
        <f>T120</f>
        <v>0</v>
      </c>
      <c r="U119" s="148"/>
      <c r="V119" s="150">
        <f>V120</f>
        <v>1.6369600000000002E-2</v>
      </c>
      <c r="W119" s="148"/>
      <c r="X119" s="151">
        <f>X120</f>
        <v>0</v>
      </c>
      <c r="AR119" s="143" t="s">
        <v>143</v>
      </c>
      <c r="AT119" s="152" t="s">
        <v>76</v>
      </c>
      <c r="AU119" s="152" t="s">
        <v>77</v>
      </c>
      <c r="AY119" s="143" t="s">
        <v>135</v>
      </c>
      <c r="BK119" s="153">
        <f>BK120</f>
        <v>0</v>
      </c>
    </row>
    <row r="120" spans="2:65" s="11" customFormat="1" ht="23" customHeight="1">
      <c r="B120" s="142"/>
      <c r="D120" s="143" t="s">
        <v>76</v>
      </c>
      <c r="E120" s="154" t="s">
        <v>267</v>
      </c>
      <c r="F120" s="154" t="s">
        <v>268</v>
      </c>
      <c r="I120" s="145"/>
      <c r="J120" s="145"/>
      <c r="K120" s="155">
        <f>BK120</f>
        <v>0</v>
      </c>
      <c r="M120" s="142"/>
      <c r="N120" s="147"/>
      <c r="O120" s="148"/>
      <c r="P120" s="148"/>
      <c r="Q120" s="149">
        <f>SUM(Q121:Q145)</f>
        <v>0</v>
      </c>
      <c r="R120" s="149">
        <f>SUM(R121:R145)</f>
        <v>0</v>
      </c>
      <c r="S120" s="148"/>
      <c r="T120" s="150">
        <f>SUM(T121:T145)</f>
        <v>0</v>
      </c>
      <c r="U120" s="148"/>
      <c r="V120" s="150">
        <f>SUM(V121:V145)</f>
        <v>1.6369600000000002E-2</v>
      </c>
      <c r="W120" s="148"/>
      <c r="X120" s="151">
        <f>SUM(X121:X145)</f>
        <v>0</v>
      </c>
      <c r="AR120" s="143" t="s">
        <v>143</v>
      </c>
      <c r="AT120" s="152" t="s">
        <v>76</v>
      </c>
      <c r="AU120" s="152" t="s">
        <v>85</v>
      </c>
      <c r="AY120" s="143" t="s">
        <v>135</v>
      </c>
      <c r="BK120" s="153">
        <f>SUM(BK121:BK145)</f>
        <v>0</v>
      </c>
    </row>
    <row r="121" spans="2:65" s="1" customFormat="1" ht="36" customHeight="1">
      <c r="B121" s="156"/>
      <c r="C121" s="157" t="s">
        <v>85</v>
      </c>
      <c r="D121" s="157" t="s">
        <v>137</v>
      </c>
      <c r="E121" s="158" t="s">
        <v>269</v>
      </c>
      <c r="F121" s="159" t="s">
        <v>270</v>
      </c>
      <c r="G121" s="160" t="s">
        <v>245</v>
      </c>
      <c r="H121" s="161">
        <v>9.5739999999999998</v>
      </c>
      <c r="I121" s="162"/>
      <c r="J121" s="162"/>
      <c r="K121" s="161">
        <f>ROUND(P121*H121,3)</f>
        <v>0</v>
      </c>
      <c r="L121" s="159" t="s">
        <v>1</v>
      </c>
      <c r="M121" s="31"/>
      <c r="N121" s="163" t="s">
        <v>1</v>
      </c>
      <c r="O121" s="164" t="s">
        <v>41</v>
      </c>
      <c r="P121" s="165">
        <f>I121+J121</f>
        <v>0</v>
      </c>
      <c r="Q121" s="165">
        <f>ROUND(I121*H121,3)</f>
        <v>0</v>
      </c>
      <c r="R121" s="165">
        <f>ROUND(J121*H121,3)</f>
        <v>0</v>
      </c>
      <c r="S121" s="53"/>
      <c r="T121" s="166">
        <f>S121*H121</f>
        <v>0</v>
      </c>
      <c r="U121" s="166">
        <v>4.0000000000000002E-4</v>
      </c>
      <c r="V121" s="166">
        <f>U121*H121</f>
        <v>3.8296000000000003E-3</v>
      </c>
      <c r="W121" s="166">
        <v>0</v>
      </c>
      <c r="X121" s="167">
        <f>W121*H121</f>
        <v>0</v>
      </c>
      <c r="AR121" s="168" t="s">
        <v>252</v>
      </c>
      <c r="AT121" s="168" t="s">
        <v>137</v>
      </c>
      <c r="AU121" s="168" t="s">
        <v>143</v>
      </c>
      <c r="AY121" s="17" t="s">
        <v>135</v>
      </c>
      <c r="BE121" s="169">
        <f>IF(O121="základná",K121,0)</f>
        <v>0</v>
      </c>
      <c r="BF121" s="169">
        <f>IF(O121="znížená",K121,0)</f>
        <v>0</v>
      </c>
      <c r="BG121" s="169">
        <f>IF(O121="zákl. prenesená",K121,0)</f>
        <v>0</v>
      </c>
      <c r="BH121" s="169">
        <f>IF(O121="zníž. prenesená",K121,0)</f>
        <v>0</v>
      </c>
      <c r="BI121" s="169">
        <f>IF(O121="nulová",K121,0)</f>
        <v>0</v>
      </c>
      <c r="BJ121" s="17" t="s">
        <v>143</v>
      </c>
      <c r="BK121" s="170">
        <f>ROUND(P121*H121,3)</f>
        <v>0</v>
      </c>
      <c r="BL121" s="17" t="s">
        <v>252</v>
      </c>
      <c r="BM121" s="168" t="s">
        <v>271</v>
      </c>
    </row>
    <row r="122" spans="2:65" s="12" customFormat="1" ht="12">
      <c r="B122" s="171"/>
      <c r="D122" s="172" t="s">
        <v>145</v>
      </c>
      <c r="E122" s="173" t="s">
        <v>1</v>
      </c>
      <c r="F122" s="174" t="s">
        <v>272</v>
      </c>
      <c r="H122" s="173" t="s">
        <v>1</v>
      </c>
      <c r="I122" s="175"/>
      <c r="J122" s="175"/>
      <c r="M122" s="171"/>
      <c r="N122" s="176"/>
      <c r="O122" s="177"/>
      <c r="P122" s="177"/>
      <c r="Q122" s="177"/>
      <c r="R122" s="177"/>
      <c r="S122" s="177"/>
      <c r="T122" s="177"/>
      <c r="U122" s="177"/>
      <c r="V122" s="177"/>
      <c r="W122" s="177"/>
      <c r="X122" s="178"/>
      <c r="AT122" s="173" t="s">
        <v>145</v>
      </c>
      <c r="AU122" s="173" t="s">
        <v>143</v>
      </c>
      <c r="AV122" s="12" t="s">
        <v>85</v>
      </c>
      <c r="AW122" s="12" t="s">
        <v>4</v>
      </c>
      <c r="AX122" s="12" t="s">
        <v>77</v>
      </c>
      <c r="AY122" s="173" t="s">
        <v>135</v>
      </c>
    </row>
    <row r="123" spans="2:65" s="13" customFormat="1" ht="12">
      <c r="B123" s="179"/>
      <c r="D123" s="172" t="s">
        <v>145</v>
      </c>
      <c r="E123" s="180" t="s">
        <v>1</v>
      </c>
      <c r="F123" s="181" t="s">
        <v>273</v>
      </c>
      <c r="H123" s="182">
        <v>4.2619999999999996</v>
      </c>
      <c r="I123" s="183"/>
      <c r="J123" s="183"/>
      <c r="M123" s="179"/>
      <c r="N123" s="184"/>
      <c r="O123" s="185"/>
      <c r="P123" s="185"/>
      <c r="Q123" s="185"/>
      <c r="R123" s="185"/>
      <c r="S123" s="185"/>
      <c r="T123" s="185"/>
      <c r="U123" s="185"/>
      <c r="V123" s="185"/>
      <c r="W123" s="185"/>
      <c r="X123" s="186"/>
      <c r="AT123" s="180" t="s">
        <v>145</v>
      </c>
      <c r="AU123" s="180" t="s">
        <v>143</v>
      </c>
      <c r="AV123" s="13" t="s">
        <v>143</v>
      </c>
      <c r="AW123" s="13" t="s">
        <v>4</v>
      </c>
      <c r="AX123" s="13" t="s">
        <v>77</v>
      </c>
      <c r="AY123" s="180" t="s">
        <v>135</v>
      </c>
    </row>
    <row r="124" spans="2:65" s="13" customFormat="1" ht="12">
      <c r="B124" s="179"/>
      <c r="D124" s="172" t="s">
        <v>145</v>
      </c>
      <c r="E124" s="180" t="s">
        <v>1</v>
      </c>
      <c r="F124" s="181" t="s">
        <v>274</v>
      </c>
      <c r="H124" s="182">
        <v>5.3120000000000003</v>
      </c>
      <c r="I124" s="183"/>
      <c r="J124" s="183"/>
      <c r="M124" s="179"/>
      <c r="N124" s="184"/>
      <c r="O124" s="185"/>
      <c r="P124" s="185"/>
      <c r="Q124" s="185"/>
      <c r="R124" s="185"/>
      <c r="S124" s="185"/>
      <c r="T124" s="185"/>
      <c r="U124" s="185"/>
      <c r="V124" s="185"/>
      <c r="W124" s="185"/>
      <c r="X124" s="186"/>
      <c r="AT124" s="180" t="s">
        <v>145</v>
      </c>
      <c r="AU124" s="180" t="s">
        <v>143</v>
      </c>
      <c r="AV124" s="13" t="s">
        <v>143</v>
      </c>
      <c r="AW124" s="13" t="s">
        <v>4</v>
      </c>
      <c r="AX124" s="13" t="s">
        <v>77</v>
      </c>
      <c r="AY124" s="180" t="s">
        <v>135</v>
      </c>
    </row>
    <row r="125" spans="2:65" s="15" customFormat="1" ht="12">
      <c r="B125" s="195"/>
      <c r="D125" s="172" t="s">
        <v>145</v>
      </c>
      <c r="E125" s="196" t="s">
        <v>1</v>
      </c>
      <c r="F125" s="197" t="s">
        <v>155</v>
      </c>
      <c r="H125" s="198">
        <v>9.5739999999999998</v>
      </c>
      <c r="I125" s="199"/>
      <c r="J125" s="199"/>
      <c r="M125" s="195"/>
      <c r="N125" s="200"/>
      <c r="O125" s="201"/>
      <c r="P125" s="201"/>
      <c r="Q125" s="201"/>
      <c r="R125" s="201"/>
      <c r="S125" s="201"/>
      <c r="T125" s="201"/>
      <c r="U125" s="201"/>
      <c r="V125" s="201"/>
      <c r="W125" s="201"/>
      <c r="X125" s="202"/>
      <c r="AT125" s="196" t="s">
        <v>145</v>
      </c>
      <c r="AU125" s="196" t="s">
        <v>143</v>
      </c>
      <c r="AV125" s="15" t="s">
        <v>142</v>
      </c>
      <c r="AW125" s="15" t="s">
        <v>4</v>
      </c>
      <c r="AX125" s="15" t="s">
        <v>85</v>
      </c>
      <c r="AY125" s="196" t="s">
        <v>135</v>
      </c>
    </row>
    <row r="126" spans="2:65" s="1" customFormat="1" ht="48" customHeight="1">
      <c r="B126" s="156"/>
      <c r="C126" s="209" t="s">
        <v>143</v>
      </c>
      <c r="D126" s="209" t="s">
        <v>275</v>
      </c>
      <c r="E126" s="210" t="s">
        <v>276</v>
      </c>
      <c r="F126" s="211" t="s">
        <v>277</v>
      </c>
      <c r="G126" s="212" t="s">
        <v>278</v>
      </c>
      <c r="H126" s="213">
        <v>1</v>
      </c>
      <c r="I126" s="214"/>
      <c r="J126" s="215"/>
      <c r="K126" s="213">
        <f>ROUND(P126*H126,3)</f>
        <v>0</v>
      </c>
      <c r="L126" s="211" t="s">
        <v>1</v>
      </c>
      <c r="M126" s="216"/>
      <c r="N126" s="217" t="s">
        <v>1</v>
      </c>
      <c r="O126" s="164" t="s">
        <v>41</v>
      </c>
      <c r="P126" s="165">
        <f>I126+J126</f>
        <v>0</v>
      </c>
      <c r="Q126" s="165">
        <f>ROUND(I126*H126,3)</f>
        <v>0</v>
      </c>
      <c r="R126" s="165">
        <f>ROUND(J126*H126,3)</f>
        <v>0</v>
      </c>
      <c r="S126" s="53"/>
      <c r="T126" s="166">
        <f>S126*H126</f>
        <v>0</v>
      </c>
      <c r="U126" s="166">
        <v>6.2700000000000004E-3</v>
      </c>
      <c r="V126" s="166">
        <f>U126*H126</f>
        <v>6.2700000000000004E-3</v>
      </c>
      <c r="W126" s="166">
        <v>0</v>
      </c>
      <c r="X126" s="167">
        <f>W126*H126</f>
        <v>0</v>
      </c>
      <c r="AR126" s="168" t="s">
        <v>279</v>
      </c>
      <c r="AT126" s="168" t="s">
        <v>275</v>
      </c>
      <c r="AU126" s="168" t="s">
        <v>143</v>
      </c>
      <c r="AY126" s="17" t="s">
        <v>135</v>
      </c>
      <c r="BE126" s="169">
        <f>IF(O126="základná",K126,0)</f>
        <v>0</v>
      </c>
      <c r="BF126" s="169">
        <f>IF(O126="znížená",K126,0)</f>
        <v>0</v>
      </c>
      <c r="BG126" s="169">
        <f>IF(O126="zákl. prenesená",K126,0)</f>
        <v>0</v>
      </c>
      <c r="BH126" s="169">
        <f>IF(O126="zníž. prenesená",K126,0)</f>
        <v>0</v>
      </c>
      <c r="BI126" s="169">
        <f>IF(O126="nulová",K126,0)</f>
        <v>0</v>
      </c>
      <c r="BJ126" s="17" t="s">
        <v>143</v>
      </c>
      <c r="BK126" s="170">
        <f>ROUND(P126*H126,3)</f>
        <v>0</v>
      </c>
      <c r="BL126" s="17" t="s">
        <v>252</v>
      </c>
      <c r="BM126" s="168" t="s">
        <v>280</v>
      </c>
    </row>
    <row r="127" spans="2:65" s="13" customFormat="1" ht="24">
      <c r="B127" s="179"/>
      <c r="D127" s="172" t="s">
        <v>145</v>
      </c>
      <c r="E127" s="180" t="s">
        <v>1</v>
      </c>
      <c r="F127" s="181" t="s">
        <v>281</v>
      </c>
      <c r="H127" s="182">
        <v>1</v>
      </c>
      <c r="I127" s="183"/>
      <c r="J127" s="183"/>
      <c r="M127" s="179"/>
      <c r="N127" s="184"/>
      <c r="O127" s="185"/>
      <c r="P127" s="185"/>
      <c r="Q127" s="185"/>
      <c r="R127" s="185"/>
      <c r="S127" s="185"/>
      <c r="T127" s="185"/>
      <c r="U127" s="185"/>
      <c r="V127" s="185"/>
      <c r="W127" s="185"/>
      <c r="X127" s="186"/>
      <c r="AT127" s="180" t="s">
        <v>145</v>
      </c>
      <c r="AU127" s="180" t="s">
        <v>143</v>
      </c>
      <c r="AV127" s="13" t="s">
        <v>143</v>
      </c>
      <c r="AW127" s="13" t="s">
        <v>4</v>
      </c>
      <c r="AX127" s="13" t="s">
        <v>77</v>
      </c>
      <c r="AY127" s="180" t="s">
        <v>135</v>
      </c>
    </row>
    <row r="128" spans="2:65" s="12" customFormat="1" ht="24">
      <c r="B128" s="171"/>
      <c r="D128" s="172" t="s">
        <v>145</v>
      </c>
      <c r="E128" s="173" t="s">
        <v>1</v>
      </c>
      <c r="F128" s="174" t="s">
        <v>282</v>
      </c>
      <c r="H128" s="173" t="s">
        <v>1</v>
      </c>
      <c r="I128" s="175"/>
      <c r="J128" s="175"/>
      <c r="M128" s="171"/>
      <c r="N128" s="176"/>
      <c r="O128" s="177"/>
      <c r="P128" s="177"/>
      <c r="Q128" s="177"/>
      <c r="R128" s="177"/>
      <c r="S128" s="177"/>
      <c r="T128" s="177"/>
      <c r="U128" s="177"/>
      <c r="V128" s="177"/>
      <c r="W128" s="177"/>
      <c r="X128" s="178"/>
      <c r="AT128" s="173" t="s">
        <v>145</v>
      </c>
      <c r="AU128" s="173" t="s">
        <v>143</v>
      </c>
      <c r="AV128" s="12" t="s">
        <v>85</v>
      </c>
      <c r="AW128" s="12" t="s">
        <v>4</v>
      </c>
      <c r="AX128" s="12" t="s">
        <v>77</v>
      </c>
      <c r="AY128" s="173" t="s">
        <v>135</v>
      </c>
    </row>
    <row r="129" spans="2:65" s="12" customFormat="1" ht="24">
      <c r="B129" s="171"/>
      <c r="D129" s="172" t="s">
        <v>145</v>
      </c>
      <c r="E129" s="173" t="s">
        <v>1</v>
      </c>
      <c r="F129" s="174" t="s">
        <v>283</v>
      </c>
      <c r="H129" s="173" t="s">
        <v>1</v>
      </c>
      <c r="I129" s="175"/>
      <c r="J129" s="175"/>
      <c r="M129" s="171"/>
      <c r="N129" s="176"/>
      <c r="O129" s="177"/>
      <c r="P129" s="177"/>
      <c r="Q129" s="177"/>
      <c r="R129" s="177"/>
      <c r="S129" s="177"/>
      <c r="T129" s="177"/>
      <c r="U129" s="177"/>
      <c r="V129" s="177"/>
      <c r="W129" s="177"/>
      <c r="X129" s="178"/>
      <c r="AT129" s="173" t="s">
        <v>145</v>
      </c>
      <c r="AU129" s="173" t="s">
        <v>143</v>
      </c>
      <c r="AV129" s="12" t="s">
        <v>85</v>
      </c>
      <c r="AW129" s="12" t="s">
        <v>4</v>
      </c>
      <c r="AX129" s="12" t="s">
        <v>77</v>
      </c>
      <c r="AY129" s="173" t="s">
        <v>135</v>
      </c>
    </row>
    <row r="130" spans="2:65" s="12" customFormat="1" ht="12">
      <c r="B130" s="171"/>
      <c r="D130" s="172" t="s">
        <v>145</v>
      </c>
      <c r="E130" s="173" t="s">
        <v>1</v>
      </c>
      <c r="F130" s="174" t="s">
        <v>284</v>
      </c>
      <c r="H130" s="173" t="s">
        <v>1</v>
      </c>
      <c r="I130" s="175"/>
      <c r="J130" s="175"/>
      <c r="M130" s="171"/>
      <c r="N130" s="176"/>
      <c r="O130" s="177"/>
      <c r="P130" s="177"/>
      <c r="Q130" s="177"/>
      <c r="R130" s="177"/>
      <c r="S130" s="177"/>
      <c r="T130" s="177"/>
      <c r="U130" s="177"/>
      <c r="V130" s="177"/>
      <c r="W130" s="177"/>
      <c r="X130" s="178"/>
      <c r="AT130" s="173" t="s">
        <v>145</v>
      </c>
      <c r="AU130" s="173" t="s">
        <v>143</v>
      </c>
      <c r="AV130" s="12" t="s">
        <v>85</v>
      </c>
      <c r="AW130" s="12" t="s">
        <v>4</v>
      </c>
      <c r="AX130" s="12" t="s">
        <v>77</v>
      </c>
      <c r="AY130" s="173" t="s">
        <v>135</v>
      </c>
    </row>
    <row r="131" spans="2:65" s="12" customFormat="1" ht="12">
      <c r="B131" s="171"/>
      <c r="D131" s="172" t="s">
        <v>145</v>
      </c>
      <c r="E131" s="173" t="s">
        <v>1</v>
      </c>
      <c r="F131" s="174" t="s">
        <v>285</v>
      </c>
      <c r="H131" s="173" t="s">
        <v>1</v>
      </c>
      <c r="I131" s="175"/>
      <c r="J131" s="175"/>
      <c r="M131" s="171"/>
      <c r="N131" s="176"/>
      <c r="O131" s="177"/>
      <c r="P131" s="177"/>
      <c r="Q131" s="177"/>
      <c r="R131" s="177"/>
      <c r="S131" s="177"/>
      <c r="T131" s="177"/>
      <c r="U131" s="177"/>
      <c r="V131" s="177"/>
      <c r="W131" s="177"/>
      <c r="X131" s="178"/>
      <c r="AT131" s="173" t="s">
        <v>145</v>
      </c>
      <c r="AU131" s="173" t="s">
        <v>143</v>
      </c>
      <c r="AV131" s="12" t="s">
        <v>85</v>
      </c>
      <c r="AW131" s="12" t="s">
        <v>4</v>
      </c>
      <c r="AX131" s="12" t="s">
        <v>77</v>
      </c>
      <c r="AY131" s="173" t="s">
        <v>135</v>
      </c>
    </row>
    <row r="132" spans="2:65" s="12" customFormat="1" ht="12">
      <c r="B132" s="171"/>
      <c r="D132" s="172" t="s">
        <v>145</v>
      </c>
      <c r="E132" s="173" t="s">
        <v>1</v>
      </c>
      <c r="F132" s="174" t="s">
        <v>286</v>
      </c>
      <c r="H132" s="173" t="s">
        <v>1</v>
      </c>
      <c r="I132" s="175"/>
      <c r="J132" s="175"/>
      <c r="M132" s="171"/>
      <c r="N132" s="176"/>
      <c r="O132" s="177"/>
      <c r="P132" s="177"/>
      <c r="Q132" s="177"/>
      <c r="R132" s="177"/>
      <c r="S132" s="177"/>
      <c r="T132" s="177"/>
      <c r="U132" s="177"/>
      <c r="V132" s="177"/>
      <c r="W132" s="177"/>
      <c r="X132" s="178"/>
      <c r="AT132" s="173" t="s">
        <v>145</v>
      </c>
      <c r="AU132" s="173" t="s">
        <v>143</v>
      </c>
      <c r="AV132" s="12" t="s">
        <v>85</v>
      </c>
      <c r="AW132" s="12" t="s">
        <v>4</v>
      </c>
      <c r="AX132" s="12" t="s">
        <v>77</v>
      </c>
      <c r="AY132" s="173" t="s">
        <v>135</v>
      </c>
    </row>
    <row r="133" spans="2:65" s="12" customFormat="1" ht="12">
      <c r="B133" s="171"/>
      <c r="D133" s="172" t="s">
        <v>145</v>
      </c>
      <c r="E133" s="173" t="s">
        <v>1</v>
      </c>
      <c r="F133" s="174" t="s">
        <v>287</v>
      </c>
      <c r="H133" s="173" t="s">
        <v>1</v>
      </c>
      <c r="I133" s="175"/>
      <c r="J133" s="175"/>
      <c r="M133" s="171"/>
      <c r="N133" s="176"/>
      <c r="O133" s="177"/>
      <c r="P133" s="177"/>
      <c r="Q133" s="177"/>
      <c r="R133" s="177"/>
      <c r="S133" s="177"/>
      <c r="T133" s="177"/>
      <c r="U133" s="177"/>
      <c r="V133" s="177"/>
      <c r="W133" s="177"/>
      <c r="X133" s="178"/>
      <c r="AT133" s="173" t="s">
        <v>145</v>
      </c>
      <c r="AU133" s="173" t="s">
        <v>143</v>
      </c>
      <c r="AV133" s="12" t="s">
        <v>85</v>
      </c>
      <c r="AW133" s="12" t="s">
        <v>4</v>
      </c>
      <c r="AX133" s="12" t="s">
        <v>77</v>
      </c>
      <c r="AY133" s="173" t="s">
        <v>135</v>
      </c>
    </row>
    <row r="134" spans="2:65" s="12" customFormat="1" ht="12">
      <c r="B134" s="171"/>
      <c r="D134" s="172" t="s">
        <v>145</v>
      </c>
      <c r="E134" s="173" t="s">
        <v>1</v>
      </c>
      <c r="F134" s="174" t="s">
        <v>288</v>
      </c>
      <c r="H134" s="173" t="s">
        <v>1</v>
      </c>
      <c r="I134" s="175"/>
      <c r="J134" s="175"/>
      <c r="M134" s="171"/>
      <c r="N134" s="176"/>
      <c r="O134" s="177"/>
      <c r="P134" s="177"/>
      <c r="Q134" s="177"/>
      <c r="R134" s="177"/>
      <c r="S134" s="177"/>
      <c r="T134" s="177"/>
      <c r="U134" s="177"/>
      <c r="V134" s="177"/>
      <c r="W134" s="177"/>
      <c r="X134" s="178"/>
      <c r="AT134" s="173" t="s">
        <v>145</v>
      </c>
      <c r="AU134" s="173" t="s">
        <v>143</v>
      </c>
      <c r="AV134" s="12" t="s">
        <v>85</v>
      </c>
      <c r="AW134" s="12" t="s">
        <v>4</v>
      </c>
      <c r="AX134" s="12" t="s">
        <v>77</v>
      </c>
      <c r="AY134" s="173" t="s">
        <v>135</v>
      </c>
    </row>
    <row r="135" spans="2:65" s="15" customFormat="1" ht="12">
      <c r="B135" s="195"/>
      <c r="D135" s="172" t="s">
        <v>145</v>
      </c>
      <c r="E135" s="196" t="s">
        <v>1</v>
      </c>
      <c r="F135" s="197" t="s">
        <v>155</v>
      </c>
      <c r="H135" s="198">
        <v>1</v>
      </c>
      <c r="I135" s="199"/>
      <c r="J135" s="199"/>
      <c r="M135" s="195"/>
      <c r="N135" s="200"/>
      <c r="O135" s="201"/>
      <c r="P135" s="201"/>
      <c r="Q135" s="201"/>
      <c r="R135" s="201"/>
      <c r="S135" s="201"/>
      <c r="T135" s="201"/>
      <c r="U135" s="201"/>
      <c r="V135" s="201"/>
      <c r="W135" s="201"/>
      <c r="X135" s="202"/>
      <c r="AT135" s="196" t="s">
        <v>145</v>
      </c>
      <c r="AU135" s="196" t="s">
        <v>143</v>
      </c>
      <c r="AV135" s="15" t="s">
        <v>142</v>
      </c>
      <c r="AW135" s="15" t="s">
        <v>4</v>
      </c>
      <c r="AX135" s="15" t="s">
        <v>85</v>
      </c>
      <c r="AY135" s="196" t="s">
        <v>135</v>
      </c>
    </row>
    <row r="136" spans="2:65" s="1" customFormat="1" ht="48" customHeight="1">
      <c r="B136" s="156"/>
      <c r="C136" s="209" t="s">
        <v>151</v>
      </c>
      <c r="D136" s="209" t="s">
        <v>275</v>
      </c>
      <c r="E136" s="210" t="s">
        <v>289</v>
      </c>
      <c r="F136" s="211" t="s">
        <v>290</v>
      </c>
      <c r="G136" s="212" t="s">
        <v>278</v>
      </c>
      <c r="H136" s="213">
        <v>1</v>
      </c>
      <c r="I136" s="214"/>
      <c r="J136" s="215"/>
      <c r="K136" s="213">
        <f>ROUND(P136*H136,3)</f>
        <v>0</v>
      </c>
      <c r="L136" s="211" t="s">
        <v>1</v>
      </c>
      <c r="M136" s="216"/>
      <c r="N136" s="217" t="s">
        <v>1</v>
      </c>
      <c r="O136" s="164" t="s">
        <v>41</v>
      </c>
      <c r="P136" s="165">
        <f>I136+J136</f>
        <v>0</v>
      </c>
      <c r="Q136" s="165">
        <f>ROUND(I136*H136,3)</f>
        <v>0</v>
      </c>
      <c r="R136" s="165">
        <f>ROUND(J136*H136,3)</f>
        <v>0</v>
      </c>
      <c r="S136" s="53"/>
      <c r="T136" s="166">
        <f>S136*H136</f>
        <v>0</v>
      </c>
      <c r="U136" s="166">
        <v>6.2700000000000004E-3</v>
      </c>
      <c r="V136" s="166">
        <f>U136*H136</f>
        <v>6.2700000000000004E-3</v>
      </c>
      <c r="W136" s="166">
        <v>0</v>
      </c>
      <c r="X136" s="167">
        <f>W136*H136</f>
        <v>0</v>
      </c>
      <c r="AR136" s="168" t="s">
        <v>279</v>
      </c>
      <c r="AT136" s="168" t="s">
        <v>275</v>
      </c>
      <c r="AU136" s="168" t="s">
        <v>143</v>
      </c>
      <c r="AY136" s="17" t="s">
        <v>135</v>
      </c>
      <c r="BE136" s="169">
        <f>IF(O136="základná",K136,0)</f>
        <v>0</v>
      </c>
      <c r="BF136" s="169">
        <f>IF(O136="znížená",K136,0)</f>
        <v>0</v>
      </c>
      <c r="BG136" s="169">
        <f>IF(O136="zákl. prenesená",K136,0)</f>
        <v>0</v>
      </c>
      <c r="BH136" s="169">
        <f>IF(O136="zníž. prenesená",K136,0)</f>
        <v>0</v>
      </c>
      <c r="BI136" s="169">
        <f>IF(O136="nulová",K136,0)</f>
        <v>0</v>
      </c>
      <c r="BJ136" s="17" t="s">
        <v>143</v>
      </c>
      <c r="BK136" s="170">
        <f>ROUND(P136*H136,3)</f>
        <v>0</v>
      </c>
      <c r="BL136" s="17" t="s">
        <v>252</v>
      </c>
      <c r="BM136" s="168" t="s">
        <v>291</v>
      </c>
    </row>
    <row r="137" spans="2:65" s="13" customFormat="1" ht="24">
      <c r="B137" s="179"/>
      <c r="D137" s="172" t="s">
        <v>145</v>
      </c>
      <c r="E137" s="180" t="s">
        <v>1</v>
      </c>
      <c r="F137" s="181" t="s">
        <v>292</v>
      </c>
      <c r="H137" s="182">
        <v>1</v>
      </c>
      <c r="I137" s="183"/>
      <c r="J137" s="183"/>
      <c r="M137" s="179"/>
      <c r="N137" s="184"/>
      <c r="O137" s="185"/>
      <c r="P137" s="185"/>
      <c r="Q137" s="185"/>
      <c r="R137" s="185"/>
      <c r="S137" s="185"/>
      <c r="T137" s="185"/>
      <c r="U137" s="185"/>
      <c r="V137" s="185"/>
      <c r="W137" s="185"/>
      <c r="X137" s="186"/>
      <c r="AT137" s="180" t="s">
        <v>145</v>
      </c>
      <c r="AU137" s="180" t="s">
        <v>143</v>
      </c>
      <c r="AV137" s="13" t="s">
        <v>143</v>
      </c>
      <c r="AW137" s="13" t="s">
        <v>4</v>
      </c>
      <c r="AX137" s="13" t="s">
        <v>77</v>
      </c>
      <c r="AY137" s="180" t="s">
        <v>135</v>
      </c>
    </row>
    <row r="138" spans="2:65" s="12" customFormat="1" ht="24">
      <c r="B138" s="171"/>
      <c r="D138" s="172" t="s">
        <v>145</v>
      </c>
      <c r="E138" s="173" t="s">
        <v>1</v>
      </c>
      <c r="F138" s="174" t="s">
        <v>293</v>
      </c>
      <c r="H138" s="173" t="s">
        <v>1</v>
      </c>
      <c r="I138" s="175"/>
      <c r="J138" s="175"/>
      <c r="M138" s="171"/>
      <c r="N138" s="176"/>
      <c r="O138" s="177"/>
      <c r="P138" s="177"/>
      <c r="Q138" s="177"/>
      <c r="R138" s="177"/>
      <c r="S138" s="177"/>
      <c r="T138" s="177"/>
      <c r="U138" s="177"/>
      <c r="V138" s="177"/>
      <c r="W138" s="177"/>
      <c r="X138" s="178"/>
      <c r="AT138" s="173" t="s">
        <v>145</v>
      </c>
      <c r="AU138" s="173" t="s">
        <v>143</v>
      </c>
      <c r="AV138" s="12" t="s">
        <v>85</v>
      </c>
      <c r="AW138" s="12" t="s">
        <v>4</v>
      </c>
      <c r="AX138" s="12" t="s">
        <v>77</v>
      </c>
      <c r="AY138" s="173" t="s">
        <v>135</v>
      </c>
    </row>
    <row r="139" spans="2:65" s="12" customFormat="1" ht="24">
      <c r="B139" s="171"/>
      <c r="D139" s="172" t="s">
        <v>145</v>
      </c>
      <c r="E139" s="173" t="s">
        <v>1</v>
      </c>
      <c r="F139" s="174" t="s">
        <v>283</v>
      </c>
      <c r="H139" s="173" t="s">
        <v>1</v>
      </c>
      <c r="I139" s="175"/>
      <c r="J139" s="175"/>
      <c r="M139" s="171"/>
      <c r="N139" s="176"/>
      <c r="O139" s="177"/>
      <c r="P139" s="177"/>
      <c r="Q139" s="177"/>
      <c r="R139" s="177"/>
      <c r="S139" s="177"/>
      <c r="T139" s="177"/>
      <c r="U139" s="177"/>
      <c r="V139" s="177"/>
      <c r="W139" s="177"/>
      <c r="X139" s="178"/>
      <c r="AT139" s="173" t="s">
        <v>145</v>
      </c>
      <c r="AU139" s="173" t="s">
        <v>143</v>
      </c>
      <c r="AV139" s="12" t="s">
        <v>85</v>
      </c>
      <c r="AW139" s="12" t="s">
        <v>4</v>
      </c>
      <c r="AX139" s="12" t="s">
        <v>77</v>
      </c>
      <c r="AY139" s="173" t="s">
        <v>135</v>
      </c>
    </row>
    <row r="140" spans="2:65" s="12" customFormat="1" ht="12">
      <c r="B140" s="171"/>
      <c r="D140" s="172" t="s">
        <v>145</v>
      </c>
      <c r="E140" s="173" t="s">
        <v>1</v>
      </c>
      <c r="F140" s="174" t="s">
        <v>294</v>
      </c>
      <c r="H140" s="173" t="s">
        <v>1</v>
      </c>
      <c r="I140" s="175"/>
      <c r="J140" s="175"/>
      <c r="M140" s="171"/>
      <c r="N140" s="176"/>
      <c r="O140" s="177"/>
      <c r="P140" s="177"/>
      <c r="Q140" s="177"/>
      <c r="R140" s="177"/>
      <c r="S140" s="177"/>
      <c r="T140" s="177"/>
      <c r="U140" s="177"/>
      <c r="V140" s="177"/>
      <c r="W140" s="177"/>
      <c r="X140" s="178"/>
      <c r="AT140" s="173" t="s">
        <v>145</v>
      </c>
      <c r="AU140" s="173" t="s">
        <v>143</v>
      </c>
      <c r="AV140" s="12" t="s">
        <v>85</v>
      </c>
      <c r="AW140" s="12" t="s">
        <v>4</v>
      </c>
      <c r="AX140" s="12" t="s">
        <v>77</v>
      </c>
      <c r="AY140" s="173" t="s">
        <v>135</v>
      </c>
    </row>
    <row r="141" spans="2:65" s="12" customFormat="1" ht="12">
      <c r="B141" s="171"/>
      <c r="D141" s="172" t="s">
        <v>145</v>
      </c>
      <c r="E141" s="173" t="s">
        <v>1</v>
      </c>
      <c r="F141" s="174" t="s">
        <v>295</v>
      </c>
      <c r="H141" s="173" t="s">
        <v>1</v>
      </c>
      <c r="I141" s="175"/>
      <c r="J141" s="175"/>
      <c r="M141" s="171"/>
      <c r="N141" s="176"/>
      <c r="O141" s="177"/>
      <c r="P141" s="177"/>
      <c r="Q141" s="177"/>
      <c r="R141" s="177"/>
      <c r="S141" s="177"/>
      <c r="T141" s="177"/>
      <c r="U141" s="177"/>
      <c r="V141" s="177"/>
      <c r="W141" s="177"/>
      <c r="X141" s="178"/>
      <c r="AT141" s="173" t="s">
        <v>145</v>
      </c>
      <c r="AU141" s="173" t="s">
        <v>143</v>
      </c>
      <c r="AV141" s="12" t="s">
        <v>85</v>
      </c>
      <c r="AW141" s="12" t="s">
        <v>4</v>
      </c>
      <c r="AX141" s="12" t="s">
        <v>77</v>
      </c>
      <c r="AY141" s="173" t="s">
        <v>135</v>
      </c>
    </row>
    <row r="142" spans="2:65" s="12" customFormat="1" ht="12">
      <c r="B142" s="171"/>
      <c r="D142" s="172" t="s">
        <v>145</v>
      </c>
      <c r="E142" s="173" t="s">
        <v>1</v>
      </c>
      <c r="F142" s="174" t="s">
        <v>296</v>
      </c>
      <c r="H142" s="173" t="s">
        <v>1</v>
      </c>
      <c r="I142" s="175"/>
      <c r="J142" s="175"/>
      <c r="M142" s="171"/>
      <c r="N142" s="176"/>
      <c r="O142" s="177"/>
      <c r="P142" s="177"/>
      <c r="Q142" s="177"/>
      <c r="R142" s="177"/>
      <c r="S142" s="177"/>
      <c r="T142" s="177"/>
      <c r="U142" s="177"/>
      <c r="V142" s="177"/>
      <c r="W142" s="177"/>
      <c r="X142" s="178"/>
      <c r="AT142" s="173" t="s">
        <v>145</v>
      </c>
      <c r="AU142" s="173" t="s">
        <v>143</v>
      </c>
      <c r="AV142" s="12" t="s">
        <v>85</v>
      </c>
      <c r="AW142" s="12" t="s">
        <v>4</v>
      </c>
      <c r="AX142" s="12" t="s">
        <v>77</v>
      </c>
      <c r="AY142" s="173" t="s">
        <v>135</v>
      </c>
    </row>
    <row r="143" spans="2:65" s="12" customFormat="1" ht="12">
      <c r="B143" s="171"/>
      <c r="D143" s="172" t="s">
        <v>145</v>
      </c>
      <c r="E143" s="173" t="s">
        <v>1</v>
      </c>
      <c r="F143" s="174" t="s">
        <v>297</v>
      </c>
      <c r="H143" s="173" t="s">
        <v>1</v>
      </c>
      <c r="I143" s="175"/>
      <c r="J143" s="175"/>
      <c r="M143" s="171"/>
      <c r="N143" s="176"/>
      <c r="O143" s="177"/>
      <c r="P143" s="177"/>
      <c r="Q143" s="177"/>
      <c r="R143" s="177"/>
      <c r="S143" s="177"/>
      <c r="T143" s="177"/>
      <c r="U143" s="177"/>
      <c r="V143" s="177"/>
      <c r="W143" s="177"/>
      <c r="X143" s="178"/>
      <c r="AT143" s="173" t="s">
        <v>145</v>
      </c>
      <c r="AU143" s="173" t="s">
        <v>143</v>
      </c>
      <c r="AV143" s="12" t="s">
        <v>85</v>
      </c>
      <c r="AW143" s="12" t="s">
        <v>4</v>
      </c>
      <c r="AX143" s="12" t="s">
        <v>77</v>
      </c>
      <c r="AY143" s="173" t="s">
        <v>135</v>
      </c>
    </row>
    <row r="144" spans="2:65" s="12" customFormat="1" ht="12">
      <c r="B144" s="171"/>
      <c r="D144" s="172" t="s">
        <v>145</v>
      </c>
      <c r="E144" s="173" t="s">
        <v>1</v>
      </c>
      <c r="F144" s="174" t="s">
        <v>298</v>
      </c>
      <c r="H144" s="173" t="s">
        <v>1</v>
      </c>
      <c r="I144" s="175"/>
      <c r="J144" s="175"/>
      <c r="M144" s="171"/>
      <c r="N144" s="176"/>
      <c r="O144" s="177"/>
      <c r="P144" s="177"/>
      <c r="Q144" s="177"/>
      <c r="R144" s="177"/>
      <c r="S144" s="177"/>
      <c r="T144" s="177"/>
      <c r="U144" s="177"/>
      <c r="V144" s="177"/>
      <c r="W144" s="177"/>
      <c r="X144" s="178"/>
      <c r="AT144" s="173" t="s">
        <v>145</v>
      </c>
      <c r="AU144" s="173" t="s">
        <v>143</v>
      </c>
      <c r="AV144" s="12" t="s">
        <v>85</v>
      </c>
      <c r="AW144" s="12" t="s">
        <v>4</v>
      </c>
      <c r="AX144" s="12" t="s">
        <v>77</v>
      </c>
      <c r="AY144" s="173" t="s">
        <v>135</v>
      </c>
    </row>
    <row r="145" spans="2:51" s="15" customFormat="1" ht="12">
      <c r="B145" s="195"/>
      <c r="D145" s="172" t="s">
        <v>145</v>
      </c>
      <c r="E145" s="196" t="s">
        <v>1</v>
      </c>
      <c r="F145" s="197" t="s">
        <v>155</v>
      </c>
      <c r="H145" s="198">
        <v>1</v>
      </c>
      <c r="I145" s="199"/>
      <c r="J145" s="199"/>
      <c r="M145" s="195"/>
      <c r="N145" s="218"/>
      <c r="O145" s="219"/>
      <c r="P145" s="219"/>
      <c r="Q145" s="219"/>
      <c r="R145" s="219"/>
      <c r="S145" s="219"/>
      <c r="T145" s="219"/>
      <c r="U145" s="219"/>
      <c r="V145" s="219"/>
      <c r="W145" s="219"/>
      <c r="X145" s="220"/>
      <c r="AT145" s="196" t="s">
        <v>145</v>
      </c>
      <c r="AU145" s="196" t="s">
        <v>143</v>
      </c>
      <c r="AV145" s="15" t="s">
        <v>142</v>
      </c>
      <c r="AW145" s="15" t="s">
        <v>4</v>
      </c>
      <c r="AX145" s="15" t="s">
        <v>85</v>
      </c>
      <c r="AY145" s="196" t="s">
        <v>135</v>
      </c>
    </row>
    <row r="146" spans="2:51" s="1" customFormat="1" ht="7" customHeight="1">
      <c r="B146" s="43"/>
      <c r="C146" s="44"/>
      <c r="D146" s="44"/>
      <c r="E146" s="44"/>
      <c r="F146" s="44"/>
      <c r="G146" s="44"/>
      <c r="H146" s="44"/>
      <c r="I146" s="113"/>
      <c r="J146" s="113"/>
      <c r="K146" s="44"/>
      <c r="L146" s="44"/>
      <c r="M146" s="31"/>
    </row>
  </sheetData>
  <autoFilter ref="C117:L145" xr:uid="{00000000-0009-0000-0000-000002000000}"/>
  <mergeCells count="9">
    <mergeCell ref="E87:H87"/>
    <mergeCell ref="E108:H108"/>
    <mergeCell ref="E110:H110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6"/>
  <sheetViews>
    <sheetView showGridLines="0" topLeftCell="A112" workbookViewId="0"/>
  </sheetViews>
  <sheetFormatPr baseColWidth="10" defaultColWidth="8.75" defaultRowHeight="11"/>
  <cols>
    <col min="1" max="1" width="8.25" customWidth="1"/>
    <col min="2" max="2" width="1.75" customWidth="1"/>
    <col min="3" max="4" width="4.25" customWidth="1"/>
    <col min="5" max="5" width="17.25" customWidth="1"/>
    <col min="6" max="6" width="50.75" customWidth="1"/>
    <col min="7" max="7" width="7" customWidth="1"/>
    <col min="8" max="8" width="11.5" customWidth="1"/>
    <col min="9" max="10" width="20.25" style="87" customWidth="1"/>
    <col min="11" max="11" width="20.25" customWidth="1"/>
    <col min="12" max="12" width="15.5" hidden="1" customWidth="1"/>
    <col min="13" max="13" width="9.25" customWidth="1"/>
    <col min="14" max="14" width="10.75" hidden="1" customWidth="1"/>
    <col min="15" max="15" width="9.25" hidden="1"/>
    <col min="16" max="24" width="14.25" hidden="1" customWidth="1"/>
    <col min="25" max="25" width="12.25" hidden="1" customWidth="1"/>
    <col min="26" max="26" width="16.25" customWidth="1"/>
    <col min="27" max="27" width="12.25" customWidth="1"/>
    <col min="28" max="28" width="1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M2" s="271" t="s">
        <v>6</v>
      </c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T2" s="17" t="s">
        <v>92</v>
      </c>
    </row>
    <row r="3" spans="2:46" ht="7" customHeight="1">
      <c r="B3" s="18"/>
      <c r="C3" s="19"/>
      <c r="D3" s="19"/>
      <c r="E3" s="19"/>
      <c r="F3" s="19"/>
      <c r="G3" s="19"/>
      <c r="H3" s="19"/>
      <c r="I3" s="88"/>
      <c r="J3" s="88"/>
      <c r="K3" s="19"/>
      <c r="L3" s="19"/>
      <c r="M3" s="20"/>
      <c r="AT3" s="17" t="s">
        <v>77</v>
      </c>
    </row>
    <row r="4" spans="2:46" ht="25" customHeight="1">
      <c r="B4" s="20"/>
      <c r="D4" s="21" t="s">
        <v>102</v>
      </c>
      <c r="M4" s="20"/>
      <c r="N4" s="89" t="s">
        <v>9</v>
      </c>
      <c r="AT4" s="17" t="s">
        <v>3</v>
      </c>
    </row>
    <row r="5" spans="2:46" ht="7" customHeight="1">
      <c r="B5" s="20"/>
      <c r="M5" s="20"/>
    </row>
    <row r="6" spans="2:46" ht="12" customHeight="1">
      <c r="B6" s="20"/>
      <c r="D6" s="27" t="s">
        <v>14</v>
      </c>
      <c r="M6" s="20"/>
    </row>
    <row r="7" spans="2:46" ht="16.5" customHeight="1">
      <c r="B7" s="20"/>
      <c r="E7" s="304" t="str">
        <f>'Rekapitulácia stavby'!K6</f>
        <v>UNM - Dostavba 6.pavilónu II.etapa</v>
      </c>
      <c r="F7" s="305"/>
      <c r="G7" s="305"/>
      <c r="H7" s="305"/>
      <c r="M7" s="20"/>
    </row>
    <row r="8" spans="2:46" s="1" customFormat="1" ht="12" customHeight="1">
      <c r="B8" s="31"/>
      <c r="D8" s="27" t="s">
        <v>103</v>
      </c>
      <c r="I8" s="90"/>
      <c r="J8" s="90"/>
      <c r="M8" s="31"/>
    </row>
    <row r="9" spans="2:46" s="1" customFormat="1" ht="37" customHeight="1">
      <c r="B9" s="31"/>
      <c r="E9" s="279" t="s">
        <v>299</v>
      </c>
      <c r="F9" s="303"/>
      <c r="G9" s="303"/>
      <c r="H9" s="303"/>
      <c r="I9" s="90"/>
      <c r="J9" s="90"/>
      <c r="M9" s="31"/>
    </row>
    <row r="10" spans="2:46" s="1" customFormat="1">
      <c r="B10" s="31"/>
      <c r="I10" s="90"/>
      <c r="J10" s="90"/>
      <c r="M10" s="31"/>
    </row>
    <row r="11" spans="2:46" s="1" customFormat="1" ht="12" customHeight="1">
      <c r="B11" s="31"/>
      <c r="D11" s="27" t="s">
        <v>16</v>
      </c>
      <c r="F11" s="25" t="s">
        <v>17</v>
      </c>
      <c r="I11" s="91" t="s">
        <v>18</v>
      </c>
      <c r="J11" s="92" t="s">
        <v>1</v>
      </c>
      <c r="M11" s="31"/>
    </row>
    <row r="12" spans="2:46" s="1" customFormat="1" ht="12" customHeight="1">
      <c r="B12" s="31"/>
      <c r="D12" s="27" t="s">
        <v>20</v>
      </c>
      <c r="F12" s="25" t="s">
        <v>21</v>
      </c>
      <c r="I12" s="91" t="s">
        <v>22</v>
      </c>
      <c r="J12" s="93">
        <f>'Rekapitulácia stavby'!AN8</f>
        <v>43634</v>
      </c>
      <c r="M12" s="31"/>
    </row>
    <row r="13" spans="2:46" s="1" customFormat="1" ht="11" customHeight="1">
      <c r="B13" s="31"/>
      <c r="I13" s="90"/>
      <c r="J13" s="90"/>
      <c r="M13" s="31"/>
    </row>
    <row r="14" spans="2:46" s="1" customFormat="1" ht="12" customHeight="1">
      <c r="B14" s="31"/>
      <c r="D14" s="27" t="s">
        <v>23</v>
      </c>
      <c r="I14" s="91" t="s">
        <v>24</v>
      </c>
      <c r="J14" s="92" t="s">
        <v>1</v>
      </c>
      <c r="M14" s="31"/>
    </row>
    <row r="15" spans="2:46" s="1" customFormat="1" ht="18" customHeight="1">
      <c r="B15" s="31"/>
      <c r="E15" s="25" t="s">
        <v>25</v>
      </c>
      <c r="I15" s="91" t="s">
        <v>26</v>
      </c>
      <c r="J15" s="92" t="s">
        <v>1</v>
      </c>
      <c r="M15" s="31"/>
    </row>
    <row r="16" spans="2:46" s="1" customFormat="1" ht="7" customHeight="1">
      <c r="B16" s="31"/>
      <c r="I16" s="90"/>
      <c r="J16" s="90"/>
      <c r="M16" s="31"/>
    </row>
    <row r="17" spans="2:13" s="1" customFormat="1" ht="12" customHeight="1">
      <c r="B17" s="31"/>
      <c r="D17" s="27" t="s">
        <v>27</v>
      </c>
      <c r="I17" s="91" t="s">
        <v>24</v>
      </c>
      <c r="J17" s="28" t="str">
        <f>'Rekapitulácia stavby'!AN13</f>
        <v>Vyplň údaj</v>
      </c>
      <c r="M17" s="31"/>
    </row>
    <row r="18" spans="2:13" s="1" customFormat="1" ht="18" customHeight="1">
      <c r="B18" s="31"/>
      <c r="E18" s="306" t="str">
        <f>'Rekapitulácia stavby'!E14</f>
        <v>Vyplň údaj</v>
      </c>
      <c r="F18" s="282"/>
      <c r="G18" s="282"/>
      <c r="H18" s="282"/>
      <c r="I18" s="91" t="s">
        <v>26</v>
      </c>
      <c r="J18" s="28" t="str">
        <f>'Rekapitulácia stavby'!AN14</f>
        <v>Vyplň údaj</v>
      </c>
      <c r="M18" s="31"/>
    </row>
    <row r="19" spans="2:13" s="1" customFormat="1" ht="7" customHeight="1">
      <c r="B19" s="31"/>
      <c r="I19" s="90"/>
      <c r="J19" s="90"/>
      <c r="M19" s="31"/>
    </row>
    <row r="20" spans="2:13" s="1" customFormat="1" ht="12" customHeight="1">
      <c r="B20" s="31"/>
      <c r="D20" s="27" t="s">
        <v>29</v>
      </c>
      <c r="I20" s="91" t="s">
        <v>24</v>
      </c>
      <c r="J20" s="92" t="s">
        <v>1</v>
      </c>
      <c r="M20" s="31"/>
    </row>
    <row r="21" spans="2:13" s="1" customFormat="1" ht="18" customHeight="1">
      <c r="B21" s="31"/>
      <c r="E21" s="25" t="s">
        <v>30</v>
      </c>
      <c r="I21" s="91" t="s">
        <v>26</v>
      </c>
      <c r="J21" s="92" t="s">
        <v>1</v>
      </c>
      <c r="M21" s="31"/>
    </row>
    <row r="22" spans="2:13" s="1" customFormat="1" ht="7" customHeight="1">
      <c r="B22" s="31"/>
      <c r="I22" s="90"/>
      <c r="J22" s="90"/>
      <c r="M22" s="31"/>
    </row>
    <row r="23" spans="2:13" s="1" customFormat="1" ht="12" customHeight="1">
      <c r="B23" s="31"/>
      <c r="D23" s="27" t="s">
        <v>32</v>
      </c>
      <c r="I23" s="91" t="s">
        <v>24</v>
      </c>
      <c r="J23" s="92" t="s">
        <v>1</v>
      </c>
      <c r="M23" s="31"/>
    </row>
    <row r="24" spans="2:13" s="1" customFormat="1" ht="18" customHeight="1">
      <c r="B24" s="31"/>
      <c r="E24" s="25" t="s">
        <v>33</v>
      </c>
      <c r="I24" s="91" t="s">
        <v>26</v>
      </c>
      <c r="J24" s="92" t="s">
        <v>1</v>
      </c>
      <c r="M24" s="31"/>
    </row>
    <row r="25" spans="2:13" s="1" customFormat="1" ht="7" customHeight="1">
      <c r="B25" s="31"/>
      <c r="I25" s="90"/>
      <c r="J25" s="90"/>
      <c r="M25" s="31"/>
    </row>
    <row r="26" spans="2:13" s="1" customFormat="1" ht="12" customHeight="1">
      <c r="B26" s="31"/>
      <c r="D26" s="27" t="s">
        <v>34</v>
      </c>
      <c r="I26" s="90"/>
      <c r="J26" s="90"/>
      <c r="M26" s="31"/>
    </row>
    <row r="27" spans="2:13" s="7" customFormat="1" ht="16.5" customHeight="1">
      <c r="B27" s="94"/>
      <c r="E27" s="286" t="s">
        <v>1</v>
      </c>
      <c r="F27" s="286"/>
      <c r="G27" s="286"/>
      <c r="H27" s="286"/>
      <c r="I27" s="95"/>
      <c r="J27" s="95"/>
      <c r="M27" s="94"/>
    </row>
    <row r="28" spans="2:13" s="1" customFormat="1" ht="7" customHeight="1">
      <c r="B28" s="31"/>
      <c r="I28" s="90"/>
      <c r="J28" s="90"/>
      <c r="M28" s="31"/>
    </row>
    <row r="29" spans="2:13" s="1" customFormat="1" ht="7" customHeight="1">
      <c r="B29" s="31"/>
      <c r="D29" s="51"/>
      <c r="E29" s="51"/>
      <c r="F29" s="51"/>
      <c r="G29" s="51"/>
      <c r="H29" s="51"/>
      <c r="I29" s="96"/>
      <c r="J29" s="96"/>
      <c r="K29" s="51"/>
      <c r="L29" s="51"/>
      <c r="M29" s="31"/>
    </row>
    <row r="30" spans="2:13" s="1" customFormat="1" ht="13">
      <c r="B30" s="31"/>
      <c r="E30" s="27" t="s">
        <v>104</v>
      </c>
      <c r="I30" s="90"/>
      <c r="J30" s="90"/>
      <c r="K30" s="97">
        <f>I96</f>
        <v>0</v>
      </c>
      <c r="M30" s="31"/>
    </row>
    <row r="31" spans="2:13" s="1" customFormat="1" ht="13">
      <c r="B31" s="31"/>
      <c r="E31" s="27" t="s">
        <v>105</v>
      </c>
      <c r="I31" s="90"/>
      <c r="J31" s="90"/>
      <c r="K31" s="97">
        <f>J96</f>
        <v>0</v>
      </c>
      <c r="M31" s="31"/>
    </row>
    <row r="32" spans="2:13" s="1" customFormat="1" ht="25.25" customHeight="1">
      <c r="B32" s="31"/>
      <c r="D32" s="98" t="s">
        <v>35</v>
      </c>
      <c r="I32" s="90"/>
      <c r="J32" s="90"/>
      <c r="K32" s="64">
        <f>ROUND(K117, 2)</f>
        <v>0</v>
      </c>
      <c r="M32" s="31"/>
    </row>
    <row r="33" spans="2:13" s="1" customFormat="1" ht="7" customHeight="1">
      <c r="B33" s="31"/>
      <c r="D33" s="51"/>
      <c r="E33" s="51"/>
      <c r="F33" s="51"/>
      <c r="G33" s="51"/>
      <c r="H33" s="51"/>
      <c r="I33" s="96"/>
      <c r="J33" s="96"/>
      <c r="K33" s="51"/>
      <c r="L33" s="51"/>
      <c r="M33" s="31"/>
    </row>
    <row r="34" spans="2:13" s="1" customFormat="1" ht="14.5" customHeight="1">
      <c r="B34" s="31"/>
      <c r="F34" s="34" t="s">
        <v>37</v>
      </c>
      <c r="I34" s="99" t="s">
        <v>36</v>
      </c>
      <c r="J34" s="90"/>
      <c r="K34" s="34" t="s">
        <v>38</v>
      </c>
      <c r="M34" s="31"/>
    </row>
    <row r="35" spans="2:13" s="1" customFormat="1" ht="14.5" customHeight="1">
      <c r="B35" s="31"/>
      <c r="D35" s="100" t="s">
        <v>39</v>
      </c>
      <c r="E35" s="27" t="s">
        <v>40</v>
      </c>
      <c r="F35" s="97">
        <f>ROUND((SUM(BE117:BE125)),  2)</f>
        <v>0</v>
      </c>
      <c r="I35" s="101">
        <v>0.2</v>
      </c>
      <c r="J35" s="90"/>
      <c r="K35" s="97">
        <f>ROUND(((SUM(BE117:BE125))*I35),  2)</f>
        <v>0</v>
      </c>
      <c r="M35" s="31"/>
    </row>
    <row r="36" spans="2:13" s="1" customFormat="1" ht="14.5" customHeight="1">
      <c r="B36" s="31"/>
      <c r="E36" s="27" t="s">
        <v>41</v>
      </c>
      <c r="F36" s="97">
        <f>ROUND((SUM(BF117:BF125)),  2)</f>
        <v>0</v>
      </c>
      <c r="I36" s="101">
        <v>0.2</v>
      </c>
      <c r="J36" s="90"/>
      <c r="K36" s="97">
        <f>ROUND(((SUM(BF117:BF125))*I36),  2)</f>
        <v>0</v>
      </c>
      <c r="M36" s="31"/>
    </row>
    <row r="37" spans="2:13" s="1" customFormat="1" ht="14.5" hidden="1" customHeight="1">
      <c r="B37" s="31"/>
      <c r="E37" s="27" t="s">
        <v>42</v>
      </c>
      <c r="F37" s="97">
        <f>ROUND((SUM(BG117:BG125)),  2)</f>
        <v>0</v>
      </c>
      <c r="I37" s="101">
        <v>0.2</v>
      </c>
      <c r="J37" s="90"/>
      <c r="K37" s="97">
        <f>0</f>
        <v>0</v>
      </c>
      <c r="M37" s="31"/>
    </row>
    <row r="38" spans="2:13" s="1" customFormat="1" ht="14.5" hidden="1" customHeight="1">
      <c r="B38" s="31"/>
      <c r="E38" s="27" t="s">
        <v>43</v>
      </c>
      <c r="F38" s="97">
        <f>ROUND((SUM(BH117:BH125)),  2)</f>
        <v>0</v>
      </c>
      <c r="I38" s="101">
        <v>0.2</v>
      </c>
      <c r="J38" s="90"/>
      <c r="K38" s="97">
        <f>0</f>
        <v>0</v>
      </c>
      <c r="M38" s="31"/>
    </row>
    <row r="39" spans="2:13" s="1" customFormat="1" ht="14.5" hidden="1" customHeight="1">
      <c r="B39" s="31"/>
      <c r="E39" s="27" t="s">
        <v>44</v>
      </c>
      <c r="F39" s="97">
        <f>ROUND((SUM(BI117:BI125)),  2)</f>
        <v>0</v>
      </c>
      <c r="I39" s="101">
        <v>0</v>
      </c>
      <c r="J39" s="90"/>
      <c r="K39" s="97">
        <f>0</f>
        <v>0</v>
      </c>
      <c r="M39" s="31"/>
    </row>
    <row r="40" spans="2:13" s="1" customFormat="1" ht="7" customHeight="1">
      <c r="B40" s="31"/>
      <c r="I40" s="90"/>
      <c r="J40" s="90"/>
      <c r="M40" s="31"/>
    </row>
    <row r="41" spans="2:13" s="1" customFormat="1" ht="25.25" customHeight="1">
      <c r="B41" s="31"/>
      <c r="C41" s="102"/>
      <c r="D41" s="103" t="s">
        <v>45</v>
      </c>
      <c r="E41" s="55"/>
      <c r="F41" s="55"/>
      <c r="G41" s="104" t="s">
        <v>46</v>
      </c>
      <c r="H41" s="105" t="s">
        <v>47</v>
      </c>
      <c r="I41" s="106"/>
      <c r="J41" s="106"/>
      <c r="K41" s="107">
        <f>SUM(K32:K39)</f>
        <v>0</v>
      </c>
      <c r="L41" s="108"/>
      <c r="M41" s="31"/>
    </row>
    <row r="42" spans="2:13" s="1" customFormat="1" ht="14.5" customHeight="1">
      <c r="B42" s="31"/>
      <c r="I42" s="90"/>
      <c r="J42" s="90"/>
      <c r="M42" s="31"/>
    </row>
    <row r="43" spans="2:13" ht="14.5" customHeight="1">
      <c r="B43" s="20"/>
      <c r="M43" s="20"/>
    </row>
    <row r="44" spans="2:13" ht="14.5" customHeight="1">
      <c r="B44" s="20"/>
      <c r="M44" s="20"/>
    </row>
    <row r="45" spans="2:13" ht="14.5" customHeight="1">
      <c r="B45" s="20"/>
      <c r="M45" s="20"/>
    </row>
    <row r="46" spans="2:13" ht="14.5" customHeight="1">
      <c r="B46" s="20"/>
      <c r="M46" s="20"/>
    </row>
    <row r="47" spans="2:13" ht="14.5" customHeight="1">
      <c r="B47" s="20"/>
      <c r="M47" s="20"/>
    </row>
    <row r="48" spans="2:13" ht="14.5" customHeight="1">
      <c r="B48" s="20"/>
      <c r="M48" s="20"/>
    </row>
    <row r="49" spans="2:13" ht="14.5" customHeight="1">
      <c r="B49" s="20"/>
      <c r="M49" s="20"/>
    </row>
    <row r="50" spans="2:13" s="1" customFormat="1" ht="14.5" customHeight="1">
      <c r="B50" s="31"/>
      <c r="D50" s="40" t="s">
        <v>48</v>
      </c>
      <c r="E50" s="41"/>
      <c r="F50" s="41"/>
      <c r="G50" s="40" t="s">
        <v>49</v>
      </c>
      <c r="H50" s="41"/>
      <c r="I50" s="109"/>
      <c r="J50" s="109"/>
      <c r="K50" s="41"/>
      <c r="L50" s="41"/>
      <c r="M50" s="31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3">
      <c r="B61" s="31"/>
      <c r="D61" s="42" t="s">
        <v>50</v>
      </c>
      <c r="E61" s="33"/>
      <c r="F61" s="110" t="s">
        <v>51</v>
      </c>
      <c r="G61" s="42" t="s">
        <v>50</v>
      </c>
      <c r="H61" s="33"/>
      <c r="I61" s="111"/>
      <c r="J61" s="112" t="s">
        <v>51</v>
      </c>
      <c r="K61" s="33"/>
      <c r="L61" s="33"/>
      <c r="M61" s="31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3">
      <c r="B65" s="31"/>
      <c r="D65" s="40" t="s">
        <v>52</v>
      </c>
      <c r="E65" s="41"/>
      <c r="F65" s="41"/>
      <c r="G65" s="40" t="s">
        <v>53</v>
      </c>
      <c r="H65" s="41"/>
      <c r="I65" s="109"/>
      <c r="J65" s="109"/>
      <c r="K65" s="41"/>
      <c r="L65" s="41"/>
      <c r="M65" s="31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3">
      <c r="B76" s="31"/>
      <c r="D76" s="42" t="s">
        <v>50</v>
      </c>
      <c r="E76" s="33"/>
      <c r="F76" s="110" t="s">
        <v>51</v>
      </c>
      <c r="G76" s="42" t="s">
        <v>50</v>
      </c>
      <c r="H76" s="33"/>
      <c r="I76" s="111"/>
      <c r="J76" s="112" t="s">
        <v>51</v>
      </c>
      <c r="K76" s="33"/>
      <c r="L76" s="33"/>
      <c r="M76" s="31"/>
    </row>
    <row r="77" spans="2:13" s="1" customFormat="1" ht="14.5" customHeight="1">
      <c r="B77" s="43"/>
      <c r="C77" s="44"/>
      <c r="D77" s="44"/>
      <c r="E77" s="44"/>
      <c r="F77" s="44"/>
      <c r="G77" s="44"/>
      <c r="H77" s="44"/>
      <c r="I77" s="113"/>
      <c r="J77" s="113"/>
      <c r="K77" s="44"/>
      <c r="L77" s="44"/>
      <c r="M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114"/>
      <c r="J81" s="114"/>
      <c r="K81" s="46"/>
      <c r="L81" s="46"/>
      <c r="M81" s="31"/>
    </row>
    <row r="82" spans="2:47" s="1" customFormat="1" ht="25" customHeight="1">
      <c r="B82" s="31"/>
      <c r="C82" s="21" t="s">
        <v>106</v>
      </c>
      <c r="I82" s="90"/>
      <c r="J82" s="90"/>
      <c r="M82" s="31"/>
    </row>
    <row r="83" spans="2:47" s="1" customFormat="1" ht="7" customHeight="1">
      <c r="B83" s="31"/>
      <c r="I83" s="90"/>
      <c r="J83" s="90"/>
      <c r="M83" s="31"/>
    </row>
    <row r="84" spans="2:47" s="1" customFormat="1" ht="12" customHeight="1">
      <c r="B84" s="31"/>
      <c r="C84" s="27" t="s">
        <v>14</v>
      </c>
      <c r="I84" s="90"/>
      <c r="J84" s="90"/>
      <c r="M84" s="31"/>
    </row>
    <row r="85" spans="2:47" s="1" customFormat="1" ht="16.5" customHeight="1">
      <c r="B85" s="31"/>
      <c r="E85" s="304" t="str">
        <f>E7</f>
        <v>UNM - Dostavba 6.pavilónu II.etapa</v>
      </c>
      <c r="F85" s="305"/>
      <c r="G85" s="305"/>
      <c r="H85" s="305"/>
      <c r="I85" s="90"/>
      <c r="J85" s="90"/>
      <c r="M85" s="31"/>
    </row>
    <row r="86" spans="2:47" s="1" customFormat="1" ht="12" customHeight="1">
      <c r="B86" s="31"/>
      <c r="C86" s="27" t="s">
        <v>103</v>
      </c>
      <c r="I86" s="90"/>
      <c r="J86" s="90"/>
      <c r="M86" s="31"/>
    </row>
    <row r="87" spans="2:47" s="1" customFormat="1" ht="16.5" customHeight="1">
      <c r="B87" s="31"/>
      <c r="E87" s="279" t="str">
        <f>E9</f>
        <v>SO01b4 - SOI01b4  Dostavba 6.pavilónu - II.etapa /protiprašné opatrenia/</v>
      </c>
      <c r="F87" s="303"/>
      <c r="G87" s="303"/>
      <c r="H87" s="303"/>
      <c r="I87" s="90"/>
      <c r="J87" s="90"/>
      <c r="M87" s="31"/>
    </row>
    <row r="88" spans="2:47" s="1" customFormat="1" ht="7" customHeight="1">
      <c r="B88" s="31"/>
      <c r="I88" s="90"/>
      <c r="J88" s="90"/>
      <c r="M88" s="31"/>
    </row>
    <row r="89" spans="2:47" s="1" customFormat="1" ht="12" customHeight="1">
      <c r="B89" s="31"/>
      <c r="C89" s="27" t="s">
        <v>20</v>
      </c>
      <c r="F89" s="25" t="str">
        <f>F12</f>
        <v>Martin, areál UNM</v>
      </c>
      <c r="I89" s="91" t="s">
        <v>22</v>
      </c>
      <c r="J89" s="93">
        <f>IF(J12="","",J12)</f>
        <v>43634</v>
      </c>
      <c r="M89" s="31"/>
    </row>
    <row r="90" spans="2:47" s="1" customFormat="1" ht="7" customHeight="1">
      <c r="B90" s="31"/>
      <c r="I90" s="90"/>
      <c r="J90" s="90"/>
      <c r="M90" s="31"/>
    </row>
    <row r="91" spans="2:47" s="1" customFormat="1" ht="43.25" customHeight="1">
      <c r="B91" s="31"/>
      <c r="C91" s="27" t="s">
        <v>23</v>
      </c>
      <c r="F91" s="25" t="str">
        <f>E15</f>
        <v>Univerzitná nemocnica Martin</v>
      </c>
      <c r="I91" s="91" t="s">
        <v>29</v>
      </c>
      <c r="J91" s="115" t="str">
        <f>E21</f>
        <v>mar.coop Architektonický atelíér s.r.o.</v>
      </c>
      <c r="M91" s="31"/>
    </row>
    <row r="92" spans="2:47" s="1" customFormat="1" ht="15.25" customHeight="1">
      <c r="B92" s="31"/>
      <c r="C92" s="27" t="s">
        <v>27</v>
      </c>
      <c r="F92" s="25" t="str">
        <f>IF(E18="","",E18)</f>
        <v>Vyplň údaj</v>
      </c>
      <c r="I92" s="91" t="s">
        <v>32</v>
      </c>
      <c r="J92" s="115" t="str">
        <f>E24</f>
        <v>Ing.Jedlička</v>
      </c>
      <c r="M92" s="31"/>
    </row>
    <row r="93" spans="2:47" s="1" customFormat="1" ht="10.25" customHeight="1">
      <c r="B93" s="31"/>
      <c r="I93" s="90"/>
      <c r="J93" s="90"/>
      <c r="M93" s="31"/>
    </row>
    <row r="94" spans="2:47" s="1" customFormat="1" ht="29.25" customHeight="1">
      <c r="B94" s="31"/>
      <c r="C94" s="116" t="s">
        <v>107</v>
      </c>
      <c r="D94" s="102"/>
      <c r="E94" s="102"/>
      <c r="F94" s="102"/>
      <c r="G94" s="102"/>
      <c r="H94" s="102"/>
      <c r="I94" s="117" t="s">
        <v>108</v>
      </c>
      <c r="J94" s="117" t="s">
        <v>109</v>
      </c>
      <c r="K94" s="118" t="s">
        <v>110</v>
      </c>
      <c r="L94" s="102"/>
      <c r="M94" s="31"/>
    </row>
    <row r="95" spans="2:47" s="1" customFormat="1" ht="10.25" customHeight="1">
      <c r="B95" s="31"/>
      <c r="I95" s="90"/>
      <c r="J95" s="90"/>
      <c r="M95" s="31"/>
    </row>
    <row r="96" spans="2:47" s="1" customFormat="1" ht="23" customHeight="1">
      <c r="B96" s="31"/>
      <c r="C96" s="119" t="s">
        <v>111</v>
      </c>
      <c r="I96" s="120">
        <f>Q117</f>
        <v>0</v>
      </c>
      <c r="J96" s="120">
        <f>R117</f>
        <v>0</v>
      </c>
      <c r="K96" s="64">
        <f>K117</f>
        <v>0</v>
      </c>
      <c r="M96" s="31"/>
      <c r="AU96" s="17" t="s">
        <v>112</v>
      </c>
    </row>
    <row r="97" spans="2:13" s="8" customFormat="1" ht="25" customHeight="1">
      <c r="B97" s="121"/>
      <c r="D97" s="122" t="s">
        <v>300</v>
      </c>
      <c r="E97" s="123"/>
      <c r="F97" s="123"/>
      <c r="G97" s="123"/>
      <c r="H97" s="123"/>
      <c r="I97" s="124">
        <f>Q118</f>
        <v>0</v>
      </c>
      <c r="J97" s="124">
        <f>R118</f>
        <v>0</v>
      </c>
      <c r="K97" s="125">
        <f>K118</f>
        <v>0</v>
      </c>
      <c r="M97" s="121"/>
    </row>
    <row r="98" spans="2:13" s="1" customFormat="1" ht="21.75" customHeight="1">
      <c r="B98" s="31"/>
      <c r="I98" s="90"/>
      <c r="J98" s="90"/>
      <c r="M98" s="31"/>
    </row>
    <row r="99" spans="2:13" s="1" customFormat="1" ht="7" customHeight="1">
      <c r="B99" s="43"/>
      <c r="C99" s="44"/>
      <c r="D99" s="44"/>
      <c r="E99" s="44"/>
      <c r="F99" s="44"/>
      <c r="G99" s="44"/>
      <c r="H99" s="44"/>
      <c r="I99" s="113"/>
      <c r="J99" s="113"/>
      <c r="K99" s="44"/>
      <c r="L99" s="44"/>
      <c r="M99" s="31"/>
    </row>
    <row r="103" spans="2:13" s="1" customFormat="1" ht="7" customHeight="1">
      <c r="B103" s="45"/>
      <c r="C103" s="46"/>
      <c r="D103" s="46"/>
      <c r="E103" s="46"/>
      <c r="F103" s="46"/>
      <c r="G103" s="46"/>
      <c r="H103" s="46"/>
      <c r="I103" s="114"/>
      <c r="J103" s="114"/>
      <c r="K103" s="46"/>
      <c r="L103" s="46"/>
      <c r="M103" s="31"/>
    </row>
    <row r="104" spans="2:13" s="1" customFormat="1" ht="25" customHeight="1">
      <c r="B104" s="31"/>
      <c r="C104" s="21" t="s">
        <v>117</v>
      </c>
      <c r="I104" s="90"/>
      <c r="J104" s="90"/>
      <c r="M104" s="31"/>
    </row>
    <row r="105" spans="2:13" s="1" customFormat="1" ht="7" customHeight="1">
      <c r="B105" s="31"/>
      <c r="I105" s="90"/>
      <c r="J105" s="90"/>
      <c r="M105" s="31"/>
    </row>
    <row r="106" spans="2:13" s="1" customFormat="1" ht="12" customHeight="1">
      <c r="B106" s="31"/>
      <c r="C106" s="27" t="s">
        <v>14</v>
      </c>
      <c r="I106" s="90"/>
      <c r="J106" s="90"/>
      <c r="M106" s="31"/>
    </row>
    <row r="107" spans="2:13" s="1" customFormat="1" ht="16.5" customHeight="1">
      <c r="B107" s="31"/>
      <c r="E107" s="304" t="str">
        <f>E7</f>
        <v>UNM - Dostavba 6.pavilónu II.etapa</v>
      </c>
      <c r="F107" s="305"/>
      <c r="G107" s="305"/>
      <c r="H107" s="305"/>
      <c r="I107" s="90"/>
      <c r="J107" s="90"/>
      <c r="M107" s="31"/>
    </row>
    <row r="108" spans="2:13" s="1" customFormat="1" ht="12" customHeight="1">
      <c r="B108" s="31"/>
      <c r="C108" s="27" t="s">
        <v>103</v>
      </c>
      <c r="I108" s="90"/>
      <c r="J108" s="90"/>
      <c r="M108" s="31"/>
    </row>
    <row r="109" spans="2:13" s="1" customFormat="1" ht="16.5" customHeight="1">
      <c r="B109" s="31"/>
      <c r="E109" s="279" t="str">
        <f>E9</f>
        <v>SO01b4 - SOI01b4  Dostavba 6.pavilónu - II.etapa /protiprašné opatrenia/</v>
      </c>
      <c r="F109" s="303"/>
      <c r="G109" s="303"/>
      <c r="H109" s="303"/>
      <c r="I109" s="90"/>
      <c r="J109" s="90"/>
      <c r="M109" s="31"/>
    </row>
    <row r="110" spans="2:13" s="1" customFormat="1" ht="7" customHeight="1">
      <c r="B110" s="31"/>
      <c r="I110" s="90"/>
      <c r="J110" s="90"/>
      <c r="M110" s="31"/>
    </row>
    <row r="111" spans="2:13" s="1" customFormat="1" ht="12" customHeight="1">
      <c r="B111" s="31"/>
      <c r="C111" s="27" t="s">
        <v>20</v>
      </c>
      <c r="F111" s="25" t="str">
        <f>F12</f>
        <v>Martin, areál UNM</v>
      </c>
      <c r="I111" s="91" t="s">
        <v>22</v>
      </c>
      <c r="J111" s="93">
        <f>IF(J12="","",J12)</f>
        <v>43634</v>
      </c>
      <c r="M111" s="31"/>
    </row>
    <row r="112" spans="2:13" s="1" customFormat="1" ht="7" customHeight="1">
      <c r="B112" s="31"/>
      <c r="I112" s="90"/>
      <c r="J112" s="90"/>
      <c r="M112" s="31"/>
    </row>
    <row r="113" spans="2:65" s="1" customFormat="1" ht="43.25" customHeight="1">
      <c r="B113" s="31"/>
      <c r="C113" s="27" t="s">
        <v>23</v>
      </c>
      <c r="F113" s="25" t="str">
        <f>E15</f>
        <v>Univerzitná nemocnica Martin</v>
      </c>
      <c r="I113" s="91" t="s">
        <v>29</v>
      </c>
      <c r="J113" s="115" t="str">
        <f>E21</f>
        <v>mar.coop Architektonický atelíér s.r.o.</v>
      </c>
      <c r="M113" s="31"/>
    </row>
    <row r="114" spans="2:65" s="1" customFormat="1" ht="15.25" customHeight="1">
      <c r="B114" s="31"/>
      <c r="C114" s="27" t="s">
        <v>27</v>
      </c>
      <c r="F114" s="25" t="str">
        <f>IF(E18="","",E18)</f>
        <v>Vyplň údaj</v>
      </c>
      <c r="I114" s="91" t="s">
        <v>32</v>
      </c>
      <c r="J114" s="115" t="str">
        <f>E24</f>
        <v>Ing.Jedlička</v>
      </c>
      <c r="M114" s="31"/>
    </row>
    <row r="115" spans="2:65" s="1" customFormat="1" ht="10.25" customHeight="1">
      <c r="B115" s="31"/>
      <c r="I115" s="90"/>
      <c r="J115" s="90"/>
      <c r="M115" s="31"/>
    </row>
    <row r="116" spans="2:65" s="10" customFormat="1" ht="29.25" customHeight="1">
      <c r="B116" s="131"/>
      <c r="C116" s="132" t="s">
        <v>118</v>
      </c>
      <c r="D116" s="133" t="s">
        <v>60</v>
      </c>
      <c r="E116" s="133" t="s">
        <v>56</v>
      </c>
      <c r="F116" s="133" t="s">
        <v>57</v>
      </c>
      <c r="G116" s="133" t="s">
        <v>119</v>
      </c>
      <c r="H116" s="133" t="s">
        <v>120</v>
      </c>
      <c r="I116" s="134" t="s">
        <v>121</v>
      </c>
      <c r="J116" s="134" t="s">
        <v>122</v>
      </c>
      <c r="K116" s="135" t="s">
        <v>110</v>
      </c>
      <c r="L116" s="136" t="s">
        <v>123</v>
      </c>
      <c r="M116" s="131"/>
      <c r="N116" s="57" t="s">
        <v>1</v>
      </c>
      <c r="O116" s="58" t="s">
        <v>39</v>
      </c>
      <c r="P116" s="58" t="s">
        <v>124</v>
      </c>
      <c r="Q116" s="58" t="s">
        <v>125</v>
      </c>
      <c r="R116" s="58" t="s">
        <v>126</v>
      </c>
      <c r="S116" s="58" t="s">
        <v>127</v>
      </c>
      <c r="T116" s="58" t="s">
        <v>128</v>
      </c>
      <c r="U116" s="58" t="s">
        <v>129</v>
      </c>
      <c r="V116" s="58" t="s">
        <v>130</v>
      </c>
      <c r="W116" s="58" t="s">
        <v>131</v>
      </c>
      <c r="X116" s="59" t="s">
        <v>132</v>
      </c>
    </row>
    <row r="117" spans="2:65" s="1" customFormat="1" ht="23" customHeight="1">
      <c r="B117" s="31"/>
      <c r="C117" s="62" t="s">
        <v>111</v>
      </c>
      <c r="I117" s="90"/>
      <c r="J117" s="90"/>
      <c r="K117" s="137">
        <f>BK117</f>
        <v>0</v>
      </c>
      <c r="M117" s="31"/>
      <c r="N117" s="60"/>
      <c r="O117" s="51"/>
      <c r="P117" s="51"/>
      <c r="Q117" s="138">
        <f>Q118</f>
        <v>0</v>
      </c>
      <c r="R117" s="138">
        <f>R118</f>
        <v>0</v>
      </c>
      <c r="S117" s="51"/>
      <c r="T117" s="139">
        <f>T118</f>
        <v>0</v>
      </c>
      <c r="U117" s="51"/>
      <c r="V117" s="139">
        <f>V118</f>
        <v>0</v>
      </c>
      <c r="W117" s="51"/>
      <c r="X117" s="140">
        <f>X118</f>
        <v>0</v>
      </c>
      <c r="AT117" s="17" t="s">
        <v>76</v>
      </c>
      <c r="AU117" s="17" t="s">
        <v>112</v>
      </c>
      <c r="BK117" s="141">
        <f>BK118</f>
        <v>0</v>
      </c>
    </row>
    <row r="118" spans="2:65" s="11" customFormat="1" ht="26" customHeight="1">
      <c r="B118" s="142"/>
      <c r="D118" s="143" t="s">
        <v>76</v>
      </c>
      <c r="E118" s="144" t="s">
        <v>301</v>
      </c>
      <c r="F118" s="144" t="s">
        <v>302</v>
      </c>
      <c r="I118" s="145"/>
      <c r="J118" s="145"/>
      <c r="K118" s="146">
        <f>BK118</f>
        <v>0</v>
      </c>
      <c r="M118" s="142"/>
      <c r="N118" s="147"/>
      <c r="O118" s="148"/>
      <c r="P118" s="148"/>
      <c r="Q118" s="149">
        <f>SUM(Q119:Q125)</f>
        <v>0</v>
      </c>
      <c r="R118" s="149">
        <f>SUM(R119:R125)</f>
        <v>0</v>
      </c>
      <c r="S118" s="148"/>
      <c r="T118" s="150">
        <f>SUM(T119:T125)</f>
        <v>0</v>
      </c>
      <c r="U118" s="148"/>
      <c r="V118" s="150">
        <f>SUM(V119:V125)</f>
        <v>0</v>
      </c>
      <c r="W118" s="148"/>
      <c r="X118" s="151">
        <f>SUM(X119:X125)</f>
        <v>0</v>
      </c>
      <c r="AR118" s="143" t="s">
        <v>177</v>
      </c>
      <c r="AT118" s="152" t="s">
        <v>76</v>
      </c>
      <c r="AU118" s="152" t="s">
        <v>77</v>
      </c>
      <c r="AY118" s="143" t="s">
        <v>135</v>
      </c>
      <c r="BK118" s="153">
        <f>SUM(BK119:BK125)</f>
        <v>0</v>
      </c>
    </row>
    <row r="119" spans="2:65" s="1" customFormat="1" ht="36" customHeight="1">
      <c r="B119" s="156"/>
      <c r="C119" s="157" t="s">
        <v>85</v>
      </c>
      <c r="D119" s="157" t="s">
        <v>137</v>
      </c>
      <c r="E119" s="158" t="s">
        <v>303</v>
      </c>
      <c r="F119" s="159" t="s">
        <v>304</v>
      </c>
      <c r="G119" s="160" t="s">
        <v>245</v>
      </c>
      <c r="H119" s="161">
        <v>50</v>
      </c>
      <c r="I119" s="162"/>
      <c r="J119" s="162"/>
      <c r="K119" s="161">
        <f>ROUND(P119*H119,3)</f>
        <v>0</v>
      </c>
      <c r="L119" s="159" t="s">
        <v>1</v>
      </c>
      <c r="M119" s="31"/>
      <c r="N119" s="163" t="s">
        <v>1</v>
      </c>
      <c r="O119" s="164" t="s">
        <v>41</v>
      </c>
      <c r="P119" s="165">
        <f>I119+J119</f>
        <v>0</v>
      </c>
      <c r="Q119" s="165">
        <f>ROUND(I119*H119,3)</f>
        <v>0</v>
      </c>
      <c r="R119" s="165">
        <f>ROUND(J119*H119,3)</f>
        <v>0</v>
      </c>
      <c r="S119" s="53"/>
      <c r="T119" s="166">
        <f>S119*H119</f>
        <v>0</v>
      </c>
      <c r="U119" s="166">
        <v>0</v>
      </c>
      <c r="V119" s="166">
        <f>U119*H119</f>
        <v>0</v>
      </c>
      <c r="W119" s="166">
        <v>0</v>
      </c>
      <c r="X119" s="167">
        <f>W119*H119</f>
        <v>0</v>
      </c>
      <c r="AR119" s="168" t="s">
        <v>305</v>
      </c>
      <c r="AT119" s="168" t="s">
        <v>137</v>
      </c>
      <c r="AU119" s="168" t="s">
        <v>85</v>
      </c>
      <c r="AY119" s="17" t="s">
        <v>135</v>
      </c>
      <c r="BE119" s="169">
        <f>IF(O119="základná",K119,0)</f>
        <v>0</v>
      </c>
      <c r="BF119" s="169">
        <f>IF(O119="znížená",K119,0)</f>
        <v>0</v>
      </c>
      <c r="BG119" s="169">
        <f>IF(O119="zákl. prenesená",K119,0)</f>
        <v>0</v>
      </c>
      <c r="BH119" s="169">
        <f>IF(O119="zníž. prenesená",K119,0)</f>
        <v>0</v>
      </c>
      <c r="BI119" s="169">
        <f>IF(O119="nulová",K119,0)</f>
        <v>0</v>
      </c>
      <c r="BJ119" s="17" t="s">
        <v>143</v>
      </c>
      <c r="BK119" s="170">
        <f>ROUND(P119*H119,3)</f>
        <v>0</v>
      </c>
      <c r="BL119" s="17" t="s">
        <v>305</v>
      </c>
      <c r="BM119" s="168" t="s">
        <v>306</v>
      </c>
    </row>
    <row r="120" spans="2:65" s="13" customFormat="1" ht="24">
      <c r="B120" s="179"/>
      <c r="D120" s="172" t="s">
        <v>145</v>
      </c>
      <c r="E120" s="180" t="s">
        <v>1</v>
      </c>
      <c r="F120" s="181" t="s">
        <v>307</v>
      </c>
      <c r="H120" s="182">
        <v>50</v>
      </c>
      <c r="I120" s="183"/>
      <c r="J120" s="183"/>
      <c r="M120" s="179"/>
      <c r="N120" s="184"/>
      <c r="O120" s="185"/>
      <c r="P120" s="185"/>
      <c r="Q120" s="185"/>
      <c r="R120" s="185"/>
      <c r="S120" s="185"/>
      <c r="T120" s="185"/>
      <c r="U120" s="185"/>
      <c r="V120" s="185"/>
      <c r="W120" s="185"/>
      <c r="X120" s="186"/>
      <c r="AT120" s="180" t="s">
        <v>145</v>
      </c>
      <c r="AU120" s="180" t="s">
        <v>85</v>
      </c>
      <c r="AV120" s="13" t="s">
        <v>143</v>
      </c>
      <c r="AW120" s="13" t="s">
        <v>4</v>
      </c>
      <c r="AX120" s="13" t="s">
        <v>77</v>
      </c>
      <c r="AY120" s="180" t="s">
        <v>135</v>
      </c>
    </row>
    <row r="121" spans="2:65" s="12" customFormat="1" ht="12">
      <c r="B121" s="171"/>
      <c r="D121" s="172" t="s">
        <v>145</v>
      </c>
      <c r="E121" s="173" t="s">
        <v>1</v>
      </c>
      <c r="F121" s="174" t="s">
        <v>308</v>
      </c>
      <c r="H121" s="173" t="s">
        <v>1</v>
      </c>
      <c r="I121" s="175"/>
      <c r="J121" s="175"/>
      <c r="M121" s="171"/>
      <c r="N121" s="176"/>
      <c r="O121" s="177"/>
      <c r="P121" s="177"/>
      <c r="Q121" s="177"/>
      <c r="R121" s="177"/>
      <c r="S121" s="177"/>
      <c r="T121" s="177"/>
      <c r="U121" s="177"/>
      <c r="V121" s="177"/>
      <c r="W121" s="177"/>
      <c r="X121" s="178"/>
      <c r="AT121" s="173" t="s">
        <v>145</v>
      </c>
      <c r="AU121" s="173" t="s">
        <v>85</v>
      </c>
      <c r="AV121" s="12" t="s">
        <v>85</v>
      </c>
      <c r="AW121" s="12" t="s">
        <v>4</v>
      </c>
      <c r="AX121" s="12" t="s">
        <v>77</v>
      </c>
      <c r="AY121" s="173" t="s">
        <v>135</v>
      </c>
    </row>
    <row r="122" spans="2:65" s="12" customFormat="1" ht="24">
      <c r="B122" s="171"/>
      <c r="D122" s="172" t="s">
        <v>145</v>
      </c>
      <c r="E122" s="173" t="s">
        <v>1</v>
      </c>
      <c r="F122" s="174" t="s">
        <v>309</v>
      </c>
      <c r="H122" s="173" t="s">
        <v>1</v>
      </c>
      <c r="I122" s="175"/>
      <c r="J122" s="175"/>
      <c r="M122" s="171"/>
      <c r="N122" s="176"/>
      <c r="O122" s="177"/>
      <c r="P122" s="177"/>
      <c r="Q122" s="177"/>
      <c r="R122" s="177"/>
      <c r="S122" s="177"/>
      <c r="T122" s="177"/>
      <c r="U122" s="177"/>
      <c r="V122" s="177"/>
      <c r="W122" s="177"/>
      <c r="X122" s="178"/>
      <c r="AT122" s="173" t="s">
        <v>145</v>
      </c>
      <c r="AU122" s="173" t="s">
        <v>85</v>
      </c>
      <c r="AV122" s="12" t="s">
        <v>85</v>
      </c>
      <c r="AW122" s="12" t="s">
        <v>4</v>
      </c>
      <c r="AX122" s="12" t="s">
        <v>77</v>
      </c>
      <c r="AY122" s="173" t="s">
        <v>135</v>
      </c>
    </row>
    <row r="123" spans="2:65" s="12" customFormat="1" ht="12">
      <c r="B123" s="171"/>
      <c r="D123" s="172" t="s">
        <v>145</v>
      </c>
      <c r="E123" s="173" t="s">
        <v>1</v>
      </c>
      <c r="F123" s="174" t="s">
        <v>310</v>
      </c>
      <c r="H123" s="173" t="s">
        <v>1</v>
      </c>
      <c r="I123" s="175"/>
      <c r="J123" s="175"/>
      <c r="M123" s="171"/>
      <c r="N123" s="176"/>
      <c r="O123" s="177"/>
      <c r="P123" s="177"/>
      <c r="Q123" s="177"/>
      <c r="R123" s="177"/>
      <c r="S123" s="177"/>
      <c r="T123" s="177"/>
      <c r="U123" s="177"/>
      <c r="V123" s="177"/>
      <c r="W123" s="177"/>
      <c r="X123" s="178"/>
      <c r="AT123" s="173" t="s">
        <v>145</v>
      </c>
      <c r="AU123" s="173" t="s">
        <v>85</v>
      </c>
      <c r="AV123" s="12" t="s">
        <v>85</v>
      </c>
      <c r="AW123" s="12" t="s">
        <v>4</v>
      </c>
      <c r="AX123" s="12" t="s">
        <v>77</v>
      </c>
      <c r="AY123" s="173" t="s">
        <v>135</v>
      </c>
    </row>
    <row r="124" spans="2:65" s="12" customFormat="1" ht="24">
      <c r="B124" s="171"/>
      <c r="D124" s="172" t="s">
        <v>145</v>
      </c>
      <c r="E124" s="173" t="s">
        <v>1</v>
      </c>
      <c r="F124" s="174" t="s">
        <v>311</v>
      </c>
      <c r="H124" s="173" t="s">
        <v>1</v>
      </c>
      <c r="I124" s="175"/>
      <c r="J124" s="175"/>
      <c r="M124" s="171"/>
      <c r="N124" s="176"/>
      <c r="O124" s="177"/>
      <c r="P124" s="177"/>
      <c r="Q124" s="177"/>
      <c r="R124" s="177"/>
      <c r="S124" s="177"/>
      <c r="T124" s="177"/>
      <c r="U124" s="177"/>
      <c r="V124" s="177"/>
      <c r="W124" s="177"/>
      <c r="X124" s="178"/>
      <c r="AT124" s="173" t="s">
        <v>145</v>
      </c>
      <c r="AU124" s="173" t="s">
        <v>85</v>
      </c>
      <c r="AV124" s="12" t="s">
        <v>85</v>
      </c>
      <c r="AW124" s="12" t="s">
        <v>4</v>
      </c>
      <c r="AX124" s="12" t="s">
        <v>77</v>
      </c>
      <c r="AY124" s="173" t="s">
        <v>135</v>
      </c>
    </row>
    <row r="125" spans="2:65" s="15" customFormat="1" ht="12">
      <c r="B125" s="195"/>
      <c r="D125" s="172" t="s">
        <v>145</v>
      </c>
      <c r="E125" s="196" t="s">
        <v>1</v>
      </c>
      <c r="F125" s="197" t="s">
        <v>155</v>
      </c>
      <c r="H125" s="198">
        <v>50</v>
      </c>
      <c r="I125" s="199"/>
      <c r="J125" s="199"/>
      <c r="M125" s="195"/>
      <c r="N125" s="218"/>
      <c r="O125" s="219"/>
      <c r="P125" s="219"/>
      <c r="Q125" s="219"/>
      <c r="R125" s="219"/>
      <c r="S125" s="219"/>
      <c r="T125" s="219"/>
      <c r="U125" s="219"/>
      <c r="V125" s="219"/>
      <c r="W125" s="219"/>
      <c r="X125" s="220"/>
      <c r="AT125" s="196" t="s">
        <v>145</v>
      </c>
      <c r="AU125" s="196" t="s">
        <v>85</v>
      </c>
      <c r="AV125" s="15" t="s">
        <v>142</v>
      </c>
      <c r="AW125" s="15" t="s">
        <v>4</v>
      </c>
      <c r="AX125" s="15" t="s">
        <v>85</v>
      </c>
      <c r="AY125" s="196" t="s">
        <v>135</v>
      </c>
    </row>
    <row r="126" spans="2:65" s="1" customFormat="1" ht="7" customHeight="1">
      <c r="B126" s="43"/>
      <c r="C126" s="44"/>
      <c r="D126" s="44"/>
      <c r="E126" s="44"/>
      <c r="F126" s="44"/>
      <c r="G126" s="44"/>
      <c r="H126" s="44"/>
      <c r="I126" s="113"/>
      <c r="J126" s="113"/>
      <c r="K126" s="44"/>
      <c r="L126" s="44"/>
      <c r="M126" s="31"/>
    </row>
  </sheetData>
  <autoFilter ref="C116:L125" xr:uid="{00000000-0009-0000-0000-000003000000}"/>
  <mergeCells count="9">
    <mergeCell ref="E87:H87"/>
    <mergeCell ref="E107:H107"/>
    <mergeCell ref="E109:H109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8"/>
  <sheetViews>
    <sheetView showGridLines="0" topLeftCell="A109" workbookViewId="0"/>
  </sheetViews>
  <sheetFormatPr baseColWidth="10" defaultColWidth="8.75" defaultRowHeight="11"/>
  <cols>
    <col min="1" max="1" width="8.25" customWidth="1"/>
    <col min="2" max="2" width="1.75" customWidth="1"/>
    <col min="3" max="4" width="4.25" customWidth="1"/>
    <col min="5" max="5" width="17.25" customWidth="1"/>
    <col min="6" max="6" width="50.75" customWidth="1"/>
    <col min="7" max="7" width="7" customWidth="1"/>
    <col min="8" max="8" width="11.5" customWidth="1"/>
    <col min="9" max="10" width="20.25" style="87" customWidth="1"/>
    <col min="11" max="11" width="20.25" customWidth="1"/>
    <col min="12" max="12" width="15.5" hidden="1" customWidth="1"/>
    <col min="13" max="13" width="9.25" customWidth="1"/>
    <col min="14" max="14" width="10.75" hidden="1" customWidth="1"/>
    <col min="15" max="15" width="9.25" hidden="1"/>
    <col min="16" max="24" width="14.25" hidden="1" customWidth="1"/>
    <col min="25" max="25" width="12.25" hidden="1" customWidth="1"/>
    <col min="26" max="26" width="16.25" customWidth="1"/>
    <col min="27" max="27" width="12.25" customWidth="1"/>
    <col min="28" max="28" width="1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M2" s="271" t="s">
        <v>6</v>
      </c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T2" s="17" t="s">
        <v>95</v>
      </c>
    </row>
    <row r="3" spans="2:46" ht="7" customHeight="1">
      <c r="B3" s="18"/>
      <c r="C3" s="19"/>
      <c r="D3" s="19"/>
      <c r="E3" s="19"/>
      <c r="F3" s="19"/>
      <c r="G3" s="19"/>
      <c r="H3" s="19"/>
      <c r="I3" s="88"/>
      <c r="J3" s="88"/>
      <c r="K3" s="19"/>
      <c r="L3" s="19"/>
      <c r="M3" s="20"/>
      <c r="AT3" s="17" t="s">
        <v>77</v>
      </c>
    </row>
    <row r="4" spans="2:46" ht="25" customHeight="1">
      <c r="B4" s="20"/>
      <c r="D4" s="21" t="s">
        <v>102</v>
      </c>
      <c r="M4" s="20"/>
      <c r="N4" s="89" t="s">
        <v>9</v>
      </c>
      <c r="AT4" s="17" t="s">
        <v>3</v>
      </c>
    </row>
    <row r="5" spans="2:46" ht="7" customHeight="1">
      <c r="B5" s="20"/>
      <c r="M5" s="20"/>
    </row>
    <row r="6" spans="2:46" ht="12" customHeight="1">
      <c r="B6" s="20"/>
      <c r="D6" s="27" t="s">
        <v>14</v>
      </c>
      <c r="M6" s="20"/>
    </row>
    <row r="7" spans="2:46" ht="16.5" customHeight="1">
      <c r="B7" s="20"/>
      <c r="E7" s="304" t="str">
        <f>'Rekapitulácia stavby'!K6</f>
        <v>UNM - Dostavba 6.pavilónu II.etapa</v>
      </c>
      <c r="F7" s="305"/>
      <c r="G7" s="305"/>
      <c r="H7" s="305"/>
      <c r="M7" s="20"/>
    </row>
    <row r="8" spans="2:46" s="1" customFormat="1" ht="12" customHeight="1">
      <c r="B8" s="31"/>
      <c r="D8" s="27" t="s">
        <v>103</v>
      </c>
      <c r="I8" s="90"/>
      <c r="J8" s="90"/>
      <c r="M8" s="31"/>
    </row>
    <row r="9" spans="2:46" s="1" customFormat="1" ht="37" customHeight="1">
      <c r="B9" s="31"/>
      <c r="E9" s="279" t="s">
        <v>312</v>
      </c>
      <c r="F9" s="303"/>
      <c r="G9" s="303"/>
      <c r="H9" s="303"/>
      <c r="I9" s="90"/>
      <c r="J9" s="90"/>
      <c r="M9" s="31"/>
    </row>
    <row r="10" spans="2:46" s="1" customFormat="1">
      <c r="B10" s="31"/>
      <c r="I10" s="90"/>
      <c r="J10" s="90"/>
      <c r="M10" s="31"/>
    </row>
    <row r="11" spans="2:46" s="1" customFormat="1" ht="12" customHeight="1">
      <c r="B11" s="31"/>
      <c r="D11" s="27" t="s">
        <v>16</v>
      </c>
      <c r="F11" s="25" t="s">
        <v>17</v>
      </c>
      <c r="I11" s="91" t="s">
        <v>18</v>
      </c>
      <c r="J11" s="92" t="s">
        <v>1</v>
      </c>
      <c r="M11" s="31"/>
    </row>
    <row r="12" spans="2:46" s="1" customFormat="1" ht="12" customHeight="1">
      <c r="B12" s="31"/>
      <c r="D12" s="27" t="s">
        <v>20</v>
      </c>
      <c r="F12" s="25" t="s">
        <v>21</v>
      </c>
      <c r="I12" s="91" t="s">
        <v>22</v>
      </c>
      <c r="J12" s="93">
        <f>'Rekapitulácia stavby'!AN8</f>
        <v>43634</v>
      </c>
      <c r="M12" s="31"/>
    </row>
    <row r="13" spans="2:46" s="1" customFormat="1" ht="11" customHeight="1">
      <c r="B13" s="31"/>
      <c r="I13" s="90"/>
      <c r="J13" s="90"/>
      <c r="M13" s="31"/>
    </row>
    <row r="14" spans="2:46" s="1" customFormat="1" ht="12" customHeight="1">
      <c r="B14" s="31"/>
      <c r="D14" s="27" t="s">
        <v>23</v>
      </c>
      <c r="I14" s="91" t="s">
        <v>24</v>
      </c>
      <c r="J14" s="92" t="s">
        <v>1</v>
      </c>
      <c r="M14" s="31"/>
    </row>
    <row r="15" spans="2:46" s="1" customFormat="1" ht="18" customHeight="1">
      <c r="B15" s="31"/>
      <c r="E15" s="25" t="s">
        <v>25</v>
      </c>
      <c r="I15" s="91" t="s">
        <v>26</v>
      </c>
      <c r="J15" s="92" t="s">
        <v>1</v>
      </c>
      <c r="M15" s="31"/>
    </row>
    <row r="16" spans="2:46" s="1" customFormat="1" ht="7" customHeight="1">
      <c r="B16" s="31"/>
      <c r="I16" s="90"/>
      <c r="J16" s="90"/>
      <c r="M16" s="31"/>
    </row>
    <row r="17" spans="2:13" s="1" customFormat="1" ht="12" customHeight="1">
      <c r="B17" s="31"/>
      <c r="D17" s="27" t="s">
        <v>27</v>
      </c>
      <c r="I17" s="91" t="s">
        <v>24</v>
      </c>
      <c r="J17" s="28" t="str">
        <f>'Rekapitulácia stavby'!AN13</f>
        <v>Vyplň údaj</v>
      </c>
      <c r="M17" s="31"/>
    </row>
    <row r="18" spans="2:13" s="1" customFormat="1" ht="18" customHeight="1">
      <c r="B18" s="31"/>
      <c r="E18" s="306" t="str">
        <f>'Rekapitulácia stavby'!E14</f>
        <v>Vyplň údaj</v>
      </c>
      <c r="F18" s="282"/>
      <c r="G18" s="282"/>
      <c r="H18" s="282"/>
      <c r="I18" s="91" t="s">
        <v>26</v>
      </c>
      <c r="J18" s="28" t="str">
        <f>'Rekapitulácia stavby'!AN14</f>
        <v>Vyplň údaj</v>
      </c>
      <c r="M18" s="31"/>
    </row>
    <row r="19" spans="2:13" s="1" customFormat="1" ht="7" customHeight="1">
      <c r="B19" s="31"/>
      <c r="I19" s="90"/>
      <c r="J19" s="90"/>
      <c r="M19" s="31"/>
    </row>
    <row r="20" spans="2:13" s="1" customFormat="1" ht="12" customHeight="1">
      <c r="B20" s="31"/>
      <c r="D20" s="27" t="s">
        <v>29</v>
      </c>
      <c r="I20" s="91" t="s">
        <v>24</v>
      </c>
      <c r="J20" s="92" t="s">
        <v>1</v>
      </c>
      <c r="M20" s="31"/>
    </row>
    <row r="21" spans="2:13" s="1" customFormat="1" ht="18" customHeight="1">
      <c r="B21" s="31"/>
      <c r="E21" s="25" t="s">
        <v>30</v>
      </c>
      <c r="I21" s="91" t="s">
        <v>26</v>
      </c>
      <c r="J21" s="92" t="s">
        <v>1</v>
      </c>
      <c r="M21" s="31"/>
    </row>
    <row r="22" spans="2:13" s="1" customFormat="1" ht="7" customHeight="1">
      <c r="B22" s="31"/>
      <c r="I22" s="90"/>
      <c r="J22" s="90"/>
      <c r="M22" s="31"/>
    </row>
    <row r="23" spans="2:13" s="1" customFormat="1" ht="12" customHeight="1">
      <c r="B23" s="31"/>
      <c r="D23" s="27" t="s">
        <v>32</v>
      </c>
      <c r="I23" s="91" t="s">
        <v>24</v>
      </c>
      <c r="J23" s="92" t="s">
        <v>1</v>
      </c>
      <c r="M23" s="31"/>
    </row>
    <row r="24" spans="2:13" s="1" customFormat="1" ht="18" customHeight="1">
      <c r="B24" s="31"/>
      <c r="E24" s="25" t="s">
        <v>33</v>
      </c>
      <c r="I24" s="91" t="s">
        <v>26</v>
      </c>
      <c r="J24" s="92" t="s">
        <v>1</v>
      </c>
      <c r="M24" s="31"/>
    </row>
    <row r="25" spans="2:13" s="1" customFormat="1" ht="7" customHeight="1">
      <c r="B25" s="31"/>
      <c r="I25" s="90"/>
      <c r="J25" s="90"/>
      <c r="M25" s="31"/>
    </row>
    <row r="26" spans="2:13" s="1" customFormat="1" ht="12" customHeight="1">
      <c r="B26" s="31"/>
      <c r="D26" s="27" t="s">
        <v>34</v>
      </c>
      <c r="I26" s="90"/>
      <c r="J26" s="90"/>
      <c r="M26" s="31"/>
    </row>
    <row r="27" spans="2:13" s="7" customFormat="1" ht="16.5" customHeight="1">
      <c r="B27" s="94"/>
      <c r="E27" s="286" t="s">
        <v>1</v>
      </c>
      <c r="F27" s="286"/>
      <c r="G27" s="286"/>
      <c r="H27" s="286"/>
      <c r="I27" s="95"/>
      <c r="J27" s="95"/>
      <c r="M27" s="94"/>
    </row>
    <row r="28" spans="2:13" s="1" customFormat="1" ht="7" customHeight="1">
      <c r="B28" s="31"/>
      <c r="I28" s="90"/>
      <c r="J28" s="90"/>
      <c r="M28" s="31"/>
    </row>
    <row r="29" spans="2:13" s="1" customFormat="1" ht="7" customHeight="1">
      <c r="B29" s="31"/>
      <c r="D29" s="51"/>
      <c r="E29" s="51"/>
      <c r="F29" s="51"/>
      <c r="G29" s="51"/>
      <c r="H29" s="51"/>
      <c r="I29" s="96"/>
      <c r="J29" s="96"/>
      <c r="K29" s="51"/>
      <c r="L29" s="51"/>
      <c r="M29" s="31"/>
    </row>
    <row r="30" spans="2:13" s="1" customFormat="1" ht="13">
      <c r="B30" s="31"/>
      <c r="E30" s="27" t="s">
        <v>104</v>
      </c>
      <c r="I30" s="90"/>
      <c r="J30" s="90"/>
      <c r="K30" s="97">
        <f>I96</f>
        <v>0</v>
      </c>
      <c r="M30" s="31"/>
    </row>
    <row r="31" spans="2:13" s="1" customFormat="1" ht="13">
      <c r="B31" s="31"/>
      <c r="E31" s="27" t="s">
        <v>105</v>
      </c>
      <c r="I31" s="90"/>
      <c r="J31" s="90"/>
      <c r="K31" s="97">
        <f>J96</f>
        <v>0</v>
      </c>
      <c r="M31" s="31"/>
    </row>
    <row r="32" spans="2:13" s="1" customFormat="1" ht="25.25" customHeight="1">
      <c r="B32" s="31"/>
      <c r="D32" s="98" t="s">
        <v>35</v>
      </c>
      <c r="I32" s="90"/>
      <c r="J32" s="90"/>
      <c r="K32" s="64">
        <f>ROUND(K118, 2)</f>
        <v>0</v>
      </c>
      <c r="M32" s="31"/>
    </row>
    <row r="33" spans="2:13" s="1" customFormat="1" ht="7" customHeight="1">
      <c r="B33" s="31"/>
      <c r="D33" s="51"/>
      <c r="E33" s="51"/>
      <c r="F33" s="51"/>
      <c r="G33" s="51"/>
      <c r="H33" s="51"/>
      <c r="I33" s="96"/>
      <c r="J33" s="96"/>
      <c r="K33" s="51"/>
      <c r="L33" s="51"/>
      <c r="M33" s="31"/>
    </row>
    <row r="34" spans="2:13" s="1" customFormat="1" ht="14.5" customHeight="1">
      <c r="B34" s="31"/>
      <c r="F34" s="34" t="s">
        <v>37</v>
      </c>
      <c r="I34" s="99" t="s">
        <v>36</v>
      </c>
      <c r="J34" s="90"/>
      <c r="K34" s="34" t="s">
        <v>38</v>
      </c>
      <c r="M34" s="31"/>
    </row>
    <row r="35" spans="2:13" s="1" customFormat="1" ht="14.5" customHeight="1">
      <c r="B35" s="31"/>
      <c r="D35" s="100" t="s">
        <v>39</v>
      </c>
      <c r="E35" s="27" t="s">
        <v>40</v>
      </c>
      <c r="F35" s="97">
        <f>ROUND((SUM(BE118:BE127)),  2)</f>
        <v>0</v>
      </c>
      <c r="I35" s="101">
        <v>0.2</v>
      </c>
      <c r="J35" s="90"/>
      <c r="K35" s="97">
        <f>ROUND(((SUM(BE118:BE127))*I35),  2)</f>
        <v>0</v>
      </c>
      <c r="M35" s="31"/>
    </row>
    <row r="36" spans="2:13" s="1" customFormat="1" ht="14.5" customHeight="1">
      <c r="B36" s="31"/>
      <c r="E36" s="27" t="s">
        <v>41</v>
      </c>
      <c r="F36" s="97">
        <f>ROUND((SUM(BF118:BF127)),  2)</f>
        <v>0</v>
      </c>
      <c r="I36" s="101">
        <v>0.2</v>
      </c>
      <c r="J36" s="90"/>
      <c r="K36" s="97">
        <f>ROUND(((SUM(BF118:BF127))*I36),  2)</f>
        <v>0</v>
      </c>
      <c r="M36" s="31"/>
    </row>
    <row r="37" spans="2:13" s="1" customFormat="1" ht="14.5" hidden="1" customHeight="1">
      <c r="B37" s="31"/>
      <c r="E37" s="27" t="s">
        <v>42</v>
      </c>
      <c r="F37" s="97">
        <f>ROUND((SUM(BG118:BG127)),  2)</f>
        <v>0</v>
      </c>
      <c r="I37" s="101">
        <v>0.2</v>
      </c>
      <c r="J37" s="90"/>
      <c r="K37" s="97">
        <f>0</f>
        <v>0</v>
      </c>
      <c r="M37" s="31"/>
    </row>
    <row r="38" spans="2:13" s="1" customFormat="1" ht="14.5" hidden="1" customHeight="1">
      <c r="B38" s="31"/>
      <c r="E38" s="27" t="s">
        <v>43</v>
      </c>
      <c r="F38" s="97">
        <f>ROUND((SUM(BH118:BH127)),  2)</f>
        <v>0</v>
      </c>
      <c r="I38" s="101">
        <v>0.2</v>
      </c>
      <c r="J38" s="90"/>
      <c r="K38" s="97">
        <f>0</f>
        <v>0</v>
      </c>
      <c r="M38" s="31"/>
    </row>
    <row r="39" spans="2:13" s="1" customFormat="1" ht="14.5" hidden="1" customHeight="1">
      <c r="B39" s="31"/>
      <c r="E39" s="27" t="s">
        <v>44</v>
      </c>
      <c r="F39" s="97">
        <f>ROUND((SUM(BI118:BI127)),  2)</f>
        <v>0</v>
      </c>
      <c r="I39" s="101">
        <v>0</v>
      </c>
      <c r="J39" s="90"/>
      <c r="K39" s="97">
        <f>0</f>
        <v>0</v>
      </c>
      <c r="M39" s="31"/>
    </row>
    <row r="40" spans="2:13" s="1" customFormat="1" ht="7" customHeight="1">
      <c r="B40" s="31"/>
      <c r="I40" s="90"/>
      <c r="J40" s="90"/>
      <c r="M40" s="31"/>
    </row>
    <row r="41" spans="2:13" s="1" customFormat="1" ht="25.25" customHeight="1">
      <c r="B41" s="31"/>
      <c r="C41" s="102"/>
      <c r="D41" s="103" t="s">
        <v>45</v>
      </c>
      <c r="E41" s="55"/>
      <c r="F41" s="55"/>
      <c r="G41" s="104" t="s">
        <v>46</v>
      </c>
      <c r="H41" s="105" t="s">
        <v>47</v>
      </c>
      <c r="I41" s="106"/>
      <c r="J41" s="106"/>
      <c r="K41" s="107">
        <f>SUM(K32:K39)</f>
        <v>0</v>
      </c>
      <c r="L41" s="108"/>
      <c r="M41" s="31"/>
    </row>
    <row r="42" spans="2:13" s="1" customFormat="1" ht="14.5" customHeight="1">
      <c r="B42" s="31"/>
      <c r="I42" s="90"/>
      <c r="J42" s="90"/>
      <c r="M42" s="31"/>
    </row>
    <row r="43" spans="2:13" ht="14.5" customHeight="1">
      <c r="B43" s="20"/>
      <c r="M43" s="20"/>
    </row>
    <row r="44" spans="2:13" ht="14.5" customHeight="1">
      <c r="B44" s="20"/>
      <c r="M44" s="20"/>
    </row>
    <row r="45" spans="2:13" ht="14.5" customHeight="1">
      <c r="B45" s="20"/>
      <c r="M45" s="20"/>
    </row>
    <row r="46" spans="2:13" ht="14.5" customHeight="1">
      <c r="B46" s="20"/>
      <c r="M46" s="20"/>
    </row>
    <row r="47" spans="2:13" ht="14.5" customHeight="1">
      <c r="B47" s="20"/>
      <c r="M47" s="20"/>
    </row>
    <row r="48" spans="2:13" ht="14.5" customHeight="1">
      <c r="B48" s="20"/>
      <c r="M48" s="20"/>
    </row>
    <row r="49" spans="2:13" ht="14.5" customHeight="1">
      <c r="B49" s="20"/>
      <c r="M49" s="20"/>
    </row>
    <row r="50" spans="2:13" s="1" customFormat="1" ht="14.5" customHeight="1">
      <c r="B50" s="31"/>
      <c r="D50" s="40" t="s">
        <v>48</v>
      </c>
      <c r="E50" s="41"/>
      <c r="F50" s="41"/>
      <c r="G50" s="40" t="s">
        <v>49</v>
      </c>
      <c r="H50" s="41"/>
      <c r="I50" s="109"/>
      <c r="J50" s="109"/>
      <c r="K50" s="41"/>
      <c r="L50" s="41"/>
      <c r="M50" s="31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3">
      <c r="B61" s="31"/>
      <c r="D61" s="42" t="s">
        <v>50</v>
      </c>
      <c r="E61" s="33"/>
      <c r="F61" s="110" t="s">
        <v>51</v>
      </c>
      <c r="G61" s="42" t="s">
        <v>50</v>
      </c>
      <c r="H61" s="33"/>
      <c r="I61" s="111"/>
      <c r="J61" s="112" t="s">
        <v>51</v>
      </c>
      <c r="K61" s="33"/>
      <c r="L61" s="33"/>
      <c r="M61" s="31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3">
      <c r="B65" s="31"/>
      <c r="D65" s="40" t="s">
        <v>52</v>
      </c>
      <c r="E65" s="41"/>
      <c r="F65" s="41"/>
      <c r="G65" s="40" t="s">
        <v>53</v>
      </c>
      <c r="H65" s="41"/>
      <c r="I65" s="109"/>
      <c r="J65" s="109"/>
      <c r="K65" s="41"/>
      <c r="L65" s="41"/>
      <c r="M65" s="31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3">
      <c r="B76" s="31"/>
      <c r="D76" s="42" t="s">
        <v>50</v>
      </c>
      <c r="E76" s="33"/>
      <c r="F76" s="110" t="s">
        <v>51</v>
      </c>
      <c r="G76" s="42" t="s">
        <v>50</v>
      </c>
      <c r="H76" s="33"/>
      <c r="I76" s="111"/>
      <c r="J76" s="112" t="s">
        <v>51</v>
      </c>
      <c r="K76" s="33"/>
      <c r="L76" s="33"/>
      <c r="M76" s="31"/>
    </row>
    <row r="77" spans="2:13" s="1" customFormat="1" ht="14.5" customHeight="1">
      <c r="B77" s="43"/>
      <c r="C77" s="44"/>
      <c r="D77" s="44"/>
      <c r="E77" s="44"/>
      <c r="F77" s="44"/>
      <c r="G77" s="44"/>
      <c r="H77" s="44"/>
      <c r="I77" s="113"/>
      <c r="J77" s="113"/>
      <c r="K77" s="44"/>
      <c r="L77" s="44"/>
      <c r="M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114"/>
      <c r="J81" s="114"/>
      <c r="K81" s="46"/>
      <c r="L81" s="46"/>
      <c r="M81" s="31"/>
    </row>
    <row r="82" spans="2:47" s="1" customFormat="1" ht="25" customHeight="1">
      <c r="B82" s="31"/>
      <c r="C82" s="21" t="s">
        <v>106</v>
      </c>
      <c r="I82" s="90"/>
      <c r="J82" s="90"/>
      <c r="M82" s="31"/>
    </row>
    <row r="83" spans="2:47" s="1" customFormat="1" ht="7" customHeight="1">
      <c r="B83" s="31"/>
      <c r="I83" s="90"/>
      <c r="J83" s="90"/>
      <c r="M83" s="31"/>
    </row>
    <row r="84" spans="2:47" s="1" customFormat="1" ht="12" customHeight="1">
      <c r="B84" s="31"/>
      <c r="C84" s="27" t="s">
        <v>14</v>
      </c>
      <c r="I84" s="90"/>
      <c r="J84" s="90"/>
      <c r="M84" s="31"/>
    </row>
    <row r="85" spans="2:47" s="1" customFormat="1" ht="16.5" customHeight="1">
      <c r="B85" s="31"/>
      <c r="E85" s="304" t="str">
        <f>E7</f>
        <v>UNM - Dostavba 6.pavilónu II.etapa</v>
      </c>
      <c r="F85" s="305"/>
      <c r="G85" s="305"/>
      <c r="H85" s="305"/>
      <c r="I85" s="90"/>
      <c r="J85" s="90"/>
      <c r="M85" s="31"/>
    </row>
    <row r="86" spans="2:47" s="1" customFormat="1" ht="12" customHeight="1">
      <c r="B86" s="31"/>
      <c r="C86" s="27" t="s">
        <v>103</v>
      </c>
      <c r="I86" s="90"/>
      <c r="J86" s="90"/>
      <c r="M86" s="31"/>
    </row>
    <row r="87" spans="2:47" s="1" customFormat="1" ht="16.5" customHeight="1">
      <c r="B87" s="31"/>
      <c r="E87" s="279" t="str">
        <f>E9</f>
        <v>SO01b5 - SOI01b5  Dostavba 6.pavilónu - II.etapa /požiarne schodisko - stupeň z pororoštu/</v>
      </c>
      <c r="F87" s="303"/>
      <c r="G87" s="303"/>
      <c r="H87" s="303"/>
      <c r="I87" s="90"/>
      <c r="J87" s="90"/>
      <c r="M87" s="31"/>
    </row>
    <row r="88" spans="2:47" s="1" customFormat="1" ht="7" customHeight="1">
      <c r="B88" s="31"/>
      <c r="I88" s="90"/>
      <c r="J88" s="90"/>
      <c r="M88" s="31"/>
    </row>
    <row r="89" spans="2:47" s="1" customFormat="1" ht="12" customHeight="1">
      <c r="B89" s="31"/>
      <c r="C89" s="27" t="s">
        <v>20</v>
      </c>
      <c r="F89" s="25" t="str">
        <f>F12</f>
        <v>Martin, areál UNM</v>
      </c>
      <c r="I89" s="91" t="s">
        <v>22</v>
      </c>
      <c r="J89" s="93">
        <f>IF(J12="","",J12)</f>
        <v>43634</v>
      </c>
      <c r="M89" s="31"/>
    </row>
    <row r="90" spans="2:47" s="1" customFormat="1" ht="7" customHeight="1">
      <c r="B90" s="31"/>
      <c r="I90" s="90"/>
      <c r="J90" s="90"/>
      <c r="M90" s="31"/>
    </row>
    <row r="91" spans="2:47" s="1" customFormat="1" ht="43.25" customHeight="1">
      <c r="B91" s="31"/>
      <c r="C91" s="27" t="s">
        <v>23</v>
      </c>
      <c r="F91" s="25" t="str">
        <f>E15</f>
        <v>Univerzitná nemocnica Martin</v>
      </c>
      <c r="I91" s="91" t="s">
        <v>29</v>
      </c>
      <c r="J91" s="115" t="str">
        <f>E21</f>
        <v>mar.coop Architektonický atelíér s.r.o.</v>
      </c>
      <c r="M91" s="31"/>
    </row>
    <row r="92" spans="2:47" s="1" customFormat="1" ht="15.25" customHeight="1">
      <c r="B92" s="31"/>
      <c r="C92" s="27" t="s">
        <v>27</v>
      </c>
      <c r="F92" s="25" t="str">
        <f>IF(E18="","",E18)</f>
        <v>Vyplň údaj</v>
      </c>
      <c r="I92" s="91" t="s">
        <v>32</v>
      </c>
      <c r="J92" s="115" t="str">
        <f>E24</f>
        <v>Ing.Jedlička</v>
      </c>
      <c r="M92" s="31"/>
    </row>
    <row r="93" spans="2:47" s="1" customFormat="1" ht="10.25" customHeight="1">
      <c r="B93" s="31"/>
      <c r="I93" s="90"/>
      <c r="J93" s="90"/>
      <c r="M93" s="31"/>
    </row>
    <row r="94" spans="2:47" s="1" customFormat="1" ht="29.25" customHeight="1">
      <c r="B94" s="31"/>
      <c r="C94" s="116" t="s">
        <v>107</v>
      </c>
      <c r="D94" s="102"/>
      <c r="E94" s="102"/>
      <c r="F94" s="102"/>
      <c r="G94" s="102"/>
      <c r="H94" s="102"/>
      <c r="I94" s="117" t="s">
        <v>108</v>
      </c>
      <c r="J94" s="117" t="s">
        <v>109</v>
      </c>
      <c r="K94" s="118" t="s">
        <v>110</v>
      </c>
      <c r="L94" s="102"/>
      <c r="M94" s="31"/>
    </row>
    <row r="95" spans="2:47" s="1" customFormat="1" ht="10.25" customHeight="1">
      <c r="B95" s="31"/>
      <c r="I95" s="90"/>
      <c r="J95" s="90"/>
      <c r="M95" s="31"/>
    </row>
    <row r="96" spans="2:47" s="1" customFormat="1" ht="23" customHeight="1">
      <c r="B96" s="31"/>
      <c r="C96" s="119" t="s">
        <v>111</v>
      </c>
      <c r="I96" s="120">
        <f t="shared" ref="I96:J98" si="0">Q118</f>
        <v>0</v>
      </c>
      <c r="J96" s="120">
        <f t="shared" si="0"/>
        <v>0</v>
      </c>
      <c r="K96" s="64">
        <f>K118</f>
        <v>0</v>
      </c>
      <c r="M96" s="31"/>
      <c r="AU96" s="17" t="s">
        <v>112</v>
      </c>
    </row>
    <row r="97" spans="2:13" s="8" customFormat="1" ht="25" customHeight="1">
      <c r="B97" s="121"/>
      <c r="D97" s="122" t="s">
        <v>263</v>
      </c>
      <c r="E97" s="123"/>
      <c r="F97" s="123"/>
      <c r="G97" s="123"/>
      <c r="H97" s="123"/>
      <c r="I97" s="124">
        <f t="shared" si="0"/>
        <v>0</v>
      </c>
      <c r="J97" s="124">
        <f t="shared" si="0"/>
        <v>0</v>
      </c>
      <c r="K97" s="125">
        <f>K119</f>
        <v>0</v>
      </c>
      <c r="M97" s="121"/>
    </row>
    <row r="98" spans="2:13" s="9" customFormat="1" ht="20" customHeight="1">
      <c r="B98" s="126"/>
      <c r="D98" s="127" t="s">
        <v>264</v>
      </c>
      <c r="E98" s="128"/>
      <c r="F98" s="128"/>
      <c r="G98" s="128"/>
      <c r="H98" s="128"/>
      <c r="I98" s="129">
        <f t="shared" si="0"/>
        <v>0</v>
      </c>
      <c r="J98" s="129">
        <f t="shared" si="0"/>
        <v>0</v>
      </c>
      <c r="K98" s="130">
        <f>K120</f>
        <v>0</v>
      </c>
      <c r="M98" s="126"/>
    </row>
    <row r="99" spans="2:13" s="1" customFormat="1" ht="21.75" customHeight="1">
      <c r="B99" s="31"/>
      <c r="I99" s="90"/>
      <c r="J99" s="90"/>
      <c r="M99" s="31"/>
    </row>
    <row r="100" spans="2:13" s="1" customFormat="1" ht="7" customHeight="1">
      <c r="B100" s="43"/>
      <c r="C100" s="44"/>
      <c r="D100" s="44"/>
      <c r="E100" s="44"/>
      <c r="F100" s="44"/>
      <c r="G100" s="44"/>
      <c r="H100" s="44"/>
      <c r="I100" s="113"/>
      <c r="J100" s="113"/>
      <c r="K100" s="44"/>
      <c r="L100" s="44"/>
      <c r="M100" s="31"/>
    </row>
    <row r="104" spans="2:13" s="1" customFormat="1" ht="7" customHeight="1">
      <c r="B104" s="45"/>
      <c r="C104" s="46"/>
      <c r="D104" s="46"/>
      <c r="E104" s="46"/>
      <c r="F104" s="46"/>
      <c r="G104" s="46"/>
      <c r="H104" s="46"/>
      <c r="I104" s="114"/>
      <c r="J104" s="114"/>
      <c r="K104" s="46"/>
      <c r="L104" s="46"/>
      <c r="M104" s="31"/>
    </row>
    <row r="105" spans="2:13" s="1" customFormat="1" ht="25" customHeight="1">
      <c r="B105" s="31"/>
      <c r="C105" s="21" t="s">
        <v>117</v>
      </c>
      <c r="I105" s="90"/>
      <c r="J105" s="90"/>
      <c r="M105" s="31"/>
    </row>
    <row r="106" spans="2:13" s="1" customFormat="1" ht="7" customHeight="1">
      <c r="B106" s="31"/>
      <c r="I106" s="90"/>
      <c r="J106" s="90"/>
      <c r="M106" s="31"/>
    </row>
    <row r="107" spans="2:13" s="1" customFormat="1" ht="12" customHeight="1">
      <c r="B107" s="31"/>
      <c r="C107" s="27" t="s">
        <v>14</v>
      </c>
      <c r="I107" s="90"/>
      <c r="J107" s="90"/>
      <c r="M107" s="31"/>
    </row>
    <row r="108" spans="2:13" s="1" customFormat="1" ht="16.5" customHeight="1">
      <c r="B108" s="31"/>
      <c r="E108" s="304" t="str">
        <f>E7</f>
        <v>UNM - Dostavba 6.pavilónu II.etapa</v>
      </c>
      <c r="F108" s="305"/>
      <c r="G108" s="305"/>
      <c r="H108" s="305"/>
      <c r="I108" s="90"/>
      <c r="J108" s="90"/>
      <c r="M108" s="31"/>
    </row>
    <row r="109" spans="2:13" s="1" customFormat="1" ht="12" customHeight="1">
      <c r="B109" s="31"/>
      <c r="C109" s="27" t="s">
        <v>103</v>
      </c>
      <c r="I109" s="90"/>
      <c r="J109" s="90"/>
      <c r="M109" s="31"/>
    </row>
    <row r="110" spans="2:13" s="1" customFormat="1" ht="16.5" customHeight="1">
      <c r="B110" s="31"/>
      <c r="E110" s="279" t="str">
        <f>E9</f>
        <v>SO01b5 - SOI01b5  Dostavba 6.pavilónu - II.etapa /požiarne schodisko - stupeň z pororoštu/</v>
      </c>
      <c r="F110" s="303"/>
      <c r="G110" s="303"/>
      <c r="H110" s="303"/>
      <c r="I110" s="90"/>
      <c r="J110" s="90"/>
      <c r="M110" s="31"/>
    </row>
    <row r="111" spans="2:13" s="1" customFormat="1" ht="7" customHeight="1">
      <c r="B111" s="31"/>
      <c r="I111" s="90"/>
      <c r="J111" s="90"/>
      <c r="M111" s="31"/>
    </row>
    <row r="112" spans="2:13" s="1" customFormat="1" ht="12" customHeight="1">
      <c r="B112" s="31"/>
      <c r="C112" s="27" t="s">
        <v>20</v>
      </c>
      <c r="F112" s="25" t="str">
        <f>F12</f>
        <v>Martin, areál UNM</v>
      </c>
      <c r="I112" s="91" t="s">
        <v>22</v>
      </c>
      <c r="J112" s="93">
        <f>IF(J12="","",J12)</f>
        <v>43634</v>
      </c>
      <c r="M112" s="31"/>
    </row>
    <row r="113" spans="2:65" s="1" customFormat="1" ht="7" customHeight="1">
      <c r="B113" s="31"/>
      <c r="I113" s="90"/>
      <c r="J113" s="90"/>
      <c r="M113" s="31"/>
    </row>
    <row r="114" spans="2:65" s="1" customFormat="1" ht="43.25" customHeight="1">
      <c r="B114" s="31"/>
      <c r="C114" s="27" t="s">
        <v>23</v>
      </c>
      <c r="F114" s="25" t="str">
        <f>E15</f>
        <v>Univerzitná nemocnica Martin</v>
      </c>
      <c r="I114" s="91" t="s">
        <v>29</v>
      </c>
      <c r="J114" s="115" t="str">
        <f>E21</f>
        <v>mar.coop Architektonický atelíér s.r.o.</v>
      </c>
      <c r="M114" s="31"/>
    </row>
    <row r="115" spans="2:65" s="1" customFormat="1" ht="15.25" customHeight="1">
      <c r="B115" s="31"/>
      <c r="C115" s="27" t="s">
        <v>27</v>
      </c>
      <c r="F115" s="25" t="str">
        <f>IF(E18="","",E18)</f>
        <v>Vyplň údaj</v>
      </c>
      <c r="I115" s="91" t="s">
        <v>32</v>
      </c>
      <c r="J115" s="115" t="str">
        <f>E24</f>
        <v>Ing.Jedlička</v>
      </c>
      <c r="M115" s="31"/>
    </row>
    <row r="116" spans="2:65" s="1" customFormat="1" ht="10.25" customHeight="1">
      <c r="B116" s="31"/>
      <c r="I116" s="90"/>
      <c r="J116" s="90"/>
      <c r="M116" s="31"/>
    </row>
    <row r="117" spans="2:65" s="10" customFormat="1" ht="29.25" customHeight="1">
      <c r="B117" s="131"/>
      <c r="C117" s="132" t="s">
        <v>118</v>
      </c>
      <c r="D117" s="133" t="s">
        <v>60</v>
      </c>
      <c r="E117" s="133" t="s">
        <v>56</v>
      </c>
      <c r="F117" s="133" t="s">
        <v>57</v>
      </c>
      <c r="G117" s="133" t="s">
        <v>119</v>
      </c>
      <c r="H117" s="133" t="s">
        <v>120</v>
      </c>
      <c r="I117" s="134" t="s">
        <v>121</v>
      </c>
      <c r="J117" s="134" t="s">
        <v>122</v>
      </c>
      <c r="K117" s="135" t="s">
        <v>110</v>
      </c>
      <c r="L117" s="136" t="s">
        <v>123</v>
      </c>
      <c r="M117" s="131"/>
      <c r="N117" s="57" t="s">
        <v>1</v>
      </c>
      <c r="O117" s="58" t="s">
        <v>39</v>
      </c>
      <c r="P117" s="58" t="s">
        <v>124</v>
      </c>
      <c r="Q117" s="58" t="s">
        <v>125</v>
      </c>
      <c r="R117" s="58" t="s">
        <v>126</v>
      </c>
      <c r="S117" s="58" t="s">
        <v>127</v>
      </c>
      <c r="T117" s="58" t="s">
        <v>128</v>
      </c>
      <c r="U117" s="58" t="s">
        <v>129</v>
      </c>
      <c r="V117" s="58" t="s">
        <v>130</v>
      </c>
      <c r="W117" s="58" t="s">
        <v>131</v>
      </c>
      <c r="X117" s="59" t="s">
        <v>132</v>
      </c>
    </row>
    <row r="118" spans="2:65" s="1" customFormat="1" ht="23" customHeight="1">
      <c r="B118" s="31"/>
      <c r="C118" s="62" t="s">
        <v>111</v>
      </c>
      <c r="I118" s="90"/>
      <c r="J118" s="90"/>
      <c r="K118" s="137">
        <f>BK118</f>
        <v>0</v>
      </c>
      <c r="M118" s="31"/>
      <c r="N118" s="60"/>
      <c r="O118" s="51"/>
      <c r="P118" s="51"/>
      <c r="Q118" s="138">
        <f>Q119</f>
        <v>0</v>
      </c>
      <c r="R118" s="138">
        <f>R119</f>
        <v>0</v>
      </c>
      <c r="S118" s="51"/>
      <c r="T118" s="139">
        <f>T119</f>
        <v>0</v>
      </c>
      <c r="U118" s="51"/>
      <c r="V118" s="139">
        <f>V119</f>
        <v>5.0902995000000004</v>
      </c>
      <c r="W118" s="51"/>
      <c r="X118" s="140">
        <f>X119</f>
        <v>0</v>
      </c>
      <c r="AT118" s="17" t="s">
        <v>76</v>
      </c>
      <c r="AU118" s="17" t="s">
        <v>112</v>
      </c>
      <c r="BK118" s="141">
        <f>BK119</f>
        <v>0</v>
      </c>
    </row>
    <row r="119" spans="2:65" s="11" customFormat="1" ht="26" customHeight="1">
      <c r="B119" s="142"/>
      <c r="D119" s="143" t="s">
        <v>76</v>
      </c>
      <c r="E119" s="144" t="s">
        <v>265</v>
      </c>
      <c r="F119" s="144" t="s">
        <v>266</v>
      </c>
      <c r="I119" s="145"/>
      <c r="J119" s="145"/>
      <c r="K119" s="146">
        <f>BK119</f>
        <v>0</v>
      </c>
      <c r="M119" s="142"/>
      <c r="N119" s="147"/>
      <c r="O119" s="148"/>
      <c r="P119" s="148"/>
      <c r="Q119" s="149">
        <f>Q120</f>
        <v>0</v>
      </c>
      <c r="R119" s="149">
        <f>R120</f>
        <v>0</v>
      </c>
      <c r="S119" s="148"/>
      <c r="T119" s="150">
        <f>T120</f>
        <v>0</v>
      </c>
      <c r="U119" s="148"/>
      <c r="V119" s="150">
        <f>V120</f>
        <v>5.0902995000000004</v>
      </c>
      <c r="W119" s="148"/>
      <c r="X119" s="151">
        <f>X120</f>
        <v>0</v>
      </c>
      <c r="AR119" s="143" t="s">
        <v>143</v>
      </c>
      <c r="AT119" s="152" t="s">
        <v>76</v>
      </c>
      <c r="AU119" s="152" t="s">
        <v>77</v>
      </c>
      <c r="AY119" s="143" t="s">
        <v>135</v>
      </c>
      <c r="BK119" s="153">
        <f>BK120</f>
        <v>0</v>
      </c>
    </row>
    <row r="120" spans="2:65" s="11" customFormat="1" ht="23" customHeight="1">
      <c r="B120" s="142"/>
      <c r="D120" s="143" t="s">
        <v>76</v>
      </c>
      <c r="E120" s="154" t="s">
        <v>267</v>
      </c>
      <c r="F120" s="154" t="s">
        <v>268</v>
      </c>
      <c r="I120" s="145"/>
      <c r="J120" s="145"/>
      <c r="K120" s="155">
        <f>BK120</f>
        <v>0</v>
      </c>
      <c r="M120" s="142"/>
      <c r="N120" s="147"/>
      <c r="O120" s="148"/>
      <c r="P120" s="148"/>
      <c r="Q120" s="149">
        <f>SUM(Q121:Q127)</f>
        <v>0</v>
      </c>
      <c r="R120" s="149">
        <f>SUM(R121:R127)</f>
        <v>0</v>
      </c>
      <c r="S120" s="148"/>
      <c r="T120" s="150">
        <f>SUM(T121:T127)</f>
        <v>0</v>
      </c>
      <c r="U120" s="148"/>
      <c r="V120" s="150">
        <f>SUM(V121:V127)</f>
        <v>5.0902995000000004</v>
      </c>
      <c r="W120" s="148"/>
      <c r="X120" s="151">
        <f>SUM(X121:X127)</f>
        <v>0</v>
      </c>
      <c r="AR120" s="143" t="s">
        <v>143</v>
      </c>
      <c r="AT120" s="152" t="s">
        <v>76</v>
      </c>
      <c r="AU120" s="152" t="s">
        <v>85</v>
      </c>
      <c r="AY120" s="143" t="s">
        <v>135</v>
      </c>
      <c r="BK120" s="153">
        <f>SUM(BK121:BK127)</f>
        <v>0</v>
      </c>
    </row>
    <row r="121" spans="2:65" s="1" customFormat="1" ht="36" customHeight="1">
      <c r="B121" s="156"/>
      <c r="C121" s="209" t="s">
        <v>85</v>
      </c>
      <c r="D121" s="209" t="s">
        <v>275</v>
      </c>
      <c r="E121" s="210" t="s">
        <v>313</v>
      </c>
      <c r="F121" s="211" t="s">
        <v>314</v>
      </c>
      <c r="G121" s="212" t="s">
        <v>315</v>
      </c>
      <c r="H121" s="213">
        <v>811.85</v>
      </c>
      <c r="I121" s="214"/>
      <c r="J121" s="215"/>
      <c r="K121" s="213">
        <f>ROUND(P121*H121,3)</f>
        <v>0</v>
      </c>
      <c r="L121" s="211" t="s">
        <v>1</v>
      </c>
      <c r="M121" s="216"/>
      <c r="N121" s="217" t="s">
        <v>1</v>
      </c>
      <c r="O121" s="164" t="s">
        <v>41</v>
      </c>
      <c r="P121" s="165">
        <f>I121+J121</f>
        <v>0</v>
      </c>
      <c r="Q121" s="165">
        <f>ROUND(I121*H121,3)</f>
        <v>0</v>
      </c>
      <c r="R121" s="165">
        <f>ROUND(J121*H121,3)</f>
        <v>0</v>
      </c>
      <c r="S121" s="53"/>
      <c r="T121" s="166">
        <f>S121*H121</f>
        <v>0</v>
      </c>
      <c r="U121" s="166">
        <v>6.2700000000000004E-3</v>
      </c>
      <c r="V121" s="166">
        <f>U121*H121</f>
        <v>5.0902995000000004</v>
      </c>
      <c r="W121" s="166">
        <v>0</v>
      </c>
      <c r="X121" s="167">
        <f>W121*H121</f>
        <v>0</v>
      </c>
      <c r="AR121" s="168" t="s">
        <v>279</v>
      </c>
      <c r="AT121" s="168" t="s">
        <v>275</v>
      </c>
      <c r="AU121" s="168" t="s">
        <v>143</v>
      </c>
      <c r="AY121" s="17" t="s">
        <v>135</v>
      </c>
      <c r="BE121" s="169">
        <f>IF(O121="základná",K121,0)</f>
        <v>0</v>
      </c>
      <c r="BF121" s="169">
        <f>IF(O121="znížená",K121,0)</f>
        <v>0</v>
      </c>
      <c r="BG121" s="169">
        <f>IF(O121="zákl. prenesená",K121,0)</f>
        <v>0</v>
      </c>
      <c r="BH121" s="169">
        <f>IF(O121="zníž. prenesená",K121,0)</f>
        <v>0</v>
      </c>
      <c r="BI121" s="169">
        <f>IF(O121="nulová",K121,0)</f>
        <v>0</v>
      </c>
      <c r="BJ121" s="17" t="s">
        <v>143</v>
      </c>
      <c r="BK121" s="170">
        <f>ROUND(P121*H121,3)</f>
        <v>0</v>
      </c>
      <c r="BL121" s="17" t="s">
        <v>252</v>
      </c>
      <c r="BM121" s="168" t="s">
        <v>316</v>
      </c>
    </row>
    <row r="122" spans="2:65" s="12" customFormat="1" ht="12">
      <c r="B122" s="171"/>
      <c r="D122" s="172" t="s">
        <v>145</v>
      </c>
      <c r="E122" s="173" t="s">
        <v>1</v>
      </c>
      <c r="F122" s="174" t="s">
        <v>317</v>
      </c>
      <c r="H122" s="173" t="s">
        <v>1</v>
      </c>
      <c r="I122" s="175"/>
      <c r="J122" s="175"/>
      <c r="M122" s="171"/>
      <c r="N122" s="176"/>
      <c r="O122" s="177"/>
      <c r="P122" s="177"/>
      <c r="Q122" s="177"/>
      <c r="R122" s="177"/>
      <c r="S122" s="177"/>
      <c r="T122" s="177"/>
      <c r="U122" s="177"/>
      <c r="V122" s="177"/>
      <c r="W122" s="177"/>
      <c r="X122" s="178"/>
      <c r="AT122" s="173" t="s">
        <v>145</v>
      </c>
      <c r="AU122" s="173" t="s">
        <v>143</v>
      </c>
      <c r="AV122" s="12" t="s">
        <v>85</v>
      </c>
      <c r="AW122" s="12" t="s">
        <v>4</v>
      </c>
      <c r="AX122" s="12" t="s">
        <v>77</v>
      </c>
      <c r="AY122" s="173" t="s">
        <v>135</v>
      </c>
    </row>
    <row r="123" spans="2:65" s="13" customFormat="1" ht="24">
      <c r="B123" s="179"/>
      <c r="D123" s="172" t="s">
        <v>145</v>
      </c>
      <c r="E123" s="180" t="s">
        <v>1</v>
      </c>
      <c r="F123" s="181" t="s">
        <v>318</v>
      </c>
      <c r="H123" s="182">
        <v>773.19</v>
      </c>
      <c r="I123" s="183"/>
      <c r="J123" s="183"/>
      <c r="M123" s="179"/>
      <c r="N123" s="184"/>
      <c r="O123" s="185"/>
      <c r="P123" s="185"/>
      <c r="Q123" s="185"/>
      <c r="R123" s="185"/>
      <c r="S123" s="185"/>
      <c r="T123" s="185"/>
      <c r="U123" s="185"/>
      <c r="V123" s="185"/>
      <c r="W123" s="185"/>
      <c r="X123" s="186"/>
      <c r="AT123" s="180" t="s">
        <v>145</v>
      </c>
      <c r="AU123" s="180" t="s">
        <v>143</v>
      </c>
      <c r="AV123" s="13" t="s">
        <v>143</v>
      </c>
      <c r="AW123" s="13" t="s">
        <v>4</v>
      </c>
      <c r="AX123" s="13" t="s">
        <v>77</v>
      </c>
      <c r="AY123" s="180" t="s">
        <v>135</v>
      </c>
    </row>
    <row r="124" spans="2:65" s="14" customFormat="1" ht="12">
      <c r="B124" s="187"/>
      <c r="D124" s="172" t="s">
        <v>145</v>
      </c>
      <c r="E124" s="188" t="s">
        <v>1</v>
      </c>
      <c r="F124" s="189" t="s">
        <v>150</v>
      </c>
      <c r="H124" s="190">
        <v>773.19</v>
      </c>
      <c r="I124" s="191"/>
      <c r="J124" s="191"/>
      <c r="M124" s="187"/>
      <c r="N124" s="192"/>
      <c r="O124" s="193"/>
      <c r="P124" s="193"/>
      <c r="Q124" s="193"/>
      <c r="R124" s="193"/>
      <c r="S124" s="193"/>
      <c r="T124" s="193"/>
      <c r="U124" s="193"/>
      <c r="V124" s="193"/>
      <c r="W124" s="193"/>
      <c r="X124" s="194"/>
      <c r="AT124" s="188" t="s">
        <v>145</v>
      </c>
      <c r="AU124" s="188" t="s">
        <v>143</v>
      </c>
      <c r="AV124" s="14" t="s">
        <v>151</v>
      </c>
      <c r="AW124" s="14" t="s">
        <v>4</v>
      </c>
      <c r="AX124" s="14" t="s">
        <v>77</v>
      </c>
      <c r="AY124" s="188" t="s">
        <v>135</v>
      </c>
    </row>
    <row r="125" spans="2:65" s="13" customFormat="1" ht="24">
      <c r="B125" s="179"/>
      <c r="D125" s="172" t="s">
        <v>145</v>
      </c>
      <c r="E125" s="180" t="s">
        <v>1</v>
      </c>
      <c r="F125" s="181" t="s">
        <v>319</v>
      </c>
      <c r="H125" s="182">
        <v>38.659999999999997</v>
      </c>
      <c r="I125" s="183"/>
      <c r="J125" s="183"/>
      <c r="M125" s="179"/>
      <c r="N125" s="184"/>
      <c r="O125" s="185"/>
      <c r="P125" s="185"/>
      <c r="Q125" s="185"/>
      <c r="R125" s="185"/>
      <c r="S125" s="185"/>
      <c r="T125" s="185"/>
      <c r="U125" s="185"/>
      <c r="V125" s="185"/>
      <c r="W125" s="185"/>
      <c r="X125" s="186"/>
      <c r="AT125" s="180" t="s">
        <v>145</v>
      </c>
      <c r="AU125" s="180" t="s">
        <v>143</v>
      </c>
      <c r="AV125" s="13" t="s">
        <v>143</v>
      </c>
      <c r="AW125" s="13" t="s">
        <v>4</v>
      </c>
      <c r="AX125" s="13" t="s">
        <v>77</v>
      </c>
      <c r="AY125" s="180" t="s">
        <v>135</v>
      </c>
    </row>
    <row r="126" spans="2:65" s="14" customFormat="1" ht="12">
      <c r="B126" s="187"/>
      <c r="D126" s="172" t="s">
        <v>145</v>
      </c>
      <c r="E126" s="188" t="s">
        <v>1</v>
      </c>
      <c r="F126" s="189" t="s">
        <v>150</v>
      </c>
      <c r="H126" s="190">
        <v>38.659999999999997</v>
      </c>
      <c r="I126" s="191"/>
      <c r="J126" s="191"/>
      <c r="M126" s="187"/>
      <c r="N126" s="192"/>
      <c r="O126" s="193"/>
      <c r="P126" s="193"/>
      <c r="Q126" s="193"/>
      <c r="R126" s="193"/>
      <c r="S126" s="193"/>
      <c r="T126" s="193"/>
      <c r="U126" s="193"/>
      <c r="V126" s="193"/>
      <c r="W126" s="193"/>
      <c r="X126" s="194"/>
      <c r="AT126" s="188" t="s">
        <v>145</v>
      </c>
      <c r="AU126" s="188" t="s">
        <v>143</v>
      </c>
      <c r="AV126" s="14" t="s">
        <v>151</v>
      </c>
      <c r="AW126" s="14" t="s">
        <v>4</v>
      </c>
      <c r="AX126" s="14" t="s">
        <v>77</v>
      </c>
      <c r="AY126" s="188" t="s">
        <v>135</v>
      </c>
    </row>
    <row r="127" spans="2:65" s="15" customFormat="1" ht="12">
      <c r="B127" s="195"/>
      <c r="D127" s="172" t="s">
        <v>145</v>
      </c>
      <c r="E127" s="196" t="s">
        <v>1</v>
      </c>
      <c r="F127" s="197" t="s">
        <v>155</v>
      </c>
      <c r="H127" s="198">
        <v>811.85</v>
      </c>
      <c r="I127" s="199"/>
      <c r="J127" s="199"/>
      <c r="M127" s="195"/>
      <c r="N127" s="218"/>
      <c r="O127" s="219"/>
      <c r="P127" s="219"/>
      <c r="Q127" s="219"/>
      <c r="R127" s="219"/>
      <c r="S127" s="219"/>
      <c r="T127" s="219"/>
      <c r="U127" s="219"/>
      <c r="V127" s="219"/>
      <c r="W127" s="219"/>
      <c r="X127" s="220"/>
      <c r="AT127" s="196" t="s">
        <v>145</v>
      </c>
      <c r="AU127" s="196" t="s">
        <v>143</v>
      </c>
      <c r="AV127" s="15" t="s">
        <v>142</v>
      </c>
      <c r="AW127" s="15" t="s">
        <v>4</v>
      </c>
      <c r="AX127" s="15" t="s">
        <v>85</v>
      </c>
      <c r="AY127" s="196" t="s">
        <v>135</v>
      </c>
    </row>
    <row r="128" spans="2:65" s="1" customFormat="1" ht="7" customHeight="1">
      <c r="B128" s="43"/>
      <c r="C128" s="44"/>
      <c r="D128" s="44"/>
      <c r="E128" s="44"/>
      <c r="F128" s="44"/>
      <c r="G128" s="44"/>
      <c r="H128" s="44"/>
      <c r="I128" s="113"/>
      <c r="J128" s="113"/>
      <c r="K128" s="44"/>
      <c r="L128" s="44"/>
      <c r="M128" s="31"/>
    </row>
  </sheetData>
  <autoFilter ref="C117:L127" xr:uid="{00000000-0009-0000-0000-000004000000}"/>
  <mergeCells count="9">
    <mergeCell ref="E87:H87"/>
    <mergeCell ref="E108:H108"/>
    <mergeCell ref="E110:H110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09"/>
  <sheetViews>
    <sheetView showGridLines="0" workbookViewId="0"/>
  </sheetViews>
  <sheetFormatPr baseColWidth="10" defaultColWidth="8.75" defaultRowHeight="11"/>
  <cols>
    <col min="1" max="1" width="8.25" customWidth="1"/>
    <col min="2" max="2" width="1.75" customWidth="1"/>
    <col min="3" max="4" width="4.25" customWidth="1"/>
    <col min="5" max="5" width="17.25" customWidth="1"/>
    <col min="6" max="6" width="50.75" customWidth="1"/>
    <col min="7" max="7" width="7" customWidth="1"/>
    <col min="8" max="8" width="11.5" customWidth="1"/>
    <col min="9" max="10" width="20.25" style="87" customWidth="1"/>
    <col min="11" max="11" width="20.25" customWidth="1"/>
    <col min="12" max="12" width="15.5" hidden="1" customWidth="1"/>
    <col min="13" max="13" width="9.25" customWidth="1"/>
    <col min="14" max="14" width="10.75" hidden="1" customWidth="1"/>
    <col min="15" max="15" width="9.25" hidden="1"/>
    <col min="16" max="24" width="14.25" hidden="1" customWidth="1"/>
    <col min="25" max="25" width="12.25" hidden="1" customWidth="1"/>
    <col min="26" max="26" width="16.25" customWidth="1"/>
    <col min="27" max="27" width="12.25" customWidth="1"/>
    <col min="28" max="28" width="1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M2" s="271" t="s">
        <v>6</v>
      </c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T2" s="17" t="s">
        <v>98</v>
      </c>
    </row>
    <row r="3" spans="2:46" ht="7" customHeight="1">
      <c r="B3" s="18"/>
      <c r="C3" s="19"/>
      <c r="D3" s="19"/>
      <c r="E3" s="19"/>
      <c r="F3" s="19"/>
      <c r="G3" s="19"/>
      <c r="H3" s="19"/>
      <c r="I3" s="88"/>
      <c r="J3" s="88"/>
      <c r="K3" s="19"/>
      <c r="L3" s="19"/>
      <c r="M3" s="20"/>
      <c r="AT3" s="17" t="s">
        <v>77</v>
      </c>
    </row>
    <row r="4" spans="2:46" ht="25" customHeight="1">
      <c r="B4" s="20"/>
      <c r="D4" s="21" t="s">
        <v>102</v>
      </c>
      <c r="M4" s="20"/>
      <c r="N4" s="89" t="s">
        <v>9</v>
      </c>
      <c r="AT4" s="17" t="s">
        <v>3</v>
      </c>
    </row>
    <row r="5" spans="2:46" ht="7" customHeight="1">
      <c r="B5" s="20"/>
      <c r="M5" s="20"/>
    </row>
    <row r="6" spans="2:46" ht="12" customHeight="1">
      <c r="B6" s="20"/>
      <c r="D6" s="27" t="s">
        <v>14</v>
      </c>
      <c r="M6" s="20"/>
    </row>
    <row r="7" spans="2:46" ht="16.5" customHeight="1">
      <c r="B7" s="20"/>
      <c r="E7" s="304" t="str">
        <f>'Rekapitulácia stavby'!K6</f>
        <v>UNM - Dostavba 6.pavilónu II.etapa</v>
      </c>
      <c r="F7" s="305"/>
      <c r="G7" s="305"/>
      <c r="H7" s="305"/>
      <c r="M7" s="20"/>
    </row>
    <row r="8" spans="2:46" s="1" customFormat="1" ht="12" customHeight="1">
      <c r="B8" s="31"/>
      <c r="D8" s="27" t="s">
        <v>103</v>
      </c>
      <c r="I8" s="90"/>
      <c r="J8" s="90"/>
      <c r="M8" s="31"/>
    </row>
    <row r="9" spans="2:46" s="1" customFormat="1" ht="37" customHeight="1">
      <c r="B9" s="31"/>
      <c r="E9" s="279" t="s">
        <v>320</v>
      </c>
      <c r="F9" s="303"/>
      <c r="G9" s="303"/>
      <c r="H9" s="303"/>
      <c r="I9" s="90"/>
      <c r="J9" s="90"/>
      <c r="M9" s="31"/>
    </row>
    <row r="10" spans="2:46" s="1" customFormat="1">
      <c r="B10" s="31"/>
      <c r="I10" s="90"/>
      <c r="J10" s="90"/>
      <c r="M10" s="31"/>
    </row>
    <row r="11" spans="2:46" s="1" customFormat="1" ht="12" customHeight="1">
      <c r="B11" s="31"/>
      <c r="D11" s="27" t="s">
        <v>16</v>
      </c>
      <c r="F11" s="25" t="s">
        <v>17</v>
      </c>
      <c r="I11" s="91" t="s">
        <v>18</v>
      </c>
      <c r="J11" s="92" t="s">
        <v>19</v>
      </c>
      <c r="M11" s="31"/>
    </row>
    <row r="12" spans="2:46" s="1" customFormat="1" ht="12" customHeight="1">
      <c r="B12" s="31"/>
      <c r="D12" s="27" t="s">
        <v>20</v>
      </c>
      <c r="F12" s="25" t="s">
        <v>21</v>
      </c>
      <c r="I12" s="91" t="s">
        <v>22</v>
      </c>
      <c r="J12" s="93">
        <f>'Rekapitulácia stavby'!AN8</f>
        <v>43634</v>
      </c>
      <c r="M12" s="31"/>
    </row>
    <row r="13" spans="2:46" s="1" customFormat="1" ht="11" customHeight="1">
      <c r="B13" s="31"/>
      <c r="I13" s="90"/>
      <c r="J13" s="90"/>
      <c r="M13" s="31"/>
    </row>
    <row r="14" spans="2:46" s="1" customFormat="1" ht="12" customHeight="1">
      <c r="B14" s="31"/>
      <c r="D14" s="27" t="s">
        <v>23</v>
      </c>
      <c r="I14" s="91" t="s">
        <v>24</v>
      </c>
      <c r="J14" s="92" t="s">
        <v>1</v>
      </c>
      <c r="M14" s="31"/>
    </row>
    <row r="15" spans="2:46" s="1" customFormat="1" ht="18" customHeight="1">
      <c r="B15" s="31"/>
      <c r="E15" s="25" t="s">
        <v>25</v>
      </c>
      <c r="I15" s="91" t="s">
        <v>26</v>
      </c>
      <c r="J15" s="92" t="s">
        <v>1</v>
      </c>
      <c r="M15" s="31"/>
    </row>
    <row r="16" spans="2:46" s="1" customFormat="1" ht="7" customHeight="1">
      <c r="B16" s="31"/>
      <c r="I16" s="90"/>
      <c r="J16" s="90"/>
      <c r="M16" s="31"/>
    </row>
    <row r="17" spans="2:13" s="1" customFormat="1" ht="12" customHeight="1">
      <c r="B17" s="31"/>
      <c r="D17" s="27" t="s">
        <v>27</v>
      </c>
      <c r="I17" s="91" t="s">
        <v>24</v>
      </c>
      <c r="J17" s="28" t="str">
        <f>'Rekapitulácia stavby'!AN13</f>
        <v>Vyplň údaj</v>
      </c>
      <c r="M17" s="31"/>
    </row>
    <row r="18" spans="2:13" s="1" customFormat="1" ht="18" customHeight="1">
      <c r="B18" s="31"/>
      <c r="E18" s="306" t="str">
        <f>'Rekapitulácia stavby'!E14</f>
        <v>Vyplň údaj</v>
      </c>
      <c r="F18" s="282"/>
      <c r="G18" s="282"/>
      <c r="H18" s="282"/>
      <c r="I18" s="91" t="s">
        <v>26</v>
      </c>
      <c r="J18" s="28" t="str">
        <f>'Rekapitulácia stavby'!AN14</f>
        <v>Vyplň údaj</v>
      </c>
      <c r="M18" s="31"/>
    </row>
    <row r="19" spans="2:13" s="1" customFormat="1" ht="7" customHeight="1">
      <c r="B19" s="31"/>
      <c r="I19" s="90"/>
      <c r="J19" s="90"/>
      <c r="M19" s="31"/>
    </row>
    <row r="20" spans="2:13" s="1" customFormat="1" ht="12" customHeight="1">
      <c r="B20" s="31"/>
      <c r="D20" s="27" t="s">
        <v>29</v>
      </c>
      <c r="I20" s="91" t="s">
        <v>24</v>
      </c>
      <c r="J20" s="92" t="s">
        <v>1</v>
      </c>
      <c r="M20" s="31"/>
    </row>
    <row r="21" spans="2:13" s="1" customFormat="1" ht="18" customHeight="1">
      <c r="B21" s="31"/>
      <c r="E21" s="25" t="s">
        <v>30</v>
      </c>
      <c r="I21" s="91" t="s">
        <v>26</v>
      </c>
      <c r="J21" s="92" t="s">
        <v>1</v>
      </c>
      <c r="M21" s="31"/>
    </row>
    <row r="22" spans="2:13" s="1" customFormat="1" ht="7" customHeight="1">
      <c r="B22" s="31"/>
      <c r="I22" s="90"/>
      <c r="J22" s="90"/>
      <c r="M22" s="31"/>
    </row>
    <row r="23" spans="2:13" s="1" customFormat="1" ht="12" customHeight="1">
      <c r="B23" s="31"/>
      <c r="D23" s="27" t="s">
        <v>32</v>
      </c>
      <c r="I23" s="91" t="s">
        <v>24</v>
      </c>
      <c r="J23" s="92" t="s">
        <v>1</v>
      </c>
      <c r="M23" s="31"/>
    </row>
    <row r="24" spans="2:13" s="1" customFormat="1" ht="18" customHeight="1">
      <c r="B24" s="31"/>
      <c r="E24" s="25" t="s">
        <v>33</v>
      </c>
      <c r="I24" s="91" t="s">
        <v>26</v>
      </c>
      <c r="J24" s="92" t="s">
        <v>1</v>
      </c>
      <c r="M24" s="31"/>
    </row>
    <row r="25" spans="2:13" s="1" customFormat="1" ht="7" customHeight="1">
      <c r="B25" s="31"/>
      <c r="I25" s="90"/>
      <c r="J25" s="90"/>
      <c r="M25" s="31"/>
    </row>
    <row r="26" spans="2:13" s="1" customFormat="1" ht="12" customHeight="1">
      <c r="B26" s="31"/>
      <c r="D26" s="27" t="s">
        <v>34</v>
      </c>
      <c r="I26" s="90"/>
      <c r="J26" s="90"/>
      <c r="M26" s="31"/>
    </row>
    <row r="27" spans="2:13" s="7" customFormat="1" ht="16.5" customHeight="1">
      <c r="B27" s="94"/>
      <c r="E27" s="286" t="s">
        <v>1</v>
      </c>
      <c r="F27" s="286"/>
      <c r="G27" s="286"/>
      <c r="H27" s="286"/>
      <c r="I27" s="95"/>
      <c r="J27" s="95"/>
      <c r="M27" s="94"/>
    </row>
    <row r="28" spans="2:13" s="1" customFormat="1" ht="7" customHeight="1">
      <c r="B28" s="31"/>
      <c r="I28" s="90"/>
      <c r="J28" s="90"/>
      <c r="M28" s="31"/>
    </row>
    <row r="29" spans="2:13" s="1" customFormat="1" ht="7" customHeight="1">
      <c r="B29" s="31"/>
      <c r="D29" s="51"/>
      <c r="E29" s="51"/>
      <c r="F29" s="51"/>
      <c r="G29" s="51"/>
      <c r="H29" s="51"/>
      <c r="I29" s="96"/>
      <c r="J29" s="96"/>
      <c r="K29" s="51"/>
      <c r="L29" s="51"/>
      <c r="M29" s="31"/>
    </row>
    <row r="30" spans="2:13" s="1" customFormat="1" ht="13">
      <c r="B30" s="31"/>
      <c r="E30" s="27" t="s">
        <v>104</v>
      </c>
      <c r="I30" s="90"/>
      <c r="J30" s="90"/>
      <c r="K30" s="97">
        <f>I96</f>
        <v>0</v>
      </c>
      <c r="M30" s="31"/>
    </row>
    <row r="31" spans="2:13" s="1" customFormat="1" ht="13">
      <c r="B31" s="31"/>
      <c r="E31" s="27" t="s">
        <v>105</v>
      </c>
      <c r="I31" s="90"/>
      <c r="J31" s="90"/>
      <c r="K31" s="97">
        <f>J96</f>
        <v>0</v>
      </c>
      <c r="M31" s="31"/>
    </row>
    <row r="32" spans="2:13" s="1" customFormat="1" ht="25.25" customHeight="1">
      <c r="B32" s="31"/>
      <c r="D32" s="98" t="s">
        <v>35</v>
      </c>
      <c r="I32" s="90"/>
      <c r="J32" s="90"/>
      <c r="K32" s="64">
        <f>ROUND(K120, 2)</f>
        <v>0</v>
      </c>
      <c r="M32" s="31"/>
    </row>
    <row r="33" spans="2:13" s="1" customFormat="1" ht="7" customHeight="1">
      <c r="B33" s="31"/>
      <c r="D33" s="51"/>
      <c r="E33" s="51"/>
      <c r="F33" s="51"/>
      <c r="G33" s="51"/>
      <c r="H33" s="51"/>
      <c r="I33" s="96"/>
      <c r="J33" s="96"/>
      <c r="K33" s="51"/>
      <c r="L33" s="51"/>
      <c r="M33" s="31"/>
    </row>
    <row r="34" spans="2:13" s="1" customFormat="1" ht="14.5" customHeight="1">
      <c r="B34" s="31"/>
      <c r="F34" s="34" t="s">
        <v>37</v>
      </c>
      <c r="I34" s="99" t="s">
        <v>36</v>
      </c>
      <c r="J34" s="90"/>
      <c r="K34" s="34" t="s">
        <v>38</v>
      </c>
      <c r="M34" s="31"/>
    </row>
    <row r="35" spans="2:13" s="1" customFormat="1" ht="14.5" customHeight="1">
      <c r="B35" s="31"/>
      <c r="D35" s="100" t="s">
        <v>39</v>
      </c>
      <c r="E35" s="27" t="s">
        <v>40</v>
      </c>
      <c r="F35" s="97">
        <f>ROUND((SUM(BE120:BE308)),  2)</f>
        <v>0</v>
      </c>
      <c r="I35" s="101">
        <v>0.2</v>
      </c>
      <c r="J35" s="90"/>
      <c r="K35" s="97">
        <f>ROUND(((SUM(BE120:BE308))*I35),  2)</f>
        <v>0</v>
      </c>
      <c r="M35" s="31"/>
    </row>
    <row r="36" spans="2:13" s="1" customFormat="1" ht="14.5" customHeight="1">
      <c r="B36" s="31"/>
      <c r="E36" s="27" t="s">
        <v>41</v>
      </c>
      <c r="F36" s="97">
        <f>ROUND((SUM(BF120:BF308)),  2)</f>
        <v>0</v>
      </c>
      <c r="I36" s="101">
        <v>0.2</v>
      </c>
      <c r="J36" s="90"/>
      <c r="K36" s="97">
        <f>ROUND(((SUM(BF120:BF308))*I36),  2)</f>
        <v>0</v>
      </c>
      <c r="M36" s="31"/>
    </row>
    <row r="37" spans="2:13" s="1" customFormat="1" ht="14.5" hidden="1" customHeight="1">
      <c r="B37" s="31"/>
      <c r="E37" s="27" t="s">
        <v>42</v>
      </c>
      <c r="F37" s="97">
        <f>ROUND((SUM(BG120:BG308)),  2)</f>
        <v>0</v>
      </c>
      <c r="I37" s="101">
        <v>0.2</v>
      </c>
      <c r="J37" s="90"/>
      <c r="K37" s="97">
        <f>0</f>
        <v>0</v>
      </c>
      <c r="M37" s="31"/>
    </row>
    <row r="38" spans="2:13" s="1" customFormat="1" ht="14.5" hidden="1" customHeight="1">
      <c r="B38" s="31"/>
      <c r="E38" s="27" t="s">
        <v>43</v>
      </c>
      <c r="F38" s="97">
        <f>ROUND((SUM(BH120:BH308)),  2)</f>
        <v>0</v>
      </c>
      <c r="I38" s="101">
        <v>0.2</v>
      </c>
      <c r="J38" s="90"/>
      <c r="K38" s="97">
        <f>0</f>
        <v>0</v>
      </c>
      <c r="M38" s="31"/>
    </row>
    <row r="39" spans="2:13" s="1" customFormat="1" ht="14.5" hidden="1" customHeight="1">
      <c r="B39" s="31"/>
      <c r="E39" s="27" t="s">
        <v>44</v>
      </c>
      <c r="F39" s="97">
        <f>ROUND((SUM(BI120:BI308)),  2)</f>
        <v>0</v>
      </c>
      <c r="I39" s="101">
        <v>0</v>
      </c>
      <c r="J39" s="90"/>
      <c r="K39" s="97">
        <f>0</f>
        <v>0</v>
      </c>
      <c r="M39" s="31"/>
    </row>
    <row r="40" spans="2:13" s="1" customFormat="1" ht="7" customHeight="1">
      <c r="B40" s="31"/>
      <c r="I40" s="90"/>
      <c r="J40" s="90"/>
      <c r="M40" s="31"/>
    </row>
    <row r="41" spans="2:13" s="1" customFormat="1" ht="25.25" customHeight="1">
      <c r="B41" s="31"/>
      <c r="C41" s="102"/>
      <c r="D41" s="103" t="s">
        <v>45</v>
      </c>
      <c r="E41" s="55"/>
      <c r="F41" s="55"/>
      <c r="G41" s="104" t="s">
        <v>46</v>
      </c>
      <c r="H41" s="105" t="s">
        <v>47</v>
      </c>
      <c r="I41" s="106"/>
      <c r="J41" s="106"/>
      <c r="K41" s="107">
        <f>SUM(K32:K39)</f>
        <v>0</v>
      </c>
      <c r="L41" s="108"/>
      <c r="M41" s="31"/>
    </row>
    <row r="42" spans="2:13" s="1" customFormat="1" ht="14.5" customHeight="1">
      <c r="B42" s="31"/>
      <c r="I42" s="90"/>
      <c r="J42" s="90"/>
      <c r="M42" s="31"/>
    </row>
    <row r="43" spans="2:13" ht="14.5" customHeight="1">
      <c r="B43" s="20"/>
      <c r="M43" s="20"/>
    </row>
    <row r="44" spans="2:13" ht="14.5" customHeight="1">
      <c r="B44" s="20"/>
      <c r="M44" s="20"/>
    </row>
    <row r="45" spans="2:13" ht="14.5" customHeight="1">
      <c r="B45" s="20"/>
      <c r="M45" s="20"/>
    </row>
    <row r="46" spans="2:13" ht="14.5" customHeight="1">
      <c r="B46" s="20"/>
      <c r="M46" s="20"/>
    </row>
    <row r="47" spans="2:13" ht="14.5" customHeight="1">
      <c r="B47" s="20"/>
      <c r="M47" s="20"/>
    </row>
    <row r="48" spans="2:13" ht="14.5" customHeight="1">
      <c r="B48" s="20"/>
      <c r="M48" s="20"/>
    </row>
    <row r="49" spans="2:13" ht="14.5" customHeight="1">
      <c r="B49" s="20"/>
      <c r="M49" s="20"/>
    </row>
    <row r="50" spans="2:13" s="1" customFormat="1" ht="14.5" customHeight="1">
      <c r="B50" s="31"/>
      <c r="D50" s="40" t="s">
        <v>48</v>
      </c>
      <c r="E50" s="41"/>
      <c r="F50" s="41"/>
      <c r="G50" s="40" t="s">
        <v>49</v>
      </c>
      <c r="H50" s="41"/>
      <c r="I50" s="109"/>
      <c r="J50" s="109"/>
      <c r="K50" s="41"/>
      <c r="L50" s="41"/>
      <c r="M50" s="31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3">
      <c r="B61" s="31"/>
      <c r="D61" s="42" t="s">
        <v>50</v>
      </c>
      <c r="E61" s="33"/>
      <c r="F61" s="110" t="s">
        <v>51</v>
      </c>
      <c r="G61" s="42" t="s">
        <v>50</v>
      </c>
      <c r="H61" s="33"/>
      <c r="I61" s="111"/>
      <c r="J61" s="112" t="s">
        <v>51</v>
      </c>
      <c r="K61" s="33"/>
      <c r="L61" s="33"/>
      <c r="M61" s="31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3">
      <c r="B65" s="31"/>
      <c r="D65" s="40" t="s">
        <v>52</v>
      </c>
      <c r="E65" s="41"/>
      <c r="F65" s="41"/>
      <c r="G65" s="40" t="s">
        <v>53</v>
      </c>
      <c r="H65" s="41"/>
      <c r="I65" s="109"/>
      <c r="J65" s="109"/>
      <c r="K65" s="41"/>
      <c r="L65" s="41"/>
      <c r="M65" s="31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3">
      <c r="B76" s="31"/>
      <c r="D76" s="42" t="s">
        <v>50</v>
      </c>
      <c r="E76" s="33"/>
      <c r="F76" s="110" t="s">
        <v>51</v>
      </c>
      <c r="G76" s="42" t="s">
        <v>50</v>
      </c>
      <c r="H76" s="33"/>
      <c r="I76" s="111"/>
      <c r="J76" s="112" t="s">
        <v>51</v>
      </c>
      <c r="K76" s="33"/>
      <c r="L76" s="33"/>
      <c r="M76" s="31"/>
    </row>
    <row r="77" spans="2:13" s="1" customFormat="1" ht="14.5" customHeight="1">
      <c r="B77" s="43"/>
      <c r="C77" s="44"/>
      <c r="D77" s="44"/>
      <c r="E77" s="44"/>
      <c r="F77" s="44"/>
      <c r="G77" s="44"/>
      <c r="H77" s="44"/>
      <c r="I77" s="113"/>
      <c r="J77" s="113"/>
      <c r="K77" s="44"/>
      <c r="L77" s="44"/>
      <c r="M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114"/>
      <c r="J81" s="114"/>
      <c r="K81" s="46"/>
      <c r="L81" s="46"/>
      <c r="M81" s="31"/>
    </row>
    <row r="82" spans="2:47" s="1" customFormat="1" ht="25" customHeight="1">
      <c r="B82" s="31"/>
      <c r="C82" s="21" t="s">
        <v>106</v>
      </c>
      <c r="I82" s="90"/>
      <c r="J82" s="90"/>
      <c r="M82" s="31"/>
    </row>
    <row r="83" spans="2:47" s="1" customFormat="1" ht="7" customHeight="1">
      <c r="B83" s="31"/>
      <c r="I83" s="90"/>
      <c r="J83" s="90"/>
      <c r="M83" s="31"/>
    </row>
    <row r="84" spans="2:47" s="1" customFormat="1" ht="12" customHeight="1">
      <c r="B84" s="31"/>
      <c r="C84" s="27" t="s">
        <v>14</v>
      </c>
      <c r="I84" s="90"/>
      <c r="J84" s="90"/>
      <c r="M84" s="31"/>
    </row>
    <row r="85" spans="2:47" s="1" customFormat="1" ht="16.5" customHeight="1">
      <c r="B85" s="31"/>
      <c r="E85" s="304" t="str">
        <f>E7</f>
        <v>UNM - Dostavba 6.pavilónu II.etapa</v>
      </c>
      <c r="F85" s="305"/>
      <c r="G85" s="305"/>
      <c r="H85" s="305"/>
      <c r="I85" s="90"/>
      <c r="J85" s="90"/>
      <c r="M85" s="31"/>
    </row>
    <row r="86" spans="2:47" s="1" customFormat="1" ht="12" customHeight="1">
      <c r="B86" s="31"/>
      <c r="C86" s="27" t="s">
        <v>103</v>
      </c>
      <c r="I86" s="90"/>
      <c r="J86" s="90"/>
      <c r="M86" s="31"/>
    </row>
    <row r="87" spans="2:47" s="1" customFormat="1" ht="16.5" customHeight="1">
      <c r="B87" s="31"/>
      <c r="E87" s="279" t="str">
        <f>E9</f>
        <v>SO01b6 - SO01b6  UNM - Dostavba 6.pavilónu - II.etapa /oceľové preklady nad otvormi/</v>
      </c>
      <c r="F87" s="303"/>
      <c r="G87" s="303"/>
      <c r="H87" s="303"/>
      <c r="I87" s="90"/>
      <c r="J87" s="90"/>
      <c r="M87" s="31"/>
    </row>
    <row r="88" spans="2:47" s="1" customFormat="1" ht="7" customHeight="1">
      <c r="B88" s="31"/>
      <c r="I88" s="90"/>
      <c r="J88" s="90"/>
      <c r="M88" s="31"/>
    </row>
    <row r="89" spans="2:47" s="1" customFormat="1" ht="12" customHeight="1">
      <c r="B89" s="31"/>
      <c r="C89" s="27" t="s">
        <v>20</v>
      </c>
      <c r="F89" s="25" t="str">
        <f>F12</f>
        <v>Martin, areál UNM</v>
      </c>
      <c r="I89" s="91" t="s">
        <v>22</v>
      </c>
      <c r="J89" s="93">
        <f>IF(J12="","",J12)</f>
        <v>43634</v>
      </c>
      <c r="M89" s="31"/>
    </row>
    <row r="90" spans="2:47" s="1" customFormat="1" ht="7" customHeight="1">
      <c r="B90" s="31"/>
      <c r="I90" s="90"/>
      <c r="J90" s="90"/>
      <c r="M90" s="31"/>
    </row>
    <row r="91" spans="2:47" s="1" customFormat="1" ht="43.25" customHeight="1">
      <c r="B91" s="31"/>
      <c r="C91" s="27" t="s">
        <v>23</v>
      </c>
      <c r="F91" s="25" t="str">
        <f>E15</f>
        <v>Univerzitná nemocnica Martin</v>
      </c>
      <c r="I91" s="91" t="s">
        <v>29</v>
      </c>
      <c r="J91" s="115" t="str">
        <f>E21</f>
        <v>mar.coop Architektonický atelíér s.r.o.</v>
      </c>
      <c r="M91" s="31"/>
    </row>
    <row r="92" spans="2:47" s="1" customFormat="1" ht="15.25" customHeight="1">
      <c r="B92" s="31"/>
      <c r="C92" s="27" t="s">
        <v>27</v>
      </c>
      <c r="F92" s="25" t="str">
        <f>IF(E18="","",E18)</f>
        <v>Vyplň údaj</v>
      </c>
      <c r="I92" s="91" t="s">
        <v>32</v>
      </c>
      <c r="J92" s="115" t="str">
        <f>E24</f>
        <v>Ing.Jedlička</v>
      </c>
      <c r="M92" s="31"/>
    </row>
    <row r="93" spans="2:47" s="1" customFormat="1" ht="10.25" customHeight="1">
      <c r="B93" s="31"/>
      <c r="I93" s="90"/>
      <c r="J93" s="90"/>
      <c r="M93" s="31"/>
    </row>
    <row r="94" spans="2:47" s="1" customFormat="1" ht="29.25" customHeight="1">
      <c r="B94" s="31"/>
      <c r="C94" s="116" t="s">
        <v>107</v>
      </c>
      <c r="D94" s="102"/>
      <c r="E94" s="102"/>
      <c r="F94" s="102"/>
      <c r="G94" s="102"/>
      <c r="H94" s="102"/>
      <c r="I94" s="117" t="s">
        <v>108</v>
      </c>
      <c r="J94" s="117" t="s">
        <v>109</v>
      </c>
      <c r="K94" s="118" t="s">
        <v>110</v>
      </c>
      <c r="L94" s="102"/>
      <c r="M94" s="31"/>
    </row>
    <row r="95" spans="2:47" s="1" customFormat="1" ht="10.25" customHeight="1">
      <c r="B95" s="31"/>
      <c r="I95" s="90"/>
      <c r="J95" s="90"/>
      <c r="M95" s="31"/>
    </row>
    <row r="96" spans="2:47" s="1" customFormat="1" ht="23" customHeight="1">
      <c r="B96" s="31"/>
      <c r="C96" s="119" t="s">
        <v>111</v>
      </c>
      <c r="I96" s="120">
        <f t="shared" ref="I96:J98" si="0">Q120</f>
        <v>0</v>
      </c>
      <c r="J96" s="120">
        <f t="shared" si="0"/>
        <v>0</v>
      </c>
      <c r="K96" s="64">
        <f>K120</f>
        <v>0</v>
      </c>
      <c r="M96" s="31"/>
      <c r="AU96" s="17" t="s">
        <v>112</v>
      </c>
    </row>
    <row r="97" spans="2:13" s="8" customFormat="1" ht="25" customHeight="1">
      <c r="B97" s="121"/>
      <c r="D97" s="122" t="s">
        <v>113</v>
      </c>
      <c r="E97" s="123"/>
      <c r="F97" s="123"/>
      <c r="G97" s="123"/>
      <c r="H97" s="123"/>
      <c r="I97" s="124">
        <f t="shared" si="0"/>
        <v>0</v>
      </c>
      <c r="J97" s="124">
        <f t="shared" si="0"/>
        <v>0</v>
      </c>
      <c r="K97" s="125">
        <f>K121</f>
        <v>0</v>
      </c>
      <c r="M97" s="121"/>
    </row>
    <row r="98" spans="2:13" s="9" customFormat="1" ht="20" customHeight="1">
      <c r="B98" s="126"/>
      <c r="D98" s="127" t="s">
        <v>321</v>
      </c>
      <c r="E98" s="128"/>
      <c r="F98" s="128"/>
      <c r="G98" s="128"/>
      <c r="H98" s="128"/>
      <c r="I98" s="129">
        <f t="shared" si="0"/>
        <v>0</v>
      </c>
      <c r="J98" s="129">
        <f t="shared" si="0"/>
        <v>0</v>
      </c>
      <c r="K98" s="130">
        <f>K122</f>
        <v>0</v>
      </c>
      <c r="M98" s="126"/>
    </row>
    <row r="99" spans="2:13" s="9" customFormat="1" ht="20" customHeight="1">
      <c r="B99" s="126"/>
      <c r="D99" s="127" t="s">
        <v>322</v>
      </c>
      <c r="E99" s="128"/>
      <c r="F99" s="128"/>
      <c r="G99" s="128"/>
      <c r="H99" s="128"/>
      <c r="I99" s="129">
        <f>Q259</f>
        <v>0</v>
      </c>
      <c r="J99" s="129">
        <f>R259</f>
        <v>0</v>
      </c>
      <c r="K99" s="130">
        <f>K259</f>
        <v>0</v>
      </c>
      <c r="M99" s="126"/>
    </row>
    <row r="100" spans="2:13" s="9" customFormat="1" ht="20" customHeight="1">
      <c r="B100" s="126"/>
      <c r="D100" s="127" t="s">
        <v>116</v>
      </c>
      <c r="E100" s="128"/>
      <c r="F100" s="128"/>
      <c r="G100" s="128"/>
      <c r="H100" s="128"/>
      <c r="I100" s="129">
        <f>Q307</f>
        <v>0</v>
      </c>
      <c r="J100" s="129">
        <f>R307</f>
        <v>0</v>
      </c>
      <c r="K100" s="130">
        <f>K307</f>
        <v>0</v>
      </c>
      <c r="M100" s="126"/>
    </row>
    <row r="101" spans="2:13" s="1" customFormat="1" ht="21.75" customHeight="1">
      <c r="B101" s="31"/>
      <c r="I101" s="90"/>
      <c r="J101" s="90"/>
      <c r="M101" s="31"/>
    </row>
    <row r="102" spans="2:13" s="1" customFormat="1" ht="7" customHeight="1">
      <c r="B102" s="43"/>
      <c r="C102" s="44"/>
      <c r="D102" s="44"/>
      <c r="E102" s="44"/>
      <c r="F102" s="44"/>
      <c r="G102" s="44"/>
      <c r="H102" s="44"/>
      <c r="I102" s="113"/>
      <c r="J102" s="113"/>
      <c r="K102" s="44"/>
      <c r="L102" s="44"/>
      <c r="M102" s="31"/>
    </row>
    <row r="106" spans="2:13" s="1" customFormat="1" ht="7" customHeight="1">
      <c r="B106" s="45"/>
      <c r="C106" s="46"/>
      <c r="D106" s="46"/>
      <c r="E106" s="46"/>
      <c r="F106" s="46"/>
      <c r="G106" s="46"/>
      <c r="H106" s="46"/>
      <c r="I106" s="114"/>
      <c r="J106" s="114"/>
      <c r="K106" s="46"/>
      <c r="L106" s="46"/>
      <c r="M106" s="31"/>
    </row>
    <row r="107" spans="2:13" s="1" customFormat="1" ht="25" customHeight="1">
      <c r="B107" s="31"/>
      <c r="C107" s="21" t="s">
        <v>117</v>
      </c>
      <c r="I107" s="90"/>
      <c r="J107" s="90"/>
      <c r="M107" s="31"/>
    </row>
    <row r="108" spans="2:13" s="1" customFormat="1" ht="7" customHeight="1">
      <c r="B108" s="31"/>
      <c r="I108" s="90"/>
      <c r="J108" s="90"/>
      <c r="M108" s="31"/>
    </row>
    <row r="109" spans="2:13" s="1" customFormat="1" ht="12" customHeight="1">
      <c r="B109" s="31"/>
      <c r="C109" s="27" t="s">
        <v>14</v>
      </c>
      <c r="I109" s="90"/>
      <c r="J109" s="90"/>
      <c r="M109" s="31"/>
    </row>
    <row r="110" spans="2:13" s="1" customFormat="1" ht="16.5" customHeight="1">
      <c r="B110" s="31"/>
      <c r="E110" s="304" t="str">
        <f>E7</f>
        <v>UNM - Dostavba 6.pavilónu II.etapa</v>
      </c>
      <c r="F110" s="305"/>
      <c r="G110" s="305"/>
      <c r="H110" s="305"/>
      <c r="I110" s="90"/>
      <c r="J110" s="90"/>
      <c r="M110" s="31"/>
    </row>
    <row r="111" spans="2:13" s="1" customFormat="1" ht="12" customHeight="1">
      <c r="B111" s="31"/>
      <c r="C111" s="27" t="s">
        <v>103</v>
      </c>
      <c r="I111" s="90"/>
      <c r="J111" s="90"/>
      <c r="M111" s="31"/>
    </row>
    <row r="112" spans="2:13" s="1" customFormat="1" ht="16.5" customHeight="1">
      <c r="B112" s="31"/>
      <c r="E112" s="279" t="str">
        <f>E9</f>
        <v>SO01b6 - SO01b6  UNM - Dostavba 6.pavilónu - II.etapa /oceľové preklady nad otvormi/</v>
      </c>
      <c r="F112" s="303"/>
      <c r="G112" s="303"/>
      <c r="H112" s="303"/>
      <c r="I112" s="90"/>
      <c r="J112" s="90"/>
      <c r="M112" s="31"/>
    </row>
    <row r="113" spans="2:65" s="1" customFormat="1" ht="7" customHeight="1">
      <c r="B113" s="31"/>
      <c r="I113" s="90"/>
      <c r="J113" s="90"/>
      <c r="M113" s="31"/>
    </row>
    <row r="114" spans="2:65" s="1" customFormat="1" ht="12" customHeight="1">
      <c r="B114" s="31"/>
      <c r="C114" s="27" t="s">
        <v>20</v>
      </c>
      <c r="F114" s="25" t="str">
        <f>F12</f>
        <v>Martin, areál UNM</v>
      </c>
      <c r="I114" s="91" t="s">
        <v>22</v>
      </c>
      <c r="J114" s="93">
        <f>IF(J12="","",J12)</f>
        <v>43634</v>
      </c>
      <c r="M114" s="31"/>
    </row>
    <row r="115" spans="2:65" s="1" customFormat="1" ht="7" customHeight="1">
      <c r="B115" s="31"/>
      <c r="I115" s="90"/>
      <c r="J115" s="90"/>
      <c r="M115" s="31"/>
    </row>
    <row r="116" spans="2:65" s="1" customFormat="1" ht="43.25" customHeight="1">
      <c r="B116" s="31"/>
      <c r="C116" s="27" t="s">
        <v>23</v>
      </c>
      <c r="F116" s="25" t="str">
        <f>E15</f>
        <v>Univerzitná nemocnica Martin</v>
      </c>
      <c r="I116" s="91" t="s">
        <v>29</v>
      </c>
      <c r="J116" s="115" t="str">
        <f>E21</f>
        <v>mar.coop Architektonický atelíér s.r.o.</v>
      </c>
      <c r="M116" s="31"/>
    </row>
    <row r="117" spans="2:65" s="1" customFormat="1" ht="15.25" customHeight="1">
      <c r="B117" s="31"/>
      <c r="C117" s="27" t="s">
        <v>27</v>
      </c>
      <c r="F117" s="25" t="str">
        <f>IF(E18="","",E18)</f>
        <v>Vyplň údaj</v>
      </c>
      <c r="I117" s="91" t="s">
        <v>32</v>
      </c>
      <c r="J117" s="115" t="str">
        <f>E24</f>
        <v>Ing.Jedlička</v>
      </c>
      <c r="M117" s="31"/>
    </row>
    <row r="118" spans="2:65" s="1" customFormat="1" ht="10.25" customHeight="1">
      <c r="B118" s="31"/>
      <c r="I118" s="90"/>
      <c r="J118" s="90"/>
      <c r="M118" s="31"/>
    </row>
    <row r="119" spans="2:65" s="10" customFormat="1" ht="29.25" customHeight="1">
      <c r="B119" s="131"/>
      <c r="C119" s="132" t="s">
        <v>118</v>
      </c>
      <c r="D119" s="133" t="s">
        <v>60</v>
      </c>
      <c r="E119" s="133" t="s">
        <v>56</v>
      </c>
      <c r="F119" s="133" t="s">
        <v>57</v>
      </c>
      <c r="G119" s="133" t="s">
        <v>119</v>
      </c>
      <c r="H119" s="133" t="s">
        <v>120</v>
      </c>
      <c r="I119" s="134" t="s">
        <v>121</v>
      </c>
      <c r="J119" s="134" t="s">
        <v>122</v>
      </c>
      <c r="K119" s="135" t="s">
        <v>110</v>
      </c>
      <c r="L119" s="136" t="s">
        <v>123</v>
      </c>
      <c r="M119" s="131"/>
      <c r="N119" s="57" t="s">
        <v>1</v>
      </c>
      <c r="O119" s="58" t="s">
        <v>39</v>
      </c>
      <c r="P119" s="58" t="s">
        <v>124</v>
      </c>
      <c r="Q119" s="58" t="s">
        <v>125</v>
      </c>
      <c r="R119" s="58" t="s">
        <v>126</v>
      </c>
      <c r="S119" s="58" t="s">
        <v>127</v>
      </c>
      <c r="T119" s="58" t="s">
        <v>128</v>
      </c>
      <c r="U119" s="58" t="s">
        <v>129</v>
      </c>
      <c r="V119" s="58" t="s">
        <v>130</v>
      </c>
      <c r="W119" s="58" t="s">
        <v>131</v>
      </c>
      <c r="X119" s="59" t="s">
        <v>132</v>
      </c>
    </row>
    <row r="120" spans="2:65" s="1" customFormat="1" ht="23" customHeight="1">
      <c r="B120" s="31"/>
      <c r="C120" s="62" t="s">
        <v>111</v>
      </c>
      <c r="I120" s="90"/>
      <c r="J120" s="90"/>
      <c r="K120" s="137">
        <f>BK120</f>
        <v>0</v>
      </c>
      <c r="M120" s="31"/>
      <c r="N120" s="60"/>
      <c r="O120" s="51"/>
      <c r="P120" s="51"/>
      <c r="Q120" s="138">
        <f>Q121</f>
        <v>0</v>
      </c>
      <c r="R120" s="138">
        <f>R121</f>
        <v>0</v>
      </c>
      <c r="S120" s="51"/>
      <c r="T120" s="139">
        <f>T121</f>
        <v>0</v>
      </c>
      <c r="U120" s="51"/>
      <c r="V120" s="139">
        <f>V121</f>
        <v>-1.7879098</v>
      </c>
      <c r="W120" s="51"/>
      <c r="X120" s="140">
        <f>X121</f>
        <v>2.2459199999999999</v>
      </c>
      <c r="AT120" s="17" t="s">
        <v>76</v>
      </c>
      <c r="AU120" s="17" t="s">
        <v>112</v>
      </c>
      <c r="BK120" s="141">
        <f>BK121</f>
        <v>0</v>
      </c>
    </row>
    <row r="121" spans="2:65" s="11" customFormat="1" ht="26" customHeight="1">
      <c r="B121" s="142"/>
      <c r="D121" s="143" t="s">
        <v>76</v>
      </c>
      <c r="E121" s="144" t="s">
        <v>133</v>
      </c>
      <c r="F121" s="144" t="s">
        <v>134</v>
      </c>
      <c r="I121" s="145"/>
      <c r="J121" s="145"/>
      <c r="K121" s="146">
        <f>BK121</f>
        <v>0</v>
      </c>
      <c r="M121" s="142"/>
      <c r="N121" s="147"/>
      <c r="O121" s="148"/>
      <c r="P121" s="148"/>
      <c r="Q121" s="149">
        <f>Q122+Q259+Q307</f>
        <v>0</v>
      </c>
      <c r="R121" s="149">
        <f>R122+R259+R307</f>
        <v>0</v>
      </c>
      <c r="S121" s="148"/>
      <c r="T121" s="150">
        <f>T122+T259+T307</f>
        <v>0</v>
      </c>
      <c r="U121" s="148"/>
      <c r="V121" s="150">
        <f>V122+V259+V307</f>
        <v>-1.7879098</v>
      </c>
      <c r="W121" s="148"/>
      <c r="X121" s="151">
        <f>X122+X259+X307</f>
        <v>2.2459199999999999</v>
      </c>
      <c r="AR121" s="143" t="s">
        <v>85</v>
      </c>
      <c r="AT121" s="152" t="s">
        <v>76</v>
      </c>
      <c r="AU121" s="152" t="s">
        <v>77</v>
      </c>
      <c r="AY121" s="143" t="s">
        <v>135</v>
      </c>
      <c r="BK121" s="153">
        <f>BK122+BK259+BK307</f>
        <v>0</v>
      </c>
    </row>
    <row r="122" spans="2:65" s="11" customFormat="1" ht="23" customHeight="1">
      <c r="B122" s="142"/>
      <c r="D122" s="143" t="s">
        <v>76</v>
      </c>
      <c r="E122" s="154" t="s">
        <v>151</v>
      </c>
      <c r="F122" s="154" t="s">
        <v>323</v>
      </c>
      <c r="I122" s="145"/>
      <c r="J122" s="145"/>
      <c r="K122" s="155">
        <f>BK122</f>
        <v>0</v>
      </c>
      <c r="M122" s="142"/>
      <c r="N122" s="147"/>
      <c r="O122" s="148"/>
      <c r="P122" s="148"/>
      <c r="Q122" s="149">
        <f>SUM(Q123:Q258)</f>
        <v>0</v>
      </c>
      <c r="R122" s="149">
        <f>SUM(R123:R258)</f>
        <v>0</v>
      </c>
      <c r="S122" s="148"/>
      <c r="T122" s="150">
        <f>SUM(T123:T258)</f>
        <v>0</v>
      </c>
      <c r="U122" s="148"/>
      <c r="V122" s="150">
        <f>SUM(V123:V258)</f>
        <v>-1.7896698</v>
      </c>
      <c r="W122" s="148"/>
      <c r="X122" s="151">
        <f>SUM(X123:X258)</f>
        <v>0</v>
      </c>
      <c r="AR122" s="143" t="s">
        <v>85</v>
      </c>
      <c r="AT122" s="152" t="s">
        <v>76</v>
      </c>
      <c r="AU122" s="152" t="s">
        <v>85</v>
      </c>
      <c r="AY122" s="143" t="s">
        <v>135</v>
      </c>
      <c r="BK122" s="153">
        <f>SUM(BK123:BK258)</f>
        <v>0</v>
      </c>
    </row>
    <row r="123" spans="2:65" s="1" customFormat="1" ht="24" customHeight="1">
      <c r="B123" s="156"/>
      <c r="C123" s="157" t="s">
        <v>85</v>
      </c>
      <c r="D123" s="157" t="s">
        <v>137</v>
      </c>
      <c r="E123" s="158" t="s">
        <v>324</v>
      </c>
      <c r="F123" s="159" t="s">
        <v>325</v>
      </c>
      <c r="G123" s="160" t="s">
        <v>278</v>
      </c>
      <c r="H123" s="161">
        <v>-2</v>
      </c>
      <c r="I123" s="162"/>
      <c r="J123" s="162"/>
      <c r="K123" s="161">
        <f>ROUND(P123*H123,3)</f>
        <v>0</v>
      </c>
      <c r="L123" s="159" t="s">
        <v>141</v>
      </c>
      <c r="M123" s="31"/>
      <c r="N123" s="163" t="s">
        <v>1</v>
      </c>
      <c r="O123" s="164" t="s">
        <v>41</v>
      </c>
      <c r="P123" s="165">
        <f>I123+J123</f>
        <v>0</v>
      </c>
      <c r="Q123" s="165">
        <f>ROUND(I123*H123,3)</f>
        <v>0</v>
      </c>
      <c r="R123" s="165">
        <f>ROUND(J123*H123,3)</f>
        <v>0</v>
      </c>
      <c r="S123" s="53"/>
      <c r="T123" s="166">
        <f>S123*H123</f>
        <v>0</v>
      </c>
      <c r="U123" s="166">
        <v>2.5610000000000001E-2</v>
      </c>
      <c r="V123" s="166">
        <f>U123*H123</f>
        <v>-5.1220000000000002E-2</v>
      </c>
      <c r="W123" s="166">
        <v>0</v>
      </c>
      <c r="X123" s="167">
        <f>W123*H123</f>
        <v>0</v>
      </c>
      <c r="AR123" s="168" t="s">
        <v>142</v>
      </c>
      <c r="AT123" s="168" t="s">
        <v>137</v>
      </c>
      <c r="AU123" s="168" t="s">
        <v>143</v>
      </c>
      <c r="AY123" s="17" t="s">
        <v>135</v>
      </c>
      <c r="BE123" s="169">
        <f>IF(O123="základná",K123,0)</f>
        <v>0</v>
      </c>
      <c r="BF123" s="169">
        <f>IF(O123="znížená",K123,0)</f>
        <v>0</v>
      </c>
      <c r="BG123" s="169">
        <f>IF(O123="zákl. prenesená",K123,0)</f>
        <v>0</v>
      </c>
      <c r="BH123" s="169">
        <f>IF(O123="zníž. prenesená",K123,0)</f>
        <v>0</v>
      </c>
      <c r="BI123" s="169">
        <f>IF(O123="nulová",K123,0)</f>
        <v>0</v>
      </c>
      <c r="BJ123" s="17" t="s">
        <v>143</v>
      </c>
      <c r="BK123" s="170">
        <f>ROUND(P123*H123,3)</f>
        <v>0</v>
      </c>
      <c r="BL123" s="17" t="s">
        <v>142</v>
      </c>
      <c r="BM123" s="168" t="s">
        <v>326</v>
      </c>
    </row>
    <row r="124" spans="2:65" s="12" customFormat="1" ht="12">
      <c r="B124" s="171"/>
      <c r="D124" s="172" t="s">
        <v>145</v>
      </c>
      <c r="E124" s="173" t="s">
        <v>1</v>
      </c>
      <c r="F124" s="174" t="s">
        <v>327</v>
      </c>
      <c r="H124" s="173" t="s">
        <v>1</v>
      </c>
      <c r="I124" s="175"/>
      <c r="J124" s="175"/>
      <c r="M124" s="171"/>
      <c r="N124" s="176"/>
      <c r="O124" s="177"/>
      <c r="P124" s="177"/>
      <c r="Q124" s="177"/>
      <c r="R124" s="177"/>
      <c r="S124" s="177"/>
      <c r="T124" s="177"/>
      <c r="U124" s="177"/>
      <c r="V124" s="177"/>
      <c r="W124" s="177"/>
      <c r="X124" s="178"/>
      <c r="AT124" s="173" t="s">
        <v>145</v>
      </c>
      <c r="AU124" s="173" t="s">
        <v>143</v>
      </c>
      <c r="AV124" s="12" t="s">
        <v>85</v>
      </c>
      <c r="AW124" s="12" t="s">
        <v>4</v>
      </c>
      <c r="AX124" s="12" t="s">
        <v>77</v>
      </c>
      <c r="AY124" s="173" t="s">
        <v>135</v>
      </c>
    </row>
    <row r="125" spans="2:65" s="12" customFormat="1" ht="12">
      <c r="B125" s="171"/>
      <c r="D125" s="172" t="s">
        <v>145</v>
      </c>
      <c r="E125" s="173" t="s">
        <v>1</v>
      </c>
      <c r="F125" s="174" t="s">
        <v>328</v>
      </c>
      <c r="H125" s="173" t="s">
        <v>1</v>
      </c>
      <c r="I125" s="175"/>
      <c r="J125" s="175"/>
      <c r="M125" s="171"/>
      <c r="N125" s="176"/>
      <c r="O125" s="177"/>
      <c r="P125" s="177"/>
      <c r="Q125" s="177"/>
      <c r="R125" s="177"/>
      <c r="S125" s="177"/>
      <c r="T125" s="177"/>
      <c r="U125" s="177"/>
      <c r="V125" s="177"/>
      <c r="W125" s="177"/>
      <c r="X125" s="178"/>
      <c r="AT125" s="173" t="s">
        <v>145</v>
      </c>
      <c r="AU125" s="173" t="s">
        <v>143</v>
      </c>
      <c r="AV125" s="12" t="s">
        <v>85</v>
      </c>
      <c r="AW125" s="12" t="s">
        <v>4</v>
      </c>
      <c r="AX125" s="12" t="s">
        <v>77</v>
      </c>
      <c r="AY125" s="173" t="s">
        <v>135</v>
      </c>
    </row>
    <row r="126" spans="2:65" s="13" customFormat="1" ht="12">
      <c r="B126" s="179"/>
      <c r="D126" s="172" t="s">
        <v>145</v>
      </c>
      <c r="E126" s="180" t="s">
        <v>1</v>
      </c>
      <c r="F126" s="181" t="s">
        <v>329</v>
      </c>
      <c r="H126" s="182">
        <v>4</v>
      </c>
      <c r="I126" s="183"/>
      <c r="J126" s="183"/>
      <c r="M126" s="179"/>
      <c r="N126" s="184"/>
      <c r="O126" s="185"/>
      <c r="P126" s="185"/>
      <c r="Q126" s="185"/>
      <c r="R126" s="185"/>
      <c r="S126" s="185"/>
      <c r="T126" s="185"/>
      <c r="U126" s="185"/>
      <c r="V126" s="185"/>
      <c r="W126" s="185"/>
      <c r="X126" s="186"/>
      <c r="AT126" s="180" t="s">
        <v>145</v>
      </c>
      <c r="AU126" s="180" t="s">
        <v>143</v>
      </c>
      <c r="AV126" s="13" t="s">
        <v>143</v>
      </c>
      <c r="AW126" s="13" t="s">
        <v>4</v>
      </c>
      <c r="AX126" s="13" t="s">
        <v>77</v>
      </c>
      <c r="AY126" s="180" t="s">
        <v>135</v>
      </c>
    </row>
    <row r="127" spans="2:65" s="13" customFormat="1" ht="12">
      <c r="B127" s="179"/>
      <c r="D127" s="172" t="s">
        <v>145</v>
      </c>
      <c r="E127" s="180" t="s">
        <v>1</v>
      </c>
      <c r="F127" s="181" t="s">
        <v>330</v>
      </c>
      <c r="H127" s="182">
        <v>4</v>
      </c>
      <c r="I127" s="183"/>
      <c r="J127" s="183"/>
      <c r="M127" s="179"/>
      <c r="N127" s="184"/>
      <c r="O127" s="185"/>
      <c r="P127" s="185"/>
      <c r="Q127" s="185"/>
      <c r="R127" s="185"/>
      <c r="S127" s="185"/>
      <c r="T127" s="185"/>
      <c r="U127" s="185"/>
      <c r="V127" s="185"/>
      <c r="W127" s="185"/>
      <c r="X127" s="186"/>
      <c r="AT127" s="180" t="s">
        <v>145</v>
      </c>
      <c r="AU127" s="180" t="s">
        <v>143</v>
      </c>
      <c r="AV127" s="13" t="s">
        <v>143</v>
      </c>
      <c r="AW127" s="13" t="s">
        <v>4</v>
      </c>
      <c r="AX127" s="13" t="s">
        <v>77</v>
      </c>
      <c r="AY127" s="180" t="s">
        <v>135</v>
      </c>
    </row>
    <row r="128" spans="2:65" s="14" customFormat="1" ht="12">
      <c r="B128" s="187"/>
      <c r="D128" s="172" t="s">
        <v>145</v>
      </c>
      <c r="E128" s="188" t="s">
        <v>1</v>
      </c>
      <c r="F128" s="189" t="s">
        <v>150</v>
      </c>
      <c r="H128" s="190">
        <v>8</v>
      </c>
      <c r="I128" s="191"/>
      <c r="J128" s="191"/>
      <c r="M128" s="187"/>
      <c r="N128" s="192"/>
      <c r="O128" s="193"/>
      <c r="P128" s="193"/>
      <c r="Q128" s="193"/>
      <c r="R128" s="193"/>
      <c r="S128" s="193"/>
      <c r="T128" s="193"/>
      <c r="U128" s="193"/>
      <c r="V128" s="193"/>
      <c r="W128" s="193"/>
      <c r="X128" s="194"/>
      <c r="AT128" s="188" t="s">
        <v>145</v>
      </c>
      <c r="AU128" s="188" t="s">
        <v>143</v>
      </c>
      <c r="AV128" s="14" t="s">
        <v>151</v>
      </c>
      <c r="AW128" s="14" t="s">
        <v>4</v>
      </c>
      <c r="AX128" s="14" t="s">
        <v>77</v>
      </c>
      <c r="AY128" s="188" t="s">
        <v>135</v>
      </c>
    </row>
    <row r="129" spans="2:65" s="12" customFormat="1" ht="12">
      <c r="B129" s="171"/>
      <c r="D129" s="172" t="s">
        <v>145</v>
      </c>
      <c r="E129" s="173" t="s">
        <v>1</v>
      </c>
      <c r="F129" s="174" t="s">
        <v>331</v>
      </c>
      <c r="H129" s="173" t="s">
        <v>1</v>
      </c>
      <c r="I129" s="175"/>
      <c r="J129" s="175"/>
      <c r="M129" s="171"/>
      <c r="N129" s="176"/>
      <c r="O129" s="177"/>
      <c r="P129" s="177"/>
      <c r="Q129" s="177"/>
      <c r="R129" s="177"/>
      <c r="S129" s="177"/>
      <c r="T129" s="177"/>
      <c r="U129" s="177"/>
      <c r="V129" s="177"/>
      <c r="W129" s="177"/>
      <c r="X129" s="178"/>
      <c r="AT129" s="173" t="s">
        <v>145</v>
      </c>
      <c r="AU129" s="173" t="s">
        <v>143</v>
      </c>
      <c r="AV129" s="12" t="s">
        <v>85</v>
      </c>
      <c r="AW129" s="12" t="s">
        <v>4</v>
      </c>
      <c r="AX129" s="12" t="s">
        <v>77</v>
      </c>
      <c r="AY129" s="173" t="s">
        <v>135</v>
      </c>
    </row>
    <row r="130" spans="2:65" s="12" customFormat="1" ht="12">
      <c r="B130" s="171"/>
      <c r="D130" s="172" t="s">
        <v>145</v>
      </c>
      <c r="E130" s="173" t="s">
        <v>1</v>
      </c>
      <c r="F130" s="174" t="s">
        <v>332</v>
      </c>
      <c r="H130" s="173" t="s">
        <v>1</v>
      </c>
      <c r="I130" s="175"/>
      <c r="J130" s="175"/>
      <c r="M130" s="171"/>
      <c r="N130" s="176"/>
      <c r="O130" s="177"/>
      <c r="P130" s="177"/>
      <c r="Q130" s="177"/>
      <c r="R130" s="177"/>
      <c r="S130" s="177"/>
      <c r="T130" s="177"/>
      <c r="U130" s="177"/>
      <c r="V130" s="177"/>
      <c r="W130" s="177"/>
      <c r="X130" s="178"/>
      <c r="AT130" s="173" t="s">
        <v>145</v>
      </c>
      <c r="AU130" s="173" t="s">
        <v>143</v>
      </c>
      <c r="AV130" s="12" t="s">
        <v>85</v>
      </c>
      <c r="AW130" s="12" t="s">
        <v>4</v>
      </c>
      <c r="AX130" s="12" t="s">
        <v>77</v>
      </c>
      <c r="AY130" s="173" t="s">
        <v>135</v>
      </c>
    </row>
    <row r="131" spans="2:65" s="13" customFormat="1" ht="12">
      <c r="B131" s="179"/>
      <c r="D131" s="172" t="s">
        <v>145</v>
      </c>
      <c r="E131" s="180" t="s">
        <v>1</v>
      </c>
      <c r="F131" s="181" t="s">
        <v>333</v>
      </c>
      <c r="H131" s="182">
        <v>6</v>
      </c>
      <c r="I131" s="183"/>
      <c r="J131" s="183"/>
      <c r="M131" s="179"/>
      <c r="N131" s="184"/>
      <c r="O131" s="185"/>
      <c r="P131" s="185"/>
      <c r="Q131" s="185"/>
      <c r="R131" s="185"/>
      <c r="S131" s="185"/>
      <c r="T131" s="185"/>
      <c r="U131" s="185"/>
      <c r="V131" s="185"/>
      <c r="W131" s="185"/>
      <c r="X131" s="186"/>
      <c r="AT131" s="180" t="s">
        <v>145</v>
      </c>
      <c r="AU131" s="180" t="s">
        <v>143</v>
      </c>
      <c r="AV131" s="13" t="s">
        <v>143</v>
      </c>
      <c r="AW131" s="13" t="s">
        <v>4</v>
      </c>
      <c r="AX131" s="13" t="s">
        <v>77</v>
      </c>
      <c r="AY131" s="180" t="s">
        <v>135</v>
      </c>
    </row>
    <row r="132" spans="2:65" s="14" customFormat="1" ht="12">
      <c r="B132" s="187"/>
      <c r="D132" s="172" t="s">
        <v>145</v>
      </c>
      <c r="E132" s="188" t="s">
        <v>1</v>
      </c>
      <c r="F132" s="189" t="s">
        <v>150</v>
      </c>
      <c r="H132" s="190">
        <v>6</v>
      </c>
      <c r="I132" s="191"/>
      <c r="J132" s="191"/>
      <c r="M132" s="187"/>
      <c r="N132" s="192"/>
      <c r="O132" s="193"/>
      <c r="P132" s="193"/>
      <c r="Q132" s="193"/>
      <c r="R132" s="193"/>
      <c r="S132" s="193"/>
      <c r="T132" s="193"/>
      <c r="U132" s="193"/>
      <c r="V132" s="193"/>
      <c r="W132" s="193"/>
      <c r="X132" s="194"/>
      <c r="AT132" s="188" t="s">
        <v>145</v>
      </c>
      <c r="AU132" s="188" t="s">
        <v>143</v>
      </c>
      <c r="AV132" s="14" t="s">
        <v>151</v>
      </c>
      <c r="AW132" s="14" t="s">
        <v>4</v>
      </c>
      <c r="AX132" s="14" t="s">
        <v>77</v>
      </c>
      <c r="AY132" s="188" t="s">
        <v>135</v>
      </c>
    </row>
    <row r="133" spans="2:65" s="12" customFormat="1" ht="12">
      <c r="B133" s="171"/>
      <c r="D133" s="172" t="s">
        <v>145</v>
      </c>
      <c r="E133" s="173" t="s">
        <v>1</v>
      </c>
      <c r="F133" s="174" t="s">
        <v>334</v>
      </c>
      <c r="H133" s="173" t="s">
        <v>1</v>
      </c>
      <c r="I133" s="175"/>
      <c r="J133" s="175"/>
      <c r="M133" s="171"/>
      <c r="N133" s="176"/>
      <c r="O133" s="177"/>
      <c r="P133" s="177"/>
      <c r="Q133" s="177"/>
      <c r="R133" s="177"/>
      <c r="S133" s="177"/>
      <c r="T133" s="177"/>
      <c r="U133" s="177"/>
      <c r="V133" s="177"/>
      <c r="W133" s="177"/>
      <c r="X133" s="178"/>
      <c r="AT133" s="173" t="s">
        <v>145</v>
      </c>
      <c r="AU133" s="173" t="s">
        <v>143</v>
      </c>
      <c r="AV133" s="12" t="s">
        <v>85</v>
      </c>
      <c r="AW133" s="12" t="s">
        <v>4</v>
      </c>
      <c r="AX133" s="12" t="s">
        <v>77</v>
      </c>
      <c r="AY133" s="173" t="s">
        <v>135</v>
      </c>
    </row>
    <row r="134" spans="2:65" s="12" customFormat="1" ht="12">
      <c r="B134" s="171"/>
      <c r="D134" s="172" t="s">
        <v>145</v>
      </c>
      <c r="E134" s="173" t="s">
        <v>1</v>
      </c>
      <c r="F134" s="174" t="s">
        <v>328</v>
      </c>
      <c r="H134" s="173" t="s">
        <v>1</v>
      </c>
      <c r="I134" s="175"/>
      <c r="J134" s="175"/>
      <c r="M134" s="171"/>
      <c r="N134" s="176"/>
      <c r="O134" s="177"/>
      <c r="P134" s="177"/>
      <c r="Q134" s="177"/>
      <c r="R134" s="177"/>
      <c r="S134" s="177"/>
      <c r="T134" s="177"/>
      <c r="U134" s="177"/>
      <c r="V134" s="177"/>
      <c r="W134" s="177"/>
      <c r="X134" s="178"/>
      <c r="AT134" s="173" t="s">
        <v>145</v>
      </c>
      <c r="AU134" s="173" t="s">
        <v>143</v>
      </c>
      <c r="AV134" s="12" t="s">
        <v>85</v>
      </c>
      <c r="AW134" s="12" t="s">
        <v>4</v>
      </c>
      <c r="AX134" s="12" t="s">
        <v>77</v>
      </c>
      <c r="AY134" s="173" t="s">
        <v>135</v>
      </c>
    </row>
    <row r="135" spans="2:65" s="13" customFormat="1" ht="12">
      <c r="B135" s="179"/>
      <c r="D135" s="172" t="s">
        <v>145</v>
      </c>
      <c r="E135" s="180" t="s">
        <v>1</v>
      </c>
      <c r="F135" s="181" t="s">
        <v>335</v>
      </c>
      <c r="H135" s="182">
        <v>-4</v>
      </c>
      <c r="I135" s="183"/>
      <c r="J135" s="183"/>
      <c r="M135" s="179"/>
      <c r="N135" s="184"/>
      <c r="O135" s="185"/>
      <c r="P135" s="185"/>
      <c r="Q135" s="185"/>
      <c r="R135" s="185"/>
      <c r="S135" s="185"/>
      <c r="T135" s="185"/>
      <c r="U135" s="185"/>
      <c r="V135" s="185"/>
      <c r="W135" s="185"/>
      <c r="X135" s="186"/>
      <c r="AT135" s="180" t="s">
        <v>145</v>
      </c>
      <c r="AU135" s="180" t="s">
        <v>143</v>
      </c>
      <c r="AV135" s="13" t="s">
        <v>143</v>
      </c>
      <c r="AW135" s="13" t="s">
        <v>4</v>
      </c>
      <c r="AX135" s="13" t="s">
        <v>77</v>
      </c>
      <c r="AY135" s="180" t="s">
        <v>135</v>
      </c>
    </row>
    <row r="136" spans="2:65" s="13" customFormat="1" ht="12">
      <c r="B136" s="179"/>
      <c r="D136" s="172" t="s">
        <v>145</v>
      </c>
      <c r="E136" s="180" t="s">
        <v>1</v>
      </c>
      <c r="F136" s="181" t="s">
        <v>336</v>
      </c>
      <c r="H136" s="182">
        <v>-6</v>
      </c>
      <c r="I136" s="183"/>
      <c r="J136" s="183"/>
      <c r="M136" s="179"/>
      <c r="N136" s="184"/>
      <c r="O136" s="185"/>
      <c r="P136" s="185"/>
      <c r="Q136" s="185"/>
      <c r="R136" s="185"/>
      <c r="S136" s="185"/>
      <c r="T136" s="185"/>
      <c r="U136" s="185"/>
      <c r="V136" s="185"/>
      <c r="W136" s="185"/>
      <c r="X136" s="186"/>
      <c r="AT136" s="180" t="s">
        <v>145</v>
      </c>
      <c r="AU136" s="180" t="s">
        <v>143</v>
      </c>
      <c r="AV136" s="13" t="s">
        <v>143</v>
      </c>
      <c r="AW136" s="13" t="s">
        <v>4</v>
      </c>
      <c r="AX136" s="13" t="s">
        <v>77</v>
      </c>
      <c r="AY136" s="180" t="s">
        <v>135</v>
      </c>
    </row>
    <row r="137" spans="2:65" s="14" customFormat="1" ht="12">
      <c r="B137" s="187"/>
      <c r="D137" s="172" t="s">
        <v>145</v>
      </c>
      <c r="E137" s="188" t="s">
        <v>1</v>
      </c>
      <c r="F137" s="189" t="s">
        <v>150</v>
      </c>
      <c r="H137" s="190">
        <v>-10</v>
      </c>
      <c r="I137" s="191"/>
      <c r="J137" s="191"/>
      <c r="M137" s="187"/>
      <c r="N137" s="192"/>
      <c r="O137" s="193"/>
      <c r="P137" s="193"/>
      <c r="Q137" s="193"/>
      <c r="R137" s="193"/>
      <c r="S137" s="193"/>
      <c r="T137" s="193"/>
      <c r="U137" s="193"/>
      <c r="V137" s="193"/>
      <c r="W137" s="193"/>
      <c r="X137" s="194"/>
      <c r="AT137" s="188" t="s">
        <v>145</v>
      </c>
      <c r="AU137" s="188" t="s">
        <v>143</v>
      </c>
      <c r="AV137" s="14" t="s">
        <v>151</v>
      </c>
      <c r="AW137" s="14" t="s">
        <v>4</v>
      </c>
      <c r="AX137" s="14" t="s">
        <v>77</v>
      </c>
      <c r="AY137" s="188" t="s">
        <v>135</v>
      </c>
    </row>
    <row r="138" spans="2:65" s="12" customFormat="1" ht="12">
      <c r="B138" s="171"/>
      <c r="D138" s="172" t="s">
        <v>145</v>
      </c>
      <c r="E138" s="173" t="s">
        <v>1</v>
      </c>
      <c r="F138" s="174" t="s">
        <v>331</v>
      </c>
      <c r="H138" s="173" t="s">
        <v>1</v>
      </c>
      <c r="I138" s="175"/>
      <c r="J138" s="175"/>
      <c r="M138" s="171"/>
      <c r="N138" s="176"/>
      <c r="O138" s="177"/>
      <c r="P138" s="177"/>
      <c r="Q138" s="177"/>
      <c r="R138" s="177"/>
      <c r="S138" s="177"/>
      <c r="T138" s="177"/>
      <c r="U138" s="177"/>
      <c r="V138" s="177"/>
      <c r="W138" s="177"/>
      <c r="X138" s="178"/>
      <c r="AT138" s="173" t="s">
        <v>145</v>
      </c>
      <c r="AU138" s="173" t="s">
        <v>143</v>
      </c>
      <c r="AV138" s="12" t="s">
        <v>85</v>
      </c>
      <c r="AW138" s="12" t="s">
        <v>4</v>
      </c>
      <c r="AX138" s="12" t="s">
        <v>77</v>
      </c>
      <c r="AY138" s="173" t="s">
        <v>135</v>
      </c>
    </row>
    <row r="139" spans="2:65" s="12" customFormat="1" ht="12">
      <c r="B139" s="171"/>
      <c r="D139" s="172" t="s">
        <v>145</v>
      </c>
      <c r="E139" s="173" t="s">
        <v>1</v>
      </c>
      <c r="F139" s="174" t="s">
        <v>332</v>
      </c>
      <c r="H139" s="173" t="s">
        <v>1</v>
      </c>
      <c r="I139" s="175"/>
      <c r="J139" s="175"/>
      <c r="M139" s="171"/>
      <c r="N139" s="176"/>
      <c r="O139" s="177"/>
      <c r="P139" s="177"/>
      <c r="Q139" s="177"/>
      <c r="R139" s="177"/>
      <c r="S139" s="177"/>
      <c r="T139" s="177"/>
      <c r="U139" s="177"/>
      <c r="V139" s="177"/>
      <c r="W139" s="177"/>
      <c r="X139" s="178"/>
      <c r="AT139" s="173" t="s">
        <v>145</v>
      </c>
      <c r="AU139" s="173" t="s">
        <v>143</v>
      </c>
      <c r="AV139" s="12" t="s">
        <v>85</v>
      </c>
      <c r="AW139" s="12" t="s">
        <v>4</v>
      </c>
      <c r="AX139" s="12" t="s">
        <v>77</v>
      </c>
      <c r="AY139" s="173" t="s">
        <v>135</v>
      </c>
    </row>
    <row r="140" spans="2:65" s="13" customFormat="1" ht="12">
      <c r="B140" s="179"/>
      <c r="D140" s="172" t="s">
        <v>145</v>
      </c>
      <c r="E140" s="180" t="s">
        <v>1</v>
      </c>
      <c r="F140" s="181" t="s">
        <v>337</v>
      </c>
      <c r="H140" s="182">
        <v>-6</v>
      </c>
      <c r="I140" s="183"/>
      <c r="J140" s="183"/>
      <c r="M140" s="179"/>
      <c r="N140" s="184"/>
      <c r="O140" s="185"/>
      <c r="P140" s="185"/>
      <c r="Q140" s="185"/>
      <c r="R140" s="185"/>
      <c r="S140" s="185"/>
      <c r="T140" s="185"/>
      <c r="U140" s="185"/>
      <c r="V140" s="185"/>
      <c r="W140" s="185"/>
      <c r="X140" s="186"/>
      <c r="AT140" s="180" t="s">
        <v>145</v>
      </c>
      <c r="AU140" s="180" t="s">
        <v>143</v>
      </c>
      <c r="AV140" s="13" t="s">
        <v>143</v>
      </c>
      <c r="AW140" s="13" t="s">
        <v>4</v>
      </c>
      <c r="AX140" s="13" t="s">
        <v>77</v>
      </c>
      <c r="AY140" s="180" t="s">
        <v>135</v>
      </c>
    </row>
    <row r="141" spans="2:65" s="14" customFormat="1" ht="12">
      <c r="B141" s="187"/>
      <c r="D141" s="172" t="s">
        <v>145</v>
      </c>
      <c r="E141" s="188" t="s">
        <v>1</v>
      </c>
      <c r="F141" s="189" t="s">
        <v>150</v>
      </c>
      <c r="H141" s="190">
        <v>-6</v>
      </c>
      <c r="I141" s="191"/>
      <c r="J141" s="191"/>
      <c r="M141" s="187"/>
      <c r="N141" s="192"/>
      <c r="O141" s="193"/>
      <c r="P141" s="193"/>
      <c r="Q141" s="193"/>
      <c r="R141" s="193"/>
      <c r="S141" s="193"/>
      <c r="T141" s="193"/>
      <c r="U141" s="193"/>
      <c r="V141" s="193"/>
      <c r="W141" s="193"/>
      <c r="X141" s="194"/>
      <c r="AT141" s="188" t="s">
        <v>145</v>
      </c>
      <c r="AU141" s="188" t="s">
        <v>143</v>
      </c>
      <c r="AV141" s="14" t="s">
        <v>151</v>
      </c>
      <c r="AW141" s="14" t="s">
        <v>4</v>
      </c>
      <c r="AX141" s="14" t="s">
        <v>77</v>
      </c>
      <c r="AY141" s="188" t="s">
        <v>135</v>
      </c>
    </row>
    <row r="142" spans="2:65" s="15" customFormat="1" ht="12">
      <c r="B142" s="195"/>
      <c r="D142" s="172" t="s">
        <v>145</v>
      </c>
      <c r="E142" s="196" t="s">
        <v>1</v>
      </c>
      <c r="F142" s="197" t="s">
        <v>155</v>
      </c>
      <c r="H142" s="198">
        <v>-2</v>
      </c>
      <c r="I142" s="199"/>
      <c r="J142" s="199"/>
      <c r="M142" s="195"/>
      <c r="N142" s="200"/>
      <c r="O142" s="201"/>
      <c r="P142" s="201"/>
      <c r="Q142" s="201"/>
      <c r="R142" s="201"/>
      <c r="S142" s="201"/>
      <c r="T142" s="201"/>
      <c r="U142" s="201"/>
      <c r="V142" s="201"/>
      <c r="W142" s="201"/>
      <c r="X142" s="202"/>
      <c r="AT142" s="196" t="s">
        <v>145</v>
      </c>
      <c r="AU142" s="196" t="s">
        <v>143</v>
      </c>
      <c r="AV142" s="15" t="s">
        <v>142</v>
      </c>
      <c r="AW142" s="15" t="s">
        <v>4</v>
      </c>
      <c r="AX142" s="15" t="s">
        <v>85</v>
      </c>
      <c r="AY142" s="196" t="s">
        <v>135</v>
      </c>
    </row>
    <row r="143" spans="2:65" s="1" customFormat="1" ht="24" customHeight="1">
      <c r="B143" s="156"/>
      <c r="C143" s="209" t="s">
        <v>143</v>
      </c>
      <c r="D143" s="209" t="s">
        <v>275</v>
      </c>
      <c r="E143" s="210" t="s">
        <v>338</v>
      </c>
      <c r="F143" s="211" t="s">
        <v>339</v>
      </c>
      <c r="G143" s="212" t="s">
        <v>278</v>
      </c>
      <c r="H143" s="213">
        <v>-6</v>
      </c>
      <c r="I143" s="214"/>
      <c r="J143" s="215"/>
      <c r="K143" s="213">
        <f>ROUND(P143*H143,3)</f>
        <v>0</v>
      </c>
      <c r="L143" s="211" t="s">
        <v>141</v>
      </c>
      <c r="M143" s="216"/>
      <c r="N143" s="217" t="s">
        <v>1</v>
      </c>
      <c r="O143" s="164" t="s">
        <v>41</v>
      </c>
      <c r="P143" s="165">
        <f>I143+J143</f>
        <v>0</v>
      </c>
      <c r="Q143" s="165">
        <f>ROUND(I143*H143,3)</f>
        <v>0</v>
      </c>
      <c r="R143" s="165">
        <f>ROUND(J143*H143,3)</f>
        <v>0</v>
      </c>
      <c r="S143" s="53"/>
      <c r="T143" s="166">
        <f>S143*H143</f>
        <v>0</v>
      </c>
      <c r="U143" s="166">
        <v>5.7000000000000002E-2</v>
      </c>
      <c r="V143" s="166">
        <f>U143*H143</f>
        <v>-0.34200000000000003</v>
      </c>
      <c r="W143" s="166">
        <v>0</v>
      </c>
      <c r="X143" s="167">
        <f>W143*H143</f>
        <v>0</v>
      </c>
      <c r="AR143" s="168" t="s">
        <v>195</v>
      </c>
      <c r="AT143" s="168" t="s">
        <v>275</v>
      </c>
      <c r="AU143" s="168" t="s">
        <v>143</v>
      </c>
      <c r="AY143" s="17" t="s">
        <v>135</v>
      </c>
      <c r="BE143" s="169">
        <f>IF(O143="základná",K143,0)</f>
        <v>0</v>
      </c>
      <c r="BF143" s="169">
        <f>IF(O143="znížená",K143,0)</f>
        <v>0</v>
      </c>
      <c r="BG143" s="169">
        <f>IF(O143="zákl. prenesená",K143,0)</f>
        <v>0</v>
      </c>
      <c r="BH143" s="169">
        <f>IF(O143="zníž. prenesená",K143,0)</f>
        <v>0</v>
      </c>
      <c r="BI143" s="169">
        <f>IF(O143="nulová",K143,0)</f>
        <v>0</v>
      </c>
      <c r="BJ143" s="17" t="s">
        <v>143</v>
      </c>
      <c r="BK143" s="170">
        <f>ROUND(P143*H143,3)</f>
        <v>0</v>
      </c>
      <c r="BL143" s="17" t="s">
        <v>142</v>
      </c>
      <c r="BM143" s="168" t="s">
        <v>340</v>
      </c>
    </row>
    <row r="144" spans="2:65" s="13" customFormat="1" ht="24">
      <c r="B144" s="179"/>
      <c r="D144" s="172" t="s">
        <v>145</v>
      </c>
      <c r="F144" s="181" t="s">
        <v>341</v>
      </c>
      <c r="H144" s="182">
        <v>-6</v>
      </c>
      <c r="I144" s="183"/>
      <c r="J144" s="183"/>
      <c r="M144" s="179"/>
      <c r="N144" s="184"/>
      <c r="O144" s="185"/>
      <c r="P144" s="185"/>
      <c r="Q144" s="185"/>
      <c r="R144" s="185"/>
      <c r="S144" s="185"/>
      <c r="T144" s="185"/>
      <c r="U144" s="185"/>
      <c r="V144" s="185"/>
      <c r="W144" s="185"/>
      <c r="X144" s="186"/>
      <c r="AT144" s="180" t="s">
        <v>145</v>
      </c>
      <c r="AU144" s="180" t="s">
        <v>143</v>
      </c>
      <c r="AV144" s="13" t="s">
        <v>143</v>
      </c>
      <c r="AW144" s="13" t="s">
        <v>3</v>
      </c>
      <c r="AX144" s="13" t="s">
        <v>85</v>
      </c>
      <c r="AY144" s="180" t="s">
        <v>135</v>
      </c>
    </row>
    <row r="145" spans="2:65" s="1" customFormat="1" ht="24" customHeight="1">
      <c r="B145" s="156"/>
      <c r="C145" s="209" t="s">
        <v>151</v>
      </c>
      <c r="D145" s="209" t="s">
        <v>275</v>
      </c>
      <c r="E145" s="210" t="s">
        <v>342</v>
      </c>
      <c r="F145" s="211" t="s">
        <v>343</v>
      </c>
      <c r="G145" s="212" t="s">
        <v>278</v>
      </c>
      <c r="H145" s="213">
        <v>0</v>
      </c>
      <c r="I145" s="214"/>
      <c r="J145" s="215"/>
      <c r="K145" s="213">
        <f>ROUND(P145*H145,3)</f>
        <v>0</v>
      </c>
      <c r="L145" s="211" t="s">
        <v>141</v>
      </c>
      <c r="M145" s="216"/>
      <c r="N145" s="217" t="s">
        <v>1</v>
      </c>
      <c r="O145" s="164" t="s">
        <v>41</v>
      </c>
      <c r="P145" s="165">
        <f>I145+J145</f>
        <v>0</v>
      </c>
      <c r="Q145" s="165">
        <f>ROUND(I145*H145,3)</f>
        <v>0</v>
      </c>
      <c r="R145" s="165">
        <f>ROUND(J145*H145,3)</f>
        <v>0</v>
      </c>
      <c r="S145" s="53"/>
      <c r="T145" s="166">
        <f>S145*H145</f>
        <v>0</v>
      </c>
      <c r="U145" s="166">
        <v>2.4500000000000001E-2</v>
      </c>
      <c r="V145" s="166">
        <f>U145*H145</f>
        <v>0</v>
      </c>
      <c r="W145" s="166">
        <v>0</v>
      </c>
      <c r="X145" s="167">
        <f>W145*H145</f>
        <v>0</v>
      </c>
      <c r="AR145" s="168" t="s">
        <v>195</v>
      </c>
      <c r="AT145" s="168" t="s">
        <v>275</v>
      </c>
      <c r="AU145" s="168" t="s">
        <v>143</v>
      </c>
      <c r="AY145" s="17" t="s">
        <v>135</v>
      </c>
      <c r="BE145" s="169">
        <f>IF(O145="základná",K145,0)</f>
        <v>0</v>
      </c>
      <c r="BF145" s="169">
        <f>IF(O145="znížená",K145,0)</f>
        <v>0</v>
      </c>
      <c r="BG145" s="169">
        <f>IF(O145="zákl. prenesená",K145,0)</f>
        <v>0</v>
      </c>
      <c r="BH145" s="169">
        <f>IF(O145="zníž. prenesená",K145,0)</f>
        <v>0</v>
      </c>
      <c r="BI145" s="169">
        <f>IF(O145="nulová",K145,0)</f>
        <v>0</v>
      </c>
      <c r="BJ145" s="17" t="s">
        <v>143</v>
      </c>
      <c r="BK145" s="170">
        <f>ROUND(P145*H145,3)</f>
        <v>0</v>
      </c>
      <c r="BL145" s="17" t="s">
        <v>142</v>
      </c>
      <c r="BM145" s="168" t="s">
        <v>344</v>
      </c>
    </row>
    <row r="146" spans="2:65" s="13" customFormat="1" ht="12">
      <c r="B146" s="179"/>
      <c r="D146" s="172" t="s">
        <v>145</v>
      </c>
      <c r="E146" s="180" t="s">
        <v>1</v>
      </c>
      <c r="F146" s="181" t="s">
        <v>142</v>
      </c>
      <c r="H146" s="182">
        <v>4</v>
      </c>
      <c r="I146" s="183"/>
      <c r="J146" s="183"/>
      <c r="M146" s="179"/>
      <c r="N146" s="184"/>
      <c r="O146" s="185"/>
      <c r="P146" s="185"/>
      <c r="Q146" s="185"/>
      <c r="R146" s="185"/>
      <c r="S146" s="185"/>
      <c r="T146" s="185"/>
      <c r="U146" s="185"/>
      <c r="V146" s="185"/>
      <c r="W146" s="185"/>
      <c r="X146" s="186"/>
      <c r="AT146" s="180" t="s">
        <v>145</v>
      </c>
      <c r="AU146" s="180" t="s">
        <v>143</v>
      </c>
      <c r="AV146" s="13" t="s">
        <v>143</v>
      </c>
      <c r="AW146" s="13" t="s">
        <v>4</v>
      </c>
      <c r="AX146" s="13" t="s">
        <v>77</v>
      </c>
      <c r="AY146" s="180" t="s">
        <v>135</v>
      </c>
    </row>
    <row r="147" spans="2:65" s="14" customFormat="1" ht="12">
      <c r="B147" s="187"/>
      <c r="D147" s="172" t="s">
        <v>145</v>
      </c>
      <c r="E147" s="188" t="s">
        <v>1</v>
      </c>
      <c r="F147" s="189" t="s">
        <v>150</v>
      </c>
      <c r="H147" s="190">
        <v>4</v>
      </c>
      <c r="I147" s="191"/>
      <c r="J147" s="191"/>
      <c r="M147" s="187"/>
      <c r="N147" s="192"/>
      <c r="O147" s="193"/>
      <c r="P147" s="193"/>
      <c r="Q147" s="193"/>
      <c r="R147" s="193"/>
      <c r="S147" s="193"/>
      <c r="T147" s="193"/>
      <c r="U147" s="193"/>
      <c r="V147" s="193"/>
      <c r="W147" s="193"/>
      <c r="X147" s="194"/>
      <c r="AT147" s="188" t="s">
        <v>145</v>
      </c>
      <c r="AU147" s="188" t="s">
        <v>143</v>
      </c>
      <c r="AV147" s="14" t="s">
        <v>151</v>
      </c>
      <c r="AW147" s="14" t="s">
        <v>4</v>
      </c>
      <c r="AX147" s="14" t="s">
        <v>77</v>
      </c>
      <c r="AY147" s="188" t="s">
        <v>135</v>
      </c>
    </row>
    <row r="148" spans="2:65" s="12" customFormat="1" ht="12">
      <c r="B148" s="171"/>
      <c r="D148" s="172" t="s">
        <v>145</v>
      </c>
      <c r="E148" s="173" t="s">
        <v>1</v>
      </c>
      <c r="F148" s="174" t="s">
        <v>334</v>
      </c>
      <c r="H148" s="173" t="s">
        <v>1</v>
      </c>
      <c r="I148" s="175"/>
      <c r="J148" s="175"/>
      <c r="M148" s="171"/>
      <c r="N148" s="176"/>
      <c r="O148" s="177"/>
      <c r="P148" s="177"/>
      <c r="Q148" s="177"/>
      <c r="R148" s="177"/>
      <c r="S148" s="177"/>
      <c r="T148" s="177"/>
      <c r="U148" s="177"/>
      <c r="V148" s="177"/>
      <c r="W148" s="177"/>
      <c r="X148" s="178"/>
      <c r="AT148" s="173" t="s">
        <v>145</v>
      </c>
      <c r="AU148" s="173" t="s">
        <v>143</v>
      </c>
      <c r="AV148" s="12" t="s">
        <v>85</v>
      </c>
      <c r="AW148" s="12" t="s">
        <v>4</v>
      </c>
      <c r="AX148" s="12" t="s">
        <v>77</v>
      </c>
      <c r="AY148" s="173" t="s">
        <v>135</v>
      </c>
    </row>
    <row r="149" spans="2:65" s="13" customFormat="1" ht="12">
      <c r="B149" s="179"/>
      <c r="D149" s="172" t="s">
        <v>145</v>
      </c>
      <c r="E149" s="180" t="s">
        <v>1</v>
      </c>
      <c r="F149" s="181" t="s">
        <v>345</v>
      </c>
      <c r="H149" s="182">
        <v>-4</v>
      </c>
      <c r="I149" s="183"/>
      <c r="J149" s="183"/>
      <c r="M149" s="179"/>
      <c r="N149" s="184"/>
      <c r="O149" s="185"/>
      <c r="P149" s="185"/>
      <c r="Q149" s="185"/>
      <c r="R149" s="185"/>
      <c r="S149" s="185"/>
      <c r="T149" s="185"/>
      <c r="U149" s="185"/>
      <c r="V149" s="185"/>
      <c r="W149" s="185"/>
      <c r="X149" s="186"/>
      <c r="AT149" s="180" t="s">
        <v>145</v>
      </c>
      <c r="AU149" s="180" t="s">
        <v>143</v>
      </c>
      <c r="AV149" s="13" t="s">
        <v>143</v>
      </c>
      <c r="AW149" s="13" t="s">
        <v>4</v>
      </c>
      <c r="AX149" s="13" t="s">
        <v>77</v>
      </c>
      <c r="AY149" s="180" t="s">
        <v>135</v>
      </c>
    </row>
    <row r="150" spans="2:65" s="14" customFormat="1" ht="12">
      <c r="B150" s="187"/>
      <c r="D150" s="172" t="s">
        <v>145</v>
      </c>
      <c r="E150" s="188" t="s">
        <v>1</v>
      </c>
      <c r="F150" s="189" t="s">
        <v>150</v>
      </c>
      <c r="H150" s="190">
        <v>-4</v>
      </c>
      <c r="I150" s="191"/>
      <c r="J150" s="191"/>
      <c r="M150" s="187"/>
      <c r="N150" s="192"/>
      <c r="O150" s="193"/>
      <c r="P150" s="193"/>
      <c r="Q150" s="193"/>
      <c r="R150" s="193"/>
      <c r="S150" s="193"/>
      <c r="T150" s="193"/>
      <c r="U150" s="193"/>
      <c r="V150" s="193"/>
      <c r="W150" s="193"/>
      <c r="X150" s="194"/>
      <c r="AT150" s="188" t="s">
        <v>145</v>
      </c>
      <c r="AU150" s="188" t="s">
        <v>143</v>
      </c>
      <c r="AV150" s="14" t="s">
        <v>151</v>
      </c>
      <c r="AW150" s="14" t="s">
        <v>4</v>
      </c>
      <c r="AX150" s="14" t="s">
        <v>77</v>
      </c>
      <c r="AY150" s="188" t="s">
        <v>135</v>
      </c>
    </row>
    <row r="151" spans="2:65" s="15" customFormat="1" ht="12">
      <c r="B151" s="195"/>
      <c r="D151" s="172" t="s">
        <v>145</v>
      </c>
      <c r="E151" s="196" t="s">
        <v>1</v>
      </c>
      <c r="F151" s="197" t="s">
        <v>155</v>
      </c>
      <c r="H151" s="198">
        <v>0</v>
      </c>
      <c r="I151" s="199"/>
      <c r="J151" s="199"/>
      <c r="M151" s="195"/>
      <c r="N151" s="200"/>
      <c r="O151" s="201"/>
      <c r="P151" s="201"/>
      <c r="Q151" s="201"/>
      <c r="R151" s="201"/>
      <c r="S151" s="201"/>
      <c r="T151" s="201"/>
      <c r="U151" s="201"/>
      <c r="V151" s="201"/>
      <c r="W151" s="201"/>
      <c r="X151" s="202"/>
      <c r="AT151" s="196" t="s">
        <v>145</v>
      </c>
      <c r="AU151" s="196" t="s">
        <v>143</v>
      </c>
      <c r="AV151" s="15" t="s">
        <v>142</v>
      </c>
      <c r="AW151" s="15" t="s">
        <v>4</v>
      </c>
      <c r="AX151" s="15" t="s">
        <v>85</v>
      </c>
      <c r="AY151" s="196" t="s">
        <v>135</v>
      </c>
    </row>
    <row r="152" spans="2:65" s="1" customFormat="1" ht="24" customHeight="1">
      <c r="B152" s="156"/>
      <c r="C152" s="209" t="s">
        <v>142</v>
      </c>
      <c r="D152" s="209" t="s">
        <v>275</v>
      </c>
      <c r="E152" s="210" t="s">
        <v>346</v>
      </c>
      <c r="F152" s="211" t="s">
        <v>347</v>
      </c>
      <c r="G152" s="212" t="s">
        <v>278</v>
      </c>
      <c r="H152" s="213">
        <v>4</v>
      </c>
      <c r="I152" s="214"/>
      <c r="J152" s="215"/>
      <c r="K152" s="213">
        <f>ROUND(P152*H152,3)</f>
        <v>0</v>
      </c>
      <c r="L152" s="211" t="s">
        <v>348</v>
      </c>
      <c r="M152" s="216"/>
      <c r="N152" s="217" t="s">
        <v>1</v>
      </c>
      <c r="O152" s="164" t="s">
        <v>41</v>
      </c>
      <c r="P152" s="165">
        <f>I152+J152</f>
        <v>0</v>
      </c>
      <c r="Q152" s="165">
        <f>ROUND(I152*H152,3)</f>
        <v>0</v>
      </c>
      <c r="R152" s="165">
        <f>ROUND(J152*H152,3)</f>
        <v>0</v>
      </c>
      <c r="S152" s="53"/>
      <c r="T152" s="166">
        <f>S152*H152</f>
        <v>0</v>
      </c>
      <c r="U152" s="166">
        <v>1.4E-2</v>
      </c>
      <c r="V152" s="166">
        <f>U152*H152</f>
        <v>5.6000000000000001E-2</v>
      </c>
      <c r="W152" s="166">
        <v>0</v>
      </c>
      <c r="X152" s="167">
        <f>W152*H152</f>
        <v>0</v>
      </c>
      <c r="AR152" s="168" t="s">
        <v>195</v>
      </c>
      <c r="AT152" s="168" t="s">
        <v>275</v>
      </c>
      <c r="AU152" s="168" t="s">
        <v>143</v>
      </c>
      <c r="AY152" s="17" t="s">
        <v>135</v>
      </c>
      <c r="BE152" s="169">
        <f>IF(O152="základná",K152,0)</f>
        <v>0</v>
      </c>
      <c r="BF152" s="169">
        <f>IF(O152="znížená",K152,0)</f>
        <v>0</v>
      </c>
      <c r="BG152" s="169">
        <f>IF(O152="zákl. prenesená",K152,0)</f>
        <v>0</v>
      </c>
      <c r="BH152" s="169">
        <f>IF(O152="zníž. prenesená",K152,0)</f>
        <v>0</v>
      </c>
      <c r="BI152" s="169">
        <f>IF(O152="nulová",K152,0)</f>
        <v>0</v>
      </c>
      <c r="BJ152" s="17" t="s">
        <v>143</v>
      </c>
      <c r="BK152" s="170">
        <f>ROUND(P152*H152,3)</f>
        <v>0</v>
      </c>
      <c r="BL152" s="17" t="s">
        <v>142</v>
      </c>
      <c r="BM152" s="168" t="s">
        <v>349</v>
      </c>
    </row>
    <row r="153" spans="2:65" s="1" customFormat="1" ht="24" customHeight="1">
      <c r="B153" s="156"/>
      <c r="C153" s="209" t="s">
        <v>177</v>
      </c>
      <c r="D153" s="209" t="s">
        <v>275</v>
      </c>
      <c r="E153" s="210" t="s">
        <v>350</v>
      </c>
      <c r="F153" s="211" t="s">
        <v>351</v>
      </c>
      <c r="G153" s="212" t="s">
        <v>278</v>
      </c>
      <c r="H153" s="213">
        <v>6</v>
      </c>
      <c r="I153" s="214"/>
      <c r="J153" s="215"/>
      <c r="K153" s="213">
        <f>ROUND(P153*H153,3)</f>
        <v>0</v>
      </c>
      <c r="L153" s="211" t="s">
        <v>348</v>
      </c>
      <c r="M153" s="216"/>
      <c r="N153" s="217" t="s">
        <v>1</v>
      </c>
      <c r="O153" s="164" t="s">
        <v>41</v>
      </c>
      <c r="P153" s="165">
        <f>I153+J153</f>
        <v>0</v>
      </c>
      <c r="Q153" s="165">
        <f>ROUND(I153*H153,3)</f>
        <v>0</v>
      </c>
      <c r="R153" s="165">
        <f>ROUND(J153*H153,3)</f>
        <v>0</v>
      </c>
      <c r="S153" s="53"/>
      <c r="T153" s="166">
        <f>S153*H153</f>
        <v>0</v>
      </c>
      <c r="U153" s="166">
        <v>8.5500000000000007E-2</v>
      </c>
      <c r="V153" s="166">
        <f>U153*H153</f>
        <v>0.51300000000000001</v>
      </c>
      <c r="W153" s="166">
        <v>0</v>
      </c>
      <c r="X153" s="167">
        <f>W153*H153</f>
        <v>0</v>
      </c>
      <c r="AR153" s="168" t="s">
        <v>195</v>
      </c>
      <c r="AT153" s="168" t="s">
        <v>275</v>
      </c>
      <c r="AU153" s="168" t="s">
        <v>143</v>
      </c>
      <c r="AY153" s="17" t="s">
        <v>135</v>
      </c>
      <c r="BE153" s="169">
        <f>IF(O153="základná",K153,0)</f>
        <v>0</v>
      </c>
      <c r="BF153" s="169">
        <f>IF(O153="znížená",K153,0)</f>
        <v>0</v>
      </c>
      <c r="BG153" s="169">
        <f>IF(O153="zákl. prenesená",K153,0)</f>
        <v>0</v>
      </c>
      <c r="BH153" s="169">
        <f>IF(O153="zníž. prenesená",K153,0)</f>
        <v>0</v>
      </c>
      <c r="BI153" s="169">
        <f>IF(O153="nulová",K153,0)</f>
        <v>0</v>
      </c>
      <c r="BJ153" s="17" t="s">
        <v>143</v>
      </c>
      <c r="BK153" s="170">
        <f>ROUND(P153*H153,3)</f>
        <v>0</v>
      </c>
      <c r="BL153" s="17" t="s">
        <v>142</v>
      </c>
      <c r="BM153" s="168" t="s">
        <v>352</v>
      </c>
    </row>
    <row r="154" spans="2:65" s="13" customFormat="1" ht="12">
      <c r="B154" s="179"/>
      <c r="D154" s="172" t="s">
        <v>145</v>
      </c>
      <c r="E154" s="180" t="s">
        <v>1</v>
      </c>
      <c r="F154" s="181" t="s">
        <v>183</v>
      </c>
      <c r="H154" s="182">
        <v>6</v>
      </c>
      <c r="I154" s="183"/>
      <c r="J154" s="183"/>
      <c r="M154" s="179"/>
      <c r="N154" s="184"/>
      <c r="O154" s="185"/>
      <c r="P154" s="185"/>
      <c r="Q154" s="185"/>
      <c r="R154" s="185"/>
      <c r="S154" s="185"/>
      <c r="T154" s="185"/>
      <c r="U154" s="185"/>
      <c r="V154" s="185"/>
      <c r="W154" s="185"/>
      <c r="X154" s="186"/>
      <c r="AT154" s="180" t="s">
        <v>145</v>
      </c>
      <c r="AU154" s="180" t="s">
        <v>143</v>
      </c>
      <c r="AV154" s="13" t="s">
        <v>143</v>
      </c>
      <c r="AW154" s="13" t="s">
        <v>4</v>
      </c>
      <c r="AX154" s="13" t="s">
        <v>85</v>
      </c>
      <c r="AY154" s="180" t="s">
        <v>135</v>
      </c>
    </row>
    <row r="155" spans="2:65" s="14" customFormat="1" ht="12">
      <c r="B155" s="187"/>
      <c r="D155" s="172" t="s">
        <v>145</v>
      </c>
      <c r="E155" s="188" t="s">
        <v>1</v>
      </c>
      <c r="F155" s="189" t="s">
        <v>150</v>
      </c>
      <c r="H155" s="190">
        <v>6</v>
      </c>
      <c r="I155" s="191"/>
      <c r="J155" s="191"/>
      <c r="M155" s="187"/>
      <c r="N155" s="192"/>
      <c r="O155" s="193"/>
      <c r="P155" s="193"/>
      <c r="Q155" s="193"/>
      <c r="R155" s="193"/>
      <c r="S155" s="193"/>
      <c r="T155" s="193"/>
      <c r="U155" s="193"/>
      <c r="V155" s="193"/>
      <c r="W155" s="193"/>
      <c r="X155" s="194"/>
      <c r="AT155" s="188" t="s">
        <v>145</v>
      </c>
      <c r="AU155" s="188" t="s">
        <v>143</v>
      </c>
      <c r="AV155" s="14" t="s">
        <v>151</v>
      </c>
      <c r="AW155" s="14" t="s">
        <v>4</v>
      </c>
      <c r="AX155" s="14" t="s">
        <v>77</v>
      </c>
      <c r="AY155" s="188" t="s">
        <v>135</v>
      </c>
    </row>
    <row r="156" spans="2:65" s="12" customFormat="1" ht="12">
      <c r="B156" s="171"/>
      <c r="D156" s="172" t="s">
        <v>145</v>
      </c>
      <c r="E156" s="173" t="s">
        <v>1</v>
      </c>
      <c r="F156" s="174" t="s">
        <v>334</v>
      </c>
      <c r="H156" s="173" t="s">
        <v>1</v>
      </c>
      <c r="I156" s="175"/>
      <c r="J156" s="175"/>
      <c r="M156" s="171"/>
      <c r="N156" s="176"/>
      <c r="O156" s="177"/>
      <c r="P156" s="177"/>
      <c r="Q156" s="177"/>
      <c r="R156" s="177"/>
      <c r="S156" s="177"/>
      <c r="T156" s="177"/>
      <c r="U156" s="177"/>
      <c r="V156" s="177"/>
      <c r="W156" s="177"/>
      <c r="X156" s="178"/>
      <c r="AT156" s="173" t="s">
        <v>145</v>
      </c>
      <c r="AU156" s="173" t="s">
        <v>143</v>
      </c>
      <c r="AV156" s="12" t="s">
        <v>85</v>
      </c>
      <c r="AW156" s="12" t="s">
        <v>4</v>
      </c>
      <c r="AX156" s="12" t="s">
        <v>77</v>
      </c>
      <c r="AY156" s="173" t="s">
        <v>135</v>
      </c>
    </row>
    <row r="157" spans="2:65" s="13" customFormat="1" ht="12">
      <c r="B157" s="179"/>
      <c r="D157" s="172" t="s">
        <v>145</v>
      </c>
      <c r="E157" s="180" t="s">
        <v>1</v>
      </c>
      <c r="F157" s="181" t="s">
        <v>353</v>
      </c>
      <c r="H157" s="182">
        <v>-6</v>
      </c>
      <c r="I157" s="183"/>
      <c r="J157" s="183"/>
      <c r="M157" s="179"/>
      <c r="N157" s="184"/>
      <c r="O157" s="185"/>
      <c r="P157" s="185"/>
      <c r="Q157" s="185"/>
      <c r="R157" s="185"/>
      <c r="S157" s="185"/>
      <c r="T157" s="185"/>
      <c r="U157" s="185"/>
      <c r="V157" s="185"/>
      <c r="W157" s="185"/>
      <c r="X157" s="186"/>
      <c r="AT157" s="180" t="s">
        <v>145</v>
      </c>
      <c r="AU157" s="180" t="s">
        <v>143</v>
      </c>
      <c r="AV157" s="13" t="s">
        <v>143</v>
      </c>
      <c r="AW157" s="13" t="s">
        <v>4</v>
      </c>
      <c r="AX157" s="13" t="s">
        <v>77</v>
      </c>
      <c r="AY157" s="180" t="s">
        <v>135</v>
      </c>
    </row>
    <row r="158" spans="2:65" s="14" customFormat="1" ht="12">
      <c r="B158" s="187"/>
      <c r="D158" s="172" t="s">
        <v>145</v>
      </c>
      <c r="E158" s="188" t="s">
        <v>1</v>
      </c>
      <c r="F158" s="189" t="s">
        <v>150</v>
      </c>
      <c r="H158" s="190">
        <v>-6</v>
      </c>
      <c r="I158" s="191"/>
      <c r="J158" s="191"/>
      <c r="M158" s="187"/>
      <c r="N158" s="192"/>
      <c r="O158" s="193"/>
      <c r="P158" s="193"/>
      <c r="Q158" s="193"/>
      <c r="R158" s="193"/>
      <c r="S158" s="193"/>
      <c r="T158" s="193"/>
      <c r="U158" s="193"/>
      <c r="V158" s="193"/>
      <c r="W158" s="193"/>
      <c r="X158" s="194"/>
      <c r="AT158" s="188" t="s">
        <v>145</v>
      </c>
      <c r="AU158" s="188" t="s">
        <v>143</v>
      </c>
      <c r="AV158" s="14" t="s">
        <v>151</v>
      </c>
      <c r="AW158" s="14" t="s">
        <v>4</v>
      </c>
      <c r="AX158" s="14" t="s">
        <v>77</v>
      </c>
      <c r="AY158" s="188" t="s">
        <v>135</v>
      </c>
    </row>
    <row r="159" spans="2:65" s="15" customFormat="1" ht="12">
      <c r="B159" s="195"/>
      <c r="D159" s="172" t="s">
        <v>145</v>
      </c>
      <c r="E159" s="196" t="s">
        <v>1</v>
      </c>
      <c r="F159" s="197" t="s">
        <v>155</v>
      </c>
      <c r="H159" s="198">
        <v>0</v>
      </c>
      <c r="I159" s="199"/>
      <c r="J159" s="199"/>
      <c r="M159" s="195"/>
      <c r="N159" s="200"/>
      <c r="O159" s="201"/>
      <c r="P159" s="201"/>
      <c r="Q159" s="201"/>
      <c r="R159" s="201"/>
      <c r="S159" s="201"/>
      <c r="T159" s="201"/>
      <c r="U159" s="201"/>
      <c r="V159" s="201"/>
      <c r="W159" s="201"/>
      <c r="X159" s="202"/>
      <c r="AT159" s="196" t="s">
        <v>145</v>
      </c>
      <c r="AU159" s="196" t="s">
        <v>143</v>
      </c>
      <c r="AV159" s="15" t="s">
        <v>142</v>
      </c>
      <c r="AW159" s="15" t="s">
        <v>4</v>
      </c>
      <c r="AX159" s="15" t="s">
        <v>77</v>
      </c>
      <c r="AY159" s="196" t="s">
        <v>135</v>
      </c>
    </row>
    <row r="160" spans="2:65" s="1" customFormat="1" ht="24" customHeight="1">
      <c r="B160" s="156"/>
      <c r="C160" s="157" t="s">
        <v>183</v>
      </c>
      <c r="D160" s="157" t="s">
        <v>137</v>
      </c>
      <c r="E160" s="158" t="s">
        <v>354</v>
      </c>
      <c r="F160" s="159" t="s">
        <v>355</v>
      </c>
      <c r="G160" s="160" t="s">
        <v>278</v>
      </c>
      <c r="H160" s="161">
        <v>6</v>
      </c>
      <c r="I160" s="162"/>
      <c r="J160" s="162"/>
      <c r="K160" s="161">
        <f>ROUND(P160*H160,3)</f>
        <v>0</v>
      </c>
      <c r="L160" s="159" t="s">
        <v>348</v>
      </c>
      <c r="M160" s="31"/>
      <c r="N160" s="163" t="s">
        <v>1</v>
      </c>
      <c r="O160" s="164" t="s">
        <v>41</v>
      </c>
      <c r="P160" s="165">
        <f>I160+J160</f>
        <v>0</v>
      </c>
      <c r="Q160" s="165">
        <f>ROUND(I160*H160,3)</f>
        <v>0</v>
      </c>
      <c r="R160" s="165">
        <f>ROUND(J160*H160,3)</f>
        <v>0</v>
      </c>
      <c r="S160" s="53"/>
      <c r="T160" s="166">
        <f>S160*H160</f>
        <v>0</v>
      </c>
      <c r="U160" s="166">
        <v>2.8209999999999999E-2</v>
      </c>
      <c r="V160" s="166">
        <f>U160*H160</f>
        <v>0.16925999999999999</v>
      </c>
      <c r="W160" s="166">
        <v>0</v>
      </c>
      <c r="X160" s="167">
        <f>W160*H160</f>
        <v>0</v>
      </c>
      <c r="AR160" s="168" t="s">
        <v>142</v>
      </c>
      <c r="AT160" s="168" t="s">
        <v>137</v>
      </c>
      <c r="AU160" s="168" t="s">
        <v>143</v>
      </c>
      <c r="AY160" s="17" t="s">
        <v>135</v>
      </c>
      <c r="BE160" s="169">
        <f>IF(O160="základná",K160,0)</f>
        <v>0</v>
      </c>
      <c r="BF160" s="169">
        <f>IF(O160="znížená",K160,0)</f>
        <v>0</v>
      </c>
      <c r="BG160" s="169">
        <f>IF(O160="zákl. prenesená",K160,0)</f>
        <v>0</v>
      </c>
      <c r="BH160" s="169">
        <f>IF(O160="zníž. prenesená",K160,0)</f>
        <v>0</v>
      </c>
      <c r="BI160" s="169">
        <f>IF(O160="nulová",K160,0)</f>
        <v>0</v>
      </c>
      <c r="BJ160" s="17" t="s">
        <v>143</v>
      </c>
      <c r="BK160" s="170">
        <f>ROUND(P160*H160,3)</f>
        <v>0</v>
      </c>
      <c r="BL160" s="17" t="s">
        <v>142</v>
      </c>
      <c r="BM160" s="168" t="s">
        <v>356</v>
      </c>
    </row>
    <row r="161" spans="2:65" s="12" customFormat="1" ht="12">
      <c r="B161" s="171"/>
      <c r="D161" s="172" t="s">
        <v>145</v>
      </c>
      <c r="E161" s="173" t="s">
        <v>1</v>
      </c>
      <c r="F161" s="174" t="s">
        <v>327</v>
      </c>
      <c r="H161" s="173" t="s">
        <v>1</v>
      </c>
      <c r="I161" s="175"/>
      <c r="J161" s="175"/>
      <c r="M161" s="171"/>
      <c r="N161" s="176"/>
      <c r="O161" s="177"/>
      <c r="P161" s="177"/>
      <c r="Q161" s="177"/>
      <c r="R161" s="177"/>
      <c r="S161" s="177"/>
      <c r="T161" s="177"/>
      <c r="U161" s="177"/>
      <c r="V161" s="177"/>
      <c r="W161" s="177"/>
      <c r="X161" s="178"/>
      <c r="AT161" s="173" t="s">
        <v>145</v>
      </c>
      <c r="AU161" s="173" t="s">
        <v>143</v>
      </c>
      <c r="AV161" s="12" t="s">
        <v>85</v>
      </c>
      <c r="AW161" s="12" t="s">
        <v>4</v>
      </c>
      <c r="AX161" s="12" t="s">
        <v>77</v>
      </c>
      <c r="AY161" s="173" t="s">
        <v>135</v>
      </c>
    </row>
    <row r="162" spans="2:65" s="12" customFormat="1" ht="12">
      <c r="B162" s="171"/>
      <c r="D162" s="172" t="s">
        <v>145</v>
      </c>
      <c r="E162" s="173" t="s">
        <v>1</v>
      </c>
      <c r="F162" s="174" t="s">
        <v>328</v>
      </c>
      <c r="H162" s="173" t="s">
        <v>1</v>
      </c>
      <c r="I162" s="175"/>
      <c r="J162" s="175"/>
      <c r="M162" s="171"/>
      <c r="N162" s="176"/>
      <c r="O162" s="177"/>
      <c r="P162" s="177"/>
      <c r="Q162" s="177"/>
      <c r="R162" s="177"/>
      <c r="S162" s="177"/>
      <c r="T162" s="177"/>
      <c r="U162" s="177"/>
      <c r="V162" s="177"/>
      <c r="W162" s="177"/>
      <c r="X162" s="178"/>
      <c r="AT162" s="173" t="s">
        <v>145</v>
      </c>
      <c r="AU162" s="173" t="s">
        <v>143</v>
      </c>
      <c r="AV162" s="12" t="s">
        <v>85</v>
      </c>
      <c r="AW162" s="12" t="s">
        <v>4</v>
      </c>
      <c r="AX162" s="12" t="s">
        <v>77</v>
      </c>
      <c r="AY162" s="173" t="s">
        <v>135</v>
      </c>
    </row>
    <row r="163" spans="2:65" s="13" customFormat="1" ht="12">
      <c r="B163" s="179"/>
      <c r="D163" s="172" t="s">
        <v>145</v>
      </c>
      <c r="E163" s="180" t="s">
        <v>1</v>
      </c>
      <c r="F163" s="181" t="s">
        <v>357</v>
      </c>
      <c r="H163" s="182">
        <v>6</v>
      </c>
      <c r="I163" s="183"/>
      <c r="J163" s="183"/>
      <c r="M163" s="179"/>
      <c r="N163" s="184"/>
      <c r="O163" s="185"/>
      <c r="P163" s="185"/>
      <c r="Q163" s="185"/>
      <c r="R163" s="185"/>
      <c r="S163" s="185"/>
      <c r="T163" s="185"/>
      <c r="U163" s="185"/>
      <c r="V163" s="185"/>
      <c r="W163" s="185"/>
      <c r="X163" s="186"/>
      <c r="AT163" s="180" t="s">
        <v>145</v>
      </c>
      <c r="AU163" s="180" t="s">
        <v>143</v>
      </c>
      <c r="AV163" s="13" t="s">
        <v>143</v>
      </c>
      <c r="AW163" s="13" t="s">
        <v>4</v>
      </c>
      <c r="AX163" s="13" t="s">
        <v>77</v>
      </c>
      <c r="AY163" s="180" t="s">
        <v>135</v>
      </c>
    </row>
    <row r="164" spans="2:65" s="15" customFormat="1" ht="12">
      <c r="B164" s="195"/>
      <c r="D164" s="172" t="s">
        <v>145</v>
      </c>
      <c r="E164" s="196" t="s">
        <v>1</v>
      </c>
      <c r="F164" s="197" t="s">
        <v>155</v>
      </c>
      <c r="H164" s="198">
        <v>6</v>
      </c>
      <c r="I164" s="199"/>
      <c r="J164" s="199"/>
      <c r="M164" s="195"/>
      <c r="N164" s="200"/>
      <c r="O164" s="201"/>
      <c r="P164" s="201"/>
      <c r="Q164" s="201"/>
      <c r="R164" s="201"/>
      <c r="S164" s="201"/>
      <c r="T164" s="201"/>
      <c r="U164" s="201"/>
      <c r="V164" s="201"/>
      <c r="W164" s="201"/>
      <c r="X164" s="202"/>
      <c r="AT164" s="196" t="s">
        <v>145</v>
      </c>
      <c r="AU164" s="196" t="s">
        <v>143</v>
      </c>
      <c r="AV164" s="15" t="s">
        <v>142</v>
      </c>
      <c r="AW164" s="15" t="s">
        <v>4</v>
      </c>
      <c r="AX164" s="15" t="s">
        <v>85</v>
      </c>
      <c r="AY164" s="196" t="s">
        <v>135</v>
      </c>
    </row>
    <row r="165" spans="2:65" s="1" customFormat="1" ht="24" customHeight="1">
      <c r="B165" s="156"/>
      <c r="C165" s="209" t="s">
        <v>189</v>
      </c>
      <c r="D165" s="209" t="s">
        <v>275</v>
      </c>
      <c r="E165" s="210" t="s">
        <v>358</v>
      </c>
      <c r="F165" s="211" t="s">
        <v>359</v>
      </c>
      <c r="G165" s="212" t="s">
        <v>278</v>
      </c>
      <c r="H165" s="213">
        <v>6</v>
      </c>
      <c r="I165" s="214"/>
      <c r="J165" s="215"/>
      <c r="K165" s="213">
        <f>ROUND(P165*H165,3)</f>
        <v>0</v>
      </c>
      <c r="L165" s="211" t="s">
        <v>141</v>
      </c>
      <c r="M165" s="216"/>
      <c r="N165" s="217" t="s">
        <v>1</v>
      </c>
      <c r="O165" s="164" t="s">
        <v>41</v>
      </c>
      <c r="P165" s="165">
        <f>I165+J165</f>
        <v>0</v>
      </c>
      <c r="Q165" s="165">
        <f>ROUND(I165*H165,3)</f>
        <v>0</v>
      </c>
      <c r="R165" s="165">
        <f>ROUND(J165*H165,3)</f>
        <v>0</v>
      </c>
      <c r="S165" s="53"/>
      <c r="T165" s="166">
        <f>S165*H165</f>
        <v>0</v>
      </c>
      <c r="U165" s="166">
        <v>3.15E-2</v>
      </c>
      <c r="V165" s="166">
        <f>U165*H165</f>
        <v>0.189</v>
      </c>
      <c r="W165" s="166">
        <v>0</v>
      </c>
      <c r="X165" s="167">
        <f>W165*H165</f>
        <v>0</v>
      </c>
      <c r="AR165" s="168" t="s">
        <v>195</v>
      </c>
      <c r="AT165" s="168" t="s">
        <v>275</v>
      </c>
      <c r="AU165" s="168" t="s">
        <v>143</v>
      </c>
      <c r="AY165" s="17" t="s">
        <v>135</v>
      </c>
      <c r="BE165" s="169">
        <f>IF(O165="základná",K165,0)</f>
        <v>0</v>
      </c>
      <c r="BF165" s="169">
        <f>IF(O165="znížená",K165,0)</f>
        <v>0</v>
      </c>
      <c r="BG165" s="169">
        <f>IF(O165="zákl. prenesená",K165,0)</f>
        <v>0</v>
      </c>
      <c r="BH165" s="169">
        <f>IF(O165="zníž. prenesená",K165,0)</f>
        <v>0</v>
      </c>
      <c r="BI165" s="169">
        <f>IF(O165="nulová",K165,0)</f>
        <v>0</v>
      </c>
      <c r="BJ165" s="17" t="s">
        <v>143</v>
      </c>
      <c r="BK165" s="170">
        <f>ROUND(P165*H165,3)</f>
        <v>0</v>
      </c>
      <c r="BL165" s="17" t="s">
        <v>142</v>
      </c>
      <c r="BM165" s="168" t="s">
        <v>360</v>
      </c>
    </row>
    <row r="166" spans="2:65" s="13" customFormat="1" ht="12">
      <c r="B166" s="179"/>
      <c r="D166" s="172" t="s">
        <v>145</v>
      </c>
      <c r="E166" s="180" t="s">
        <v>1</v>
      </c>
      <c r="F166" s="181" t="s">
        <v>183</v>
      </c>
      <c r="H166" s="182">
        <v>6</v>
      </c>
      <c r="I166" s="183"/>
      <c r="J166" s="183"/>
      <c r="M166" s="179"/>
      <c r="N166" s="184"/>
      <c r="O166" s="185"/>
      <c r="P166" s="185"/>
      <c r="Q166" s="185"/>
      <c r="R166" s="185"/>
      <c r="S166" s="185"/>
      <c r="T166" s="185"/>
      <c r="U166" s="185"/>
      <c r="V166" s="185"/>
      <c r="W166" s="185"/>
      <c r="X166" s="186"/>
      <c r="AT166" s="180" t="s">
        <v>145</v>
      </c>
      <c r="AU166" s="180" t="s">
        <v>143</v>
      </c>
      <c r="AV166" s="13" t="s">
        <v>143</v>
      </c>
      <c r="AW166" s="13" t="s">
        <v>4</v>
      </c>
      <c r="AX166" s="13" t="s">
        <v>85</v>
      </c>
      <c r="AY166" s="180" t="s">
        <v>135</v>
      </c>
    </row>
    <row r="167" spans="2:65" s="14" customFormat="1" ht="12">
      <c r="B167" s="187"/>
      <c r="D167" s="172" t="s">
        <v>145</v>
      </c>
      <c r="E167" s="188" t="s">
        <v>1</v>
      </c>
      <c r="F167" s="189" t="s">
        <v>150</v>
      </c>
      <c r="H167" s="190">
        <v>6</v>
      </c>
      <c r="I167" s="191"/>
      <c r="J167" s="191"/>
      <c r="M167" s="187"/>
      <c r="N167" s="192"/>
      <c r="O167" s="193"/>
      <c r="P167" s="193"/>
      <c r="Q167" s="193"/>
      <c r="R167" s="193"/>
      <c r="S167" s="193"/>
      <c r="T167" s="193"/>
      <c r="U167" s="193"/>
      <c r="V167" s="193"/>
      <c r="W167" s="193"/>
      <c r="X167" s="194"/>
      <c r="AT167" s="188" t="s">
        <v>145</v>
      </c>
      <c r="AU167" s="188" t="s">
        <v>143</v>
      </c>
      <c r="AV167" s="14" t="s">
        <v>151</v>
      </c>
      <c r="AW167" s="14" t="s">
        <v>4</v>
      </c>
      <c r="AX167" s="14" t="s">
        <v>77</v>
      </c>
      <c r="AY167" s="188" t="s">
        <v>135</v>
      </c>
    </row>
    <row r="168" spans="2:65" s="12" customFormat="1" ht="12">
      <c r="B168" s="171"/>
      <c r="D168" s="172" t="s">
        <v>145</v>
      </c>
      <c r="E168" s="173" t="s">
        <v>1</v>
      </c>
      <c r="F168" s="174" t="s">
        <v>334</v>
      </c>
      <c r="H168" s="173" t="s">
        <v>1</v>
      </c>
      <c r="I168" s="175"/>
      <c r="J168" s="175"/>
      <c r="M168" s="171"/>
      <c r="N168" s="176"/>
      <c r="O168" s="177"/>
      <c r="P168" s="177"/>
      <c r="Q168" s="177"/>
      <c r="R168" s="177"/>
      <c r="S168" s="177"/>
      <c r="T168" s="177"/>
      <c r="U168" s="177"/>
      <c r="V168" s="177"/>
      <c r="W168" s="177"/>
      <c r="X168" s="178"/>
      <c r="AT168" s="173" t="s">
        <v>145</v>
      </c>
      <c r="AU168" s="173" t="s">
        <v>143</v>
      </c>
      <c r="AV168" s="12" t="s">
        <v>85</v>
      </c>
      <c r="AW168" s="12" t="s">
        <v>4</v>
      </c>
      <c r="AX168" s="12" t="s">
        <v>77</v>
      </c>
      <c r="AY168" s="173" t="s">
        <v>135</v>
      </c>
    </row>
    <row r="169" spans="2:65" s="13" customFormat="1" ht="12">
      <c r="B169" s="179"/>
      <c r="D169" s="172" t="s">
        <v>145</v>
      </c>
      <c r="E169" s="180" t="s">
        <v>1</v>
      </c>
      <c r="F169" s="181" t="s">
        <v>353</v>
      </c>
      <c r="H169" s="182">
        <v>-6</v>
      </c>
      <c r="I169" s="183"/>
      <c r="J169" s="183"/>
      <c r="M169" s="179"/>
      <c r="N169" s="184"/>
      <c r="O169" s="185"/>
      <c r="P169" s="185"/>
      <c r="Q169" s="185"/>
      <c r="R169" s="185"/>
      <c r="S169" s="185"/>
      <c r="T169" s="185"/>
      <c r="U169" s="185"/>
      <c r="V169" s="185"/>
      <c r="W169" s="185"/>
      <c r="X169" s="186"/>
      <c r="AT169" s="180" t="s">
        <v>145</v>
      </c>
      <c r="AU169" s="180" t="s">
        <v>143</v>
      </c>
      <c r="AV169" s="13" t="s">
        <v>143</v>
      </c>
      <c r="AW169" s="13" t="s">
        <v>4</v>
      </c>
      <c r="AX169" s="13" t="s">
        <v>77</v>
      </c>
      <c r="AY169" s="180" t="s">
        <v>135</v>
      </c>
    </row>
    <row r="170" spans="2:65" s="14" customFormat="1" ht="12">
      <c r="B170" s="187"/>
      <c r="D170" s="172" t="s">
        <v>145</v>
      </c>
      <c r="E170" s="188" t="s">
        <v>1</v>
      </c>
      <c r="F170" s="189" t="s">
        <v>150</v>
      </c>
      <c r="H170" s="190">
        <v>-6</v>
      </c>
      <c r="I170" s="191"/>
      <c r="J170" s="191"/>
      <c r="M170" s="187"/>
      <c r="N170" s="192"/>
      <c r="O170" s="193"/>
      <c r="P170" s="193"/>
      <c r="Q170" s="193"/>
      <c r="R170" s="193"/>
      <c r="S170" s="193"/>
      <c r="T170" s="193"/>
      <c r="U170" s="193"/>
      <c r="V170" s="193"/>
      <c r="W170" s="193"/>
      <c r="X170" s="194"/>
      <c r="AT170" s="188" t="s">
        <v>145</v>
      </c>
      <c r="AU170" s="188" t="s">
        <v>143</v>
      </c>
      <c r="AV170" s="14" t="s">
        <v>151</v>
      </c>
      <c r="AW170" s="14" t="s">
        <v>4</v>
      </c>
      <c r="AX170" s="14" t="s">
        <v>77</v>
      </c>
      <c r="AY170" s="188" t="s">
        <v>135</v>
      </c>
    </row>
    <row r="171" spans="2:65" s="15" customFormat="1" ht="12">
      <c r="B171" s="195"/>
      <c r="D171" s="172" t="s">
        <v>145</v>
      </c>
      <c r="E171" s="196" t="s">
        <v>1</v>
      </c>
      <c r="F171" s="197" t="s">
        <v>155</v>
      </c>
      <c r="H171" s="198">
        <v>0</v>
      </c>
      <c r="I171" s="199"/>
      <c r="J171" s="199"/>
      <c r="M171" s="195"/>
      <c r="N171" s="200"/>
      <c r="O171" s="201"/>
      <c r="P171" s="201"/>
      <c r="Q171" s="201"/>
      <c r="R171" s="201"/>
      <c r="S171" s="201"/>
      <c r="T171" s="201"/>
      <c r="U171" s="201"/>
      <c r="V171" s="201"/>
      <c r="W171" s="201"/>
      <c r="X171" s="202"/>
      <c r="AT171" s="196" t="s">
        <v>145</v>
      </c>
      <c r="AU171" s="196" t="s">
        <v>143</v>
      </c>
      <c r="AV171" s="15" t="s">
        <v>142</v>
      </c>
      <c r="AW171" s="15" t="s">
        <v>4</v>
      </c>
      <c r="AX171" s="15" t="s">
        <v>77</v>
      </c>
      <c r="AY171" s="196" t="s">
        <v>135</v>
      </c>
    </row>
    <row r="172" spans="2:65" s="1" customFormat="1" ht="24" customHeight="1">
      <c r="B172" s="156"/>
      <c r="C172" s="157" t="s">
        <v>195</v>
      </c>
      <c r="D172" s="157" t="s">
        <v>137</v>
      </c>
      <c r="E172" s="158" t="s">
        <v>361</v>
      </c>
      <c r="F172" s="159" t="s">
        <v>362</v>
      </c>
      <c r="G172" s="160" t="s">
        <v>213</v>
      </c>
      <c r="H172" s="161">
        <v>-0.20599999999999999</v>
      </c>
      <c r="I172" s="162"/>
      <c r="J172" s="162"/>
      <c r="K172" s="161">
        <f>ROUND(P172*H172,3)</f>
        <v>0</v>
      </c>
      <c r="L172" s="159" t="s">
        <v>172</v>
      </c>
      <c r="M172" s="31"/>
      <c r="N172" s="163" t="s">
        <v>1</v>
      </c>
      <c r="O172" s="164" t="s">
        <v>41</v>
      </c>
      <c r="P172" s="165">
        <f>I172+J172</f>
        <v>0</v>
      </c>
      <c r="Q172" s="165">
        <f>ROUND(I172*H172,3)</f>
        <v>0</v>
      </c>
      <c r="R172" s="165">
        <f>ROUND(J172*H172,3)</f>
        <v>0</v>
      </c>
      <c r="S172" s="53"/>
      <c r="T172" s="166">
        <f>S172*H172</f>
        <v>0</v>
      </c>
      <c r="U172" s="166">
        <v>1.7100000000000001E-2</v>
      </c>
      <c r="V172" s="166">
        <f>U172*H172</f>
        <v>-3.5225999999999999E-3</v>
      </c>
      <c r="W172" s="166">
        <v>0</v>
      </c>
      <c r="X172" s="167">
        <f>W172*H172</f>
        <v>0</v>
      </c>
      <c r="AR172" s="168" t="s">
        <v>142</v>
      </c>
      <c r="AT172" s="168" t="s">
        <v>137</v>
      </c>
      <c r="AU172" s="168" t="s">
        <v>143</v>
      </c>
      <c r="AY172" s="17" t="s">
        <v>135</v>
      </c>
      <c r="BE172" s="169">
        <f>IF(O172="základná",K172,0)</f>
        <v>0</v>
      </c>
      <c r="BF172" s="169">
        <f>IF(O172="znížená",K172,0)</f>
        <v>0</v>
      </c>
      <c r="BG172" s="169">
        <f>IF(O172="zákl. prenesená",K172,0)</f>
        <v>0</v>
      </c>
      <c r="BH172" s="169">
        <f>IF(O172="zníž. prenesená",K172,0)</f>
        <v>0</v>
      </c>
      <c r="BI172" s="169">
        <f>IF(O172="nulová",K172,0)</f>
        <v>0</v>
      </c>
      <c r="BJ172" s="17" t="s">
        <v>143</v>
      </c>
      <c r="BK172" s="170">
        <f>ROUND(P172*H172,3)</f>
        <v>0</v>
      </c>
      <c r="BL172" s="17" t="s">
        <v>142</v>
      </c>
      <c r="BM172" s="168" t="s">
        <v>363</v>
      </c>
    </row>
    <row r="173" spans="2:65" s="12" customFormat="1" ht="12">
      <c r="B173" s="171"/>
      <c r="D173" s="172" t="s">
        <v>145</v>
      </c>
      <c r="E173" s="173" t="s">
        <v>1</v>
      </c>
      <c r="F173" s="174" t="s">
        <v>364</v>
      </c>
      <c r="H173" s="173" t="s">
        <v>1</v>
      </c>
      <c r="I173" s="175"/>
      <c r="J173" s="175"/>
      <c r="M173" s="171"/>
      <c r="N173" s="176"/>
      <c r="O173" s="177"/>
      <c r="P173" s="177"/>
      <c r="Q173" s="177"/>
      <c r="R173" s="177"/>
      <c r="S173" s="177"/>
      <c r="T173" s="177"/>
      <c r="U173" s="177"/>
      <c r="V173" s="177"/>
      <c r="W173" s="177"/>
      <c r="X173" s="178"/>
      <c r="AT173" s="173" t="s">
        <v>145</v>
      </c>
      <c r="AU173" s="173" t="s">
        <v>143</v>
      </c>
      <c r="AV173" s="12" t="s">
        <v>85</v>
      </c>
      <c r="AW173" s="12" t="s">
        <v>4</v>
      </c>
      <c r="AX173" s="12" t="s">
        <v>77</v>
      </c>
      <c r="AY173" s="173" t="s">
        <v>135</v>
      </c>
    </row>
    <row r="174" spans="2:65" s="12" customFormat="1" ht="12">
      <c r="B174" s="171"/>
      <c r="D174" s="172" t="s">
        <v>145</v>
      </c>
      <c r="E174" s="173" t="s">
        <v>1</v>
      </c>
      <c r="F174" s="174" t="s">
        <v>365</v>
      </c>
      <c r="H174" s="173" t="s">
        <v>1</v>
      </c>
      <c r="I174" s="175"/>
      <c r="J174" s="175"/>
      <c r="M174" s="171"/>
      <c r="N174" s="176"/>
      <c r="O174" s="177"/>
      <c r="P174" s="177"/>
      <c r="Q174" s="177"/>
      <c r="R174" s="177"/>
      <c r="S174" s="177"/>
      <c r="T174" s="177"/>
      <c r="U174" s="177"/>
      <c r="V174" s="177"/>
      <c r="W174" s="177"/>
      <c r="X174" s="178"/>
      <c r="AT174" s="173" t="s">
        <v>145</v>
      </c>
      <c r="AU174" s="173" t="s">
        <v>143</v>
      </c>
      <c r="AV174" s="12" t="s">
        <v>85</v>
      </c>
      <c r="AW174" s="12" t="s">
        <v>4</v>
      </c>
      <c r="AX174" s="12" t="s">
        <v>77</v>
      </c>
      <c r="AY174" s="173" t="s">
        <v>135</v>
      </c>
    </row>
    <row r="175" spans="2:65" s="13" customFormat="1" ht="12">
      <c r="B175" s="179"/>
      <c r="D175" s="172" t="s">
        <v>145</v>
      </c>
      <c r="E175" s="180" t="s">
        <v>1</v>
      </c>
      <c r="F175" s="181" t="s">
        <v>366</v>
      </c>
      <c r="H175" s="182">
        <v>64.319999999999993</v>
      </c>
      <c r="I175" s="183"/>
      <c r="J175" s="183"/>
      <c r="M175" s="179"/>
      <c r="N175" s="184"/>
      <c r="O175" s="185"/>
      <c r="P175" s="185"/>
      <c r="Q175" s="185"/>
      <c r="R175" s="185"/>
      <c r="S175" s="185"/>
      <c r="T175" s="185"/>
      <c r="U175" s="185"/>
      <c r="V175" s="185"/>
      <c r="W175" s="185"/>
      <c r="X175" s="186"/>
      <c r="AT175" s="180" t="s">
        <v>145</v>
      </c>
      <c r="AU175" s="180" t="s">
        <v>143</v>
      </c>
      <c r="AV175" s="13" t="s">
        <v>143</v>
      </c>
      <c r="AW175" s="13" t="s">
        <v>4</v>
      </c>
      <c r="AX175" s="13" t="s">
        <v>77</v>
      </c>
      <c r="AY175" s="180" t="s">
        <v>135</v>
      </c>
    </row>
    <row r="176" spans="2:65" s="13" customFormat="1" ht="12">
      <c r="B176" s="179"/>
      <c r="D176" s="172" t="s">
        <v>145</v>
      </c>
      <c r="E176" s="180" t="s">
        <v>1</v>
      </c>
      <c r="F176" s="181" t="s">
        <v>367</v>
      </c>
      <c r="H176" s="182">
        <v>112.56</v>
      </c>
      <c r="I176" s="183"/>
      <c r="J176" s="183"/>
      <c r="M176" s="179"/>
      <c r="N176" s="184"/>
      <c r="O176" s="185"/>
      <c r="P176" s="185"/>
      <c r="Q176" s="185"/>
      <c r="R176" s="185"/>
      <c r="S176" s="185"/>
      <c r="T176" s="185"/>
      <c r="U176" s="185"/>
      <c r="V176" s="185"/>
      <c r="W176" s="185"/>
      <c r="X176" s="186"/>
      <c r="AT176" s="180" t="s">
        <v>145</v>
      </c>
      <c r="AU176" s="180" t="s">
        <v>143</v>
      </c>
      <c r="AV176" s="13" t="s">
        <v>143</v>
      </c>
      <c r="AW176" s="13" t="s">
        <v>4</v>
      </c>
      <c r="AX176" s="13" t="s">
        <v>77</v>
      </c>
      <c r="AY176" s="180" t="s">
        <v>135</v>
      </c>
    </row>
    <row r="177" spans="2:51" s="14" customFormat="1" ht="12">
      <c r="B177" s="187"/>
      <c r="D177" s="172" t="s">
        <v>145</v>
      </c>
      <c r="E177" s="188" t="s">
        <v>1</v>
      </c>
      <c r="F177" s="189" t="s">
        <v>150</v>
      </c>
      <c r="H177" s="190">
        <v>176.88</v>
      </c>
      <c r="I177" s="191"/>
      <c r="J177" s="191"/>
      <c r="M177" s="187"/>
      <c r="N177" s="192"/>
      <c r="O177" s="193"/>
      <c r="P177" s="193"/>
      <c r="Q177" s="193"/>
      <c r="R177" s="193"/>
      <c r="S177" s="193"/>
      <c r="T177" s="193"/>
      <c r="U177" s="193"/>
      <c r="V177" s="193"/>
      <c r="W177" s="193"/>
      <c r="X177" s="194"/>
      <c r="AT177" s="188" t="s">
        <v>145</v>
      </c>
      <c r="AU177" s="188" t="s">
        <v>143</v>
      </c>
      <c r="AV177" s="14" t="s">
        <v>151</v>
      </c>
      <c r="AW177" s="14" t="s">
        <v>4</v>
      </c>
      <c r="AX177" s="14" t="s">
        <v>77</v>
      </c>
      <c r="AY177" s="188" t="s">
        <v>135</v>
      </c>
    </row>
    <row r="178" spans="2:51" s="12" customFormat="1" ht="12">
      <c r="B178" s="171"/>
      <c r="D178" s="172" t="s">
        <v>145</v>
      </c>
      <c r="E178" s="173" t="s">
        <v>1</v>
      </c>
      <c r="F178" s="174" t="s">
        <v>368</v>
      </c>
      <c r="H178" s="173" t="s">
        <v>1</v>
      </c>
      <c r="I178" s="175"/>
      <c r="J178" s="175"/>
      <c r="M178" s="171"/>
      <c r="N178" s="176"/>
      <c r="O178" s="177"/>
      <c r="P178" s="177"/>
      <c r="Q178" s="177"/>
      <c r="R178" s="177"/>
      <c r="S178" s="177"/>
      <c r="T178" s="177"/>
      <c r="U178" s="177"/>
      <c r="V178" s="177"/>
      <c r="W178" s="177"/>
      <c r="X178" s="178"/>
      <c r="AT178" s="173" t="s">
        <v>145</v>
      </c>
      <c r="AU178" s="173" t="s">
        <v>143</v>
      </c>
      <c r="AV178" s="12" t="s">
        <v>85</v>
      </c>
      <c r="AW178" s="12" t="s">
        <v>4</v>
      </c>
      <c r="AX178" s="12" t="s">
        <v>77</v>
      </c>
      <c r="AY178" s="173" t="s">
        <v>135</v>
      </c>
    </row>
    <row r="179" spans="2:51" s="13" customFormat="1" ht="12">
      <c r="B179" s="179"/>
      <c r="D179" s="172" t="s">
        <v>145</v>
      </c>
      <c r="E179" s="180" t="s">
        <v>1</v>
      </c>
      <c r="F179" s="181" t="s">
        <v>366</v>
      </c>
      <c r="H179" s="182">
        <v>64.319999999999993</v>
      </c>
      <c r="I179" s="183"/>
      <c r="J179" s="183"/>
      <c r="M179" s="179"/>
      <c r="N179" s="184"/>
      <c r="O179" s="185"/>
      <c r="P179" s="185"/>
      <c r="Q179" s="185"/>
      <c r="R179" s="185"/>
      <c r="S179" s="185"/>
      <c r="T179" s="185"/>
      <c r="U179" s="185"/>
      <c r="V179" s="185"/>
      <c r="W179" s="185"/>
      <c r="X179" s="186"/>
      <c r="AT179" s="180" t="s">
        <v>145</v>
      </c>
      <c r="AU179" s="180" t="s">
        <v>143</v>
      </c>
      <c r="AV179" s="13" t="s">
        <v>143</v>
      </c>
      <c r="AW179" s="13" t="s">
        <v>4</v>
      </c>
      <c r="AX179" s="13" t="s">
        <v>77</v>
      </c>
      <c r="AY179" s="180" t="s">
        <v>135</v>
      </c>
    </row>
    <row r="180" spans="2:51" s="13" customFormat="1" ht="12">
      <c r="B180" s="179"/>
      <c r="D180" s="172" t="s">
        <v>145</v>
      </c>
      <c r="E180" s="180" t="s">
        <v>1</v>
      </c>
      <c r="F180" s="181" t="s">
        <v>369</v>
      </c>
      <c r="H180" s="182">
        <v>56.28</v>
      </c>
      <c r="I180" s="183"/>
      <c r="J180" s="183"/>
      <c r="M180" s="179"/>
      <c r="N180" s="184"/>
      <c r="O180" s="185"/>
      <c r="P180" s="185"/>
      <c r="Q180" s="185"/>
      <c r="R180" s="185"/>
      <c r="S180" s="185"/>
      <c r="T180" s="185"/>
      <c r="U180" s="185"/>
      <c r="V180" s="185"/>
      <c r="W180" s="185"/>
      <c r="X180" s="186"/>
      <c r="AT180" s="180" t="s">
        <v>145</v>
      </c>
      <c r="AU180" s="180" t="s">
        <v>143</v>
      </c>
      <c r="AV180" s="13" t="s">
        <v>143</v>
      </c>
      <c r="AW180" s="13" t="s">
        <v>4</v>
      </c>
      <c r="AX180" s="13" t="s">
        <v>77</v>
      </c>
      <c r="AY180" s="180" t="s">
        <v>135</v>
      </c>
    </row>
    <row r="181" spans="2:51" s="13" customFormat="1" ht="12">
      <c r="B181" s="179"/>
      <c r="D181" s="172" t="s">
        <v>145</v>
      </c>
      <c r="E181" s="180" t="s">
        <v>1</v>
      </c>
      <c r="F181" s="181" t="s">
        <v>370</v>
      </c>
      <c r="H181" s="182">
        <v>56.28</v>
      </c>
      <c r="I181" s="183"/>
      <c r="J181" s="183"/>
      <c r="M181" s="179"/>
      <c r="N181" s="184"/>
      <c r="O181" s="185"/>
      <c r="P181" s="185"/>
      <c r="Q181" s="185"/>
      <c r="R181" s="185"/>
      <c r="S181" s="185"/>
      <c r="T181" s="185"/>
      <c r="U181" s="185"/>
      <c r="V181" s="185"/>
      <c r="W181" s="185"/>
      <c r="X181" s="186"/>
      <c r="AT181" s="180" t="s">
        <v>145</v>
      </c>
      <c r="AU181" s="180" t="s">
        <v>143</v>
      </c>
      <c r="AV181" s="13" t="s">
        <v>143</v>
      </c>
      <c r="AW181" s="13" t="s">
        <v>4</v>
      </c>
      <c r="AX181" s="13" t="s">
        <v>77</v>
      </c>
      <c r="AY181" s="180" t="s">
        <v>135</v>
      </c>
    </row>
    <row r="182" spans="2:51" s="14" customFormat="1" ht="12">
      <c r="B182" s="187"/>
      <c r="D182" s="172" t="s">
        <v>145</v>
      </c>
      <c r="E182" s="188" t="s">
        <v>1</v>
      </c>
      <c r="F182" s="189" t="s">
        <v>150</v>
      </c>
      <c r="H182" s="190">
        <v>176.88</v>
      </c>
      <c r="I182" s="191"/>
      <c r="J182" s="191"/>
      <c r="M182" s="187"/>
      <c r="N182" s="192"/>
      <c r="O182" s="193"/>
      <c r="P182" s="193"/>
      <c r="Q182" s="193"/>
      <c r="R182" s="193"/>
      <c r="S182" s="193"/>
      <c r="T182" s="193"/>
      <c r="U182" s="193"/>
      <c r="V182" s="193"/>
      <c r="W182" s="193"/>
      <c r="X182" s="194"/>
      <c r="AT182" s="188" t="s">
        <v>145</v>
      </c>
      <c r="AU182" s="188" t="s">
        <v>143</v>
      </c>
      <c r="AV182" s="14" t="s">
        <v>151</v>
      </c>
      <c r="AW182" s="14" t="s">
        <v>4</v>
      </c>
      <c r="AX182" s="14" t="s">
        <v>77</v>
      </c>
      <c r="AY182" s="188" t="s">
        <v>135</v>
      </c>
    </row>
    <row r="183" spans="2:51" s="12" customFormat="1" ht="12">
      <c r="B183" s="171"/>
      <c r="D183" s="172" t="s">
        <v>145</v>
      </c>
      <c r="E183" s="173" t="s">
        <v>1</v>
      </c>
      <c r="F183" s="174" t="s">
        <v>334</v>
      </c>
      <c r="H183" s="173" t="s">
        <v>1</v>
      </c>
      <c r="I183" s="175"/>
      <c r="J183" s="175"/>
      <c r="M183" s="171"/>
      <c r="N183" s="176"/>
      <c r="O183" s="177"/>
      <c r="P183" s="177"/>
      <c r="Q183" s="177"/>
      <c r="R183" s="177"/>
      <c r="S183" s="177"/>
      <c r="T183" s="177"/>
      <c r="U183" s="177"/>
      <c r="V183" s="177"/>
      <c r="W183" s="177"/>
      <c r="X183" s="178"/>
      <c r="AT183" s="173" t="s">
        <v>145</v>
      </c>
      <c r="AU183" s="173" t="s">
        <v>143</v>
      </c>
      <c r="AV183" s="12" t="s">
        <v>85</v>
      </c>
      <c r="AW183" s="12" t="s">
        <v>4</v>
      </c>
      <c r="AX183" s="12" t="s">
        <v>77</v>
      </c>
      <c r="AY183" s="173" t="s">
        <v>135</v>
      </c>
    </row>
    <row r="184" spans="2:51" s="12" customFormat="1" ht="12">
      <c r="B184" s="171"/>
      <c r="D184" s="172" t="s">
        <v>145</v>
      </c>
      <c r="E184" s="173" t="s">
        <v>1</v>
      </c>
      <c r="F184" s="174" t="s">
        <v>371</v>
      </c>
      <c r="H184" s="173" t="s">
        <v>1</v>
      </c>
      <c r="I184" s="175"/>
      <c r="J184" s="175"/>
      <c r="M184" s="171"/>
      <c r="N184" s="176"/>
      <c r="O184" s="177"/>
      <c r="P184" s="177"/>
      <c r="Q184" s="177"/>
      <c r="R184" s="177"/>
      <c r="S184" s="177"/>
      <c r="T184" s="177"/>
      <c r="U184" s="177"/>
      <c r="V184" s="177"/>
      <c r="W184" s="177"/>
      <c r="X184" s="178"/>
      <c r="AT184" s="173" t="s">
        <v>145</v>
      </c>
      <c r="AU184" s="173" t="s">
        <v>143</v>
      </c>
      <c r="AV184" s="12" t="s">
        <v>85</v>
      </c>
      <c r="AW184" s="12" t="s">
        <v>4</v>
      </c>
      <c r="AX184" s="12" t="s">
        <v>77</v>
      </c>
      <c r="AY184" s="173" t="s">
        <v>135</v>
      </c>
    </row>
    <row r="185" spans="2:51" s="13" customFormat="1" ht="12">
      <c r="B185" s="179"/>
      <c r="D185" s="172" t="s">
        <v>145</v>
      </c>
      <c r="E185" s="180" t="s">
        <v>1</v>
      </c>
      <c r="F185" s="181" t="s">
        <v>372</v>
      </c>
      <c r="H185" s="182">
        <v>-56.28</v>
      </c>
      <c r="I185" s="183"/>
      <c r="J185" s="183"/>
      <c r="M185" s="179"/>
      <c r="N185" s="184"/>
      <c r="O185" s="185"/>
      <c r="P185" s="185"/>
      <c r="Q185" s="185"/>
      <c r="R185" s="185"/>
      <c r="S185" s="185"/>
      <c r="T185" s="185"/>
      <c r="U185" s="185"/>
      <c r="V185" s="185"/>
      <c r="W185" s="185"/>
      <c r="X185" s="186"/>
      <c r="AT185" s="180" t="s">
        <v>145</v>
      </c>
      <c r="AU185" s="180" t="s">
        <v>143</v>
      </c>
      <c r="AV185" s="13" t="s">
        <v>143</v>
      </c>
      <c r="AW185" s="13" t="s">
        <v>4</v>
      </c>
      <c r="AX185" s="13" t="s">
        <v>77</v>
      </c>
      <c r="AY185" s="180" t="s">
        <v>135</v>
      </c>
    </row>
    <row r="186" spans="2:51" s="14" customFormat="1" ht="12">
      <c r="B186" s="187"/>
      <c r="D186" s="172" t="s">
        <v>145</v>
      </c>
      <c r="E186" s="188" t="s">
        <v>1</v>
      </c>
      <c r="F186" s="189" t="s">
        <v>150</v>
      </c>
      <c r="H186" s="190">
        <v>-56.28</v>
      </c>
      <c r="I186" s="191"/>
      <c r="J186" s="191"/>
      <c r="M186" s="187"/>
      <c r="N186" s="192"/>
      <c r="O186" s="193"/>
      <c r="P186" s="193"/>
      <c r="Q186" s="193"/>
      <c r="R186" s="193"/>
      <c r="S186" s="193"/>
      <c r="T186" s="193"/>
      <c r="U186" s="193"/>
      <c r="V186" s="193"/>
      <c r="W186" s="193"/>
      <c r="X186" s="194"/>
      <c r="AT186" s="188" t="s">
        <v>145</v>
      </c>
      <c r="AU186" s="188" t="s">
        <v>143</v>
      </c>
      <c r="AV186" s="14" t="s">
        <v>151</v>
      </c>
      <c r="AW186" s="14" t="s">
        <v>4</v>
      </c>
      <c r="AX186" s="14" t="s">
        <v>77</v>
      </c>
      <c r="AY186" s="188" t="s">
        <v>135</v>
      </c>
    </row>
    <row r="187" spans="2:51" s="12" customFormat="1" ht="12">
      <c r="B187" s="171"/>
      <c r="D187" s="172" t="s">
        <v>145</v>
      </c>
      <c r="E187" s="173" t="s">
        <v>1</v>
      </c>
      <c r="F187" s="174" t="s">
        <v>365</v>
      </c>
      <c r="H187" s="173" t="s">
        <v>1</v>
      </c>
      <c r="I187" s="175"/>
      <c r="J187" s="175"/>
      <c r="M187" s="171"/>
      <c r="N187" s="176"/>
      <c r="O187" s="177"/>
      <c r="P187" s="177"/>
      <c r="Q187" s="177"/>
      <c r="R187" s="177"/>
      <c r="S187" s="177"/>
      <c r="T187" s="177"/>
      <c r="U187" s="177"/>
      <c r="V187" s="177"/>
      <c r="W187" s="177"/>
      <c r="X187" s="178"/>
      <c r="AT187" s="173" t="s">
        <v>145</v>
      </c>
      <c r="AU187" s="173" t="s">
        <v>143</v>
      </c>
      <c r="AV187" s="12" t="s">
        <v>85</v>
      </c>
      <c r="AW187" s="12" t="s">
        <v>4</v>
      </c>
      <c r="AX187" s="12" t="s">
        <v>77</v>
      </c>
      <c r="AY187" s="173" t="s">
        <v>135</v>
      </c>
    </row>
    <row r="188" spans="2:51" s="13" customFormat="1" ht="12">
      <c r="B188" s="179"/>
      <c r="D188" s="172" t="s">
        <v>145</v>
      </c>
      <c r="E188" s="180" t="s">
        <v>1</v>
      </c>
      <c r="F188" s="181" t="s">
        <v>373</v>
      </c>
      <c r="H188" s="182">
        <v>-64.319999999999993</v>
      </c>
      <c r="I188" s="183"/>
      <c r="J188" s="183"/>
      <c r="M188" s="179"/>
      <c r="N188" s="184"/>
      <c r="O188" s="185"/>
      <c r="P188" s="185"/>
      <c r="Q188" s="185"/>
      <c r="R188" s="185"/>
      <c r="S188" s="185"/>
      <c r="T188" s="185"/>
      <c r="U188" s="185"/>
      <c r="V188" s="185"/>
      <c r="W188" s="185"/>
      <c r="X188" s="186"/>
      <c r="AT188" s="180" t="s">
        <v>145</v>
      </c>
      <c r="AU188" s="180" t="s">
        <v>143</v>
      </c>
      <c r="AV188" s="13" t="s">
        <v>143</v>
      </c>
      <c r="AW188" s="13" t="s">
        <v>4</v>
      </c>
      <c r="AX188" s="13" t="s">
        <v>77</v>
      </c>
      <c r="AY188" s="180" t="s">
        <v>135</v>
      </c>
    </row>
    <row r="189" spans="2:51" s="13" customFormat="1" ht="12">
      <c r="B189" s="179"/>
      <c r="D189" s="172" t="s">
        <v>145</v>
      </c>
      <c r="E189" s="180" t="s">
        <v>1</v>
      </c>
      <c r="F189" s="181" t="s">
        <v>374</v>
      </c>
      <c r="H189" s="182">
        <v>-56.28</v>
      </c>
      <c r="I189" s="183"/>
      <c r="J189" s="183"/>
      <c r="M189" s="179"/>
      <c r="N189" s="184"/>
      <c r="O189" s="185"/>
      <c r="P189" s="185"/>
      <c r="Q189" s="185"/>
      <c r="R189" s="185"/>
      <c r="S189" s="185"/>
      <c r="T189" s="185"/>
      <c r="U189" s="185"/>
      <c r="V189" s="185"/>
      <c r="W189" s="185"/>
      <c r="X189" s="186"/>
      <c r="AT189" s="180" t="s">
        <v>145</v>
      </c>
      <c r="AU189" s="180" t="s">
        <v>143</v>
      </c>
      <c r="AV189" s="13" t="s">
        <v>143</v>
      </c>
      <c r="AW189" s="13" t="s">
        <v>4</v>
      </c>
      <c r="AX189" s="13" t="s">
        <v>77</v>
      </c>
      <c r="AY189" s="180" t="s">
        <v>135</v>
      </c>
    </row>
    <row r="190" spans="2:51" s="13" customFormat="1" ht="12">
      <c r="B190" s="179"/>
      <c r="D190" s="172" t="s">
        <v>145</v>
      </c>
      <c r="E190" s="180" t="s">
        <v>1</v>
      </c>
      <c r="F190" s="181" t="s">
        <v>374</v>
      </c>
      <c r="H190" s="182">
        <v>-56.28</v>
      </c>
      <c r="I190" s="183"/>
      <c r="J190" s="183"/>
      <c r="M190" s="179"/>
      <c r="N190" s="184"/>
      <c r="O190" s="185"/>
      <c r="P190" s="185"/>
      <c r="Q190" s="185"/>
      <c r="R190" s="185"/>
      <c r="S190" s="185"/>
      <c r="T190" s="185"/>
      <c r="U190" s="185"/>
      <c r="V190" s="185"/>
      <c r="W190" s="185"/>
      <c r="X190" s="186"/>
      <c r="AT190" s="180" t="s">
        <v>145</v>
      </c>
      <c r="AU190" s="180" t="s">
        <v>143</v>
      </c>
      <c r="AV190" s="13" t="s">
        <v>143</v>
      </c>
      <c r="AW190" s="13" t="s">
        <v>4</v>
      </c>
      <c r="AX190" s="13" t="s">
        <v>77</v>
      </c>
      <c r="AY190" s="180" t="s">
        <v>135</v>
      </c>
    </row>
    <row r="191" spans="2:51" s="14" customFormat="1" ht="12">
      <c r="B191" s="187"/>
      <c r="D191" s="172" t="s">
        <v>145</v>
      </c>
      <c r="E191" s="188" t="s">
        <v>1</v>
      </c>
      <c r="F191" s="189" t="s">
        <v>150</v>
      </c>
      <c r="H191" s="190">
        <v>-176.88</v>
      </c>
      <c r="I191" s="191"/>
      <c r="J191" s="191"/>
      <c r="M191" s="187"/>
      <c r="N191" s="192"/>
      <c r="O191" s="193"/>
      <c r="P191" s="193"/>
      <c r="Q191" s="193"/>
      <c r="R191" s="193"/>
      <c r="S191" s="193"/>
      <c r="T191" s="193"/>
      <c r="U191" s="193"/>
      <c r="V191" s="193"/>
      <c r="W191" s="193"/>
      <c r="X191" s="194"/>
      <c r="AT191" s="188" t="s">
        <v>145</v>
      </c>
      <c r="AU191" s="188" t="s">
        <v>143</v>
      </c>
      <c r="AV191" s="14" t="s">
        <v>151</v>
      </c>
      <c r="AW191" s="14" t="s">
        <v>4</v>
      </c>
      <c r="AX191" s="14" t="s">
        <v>77</v>
      </c>
      <c r="AY191" s="188" t="s">
        <v>135</v>
      </c>
    </row>
    <row r="192" spans="2:51" s="12" customFormat="1" ht="12">
      <c r="B192" s="171"/>
      <c r="D192" s="172" t="s">
        <v>145</v>
      </c>
      <c r="E192" s="173" t="s">
        <v>1</v>
      </c>
      <c r="F192" s="174" t="s">
        <v>368</v>
      </c>
      <c r="H192" s="173" t="s">
        <v>1</v>
      </c>
      <c r="I192" s="175"/>
      <c r="J192" s="175"/>
      <c r="M192" s="171"/>
      <c r="N192" s="176"/>
      <c r="O192" s="177"/>
      <c r="P192" s="177"/>
      <c r="Q192" s="177"/>
      <c r="R192" s="177"/>
      <c r="S192" s="177"/>
      <c r="T192" s="177"/>
      <c r="U192" s="177"/>
      <c r="V192" s="177"/>
      <c r="W192" s="177"/>
      <c r="X192" s="178"/>
      <c r="AT192" s="173" t="s">
        <v>145</v>
      </c>
      <c r="AU192" s="173" t="s">
        <v>143</v>
      </c>
      <c r="AV192" s="12" t="s">
        <v>85</v>
      </c>
      <c r="AW192" s="12" t="s">
        <v>4</v>
      </c>
      <c r="AX192" s="12" t="s">
        <v>77</v>
      </c>
      <c r="AY192" s="173" t="s">
        <v>135</v>
      </c>
    </row>
    <row r="193" spans="2:65" s="13" customFormat="1" ht="12">
      <c r="B193" s="179"/>
      <c r="D193" s="172" t="s">
        <v>145</v>
      </c>
      <c r="E193" s="180" t="s">
        <v>1</v>
      </c>
      <c r="F193" s="181" t="s">
        <v>375</v>
      </c>
      <c r="H193" s="182">
        <v>-45.56</v>
      </c>
      <c r="I193" s="183"/>
      <c r="J193" s="183"/>
      <c r="M193" s="179"/>
      <c r="N193" s="184"/>
      <c r="O193" s="185"/>
      <c r="P193" s="185"/>
      <c r="Q193" s="185"/>
      <c r="R193" s="185"/>
      <c r="S193" s="185"/>
      <c r="T193" s="185"/>
      <c r="U193" s="185"/>
      <c r="V193" s="185"/>
      <c r="W193" s="185"/>
      <c r="X193" s="186"/>
      <c r="AT193" s="180" t="s">
        <v>145</v>
      </c>
      <c r="AU193" s="180" t="s">
        <v>143</v>
      </c>
      <c r="AV193" s="13" t="s">
        <v>143</v>
      </c>
      <c r="AW193" s="13" t="s">
        <v>4</v>
      </c>
      <c r="AX193" s="13" t="s">
        <v>77</v>
      </c>
      <c r="AY193" s="180" t="s">
        <v>135</v>
      </c>
    </row>
    <row r="194" spans="2:65" s="13" customFormat="1" ht="12">
      <c r="B194" s="179"/>
      <c r="D194" s="172" t="s">
        <v>145</v>
      </c>
      <c r="E194" s="180" t="s">
        <v>1</v>
      </c>
      <c r="F194" s="181" t="s">
        <v>374</v>
      </c>
      <c r="H194" s="182">
        <v>-56.28</v>
      </c>
      <c r="I194" s="183"/>
      <c r="J194" s="183"/>
      <c r="M194" s="179"/>
      <c r="N194" s="184"/>
      <c r="O194" s="185"/>
      <c r="P194" s="185"/>
      <c r="Q194" s="185"/>
      <c r="R194" s="185"/>
      <c r="S194" s="185"/>
      <c r="T194" s="185"/>
      <c r="U194" s="185"/>
      <c r="V194" s="185"/>
      <c r="W194" s="185"/>
      <c r="X194" s="186"/>
      <c r="AT194" s="180" t="s">
        <v>145</v>
      </c>
      <c r="AU194" s="180" t="s">
        <v>143</v>
      </c>
      <c r="AV194" s="13" t="s">
        <v>143</v>
      </c>
      <c r="AW194" s="13" t="s">
        <v>4</v>
      </c>
      <c r="AX194" s="13" t="s">
        <v>77</v>
      </c>
      <c r="AY194" s="180" t="s">
        <v>135</v>
      </c>
    </row>
    <row r="195" spans="2:65" s="13" customFormat="1" ht="12">
      <c r="B195" s="179"/>
      <c r="D195" s="172" t="s">
        <v>145</v>
      </c>
      <c r="E195" s="180" t="s">
        <v>1</v>
      </c>
      <c r="F195" s="181" t="s">
        <v>376</v>
      </c>
      <c r="H195" s="182">
        <v>-144.72</v>
      </c>
      <c r="I195" s="183"/>
      <c r="J195" s="183"/>
      <c r="M195" s="179"/>
      <c r="N195" s="184"/>
      <c r="O195" s="185"/>
      <c r="P195" s="185"/>
      <c r="Q195" s="185"/>
      <c r="R195" s="185"/>
      <c r="S195" s="185"/>
      <c r="T195" s="185"/>
      <c r="U195" s="185"/>
      <c r="V195" s="185"/>
      <c r="W195" s="185"/>
      <c r="X195" s="186"/>
      <c r="AT195" s="180" t="s">
        <v>145</v>
      </c>
      <c r="AU195" s="180" t="s">
        <v>143</v>
      </c>
      <c r="AV195" s="13" t="s">
        <v>143</v>
      </c>
      <c r="AW195" s="13" t="s">
        <v>4</v>
      </c>
      <c r="AX195" s="13" t="s">
        <v>77</v>
      </c>
      <c r="AY195" s="180" t="s">
        <v>135</v>
      </c>
    </row>
    <row r="196" spans="2:65" s="13" customFormat="1" ht="12">
      <c r="B196" s="179"/>
      <c r="D196" s="172" t="s">
        <v>145</v>
      </c>
      <c r="E196" s="180" t="s">
        <v>1</v>
      </c>
      <c r="F196" s="181" t="s">
        <v>377</v>
      </c>
      <c r="H196" s="182">
        <v>-80.400000000000006</v>
      </c>
      <c r="I196" s="183"/>
      <c r="J196" s="183"/>
      <c r="M196" s="179"/>
      <c r="N196" s="184"/>
      <c r="O196" s="185"/>
      <c r="P196" s="185"/>
      <c r="Q196" s="185"/>
      <c r="R196" s="185"/>
      <c r="S196" s="185"/>
      <c r="T196" s="185"/>
      <c r="U196" s="185"/>
      <c r="V196" s="185"/>
      <c r="W196" s="185"/>
      <c r="X196" s="186"/>
      <c r="AT196" s="180" t="s">
        <v>145</v>
      </c>
      <c r="AU196" s="180" t="s">
        <v>143</v>
      </c>
      <c r="AV196" s="13" t="s">
        <v>143</v>
      </c>
      <c r="AW196" s="13" t="s">
        <v>4</v>
      </c>
      <c r="AX196" s="13" t="s">
        <v>77</v>
      </c>
      <c r="AY196" s="180" t="s">
        <v>135</v>
      </c>
    </row>
    <row r="197" spans="2:65" s="14" customFormat="1" ht="12">
      <c r="B197" s="187"/>
      <c r="D197" s="172" t="s">
        <v>145</v>
      </c>
      <c r="E197" s="188" t="s">
        <v>1</v>
      </c>
      <c r="F197" s="189" t="s">
        <v>150</v>
      </c>
      <c r="H197" s="190">
        <v>-326.95999999999998</v>
      </c>
      <c r="I197" s="191"/>
      <c r="J197" s="191"/>
      <c r="M197" s="187"/>
      <c r="N197" s="192"/>
      <c r="O197" s="193"/>
      <c r="P197" s="193"/>
      <c r="Q197" s="193"/>
      <c r="R197" s="193"/>
      <c r="S197" s="193"/>
      <c r="T197" s="193"/>
      <c r="U197" s="193"/>
      <c r="V197" s="193"/>
      <c r="W197" s="193"/>
      <c r="X197" s="194"/>
      <c r="AT197" s="188" t="s">
        <v>145</v>
      </c>
      <c r="AU197" s="188" t="s">
        <v>143</v>
      </c>
      <c r="AV197" s="14" t="s">
        <v>151</v>
      </c>
      <c r="AW197" s="14" t="s">
        <v>4</v>
      </c>
      <c r="AX197" s="14" t="s">
        <v>77</v>
      </c>
      <c r="AY197" s="188" t="s">
        <v>135</v>
      </c>
    </row>
    <row r="198" spans="2:65" s="13" customFormat="1" ht="12">
      <c r="B198" s="179"/>
      <c r="D198" s="172" t="s">
        <v>145</v>
      </c>
      <c r="E198" s="180" t="s">
        <v>1</v>
      </c>
      <c r="F198" s="181" t="s">
        <v>378</v>
      </c>
      <c r="H198" s="182">
        <v>-0.20599999999999999</v>
      </c>
      <c r="I198" s="183"/>
      <c r="J198" s="183"/>
      <c r="M198" s="179"/>
      <c r="N198" s="184"/>
      <c r="O198" s="185"/>
      <c r="P198" s="185"/>
      <c r="Q198" s="185"/>
      <c r="R198" s="185"/>
      <c r="S198" s="185"/>
      <c r="T198" s="185"/>
      <c r="U198" s="185"/>
      <c r="V198" s="185"/>
      <c r="W198" s="185"/>
      <c r="X198" s="186"/>
      <c r="AT198" s="180" t="s">
        <v>145</v>
      </c>
      <c r="AU198" s="180" t="s">
        <v>143</v>
      </c>
      <c r="AV198" s="13" t="s">
        <v>143</v>
      </c>
      <c r="AW198" s="13" t="s">
        <v>4</v>
      </c>
      <c r="AX198" s="13" t="s">
        <v>77</v>
      </c>
      <c r="AY198" s="180" t="s">
        <v>135</v>
      </c>
    </row>
    <row r="199" spans="2:65" s="14" customFormat="1" ht="12">
      <c r="B199" s="187"/>
      <c r="D199" s="172" t="s">
        <v>145</v>
      </c>
      <c r="E199" s="188" t="s">
        <v>1</v>
      </c>
      <c r="F199" s="189" t="s">
        <v>150</v>
      </c>
      <c r="H199" s="190">
        <v>-0.20599999999999999</v>
      </c>
      <c r="I199" s="191"/>
      <c r="J199" s="191"/>
      <c r="M199" s="187"/>
      <c r="N199" s="192"/>
      <c r="O199" s="193"/>
      <c r="P199" s="193"/>
      <c r="Q199" s="193"/>
      <c r="R199" s="193"/>
      <c r="S199" s="193"/>
      <c r="T199" s="193"/>
      <c r="U199" s="193"/>
      <c r="V199" s="193"/>
      <c r="W199" s="193"/>
      <c r="X199" s="194"/>
      <c r="AT199" s="188" t="s">
        <v>145</v>
      </c>
      <c r="AU199" s="188" t="s">
        <v>143</v>
      </c>
      <c r="AV199" s="14" t="s">
        <v>151</v>
      </c>
      <c r="AW199" s="14" t="s">
        <v>4</v>
      </c>
      <c r="AX199" s="14" t="s">
        <v>85</v>
      </c>
      <c r="AY199" s="188" t="s">
        <v>135</v>
      </c>
    </row>
    <row r="200" spans="2:65" s="1" customFormat="1" ht="24" customHeight="1">
      <c r="B200" s="156"/>
      <c r="C200" s="209" t="s">
        <v>199</v>
      </c>
      <c r="D200" s="209" t="s">
        <v>275</v>
      </c>
      <c r="E200" s="210" t="s">
        <v>379</v>
      </c>
      <c r="F200" s="211" t="s">
        <v>380</v>
      </c>
      <c r="G200" s="212" t="s">
        <v>213</v>
      </c>
      <c r="H200" s="213">
        <v>-0.223</v>
      </c>
      <c r="I200" s="214"/>
      <c r="J200" s="215"/>
      <c r="K200" s="213">
        <f>ROUND(P200*H200,3)</f>
        <v>0</v>
      </c>
      <c r="L200" s="211" t="s">
        <v>172</v>
      </c>
      <c r="M200" s="216"/>
      <c r="N200" s="217" t="s">
        <v>1</v>
      </c>
      <c r="O200" s="164" t="s">
        <v>41</v>
      </c>
      <c r="P200" s="165">
        <f>I200+J200</f>
        <v>0</v>
      </c>
      <c r="Q200" s="165">
        <f>ROUND(I200*H200,3)</f>
        <v>0</v>
      </c>
      <c r="R200" s="165">
        <f>ROUND(J200*H200,3)</f>
        <v>0</v>
      </c>
      <c r="S200" s="53"/>
      <c r="T200" s="166">
        <f>S200*H200</f>
        <v>0</v>
      </c>
      <c r="U200" s="166">
        <v>1</v>
      </c>
      <c r="V200" s="166">
        <f>U200*H200</f>
        <v>-0.223</v>
      </c>
      <c r="W200" s="166">
        <v>0</v>
      </c>
      <c r="X200" s="167">
        <f>W200*H200</f>
        <v>0</v>
      </c>
      <c r="AR200" s="168" t="s">
        <v>195</v>
      </c>
      <c r="AT200" s="168" t="s">
        <v>275</v>
      </c>
      <c r="AU200" s="168" t="s">
        <v>143</v>
      </c>
      <c r="AY200" s="17" t="s">
        <v>135</v>
      </c>
      <c r="BE200" s="169">
        <f>IF(O200="základná",K200,0)</f>
        <v>0</v>
      </c>
      <c r="BF200" s="169">
        <f>IF(O200="znížená",K200,0)</f>
        <v>0</v>
      </c>
      <c r="BG200" s="169">
        <f>IF(O200="zákl. prenesená",K200,0)</f>
        <v>0</v>
      </c>
      <c r="BH200" s="169">
        <f>IF(O200="zníž. prenesená",K200,0)</f>
        <v>0</v>
      </c>
      <c r="BI200" s="169">
        <f>IF(O200="nulová",K200,0)</f>
        <v>0</v>
      </c>
      <c r="BJ200" s="17" t="s">
        <v>143</v>
      </c>
      <c r="BK200" s="170">
        <f>ROUND(P200*H200,3)</f>
        <v>0</v>
      </c>
      <c r="BL200" s="17" t="s">
        <v>142</v>
      </c>
      <c r="BM200" s="168" t="s">
        <v>381</v>
      </c>
    </row>
    <row r="201" spans="2:65" s="12" customFormat="1" ht="12">
      <c r="B201" s="171"/>
      <c r="D201" s="172" t="s">
        <v>145</v>
      </c>
      <c r="E201" s="173" t="s">
        <v>1</v>
      </c>
      <c r="F201" s="174" t="s">
        <v>364</v>
      </c>
      <c r="H201" s="173" t="s">
        <v>1</v>
      </c>
      <c r="I201" s="175"/>
      <c r="J201" s="175"/>
      <c r="M201" s="171"/>
      <c r="N201" s="176"/>
      <c r="O201" s="177"/>
      <c r="P201" s="177"/>
      <c r="Q201" s="177"/>
      <c r="R201" s="177"/>
      <c r="S201" s="177"/>
      <c r="T201" s="177"/>
      <c r="U201" s="177"/>
      <c r="V201" s="177"/>
      <c r="W201" s="177"/>
      <c r="X201" s="178"/>
      <c r="AT201" s="173" t="s">
        <v>145</v>
      </c>
      <c r="AU201" s="173" t="s">
        <v>143</v>
      </c>
      <c r="AV201" s="12" t="s">
        <v>85</v>
      </c>
      <c r="AW201" s="12" t="s">
        <v>4</v>
      </c>
      <c r="AX201" s="12" t="s">
        <v>77</v>
      </c>
      <c r="AY201" s="173" t="s">
        <v>135</v>
      </c>
    </row>
    <row r="202" spans="2:65" s="12" customFormat="1" ht="12">
      <c r="B202" s="171"/>
      <c r="D202" s="172" t="s">
        <v>145</v>
      </c>
      <c r="E202" s="173" t="s">
        <v>1</v>
      </c>
      <c r="F202" s="174" t="s">
        <v>365</v>
      </c>
      <c r="H202" s="173" t="s">
        <v>1</v>
      </c>
      <c r="I202" s="175"/>
      <c r="J202" s="175"/>
      <c r="M202" s="171"/>
      <c r="N202" s="176"/>
      <c r="O202" s="177"/>
      <c r="P202" s="177"/>
      <c r="Q202" s="177"/>
      <c r="R202" s="177"/>
      <c r="S202" s="177"/>
      <c r="T202" s="177"/>
      <c r="U202" s="177"/>
      <c r="V202" s="177"/>
      <c r="W202" s="177"/>
      <c r="X202" s="178"/>
      <c r="AT202" s="173" t="s">
        <v>145</v>
      </c>
      <c r="AU202" s="173" t="s">
        <v>143</v>
      </c>
      <c r="AV202" s="12" t="s">
        <v>85</v>
      </c>
      <c r="AW202" s="12" t="s">
        <v>4</v>
      </c>
      <c r="AX202" s="12" t="s">
        <v>77</v>
      </c>
      <c r="AY202" s="173" t="s">
        <v>135</v>
      </c>
    </row>
    <row r="203" spans="2:65" s="13" customFormat="1" ht="12">
      <c r="B203" s="179"/>
      <c r="D203" s="172" t="s">
        <v>145</v>
      </c>
      <c r="E203" s="180" t="s">
        <v>1</v>
      </c>
      <c r="F203" s="181" t="s">
        <v>366</v>
      </c>
      <c r="H203" s="182">
        <v>64.319999999999993</v>
      </c>
      <c r="I203" s="183"/>
      <c r="J203" s="183"/>
      <c r="M203" s="179"/>
      <c r="N203" s="184"/>
      <c r="O203" s="185"/>
      <c r="P203" s="185"/>
      <c r="Q203" s="185"/>
      <c r="R203" s="185"/>
      <c r="S203" s="185"/>
      <c r="T203" s="185"/>
      <c r="U203" s="185"/>
      <c r="V203" s="185"/>
      <c r="W203" s="185"/>
      <c r="X203" s="186"/>
      <c r="AT203" s="180" t="s">
        <v>145</v>
      </c>
      <c r="AU203" s="180" t="s">
        <v>143</v>
      </c>
      <c r="AV203" s="13" t="s">
        <v>143</v>
      </c>
      <c r="AW203" s="13" t="s">
        <v>4</v>
      </c>
      <c r="AX203" s="13" t="s">
        <v>77</v>
      </c>
      <c r="AY203" s="180" t="s">
        <v>135</v>
      </c>
    </row>
    <row r="204" spans="2:65" s="13" customFormat="1" ht="12">
      <c r="B204" s="179"/>
      <c r="D204" s="172" t="s">
        <v>145</v>
      </c>
      <c r="E204" s="180" t="s">
        <v>1</v>
      </c>
      <c r="F204" s="181" t="s">
        <v>367</v>
      </c>
      <c r="H204" s="182">
        <v>112.56</v>
      </c>
      <c r="I204" s="183"/>
      <c r="J204" s="183"/>
      <c r="M204" s="179"/>
      <c r="N204" s="184"/>
      <c r="O204" s="185"/>
      <c r="P204" s="185"/>
      <c r="Q204" s="185"/>
      <c r="R204" s="185"/>
      <c r="S204" s="185"/>
      <c r="T204" s="185"/>
      <c r="U204" s="185"/>
      <c r="V204" s="185"/>
      <c r="W204" s="185"/>
      <c r="X204" s="186"/>
      <c r="AT204" s="180" t="s">
        <v>145</v>
      </c>
      <c r="AU204" s="180" t="s">
        <v>143</v>
      </c>
      <c r="AV204" s="13" t="s">
        <v>143</v>
      </c>
      <c r="AW204" s="13" t="s">
        <v>4</v>
      </c>
      <c r="AX204" s="13" t="s">
        <v>77</v>
      </c>
      <c r="AY204" s="180" t="s">
        <v>135</v>
      </c>
    </row>
    <row r="205" spans="2:65" s="14" customFormat="1" ht="12">
      <c r="B205" s="187"/>
      <c r="D205" s="172" t="s">
        <v>145</v>
      </c>
      <c r="E205" s="188" t="s">
        <v>1</v>
      </c>
      <c r="F205" s="189" t="s">
        <v>150</v>
      </c>
      <c r="H205" s="190">
        <v>176.88</v>
      </c>
      <c r="I205" s="191"/>
      <c r="J205" s="191"/>
      <c r="M205" s="187"/>
      <c r="N205" s="192"/>
      <c r="O205" s="193"/>
      <c r="P205" s="193"/>
      <c r="Q205" s="193"/>
      <c r="R205" s="193"/>
      <c r="S205" s="193"/>
      <c r="T205" s="193"/>
      <c r="U205" s="193"/>
      <c r="V205" s="193"/>
      <c r="W205" s="193"/>
      <c r="X205" s="194"/>
      <c r="AT205" s="188" t="s">
        <v>145</v>
      </c>
      <c r="AU205" s="188" t="s">
        <v>143</v>
      </c>
      <c r="AV205" s="14" t="s">
        <v>151</v>
      </c>
      <c r="AW205" s="14" t="s">
        <v>4</v>
      </c>
      <c r="AX205" s="14" t="s">
        <v>77</v>
      </c>
      <c r="AY205" s="188" t="s">
        <v>135</v>
      </c>
    </row>
    <row r="206" spans="2:65" s="12" customFormat="1" ht="12">
      <c r="B206" s="171"/>
      <c r="D206" s="172" t="s">
        <v>145</v>
      </c>
      <c r="E206" s="173" t="s">
        <v>1</v>
      </c>
      <c r="F206" s="174" t="s">
        <v>368</v>
      </c>
      <c r="H206" s="173" t="s">
        <v>1</v>
      </c>
      <c r="I206" s="175"/>
      <c r="J206" s="175"/>
      <c r="M206" s="171"/>
      <c r="N206" s="176"/>
      <c r="O206" s="177"/>
      <c r="P206" s="177"/>
      <c r="Q206" s="177"/>
      <c r="R206" s="177"/>
      <c r="S206" s="177"/>
      <c r="T206" s="177"/>
      <c r="U206" s="177"/>
      <c r="V206" s="177"/>
      <c r="W206" s="177"/>
      <c r="X206" s="178"/>
      <c r="AT206" s="173" t="s">
        <v>145</v>
      </c>
      <c r="AU206" s="173" t="s">
        <v>143</v>
      </c>
      <c r="AV206" s="12" t="s">
        <v>85</v>
      </c>
      <c r="AW206" s="12" t="s">
        <v>4</v>
      </c>
      <c r="AX206" s="12" t="s">
        <v>77</v>
      </c>
      <c r="AY206" s="173" t="s">
        <v>135</v>
      </c>
    </row>
    <row r="207" spans="2:65" s="13" customFormat="1" ht="12">
      <c r="B207" s="179"/>
      <c r="D207" s="172" t="s">
        <v>145</v>
      </c>
      <c r="E207" s="180" t="s">
        <v>1</v>
      </c>
      <c r="F207" s="181" t="s">
        <v>366</v>
      </c>
      <c r="H207" s="182">
        <v>64.319999999999993</v>
      </c>
      <c r="I207" s="183"/>
      <c r="J207" s="183"/>
      <c r="M207" s="179"/>
      <c r="N207" s="184"/>
      <c r="O207" s="185"/>
      <c r="P207" s="185"/>
      <c r="Q207" s="185"/>
      <c r="R207" s="185"/>
      <c r="S207" s="185"/>
      <c r="T207" s="185"/>
      <c r="U207" s="185"/>
      <c r="V207" s="185"/>
      <c r="W207" s="185"/>
      <c r="X207" s="186"/>
      <c r="AT207" s="180" t="s">
        <v>145</v>
      </c>
      <c r="AU207" s="180" t="s">
        <v>143</v>
      </c>
      <c r="AV207" s="13" t="s">
        <v>143</v>
      </c>
      <c r="AW207" s="13" t="s">
        <v>4</v>
      </c>
      <c r="AX207" s="13" t="s">
        <v>77</v>
      </c>
      <c r="AY207" s="180" t="s">
        <v>135</v>
      </c>
    </row>
    <row r="208" spans="2:65" s="13" customFormat="1" ht="12">
      <c r="B208" s="179"/>
      <c r="D208" s="172" t="s">
        <v>145</v>
      </c>
      <c r="E208" s="180" t="s">
        <v>1</v>
      </c>
      <c r="F208" s="181" t="s">
        <v>369</v>
      </c>
      <c r="H208" s="182">
        <v>56.28</v>
      </c>
      <c r="I208" s="183"/>
      <c r="J208" s="183"/>
      <c r="M208" s="179"/>
      <c r="N208" s="184"/>
      <c r="O208" s="185"/>
      <c r="P208" s="185"/>
      <c r="Q208" s="185"/>
      <c r="R208" s="185"/>
      <c r="S208" s="185"/>
      <c r="T208" s="185"/>
      <c r="U208" s="185"/>
      <c r="V208" s="185"/>
      <c r="W208" s="185"/>
      <c r="X208" s="186"/>
      <c r="AT208" s="180" t="s">
        <v>145</v>
      </c>
      <c r="AU208" s="180" t="s">
        <v>143</v>
      </c>
      <c r="AV208" s="13" t="s">
        <v>143</v>
      </c>
      <c r="AW208" s="13" t="s">
        <v>4</v>
      </c>
      <c r="AX208" s="13" t="s">
        <v>77</v>
      </c>
      <c r="AY208" s="180" t="s">
        <v>135</v>
      </c>
    </row>
    <row r="209" spans="2:51" s="13" customFormat="1" ht="12">
      <c r="B209" s="179"/>
      <c r="D209" s="172" t="s">
        <v>145</v>
      </c>
      <c r="E209" s="180" t="s">
        <v>1</v>
      </c>
      <c r="F209" s="181" t="s">
        <v>370</v>
      </c>
      <c r="H209" s="182">
        <v>56.28</v>
      </c>
      <c r="I209" s="183"/>
      <c r="J209" s="183"/>
      <c r="M209" s="179"/>
      <c r="N209" s="184"/>
      <c r="O209" s="185"/>
      <c r="P209" s="185"/>
      <c r="Q209" s="185"/>
      <c r="R209" s="185"/>
      <c r="S209" s="185"/>
      <c r="T209" s="185"/>
      <c r="U209" s="185"/>
      <c r="V209" s="185"/>
      <c r="W209" s="185"/>
      <c r="X209" s="186"/>
      <c r="AT209" s="180" t="s">
        <v>145</v>
      </c>
      <c r="AU209" s="180" t="s">
        <v>143</v>
      </c>
      <c r="AV209" s="13" t="s">
        <v>143</v>
      </c>
      <c r="AW209" s="13" t="s">
        <v>4</v>
      </c>
      <c r="AX209" s="13" t="s">
        <v>77</v>
      </c>
      <c r="AY209" s="180" t="s">
        <v>135</v>
      </c>
    </row>
    <row r="210" spans="2:51" s="14" customFormat="1" ht="12">
      <c r="B210" s="187"/>
      <c r="D210" s="172" t="s">
        <v>145</v>
      </c>
      <c r="E210" s="188" t="s">
        <v>1</v>
      </c>
      <c r="F210" s="189" t="s">
        <v>150</v>
      </c>
      <c r="H210" s="190">
        <v>176.88</v>
      </c>
      <c r="I210" s="191"/>
      <c r="J210" s="191"/>
      <c r="M210" s="187"/>
      <c r="N210" s="192"/>
      <c r="O210" s="193"/>
      <c r="P210" s="193"/>
      <c r="Q210" s="193"/>
      <c r="R210" s="193"/>
      <c r="S210" s="193"/>
      <c r="T210" s="193"/>
      <c r="U210" s="193"/>
      <c r="V210" s="193"/>
      <c r="W210" s="193"/>
      <c r="X210" s="194"/>
      <c r="AT210" s="188" t="s">
        <v>145</v>
      </c>
      <c r="AU210" s="188" t="s">
        <v>143</v>
      </c>
      <c r="AV210" s="14" t="s">
        <v>151</v>
      </c>
      <c r="AW210" s="14" t="s">
        <v>4</v>
      </c>
      <c r="AX210" s="14" t="s">
        <v>77</v>
      </c>
      <c r="AY210" s="188" t="s">
        <v>135</v>
      </c>
    </row>
    <row r="211" spans="2:51" s="12" customFormat="1" ht="12">
      <c r="B211" s="171"/>
      <c r="D211" s="172" t="s">
        <v>145</v>
      </c>
      <c r="E211" s="173" t="s">
        <v>1</v>
      </c>
      <c r="F211" s="174" t="s">
        <v>334</v>
      </c>
      <c r="H211" s="173" t="s">
        <v>1</v>
      </c>
      <c r="I211" s="175"/>
      <c r="J211" s="175"/>
      <c r="M211" s="171"/>
      <c r="N211" s="176"/>
      <c r="O211" s="177"/>
      <c r="P211" s="177"/>
      <c r="Q211" s="177"/>
      <c r="R211" s="177"/>
      <c r="S211" s="177"/>
      <c r="T211" s="177"/>
      <c r="U211" s="177"/>
      <c r="V211" s="177"/>
      <c r="W211" s="177"/>
      <c r="X211" s="178"/>
      <c r="AT211" s="173" t="s">
        <v>145</v>
      </c>
      <c r="AU211" s="173" t="s">
        <v>143</v>
      </c>
      <c r="AV211" s="12" t="s">
        <v>85</v>
      </c>
      <c r="AW211" s="12" t="s">
        <v>4</v>
      </c>
      <c r="AX211" s="12" t="s">
        <v>77</v>
      </c>
      <c r="AY211" s="173" t="s">
        <v>135</v>
      </c>
    </row>
    <row r="212" spans="2:51" s="12" customFormat="1" ht="12">
      <c r="B212" s="171"/>
      <c r="D212" s="172" t="s">
        <v>145</v>
      </c>
      <c r="E212" s="173" t="s">
        <v>1</v>
      </c>
      <c r="F212" s="174" t="s">
        <v>371</v>
      </c>
      <c r="H212" s="173" t="s">
        <v>1</v>
      </c>
      <c r="I212" s="175"/>
      <c r="J212" s="175"/>
      <c r="M212" s="171"/>
      <c r="N212" s="176"/>
      <c r="O212" s="177"/>
      <c r="P212" s="177"/>
      <c r="Q212" s="177"/>
      <c r="R212" s="177"/>
      <c r="S212" s="177"/>
      <c r="T212" s="177"/>
      <c r="U212" s="177"/>
      <c r="V212" s="177"/>
      <c r="W212" s="177"/>
      <c r="X212" s="178"/>
      <c r="AT212" s="173" t="s">
        <v>145</v>
      </c>
      <c r="AU212" s="173" t="s">
        <v>143</v>
      </c>
      <c r="AV212" s="12" t="s">
        <v>85</v>
      </c>
      <c r="AW212" s="12" t="s">
        <v>4</v>
      </c>
      <c r="AX212" s="12" t="s">
        <v>77</v>
      </c>
      <c r="AY212" s="173" t="s">
        <v>135</v>
      </c>
    </row>
    <row r="213" spans="2:51" s="13" customFormat="1" ht="12">
      <c r="B213" s="179"/>
      <c r="D213" s="172" t="s">
        <v>145</v>
      </c>
      <c r="E213" s="180" t="s">
        <v>1</v>
      </c>
      <c r="F213" s="181" t="s">
        <v>372</v>
      </c>
      <c r="H213" s="182">
        <v>-56.28</v>
      </c>
      <c r="I213" s="183"/>
      <c r="J213" s="183"/>
      <c r="M213" s="179"/>
      <c r="N213" s="184"/>
      <c r="O213" s="185"/>
      <c r="P213" s="185"/>
      <c r="Q213" s="185"/>
      <c r="R213" s="185"/>
      <c r="S213" s="185"/>
      <c r="T213" s="185"/>
      <c r="U213" s="185"/>
      <c r="V213" s="185"/>
      <c r="W213" s="185"/>
      <c r="X213" s="186"/>
      <c r="AT213" s="180" t="s">
        <v>145</v>
      </c>
      <c r="AU213" s="180" t="s">
        <v>143</v>
      </c>
      <c r="AV213" s="13" t="s">
        <v>143</v>
      </c>
      <c r="AW213" s="13" t="s">
        <v>4</v>
      </c>
      <c r="AX213" s="13" t="s">
        <v>77</v>
      </c>
      <c r="AY213" s="180" t="s">
        <v>135</v>
      </c>
    </row>
    <row r="214" spans="2:51" s="14" customFormat="1" ht="12">
      <c r="B214" s="187"/>
      <c r="D214" s="172" t="s">
        <v>145</v>
      </c>
      <c r="E214" s="188" t="s">
        <v>1</v>
      </c>
      <c r="F214" s="189" t="s">
        <v>150</v>
      </c>
      <c r="H214" s="190">
        <v>-56.28</v>
      </c>
      <c r="I214" s="191"/>
      <c r="J214" s="191"/>
      <c r="M214" s="187"/>
      <c r="N214" s="192"/>
      <c r="O214" s="193"/>
      <c r="P214" s="193"/>
      <c r="Q214" s="193"/>
      <c r="R214" s="193"/>
      <c r="S214" s="193"/>
      <c r="T214" s="193"/>
      <c r="U214" s="193"/>
      <c r="V214" s="193"/>
      <c r="W214" s="193"/>
      <c r="X214" s="194"/>
      <c r="AT214" s="188" t="s">
        <v>145</v>
      </c>
      <c r="AU214" s="188" t="s">
        <v>143</v>
      </c>
      <c r="AV214" s="14" t="s">
        <v>151</v>
      </c>
      <c r="AW214" s="14" t="s">
        <v>4</v>
      </c>
      <c r="AX214" s="14" t="s">
        <v>77</v>
      </c>
      <c r="AY214" s="188" t="s">
        <v>135</v>
      </c>
    </row>
    <row r="215" spans="2:51" s="12" customFormat="1" ht="12">
      <c r="B215" s="171"/>
      <c r="D215" s="172" t="s">
        <v>145</v>
      </c>
      <c r="E215" s="173" t="s">
        <v>1</v>
      </c>
      <c r="F215" s="174" t="s">
        <v>365</v>
      </c>
      <c r="H215" s="173" t="s">
        <v>1</v>
      </c>
      <c r="I215" s="175"/>
      <c r="J215" s="175"/>
      <c r="M215" s="171"/>
      <c r="N215" s="176"/>
      <c r="O215" s="177"/>
      <c r="P215" s="177"/>
      <c r="Q215" s="177"/>
      <c r="R215" s="177"/>
      <c r="S215" s="177"/>
      <c r="T215" s="177"/>
      <c r="U215" s="177"/>
      <c r="V215" s="177"/>
      <c r="W215" s="177"/>
      <c r="X215" s="178"/>
      <c r="AT215" s="173" t="s">
        <v>145</v>
      </c>
      <c r="AU215" s="173" t="s">
        <v>143</v>
      </c>
      <c r="AV215" s="12" t="s">
        <v>85</v>
      </c>
      <c r="AW215" s="12" t="s">
        <v>4</v>
      </c>
      <c r="AX215" s="12" t="s">
        <v>77</v>
      </c>
      <c r="AY215" s="173" t="s">
        <v>135</v>
      </c>
    </row>
    <row r="216" spans="2:51" s="13" customFormat="1" ht="12">
      <c r="B216" s="179"/>
      <c r="D216" s="172" t="s">
        <v>145</v>
      </c>
      <c r="E216" s="180" t="s">
        <v>1</v>
      </c>
      <c r="F216" s="181" t="s">
        <v>373</v>
      </c>
      <c r="H216" s="182">
        <v>-64.319999999999993</v>
      </c>
      <c r="I216" s="183"/>
      <c r="J216" s="183"/>
      <c r="M216" s="179"/>
      <c r="N216" s="184"/>
      <c r="O216" s="185"/>
      <c r="P216" s="185"/>
      <c r="Q216" s="185"/>
      <c r="R216" s="185"/>
      <c r="S216" s="185"/>
      <c r="T216" s="185"/>
      <c r="U216" s="185"/>
      <c r="V216" s="185"/>
      <c r="W216" s="185"/>
      <c r="X216" s="186"/>
      <c r="AT216" s="180" t="s">
        <v>145</v>
      </c>
      <c r="AU216" s="180" t="s">
        <v>143</v>
      </c>
      <c r="AV216" s="13" t="s">
        <v>143</v>
      </c>
      <c r="AW216" s="13" t="s">
        <v>4</v>
      </c>
      <c r="AX216" s="13" t="s">
        <v>77</v>
      </c>
      <c r="AY216" s="180" t="s">
        <v>135</v>
      </c>
    </row>
    <row r="217" spans="2:51" s="13" customFormat="1" ht="12">
      <c r="B217" s="179"/>
      <c r="D217" s="172" t="s">
        <v>145</v>
      </c>
      <c r="E217" s="180" t="s">
        <v>1</v>
      </c>
      <c r="F217" s="181" t="s">
        <v>374</v>
      </c>
      <c r="H217" s="182">
        <v>-56.28</v>
      </c>
      <c r="I217" s="183"/>
      <c r="J217" s="183"/>
      <c r="M217" s="179"/>
      <c r="N217" s="184"/>
      <c r="O217" s="185"/>
      <c r="P217" s="185"/>
      <c r="Q217" s="185"/>
      <c r="R217" s="185"/>
      <c r="S217" s="185"/>
      <c r="T217" s="185"/>
      <c r="U217" s="185"/>
      <c r="V217" s="185"/>
      <c r="W217" s="185"/>
      <c r="X217" s="186"/>
      <c r="AT217" s="180" t="s">
        <v>145</v>
      </c>
      <c r="AU217" s="180" t="s">
        <v>143</v>
      </c>
      <c r="AV217" s="13" t="s">
        <v>143</v>
      </c>
      <c r="AW217" s="13" t="s">
        <v>4</v>
      </c>
      <c r="AX217" s="13" t="s">
        <v>77</v>
      </c>
      <c r="AY217" s="180" t="s">
        <v>135</v>
      </c>
    </row>
    <row r="218" spans="2:51" s="13" customFormat="1" ht="12">
      <c r="B218" s="179"/>
      <c r="D218" s="172" t="s">
        <v>145</v>
      </c>
      <c r="E218" s="180" t="s">
        <v>1</v>
      </c>
      <c r="F218" s="181" t="s">
        <v>374</v>
      </c>
      <c r="H218" s="182">
        <v>-56.28</v>
      </c>
      <c r="I218" s="183"/>
      <c r="J218" s="183"/>
      <c r="M218" s="179"/>
      <c r="N218" s="184"/>
      <c r="O218" s="185"/>
      <c r="P218" s="185"/>
      <c r="Q218" s="185"/>
      <c r="R218" s="185"/>
      <c r="S218" s="185"/>
      <c r="T218" s="185"/>
      <c r="U218" s="185"/>
      <c r="V218" s="185"/>
      <c r="W218" s="185"/>
      <c r="X218" s="186"/>
      <c r="AT218" s="180" t="s">
        <v>145</v>
      </c>
      <c r="AU218" s="180" t="s">
        <v>143</v>
      </c>
      <c r="AV218" s="13" t="s">
        <v>143</v>
      </c>
      <c r="AW218" s="13" t="s">
        <v>4</v>
      </c>
      <c r="AX218" s="13" t="s">
        <v>77</v>
      </c>
      <c r="AY218" s="180" t="s">
        <v>135</v>
      </c>
    </row>
    <row r="219" spans="2:51" s="14" customFormat="1" ht="12">
      <c r="B219" s="187"/>
      <c r="D219" s="172" t="s">
        <v>145</v>
      </c>
      <c r="E219" s="188" t="s">
        <v>1</v>
      </c>
      <c r="F219" s="189" t="s">
        <v>150</v>
      </c>
      <c r="H219" s="190">
        <v>-176.88</v>
      </c>
      <c r="I219" s="191"/>
      <c r="J219" s="191"/>
      <c r="M219" s="187"/>
      <c r="N219" s="192"/>
      <c r="O219" s="193"/>
      <c r="P219" s="193"/>
      <c r="Q219" s="193"/>
      <c r="R219" s="193"/>
      <c r="S219" s="193"/>
      <c r="T219" s="193"/>
      <c r="U219" s="193"/>
      <c r="V219" s="193"/>
      <c r="W219" s="193"/>
      <c r="X219" s="194"/>
      <c r="AT219" s="188" t="s">
        <v>145</v>
      </c>
      <c r="AU219" s="188" t="s">
        <v>143</v>
      </c>
      <c r="AV219" s="14" t="s">
        <v>151</v>
      </c>
      <c r="AW219" s="14" t="s">
        <v>4</v>
      </c>
      <c r="AX219" s="14" t="s">
        <v>77</v>
      </c>
      <c r="AY219" s="188" t="s">
        <v>135</v>
      </c>
    </row>
    <row r="220" spans="2:51" s="12" customFormat="1" ht="12">
      <c r="B220" s="171"/>
      <c r="D220" s="172" t="s">
        <v>145</v>
      </c>
      <c r="E220" s="173" t="s">
        <v>1</v>
      </c>
      <c r="F220" s="174" t="s">
        <v>368</v>
      </c>
      <c r="H220" s="173" t="s">
        <v>1</v>
      </c>
      <c r="I220" s="175"/>
      <c r="J220" s="175"/>
      <c r="M220" s="171"/>
      <c r="N220" s="176"/>
      <c r="O220" s="177"/>
      <c r="P220" s="177"/>
      <c r="Q220" s="177"/>
      <c r="R220" s="177"/>
      <c r="S220" s="177"/>
      <c r="T220" s="177"/>
      <c r="U220" s="177"/>
      <c r="V220" s="177"/>
      <c r="W220" s="177"/>
      <c r="X220" s="178"/>
      <c r="AT220" s="173" t="s">
        <v>145</v>
      </c>
      <c r="AU220" s="173" t="s">
        <v>143</v>
      </c>
      <c r="AV220" s="12" t="s">
        <v>85</v>
      </c>
      <c r="AW220" s="12" t="s">
        <v>4</v>
      </c>
      <c r="AX220" s="12" t="s">
        <v>77</v>
      </c>
      <c r="AY220" s="173" t="s">
        <v>135</v>
      </c>
    </row>
    <row r="221" spans="2:51" s="13" customFormat="1" ht="12">
      <c r="B221" s="179"/>
      <c r="D221" s="172" t="s">
        <v>145</v>
      </c>
      <c r="E221" s="180" t="s">
        <v>1</v>
      </c>
      <c r="F221" s="181" t="s">
        <v>375</v>
      </c>
      <c r="H221" s="182">
        <v>-45.56</v>
      </c>
      <c r="I221" s="183"/>
      <c r="J221" s="183"/>
      <c r="M221" s="179"/>
      <c r="N221" s="184"/>
      <c r="O221" s="185"/>
      <c r="P221" s="185"/>
      <c r="Q221" s="185"/>
      <c r="R221" s="185"/>
      <c r="S221" s="185"/>
      <c r="T221" s="185"/>
      <c r="U221" s="185"/>
      <c r="V221" s="185"/>
      <c r="W221" s="185"/>
      <c r="X221" s="186"/>
      <c r="AT221" s="180" t="s">
        <v>145</v>
      </c>
      <c r="AU221" s="180" t="s">
        <v>143</v>
      </c>
      <c r="AV221" s="13" t="s">
        <v>143</v>
      </c>
      <c r="AW221" s="13" t="s">
        <v>4</v>
      </c>
      <c r="AX221" s="13" t="s">
        <v>77</v>
      </c>
      <c r="AY221" s="180" t="s">
        <v>135</v>
      </c>
    </row>
    <row r="222" spans="2:51" s="13" customFormat="1" ht="12">
      <c r="B222" s="179"/>
      <c r="D222" s="172" t="s">
        <v>145</v>
      </c>
      <c r="E222" s="180" t="s">
        <v>1</v>
      </c>
      <c r="F222" s="181" t="s">
        <v>374</v>
      </c>
      <c r="H222" s="182">
        <v>-56.28</v>
      </c>
      <c r="I222" s="183"/>
      <c r="J222" s="183"/>
      <c r="M222" s="179"/>
      <c r="N222" s="184"/>
      <c r="O222" s="185"/>
      <c r="P222" s="185"/>
      <c r="Q222" s="185"/>
      <c r="R222" s="185"/>
      <c r="S222" s="185"/>
      <c r="T222" s="185"/>
      <c r="U222" s="185"/>
      <c r="V222" s="185"/>
      <c r="W222" s="185"/>
      <c r="X222" s="186"/>
      <c r="AT222" s="180" t="s">
        <v>145</v>
      </c>
      <c r="AU222" s="180" t="s">
        <v>143</v>
      </c>
      <c r="AV222" s="13" t="s">
        <v>143</v>
      </c>
      <c r="AW222" s="13" t="s">
        <v>4</v>
      </c>
      <c r="AX222" s="13" t="s">
        <v>77</v>
      </c>
      <c r="AY222" s="180" t="s">
        <v>135</v>
      </c>
    </row>
    <row r="223" spans="2:51" s="13" customFormat="1" ht="12">
      <c r="B223" s="179"/>
      <c r="D223" s="172" t="s">
        <v>145</v>
      </c>
      <c r="E223" s="180" t="s">
        <v>1</v>
      </c>
      <c r="F223" s="181" t="s">
        <v>376</v>
      </c>
      <c r="H223" s="182">
        <v>-144.72</v>
      </c>
      <c r="I223" s="183"/>
      <c r="J223" s="183"/>
      <c r="M223" s="179"/>
      <c r="N223" s="184"/>
      <c r="O223" s="185"/>
      <c r="P223" s="185"/>
      <c r="Q223" s="185"/>
      <c r="R223" s="185"/>
      <c r="S223" s="185"/>
      <c r="T223" s="185"/>
      <c r="U223" s="185"/>
      <c r="V223" s="185"/>
      <c r="W223" s="185"/>
      <c r="X223" s="186"/>
      <c r="AT223" s="180" t="s">
        <v>145</v>
      </c>
      <c r="AU223" s="180" t="s">
        <v>143</v>
      </c>
      <c r="AV223" s="13" t="s">
        <v>143</v>
      </c>
      <c r="AW223" s="13" t="s">
        <v>4</v>
      </c>
      <c r="AX223" s="13" t="s">
        <v>77</v>
      </c>
      <c r="AY223" s="180" t="s">
        <v>135</v>
      </c>
    </row>
    <row r="224" spans="2:51" s="13" customFormat="1" ht="12">
      <c r="B224" s="179"/>
      <c r="D224" s="172" t="s">
        <v>145</v>
      </c>
      <c r="E224" s="180" t="s">
        <v>1</v>
      </c>
      <c r="F224" s="181" t="s">
        <v>377</v>
      </c>
      <c r="H224" s="182">
        <v>-80.400000000000006</v>
      </c>
      <c r="I224" s="183"/>
      <c r="J224" s="183"/>
      <c r="M224" s="179"/>
      <c r="N224" s="184"/>
      <c r="O224" s="185"/>
      <c r="P224" s="185"/>
      <c r="Q224" s="185"/>
      <c r="R224" s="185"/>
      <c r="S224" s="185"/>
      <c r="T224" s="185"/>
      <c r="U224" s="185"/>
      <c r="V224" s="185"/>
      <c r="W224" s="185"/>
      <c r="X224" s="186"/>
      <c r="AT224" s="180" t="s">
        <v>145</v>
      </c>
      <c r="AU224" s="180" t="s">
        <v>143</v>
      </c>
      <c r="AV224" s="13" t="s">
        <v>143</v>
      </c>
      <c r="AW224" s="13" t="s">
        <v>4</v>
      </c>
      <c r="AX224" s="13" t="s">
        <v>77</v>
      </c>
      <c r="AY224" s="180" t="s">
        <v>135</v>
      </c>
    </row>
    <row r="225" spans="2:65" s="14" customFormat="1" ht="12">
      <c r="B225" s="187"/>
      <c r="D225" s="172" t="s">
        <v>145</v>
      </c>
      <c r="E225" s="188" t="s">
        <v>1</v>
      </c>
      <c r="F225" s="189" t="s">
        <v>150</v>
      </c>
      <c r="H225" s="190">
        <v>-326.95999999999998</v>
      </c>
      <c r="I225" s="191"/>
      <c r="J225" s="191"/>
      <c r="M225" s="187"/>
      <c r="N225" s="192"/>
      <c r="O225" s="193"/>
      <c r="P225" s="193"/>
      <c r="Q225" s="193"/>
      <c r="R225" s="193"/>
      <c r="S225" s="193"/>
      <c r="T225" s="193"/>
      <c r="U225" s="193"/>
      <c r="V225" s="193"/>
      <c r="W225" s="193"/>
      <c r="X225" s="194"/>
      <c r="AT225" s="188" t="s">
        <v>145</v>
      </c>
      <c r="AU225" s="188" t="s">
        <v>143</v>
      </c>
      <c r="AV225" s="14" t="s">
        <v>151</v>
      </c>
      <c r="AW225" s="14" t="s">
        <v>4</v>
      </c>
      <c r="AX225" s="14" t="s">
        <v>77</v>
      </c>
      <c r="AY225" s="188" t="s">
        <v>135</v>
      </c>
    </row>
    <row r="226" spans="2:65" s="13" customFormat="1" ht="12">
      <c r="B226" s="179"/>
      <c r="D226" s="172" t="s">
        <v>145</v>
      </c>
      <c r="E226" s="180" t="s">
        <v>1</v>
      </c>
      <c r="F226" s="181" t="s">
        <v>382</v>
      </c>
      <c r="H226" s="182">
        <v>-16.509</v>
      </c>
      <c r="I226" s="183"/>
      <c r="J226" s="183"/>
      <c r="M226" s="179"/>
      <c r="N226" s="184"/>
      <c r="O226" s="185"/>
      <c r="P226" s="185"/>
      <c r="Q226" s="185"/>
      <c r="R226" s="185"/>
      <c r="S226" s="185"/>
      <c r="T226" s="185"/>
      <c r="U226" s="185"/>
      <c r="V226" s="185"/>
      <c r="W226" s="185"/>
      <c r="X226" s="186"/>
      <c r="AT226" s="180" t="s">
        <v>145</v>
      </c>
      <c r="AU226" s="180" t="s">
        <v>143</v>
      </c>
      <c r="AV226" s="13" t="s">
        <v>143</v>
      </c>
      <c r="AW226" s="13" t="s">
        <v>4</v>
      </c>
      <c r="AX226" s="13" t="s">
        <v>77</v>
      </c>
      <c r="AY226" s="180" t="s">
        <v>135</v>
      </c>
    </row>
    <row r="227" spans="2:65" s="14" customFormat="1" ht="12">
      <c r="B227" s="187"/>
      <c r="D227" s="172" t="s">
        <v>145</v>
      </c>
      <c r="E227" s="188" t="s">
        <v>1</v>
      </c>
      <c r="F227" s="189" t="s">
        <v>150</v>
      </c>
      <c r="H227" s="190">
        <v>-16.509</v>
      </c>
      <c r="I227" s="191"/>
      <c r="J227" s="191"/>
      <c r="M227" s="187"/>
      <c r="N227" s="192"/>
      <c r="O227" s="193"/>
      <c r="P227" s="193"/>
      <c r="Q227" s="193"/>
      <c r="R227" s="193"/>
      <c r="S227" s="193"/>
      <c r="T227" s="193"/>
      <c r="U227" s="193"/>
      <c r="V227" s="193"/>
      <c r="W227" s="193"/>
      <c r="X227" s="194"/>
      <c r="AT227" s="188" t="s">
        <v>145</v>
      </c>
      <c r="AU227" s="188" t="s">
        <v>143</v>
      </c>
      <c r="AV227" s="14" t="s">
        <v>151</v>
      </c>
      <c r="AW227" s="14" t="s">
        <v>4</v>
      </c>
      <c r="AX227" s="14" t="s">
        <v>77</v>
      </c>
      <c r="AY227" s="188" t="s">
        <v>135</v>
      </c>
    </row>
    <row r="228" spans="2:65" s="13" customFormat="1" ht="12">
      <c r="B228" s="179"/>
      <c r="D228" s="172" t="s">
        <v>145</v>
      </c>
      <c r="E228" s="180" t="s">
        <v>1</v>
      </c>
      <c r="F228" s="181" t="s">
        <v>383</v>
      </c>
      <c r="H228" s="182">
        <v>-0.223</v>
      </c>
      <c r="I228" s="183"/>
      <c r="J228" s="183"/>
      <c r="M228" s="179"/>
      <c r="N228" s="184"/>
      <c r="O228" s="185"/>
      <c r="P228" s="185"/>
      <c r="Q228" s="185"/>
      <c r="R228" s="185"/>
      <c r="S228" s="185"/>
      <c r="T228" s="185"/>
      <c r="U228" s="185"/>
      <c r="V228" s="185"/>
      <c r="W228" s="185"/>
      <c r="X228" s="186"/>
      <c r="AT228" s="180" t="s">
        <v>145</v>
      </c>
      <c r="AU228" s="180" t="s">
        <v>143</v>
      </c>
      <c r="AV228" s="13" t="s">
        <v>143</v>
      </c>
      <c r="AW228" s="13" t="s">
        <v>4</v>
      </c>
      <c r="AX228" s="13" t="s">
        <v>77</v>
      </c>
      <c r="AY228" s="180" t="s">
        <v>135</v>
      </c>
    </row>
    <row r="229" spans="2:65" s="14" customFormat="1" ht="12">
      <c r="B229" s="187"/>
      <c r="D229" s="172" t="s">
        <v>145</v>
      </c>
      <c r="E229" s="188" t="s">
        <v>1</v>
      </c>
      <c r="F229" s="189" t="s">
        <v>150</v>
      </c>
      <c r="H229" s="190">
        <v>-0.223</v>
      </c>
      <c r="I229" s="191"/>
      <c r="J229" s="191"/>
      <c r="M229" s="187"/>
      <c r="N229" s="192"/>
      <c r="O229" s="193"/>
      <c r="P229" s="193"/>
      <c r="Q229" s="193"/>
      <c r="R229" s="193"/>
      <c r="S229" s="193"/>
      <c r="T229" s="193"/>
      <c r="U229" s="193"/>
      <c r="V229" s="193"/>
      <c r="W229" s="193"/>
      <c r="X229" s="194"/>
      <c r="AT229" s="188" t="s">
        <v>145</v>
      </c>
      <c r="AU229" s="188" t="s">
        <v>143</v>
      </c>
      <c r="AV229" s="14" t="s">
        <v>151</v>
      </c>
      <c r="AW229" s="14" t="s">
        <v>4</v>
      </c>
      <c r="AX229" s="14" t="s">
        <v>85</v>
      </c>
      <c r="AY229" s="188" t="s">
        <v>135</v>
      </c>
    </row>
    <row r="230" spans="2:65" s="1" customFormat="1" ht="16.5" customHeight="1">
      <c r="B230" s="156"/>
      <c r="C230" s="157" t="s">
        <v>204</v>
      </c>
      <c r="D230" s="157" t="s">
        <v>137</v>
      </c>
      <c r="E230" s="158" t="s">
        <v>384</v>
      </c>
      <c r="F230" s="159" t="s">
        <v>385</v>
      </c>
      <c r="G230" s="160" t="s">
        <v>140</v>
      </c>
      <c r="H230" s="161">
        <v>-0.92800000000000005</v>
      </c>
      <c r="I230" s="162"/>
      <c r="J230" s="162"/>
      <c r="K230" s="161">
        <f>ROUND(P230*H230,3)</f>
        <v>0</v>
      </c>
      <c r="L230" s="159" t="s">
        <v>172</v>
      </c>
      <c r="M230" s="31"/>
      <c r="N230" s="163" t="s">
        <v>1</v>
      </c>
      <c r="O230" s="164" t="s">
        <v>41</v>
      </c>
      <c r="P230" s="165">
        <f>I230+J230</f>
        <v>0</v>
      </c>
      <c r="Q230" s="165">
        <f>ROUND(I230*H230,3)</f>
        <v>0</v>
      </c>
      <c r="R230" s="165">
        <f>ROUND(J230*H230,3)</f>
        <v>0</v>
      </c>
      <c r="S230" s="53"/>
      <c r="T230" s="166">
        <f>S230*H230</f>
        <v>0</v>
      </c>
      <c r="U230" s="166">
        <v>2.2599</v>
      </c>
      <c r="V230" s="166">
        <f>U230*H230</f>
        <v>-2.0971872</v>
      </c>
      <c r="W230" s="166">
        <v>0</v>
      </c>
      <c r="X230" s="167">
        <f>W230*H230</f>
        <v>0</v>
      </c>
      <c r="AR230" s="168" t="s">
        <v>142</v>
      </c>
      <c r="AT230" s="168" t="s">
        <v>137</v>
      </c>
      <c r="AU230" s="168" t="s">
        <v>143</v>
      </c>
      <c r="AY230" s="17" t="s">
        <v>135</v>
      </c>
      <c r="BE230" s="169">
        <f>IF(O230="základná",K230,0)</f>
        <v>0</v>
      </c>
      <c r="BF230" s="169">
        <f>IF(O230="znížená",K230,0)</f>
        <v>0</v>
      </c>
      <c r="BG230" s="169">
        <f>IF(O230="zákl. prenesená",K230,0)</f>
        <v>0</v>
      </c>
      <c r="BH230" s="169">
        <f>IF(O230="zníž. prenesená",K230,0)</f>
        <v>0</v>
      </c>
      <c r="BI230" s="169">
        <f>IF(O230="nulová",K230,0)</f>
        <v>0</v>
      </c>
      <c r="BJ230" s="17" t="s">
        <v>143</v>
      </c>
      <c r="BK230" s="170">
        <f>ROUND(P230*H230,3)</f>
        <v>0</v>
      </c>
      <c r="BL230" s="17" t="s">
        <v>142</v>
      </c>
      <c r="BM230" s="168" t="s">
        <v>386</v>
      </c>
    </row>
    <row r="231" spans="2:65" s="12" customFormat="1" ht="24">
      <c r="B231" s="171"/>
      <c r="D231" s="172" t="s">
        <v>145</v>
      </c>
      <c r="E231" s="173" t="s">
        <v>1</v>
      </c>
      <c r="F231" s="174" t="s">
        <v>387</v>
      </c>
      <c r="H231" s="173" t="s">
        <v>1</v>
      </c>
      <c r="I231" s="175"/>
      <c r="J231" s="175"/>
      <c r="M231" s="171"/>
      <c r="N231" s="176"/>
      <c r="O231" s="177"/>
      <c r="P231" s="177"/>
      <c r="Q231" s="177"/>
      <c r="R231" s="177"/>
      <c r="S231" s="177"/>
      <c r="T231" s="177"/>
      <c r="U231" s="177"/>
      <c r="V231" s="177"/>
      <c r="W231" s="177"/>
      <c r="X231" s="178"/>
      <c r="AT231" s="173" t="s">
        <v>145</v>
      </c>
      <c r="AU231" s="173" t="s">
        <v>143</v>
      </c>
      <c r="AV231" s="12" t="s">
        <v>85</v>
      </c>
      <c r="AW231" s="12" t="s">
        <v>4</v>
      </c>
      <c r="AX231" s="12" t="s">
        <v>77</v>
      </c>
      <c r="AY231" s="173" t="s">
        <v>135</v>
      </c>
    </row>
    <row r="232" spans="2:65" s="12" customFormat="1" ht="12">
      <c r="B232" s="171"/>
      <c r="D232" s="172" t="s">
        <v>145</v>
      </c>
      <c r="E232" s="173" t="s">
        <v>1</v>
      </c>
      <c r="F232" s="174" t="s">
        <v>365</v>
      </c>
      <c r="H232" s="173" t="s">
        <v>1</v>
      </c>
      <c r="I232" s="175"/>
      <c r="J232" s="175"/>
      <c r="M232" s="171"/>
      <c r="N232" s="176"/>
      <c r="O232" s="177"/>
      <c r="P232" s="177"/>
      <c r="Q232" s="177"/>
      <c r="R232" s="177"/>
      <c r="S232" s="177"/>
      <c r="T232" s="177"/>
      <c r="U232" s="177"/>
      <c r="V232" s="177"/>
      <c r="W232" s="177"/>
      <c r="X232" s="178"/>
      <c r="AT232" s="173" t="s">
        <v>145</v>
      </c>
      <c r="AU232" s="173" t="s">
        <v>143</v>
      </c>
      <c r="AV232" s="12" t="s">
        <v>85</v>
      </c>
      <c r="AW232" s="12" t="s">
        <v>4</v>
      </c>
      <c r="AX232" s="12" t="s">
        <v>77</v>
      </c>
      <c r="AY232" s="173" t="s">
        <v>135</v>
      </c>
    </row>
    <row r="233" spans="2:65" s="13" customFormat="1" ht="12">
      <c r="B233" s="179"/>
      <c r="D233" s="172" t="s">
        <v>145</v>
      </c>
      <c r="E233" s="180" t="s">
        <v>1</v>
      </c>
      <c r="F233" s="181" t="s">
        <v>388</v>
      </c>
      <c r="H233" s="182">
        <v>1.304</v>
      </c>
      <c r="I233" s="183"/>
      <c r="J233" s="183"/>
      <c r="M233" s="179"/>
      <c r="N233" s="184"/>
      <c r="O233" s="185"/>
      <c r="P233" s="185"/>
      <c r="Q233" s="185"/>
      <c r="R233" s="185"/>
      <c r="S233" s="185"/>
      <c r="T233" s="185"/>
      <c r="U233" s="185"/>
      <c r="V233" s="185"/>
      <c r="W233" s="185"/>
      <c r="X233" s="186"/>
      <c r="AT233" s="180" t="s">
        <v>145</v>
      </c>
      <c r="AU233" s="180" t="s">
        <v>143</v>
      </c>
      <c r="AV233" s="13" t="s">
        <v>143</v>
      </c>
      <c r="AW233" s="13" t="s">
        <v>4</v>
      </c>
      <c r="AX233" s="13" t="s">
        <v>77</v>
      </c>
      <c r="AY233" s="180" t="s">
        <v>135</v>
      </c>
    </row>
    <row r="234" spans="2:65" s="13" customFormat="1" ht="12">
      <c r="B234" s="179"/>
      <c r="D234" s="172" t="s">
        <v>145</v>
      </c>
      <c r="E234" s="180" t="s">
        <v>1</v>
      </c>
      <c r="F234" s="181" t="s">
        <v>389</v>
      </c>
      <c r="H234" s="182">
        <v>0.29299999999999998</v>
      </c>
      <c r="I234" s="183"/>
      <c r="J234" s="183"/>
      <c r="M234" s="179"/>
      <c r="N234" s="184"/>
      <c r="O234" s="185"/>
      <c r="P234" s="185"/>
      <c r="Q234" s="185"/>
      <c r="R234" s="185"/>
      <c r="S234" s="185"/>
      <c r="T234" s="185"/>
      <c r="U234" s="185"/>
      <c r="V234" s="185"/>
      <c r="W234" s="185"/>
      <c r="X234" s="186"/>
      <c r="AT234" s="180" t="s">
        <v>145</v>
      </c>
      <c r="AU234" s="180" t="s">
        <v>143</v>
      </c>
      <c r="AV234" s="13" t="s">
        <v>143</v>
      </c>
      <c r="AW234" s="13" t="s">
        <v>4</v>
      </c>
      <c r="AX234" s="13" t="s">
        <v>77</v>
      </c>
      <c r="AY234" s="180" t="s">
        <v>135</v>
      </c>
    </row>
    <row r="235" spans="2:65" s="13" customFormat="1" ht="12">
      <c r="B235" s="179"/>
      <c r="D235" s="172" t="s">
        <v>145</v>
      </c>
      <c r="E235" s="180" t="s">
        <v>1</v>
      </c>
      <c r="F235" s="181" t="s">
        <v>390</v>
      </c>
      <c r="H235" s="182">
        <v>0.313</v>
      </c>
      <c r="I235" s="183"/>
      <c r="J235" s="183"/>
      <c r="M235" s="179"/>
      <c r="N235" s="184"/>
      <c r="O235" s="185"/>
      <c r="P235" s="185"/>
      <c r="Q235" s="185"/>
      <c r="R235" s="185"/>
      <c r="S235" s="185"/>
      <c r="T235" s="185"/>
      <c r="U235" s="185"/>
      <c r="V235" s="185"/>
      <c r="W235" s="185"/>
      <c r="X235" s="186"/>
      <c r="AT235" s="180" t="s">
        <v>145</v>
      </c>
      <c r="AU235" s="180" t="s">
        <v>143</v>
      </c>
      <c r="AV235" s="13" t="s">
        <v>143</v>
      </c>
      <c r="AW235" s="13" t="s">
        <v>4</v>
      </c>
      <c r="AX235" s="13" t="s">
        <v>77</v>
      </c>
      <c r="AY235" s="180" t="s">
        <v>135</v>
      </c>
    </row>
    <row r="236" spans="2:65" s="14" customFormat="1" ht="12">
      <c r="B236" s="187"/>
      <c r="D236" s="172" t="s">
        <v>145</v>
      </c>
      <c r="E236" s="188" t="s">
        <v>1</v>
      </c>
      <c r="F236" s="189" t="s">
        <v>150</v>
      </c>
      <c r="H236" s="190">
        <v>1.91</v>
      </c>
      <c r="I236" s="191"/>
      <c r="J236" s="191"/>
      <c r="M236" s="187"/>
      <c r="N236" s="192"/>
      <c r="O236" s="193"/>
      <c r="P236" s="193"/>
      <c r="Q236" s="193"/>
      <c r="R236" s="193"/>
      <c r="S236" s="193"/>
      <c r="T236" s="193"/>
      <c r="U236" s="193"/>
      <c r="V236" s="193"/>
      <c r="W236" s="193"/>
      <c r="X236" s="194"/>
      <c r="AT236" s="188" t="s">
        <v>145</v>
      </c>
      <c r="AU236" s="188" t="s">
        <v>143</v>
      </c>
      <c r="AV236" s="14" t="s">
        <v>151</v>
      </c>
      <c r="AW236" s="14" t="s">
        <v>4</v>
      </c>
      <c r="AX236" s="14" t="s">
        <v>77</v>
      </c>
      <c r="AY236" s="188" t="s">
        <v>135</v>
      </c>
    </row>
    <row r="237" spans="2:65" s="12" customFormat="1" ht="12">
      <c r="B237" s="171"/>
      <c r="D237" s="172" t="s">
        <v>145</v>
      </c>
      <c r="E237" s="173" t="s">
        <v>1</v>
      </c>
      <c r="F237" s="174" t="s">
        <v>391</v>
      </c>
      <c r="H237" s="173" t="s">
        <v>1</v>
      </c>
      <c r="I237" s="175"/>
      <c r="J237" s="175"/>
      <c r="M237" s="171"/>
      <c r="N237" s="176"/>
      <c r="O237" s="177"/>
      <c r="P237" s="177"/>
      <c r="Q237" s="177"/>
      <c r="R237" s="177"/>
      <c r="S237" s="177"/>
      <c r="T237" s="177"/>
      <c r="U237" s="177"/>
      <c r="V237" s="177"/>
      <c r="W237" s="177"/>
      <c r="X237" s="178"/>
      <c r="AT237" s="173" t="s">
        <v>145</v>
      </c>
      <c r="AU237" s="173" t="s">
        <v>143</v>
      </c>
      <c r="AV237" s="12" t="s">
        <v>85</v>
      </c>
      <c r="AW237" s="12" t="s">
        <v>4</v>
      </c>
      <c r="AX237" s="12" t="s">
        <v>77</v>
      </c>
      <c r="AY237" s="173" t="s">
        <v>135</v>
      </c>
    </row>
    <row r="238" spans="2:65" s="13" customFormat="1" ht="12">
      <c r="B238" s="179"/>
      <c r="D238" s="172" t="s">
        <v>145</v>
      </c>
      <c r="E238" s="180" t="s">
        <v>1</v>
      </c>
      <c r="F238" s="181" t="s">
        <v>389</v>
      </c>
      <c r="H238" s="182">
        <v>0.29299999999999998</v>
      </c>
      <c r="I238" s="183"/>
      <c r="J238" s="183"/>
      <c r="M238" s="179"/>
      <c r="N238" s="184"/>
      <c r="O238" s="185"/>
      <c r="P238" s="185"/>
      <c r="Q238" s="185"/>
      <c r="R238" s="185"/>
      <c r="S238" s="185"/>
      <c r="T238" s="185"/>
      <c r="U238" s="185"/>
      <c r="V238" s="185"/>
      <c r="W238" s="185"/>
      <c r="X238" s="186"/>
      <c r="AT238" s="180" t="s">
        <v>145</v>
      </c>
      <c r="AU238" s="180" t="s">
        <v>143</v>
      </c>
      <c r="AV238" s="13" t="s">
        <v>143</v>
      </c>
      <c r="AW238" s="13" t="s">
        <v>4</v>
      </c>
      <c r="AX238" s="13" t="s">
        <v>77</v>
      </c>
      <c r="AY238" s="180" t="s">
        <v>135</v>
      </c>
    </row>
    <row r="239" spans="2:65" s="13" customFormat="1" ht="12">
      <c r="B239" s="179"/>
      <c r="D239" s="172" t="s">
        <v>145</v>
      </c>
      <c r="E239" s="180" t="s">
        <v>1</v>
      </c>
      <c r="F239" s="181" t="s">
        <v>392</v>
      </c>
      <c r="H239" s="182">
        <v>0.34499999999999997</v>
      </c>
      <c r="I239" s="183"/>
      <c r="J239" s="183"/>
      <c r="M239" s="179"/>
      <c r="N239" s="184"/>
      <c r="O239" s="185"/>
      <c r="P239" s="185"/>
      <c r="Q239" s="185"/>
      <c r="R239" s="185"/>
      <c r="S239" s="185"/>
      <c r="T239" s="185"/>
      <c r="U239" s="185"/>
      <c r="V239" s="185"/>
      <c r="W239" s="185"/>
      <c r="X239" s="186"/>
      <c r="AT239" s="180" t="s">
        <v>145</v>
      </c>
      <c r="AU239" s="180" t="s">
        <v>143</v>
      </c>
      <c r="AV239" s="13" t="s">
        <v>143</v>
      </c>
      <c r="AW239" s="13" t="s">
        <v>4</v>
      </c>
      <c r="AX239" s="13" t="s">
        <v>77</v>
      </c>
      <c r="AY239" s="180" t="s">
        <v>135</v>
      </c>
    </row>
    <row r="240" spans="2:65" s="13" customFormat="1" ht="12">
      <c r="B240" s="179"/>
      <c r="D240" s="172" t="s">
        <v>145</v>
      </c>
      <c r="E240" s="180" t="s">
        <v>1</v>
      </c>
      <c r="F240" s="181" t="s">
        <v>393</v>
      </c>
      <c r="H240" s="182">
        <v>0.34499999999999997</v>
      </c>
      <c r="I240" s="183"/>
      <c r="J240" s="183"/>
      <c r="M240" s="179"/>
      <c r="N240" s="184"/>
      <c r="O240" s="185"/>
      <c r="P240" s="185"/>
      <c r="Q240" s="185"/>
      <c r="R240" s="185"/>
      <c r="S240" s="185"/>
      <c r="T240" s="185"/>
      <c r="U240" s="185"/>
      <c r="V240" s="185"/>
      <c r="W240" s="185"/>
      <c r="X240" s="186"/>
      <c r="AT240" s="180" t="s">
        <v>145</v>
      </c>
      <c r="AU240" s="180" t="s">
        <v>143</v>
      </c>
      <c r="AV240" s="13" t="s">
        <v>143</v>
      </c>
      <c r="AW240" s="13" t="s">
        <v>4</v>
      </c>
      <c r="AX240" s="13" t="s">
        <v>77</v>
      </c>
      <c r="AY240" s="180" t="s">
        <v>135</v>
      </c>
    </row>
    <row r="241" spans="2:51" s="14" customFormat="1" ht="12">
      <c r="B241" s="187"/>
      <c r="D241" s="172" t="s">
        <v>145</v>
      </c>
      <c r="E241" s="188" t="s">
        <v>1</v>
      </c>
      <c r="F241" s="189" t="s">
        <v>150</v>
      </c>
      <c r="H241" s="190">
        <v>0.98299999999999987</v>
      </c>
      <c r="I241" s="191"/>
      <c r="J241" s="191"/>
      <c r="M241" s="187"/>
      <c r="N241" s="192"/>
      <c r="O241" s="193"/>
      <c r="P241" s="193"/>
      <c r="Q241" s="193"/>
      <c r="R241" s="193"/>
      <c r="S241" s="193"/>
      <c r="T241" s="193"/>
      <c r="U241" s="193"/>
      <c r="V241" s="193"/>
      <c r="W241" s="193"/>
      <c r="X241" s="194"/>
      <c r="AT241" s="188" t="s">
        <v>145</v>
      </c>
      <c r="AU241" s="188" t="s">
        <v>143</v>
      </c>
      <c r="AV241" s="14" t="s">
        <v>151</v>
      </c>
      <c r="AW241" s="14" t="s">
        <v>4</v>
      </c>
      <c r="AX241" s="14" t="s">
        <v>77</v>
      </c>
      <c r="AY241" s="188" t="s">
        <v>135</v>
      </c>
    </row>
    <row r="242" spans="2:51" s="12" customFormat="1" ht="12">
      <c r="B242" s="171"/>
      <c r="D242" s="172" t="s">
        <v>145</v>
      </c>
      <c r="E242" s="173" t="s">
        <v>1</v>
      </c>
      <c r="F242" s="174" t="s">
        <v>334</v>
      </c>
      <c r="H242" s="173" t="s">
        <v>1</v>
      </c>
      <c r="I242" s="175"/>
      <c r="J242" s="175"/>
      <c r="M242" s="171"/>
      <c r="N242" s="176"/>
      <c r="O242" s="177"/>
      <c r="P242" s="177"/>
      <c r="Q242" s="177"/>
      <c r="R242" s="177"/>
      <c r="S242" s="177"/>
      <c r="T242" s="177"/>
      <c r="U242" s="177"/>
      <c r="V242" s="177"/>
      <c r="W242" s="177"/>
      <c r="X242" s="178"/>
      <c r="AT242" s="173" t="s">
        <v>145</v>
      </c>
      <c r="AU242" s="173" t="s">
        <v>143</v>
      </c>
      <c r="AV242" s="12" t="s">
        <v>85</v>
      </c>
      <c r="AW242" s="12" t="s">
        <v>4</v>
      </c>
      <c r="AX242" s="12" t="s">
        <v>77</v>
      </c>
      <c r="AY242" s="173" t="s">
        <v>135</v>
      </c>
    </row>
    <row r="243" spans="2:51" s="12" customFormat="1" ht="12">
      <c r="B243" s="171"/>
      <c r="D243" s="172" t="s">
        <v>145</v>
      </c>
      <c r="E243" s="173" t="s">
        <v>1</v>
      </c>
      <c r="F243" s="174" t="s">
        <v>394</v>
      </c>
      <c r="H243" s="173" t="s">
        <v>1</v>
      </c>
      <c r="I243" s="175"/>
      <c r="J243" s="175"/>
      <c r="M243" s="171"/>
      <c r="N243" s="176"/>
      <c r="O243" s="177"/>
      <c r="P243" s="177"/>
      <c r="Q243" s="177"/>
      <c r="R243" s="177"/>
      <c r="S243" s="177"/>
      <c r="T243" s="177"/>
      <c r="U243" s="177"/>
      <c r="V243" s="177"/>
      <c r="W243" s="177"/>
      <c r="X243" s="178"/>
      <c r="AT243" s="173" t="s">
        <v>145</v>
      </c>
      <c r="AU243" s="173" t="s">
        <v>143</v>
      </c>
      <c r="AV243" s="12" t="s">
        <v>85</v>
      </c>
      <c r="AW243" s="12" t="s">
        <v>4</v>
      </c>
      <c r="AX243" s="12" t="s">
        <v>77</v>
      </c>
      <c r="AY243" s="173" t="s">
        <v>135</v>
      </c>
    </row>
    <row r="244" spans="2:51" s="13" customFormat="1" ht="12">
      <c r="B244" s="179"/>
      <c r="D244" s="172" t="s">
        <v>145</v>
      </c>
      <c r="E244" s="180" t="s">
        <v>1</v>
      </c>
      <c r="F244" s="181" t="s">
        <v>395</v>
      </c>
      <c r="H244" s="182">
        <v>-0.28799999999999998</v>
      </c>
      <c r="I244" s="183"/>
      <c r="J244" s="183"/>
      <c r="M244" s="179"/>
      <c r="N244" s="184"/>
      <c r="O244" s="185"/>
      <c r="P244" s="185"/>
      <c r="Q244" s="185"/>
      <c r="R244" s="185"/>
      <c r="S244" s="185"/>
      <c r="T244" s="185"/>
      <c r="U244" s="185"/>
      <c r="V244" s="185"/>
      <c r="W244" s="185"/>
      <c r="X244" s="186"/>
      <c r="AT244" s="180" t="s">
        <v>145</v>
      </c>
      <c r="AU244" s="180" t="s">
        <v>143</v>
      </c>
      <c r="AV244" s="13" t="s">
        <v>143</v>
      </c>
      <c r="AW244" s="13" t="s">
        <v>4</v>
      </c>
      <c r="AX244" s="13" t="s">
        <v>77</v>
      </c>
      <c r="AY244" s="180" t="s">
        <v>135</v>
      </c>
    </row>
    <row r="245" spans="2:51" s="14" customFormat="1" ht="12">
      <c r="B245" s="187"/>
      <c r="D245" s="172" t="s">
        <v>145</v>
      </c>
      <c r="E245" s="188" t="s">
        <v>1</v>
      </c>
      <c r="F245" s="189" t="s">
        <v>150</v>
      </c>
      <c r="H245" s="190">
        <v>-0.28799999999999998</v>
      </c>
      <c r="I245" s="191"/>
      <c r="J245" s="191"/>
      <c r="M245" s="187"/>
      <c r="N245" s="192"/>
      <c r="O245" s="193"/>
      <c r="P245" s="193"/>
      <c r="Q245" s="193"/>
      <c r="R245" s="193"/>
      <c r="S245" s="193"/>
      <c r="T245" s="193"/>
      <c r="U245" s="193"/>
      <c r="V245" s="193"/>
      <c r="W245" s="193"/>
      <c r="X245" s="194"/>
      <c r="AT245" s="188" t="s">
        <v>145</v>
      </c>
      <c r="AU245" s="188" t="s">
        <v>143</v>
      </c>
      <c r="AV245" s="14" t="s">
        <v>151</v>
      </c>
      <c r="AW245" s="14" t="s">
        <v>4</v>
      </c>
      <c r="AX245" s="14" t="s">
        <v>77</v>
      </c>
      <c r="AY245" s="188" t="s">
        <v>135</v>
      </c>
    </row>
    <row r="246" spans="2:51" s="12" customFormat="1" ht="12">
      <c r="B246" s="171"/>
      <c r="D246" s="172" t="s">
        <v>145</v>
      </c>
      <c r="E246" s="173" t="s">
        <v>1</v>
      </c>
      <c r="F246" s="174" t="s">
        <v>365</v>
      </c>
      <c r="H246" s="173" t="s">
        <v>1</v>
      </c>
      <c r="I246" s="175"/>
      <c r="J246" s="175"/>
      <c r="M246" s="171"/>
      <c r="N246" s="176"/>
      <c r="O246" s="177"/>
      <c r="P246" s="177"/>
      <c r="Q246" s="177"/>
      <c r="R246" s="177"/>
      <c r="S246" s="177"/>
      <c r="T246" s="177"/>
      <c r="U246" s="177"/>
      <c r="V246" s="177"/>
      <c r="W246" s="177"/>
      <c r="X246" s="178"/>
      <c r="AT246" s="173" t="s">
        <v>145</v>
      </c>
      <c r="AU246" s="173" t="s">
        <v>143</v>
      </c>
      <c r="AV246" s="12" t="s">
        <v>85</v>
      </c>
      <c r="AW246" s="12" t="s">
        <v>4</v>
      </c>
      <c r="AX246" s="12" t="s">
        <v>77</v>
      </c>
      <c r="AY246" s="173" t="s">
        <v>135</v>
      </c>
    </row>
    <row r="247" spans="2:51" s="13" customFormat="1" ht="12">
      <c r="B247" s="179"/>
      <c r="D247" s="172" t="s">
        <v>145</v>
      </c>
      <c r="E247" s="180" t="s">
        <v>1</v>
      </c>
      <c r="F247" s="181" t="s">
        <v>396</v>
      </c>
      <c r="H247" s="182">
        <v>-1.304</v>
      </c>
      <c r="I247" s="183"/>
      <c r="J247" s="183"/>
      <c r="M247" s="179"/>
      <c r="N247" s="184"/>
      <c r="O247" s="185"/>
      <c r="P247" s="185"/>
      <c r="Q247" s="185"/>
      <c r="R247" s="185"/>
      <c r="S247" s="185"/>
      <c r="T247" s="185"/>
      <c r="U247" s="185"/>
      <c r="V247" s="185"/>
      <c r="W247" s="185"/>
      <c r="X247" s="186"/>
      <c r="AT247" s="180" t="s">
        <v>145</v>
      </c>
      <c r="AU247" s="180" t="s">
        <v>143</v>
      </c>
      <c r="AV247" s="13" t="s">
        <v>143</v>
      </c>
      <c r="AW247" s="13" t="s">
        <v>4</v>
      </c>
      <c r="AX247" s="13" t="s">
        <v>77</v>
      </c>
      <c r="AY247" s="180" t="s">
        <v>135</v>
      </c>
    </row>
    <row r="248" spans="2:51" s="13" customFormat="1" ht="12">
      <c r="B248" s="179"/>
      <c r="D248" s="172" t="s">
        <v>145</v>
      </c>
      <c r="E248" s="180" t="s">
        <v>1</v>
      </c>
      <c r="F248" s="181" t="s">
        <v>397</v>
      </c>
      <c r="H248" s="182">
        <v>-0.29299999999999998</v>
      </c>
      <c r="I248" s="183"/>
      <c r="J248" s="183"/>
      <c r="M248" s="179"/>
      <c r="N248" s="184"/>
      <c r="O248" s="185"/>
      <c r="P248" s="185"/>
      <c r="Q248" s="185"/>
      <c r="R248" s="185"/>
      <c r="S248" s="185"/>
      <c r="T248" s="185"/>
      <c r="U248" s="185"/>
      <c r="V248" s="185"/>
      <c r="W248" s="185"/>
      <c r="X248" s="186"/>
      <c r="AT248" s="180" t="s">
        <v>145</v>
      </c>
      <c r="AU248" s="180" t="s">
        <v>143</v>
      </c>
      <c r="AV248" s="13" t="s">
        <v>143</v>
      </c>
      <c r="AW248" s="13" t="s">
        <v>4</v>
      </c>
      <c r="AX248" s="13" t="s">
        <v>77</v>
      </c>
      <c r="AY248" s="180" t="s">
        <v>135</v>
      </c>
    </row>
    <row r="249" spans="2:51" s="13" customFormat="1" ht="12">
      <c r="B249" s="179"/>
      <c r="D249" s="172" t="s">
        <v>145</v>
      </c>
      <c r="E249" s="180" t="s">
        <v>1</v>
      </c>
      <c r="F249" s="181" t="s">
        <v>398</v>
      </c>
      <c r="H249" s="182">
        <v>-0.28799999999999998</v>
      </c>
      <c r="I249" s="183"/>
      <c r="J249" s="183"/>
      <c r="M249" s="179"/>
      <c r="N249" s="184"/>
      <c r="O249" s="185"/>
      <c r="P249" s="185"/>
      <c r="Q249" s="185"/>
      <c r="R249" s="185"/>
      <c r="S249" s="185"/>
      <c r="T249" s="185"/>
      <c r="U249" s="185"/>
      <c r="V249" s="185"/>
      <c r="W249" s="185"/>
      <c r="X249" s="186"/>
      <c r="AT249" s="180" t="s">
        <v>145</v>
      </c>
      <c r="AU249" s="180" t="s">
        <v>143</v>
      </c>
      <c r="AV249" s="13" t="s">
        <v>143</v>
      </c>
      <c r="AW249" s="13" t="s">
        <v>4</v>
      </c>
      <c r="AX249" s="13" t="s">
        <v>77</v>
      </c>
      <c r="AY249" s="180" t="s">
        <v>135</v>
      </c>
    </row>
    <row r="250" spans="2:51" s="13" customFormat="1" ht="12">
      <c r="B250" s="179"/>
      <c r="D250" s="172" t="s">
        <v>145</v>
      </c>
      <c r="E250" s="180" t="s">
        <v>1</v>
      </c>
      <c r="F250" s="181" t="s">
        <v>399</v>
      </c>
      <c r="H250" s="182">
        <v>-0.25900000000000001</v>
      </c>
      <c r="I250" s="183"/>
      <c r="J250" s="183"/>
      <c r="M250" s="179"/>
      <c r="N250" s="184"/>
      <c r="O250" s="185"/>
      <c r="P250" s="185"/>
      <c r="Q250" s="185"/>
      <c r="R250" s="185"/>
      <c r="S250" s="185"/>
      <c r="T250" s="185"/>
      <c r="U250" s="185"/>
      <c r="V250" s="185"/>
      <c r="W250" s="185"/>
      <c r="X250" s="186"/>
      <c r="AT250" s="180" t="s">
        <v>145</v>
      </c>
      <c r="AU250" s="180" t="s">
        <v>143</v>
      </c>
      <c r="AV250" s="13" t="s">
        <v>143</v>
      </c>
      <c r="AW250" s="13" t="s">
        <v>4</v>
      </c>
      <c r="AX250" s="13" t="s">
        <v>77</v>
      </c>
      <c r="AY250" s="180" t="s">
        <v>135</v>
      </c>
    </row>
    <row r="251" spans="2:51" s="14" customFormat="1" ht="12">
      <c r="B251" s="187"/>
      <c r="D251" s="172" t="s">
        <v>145</v>
      </c>
      <c r="E251" s="188" t="s">
        <v>1</v>
      </c>
      <c r="F251" s="189" t="s">
        <v>150</v>
      </c>
      <c r="H251" s="190">
        <v>-2.1440000000000001</v>
      </c>
      <c r="I251" s="191"/>
      <c r="J251" s="191"/>
      <c r="M251" s="187"/>
      <c r="N251" s="192"/>
      <c r="O251" s="193"/>
      <c r="P251" s="193"/>
      <c r="Q251" s="193"/>
      <c r="R251" s="193"/>
      <c r="S251" s="193"/>
      <c r="T251" s="193"/>
      <c r="U251" s="193"/>
      <c r="V251" s="193"/>
      <c r="W251" s="193"/>
      <c r="X251" s="194"/>
      <c r="AT251" s="188" t="s">
        <v>145</v>
      </c>
      <c r="AU251" s="188" t="s">
        <v>143</v>
      </c>
      <c r="AV251" s="14" t="s">
        <v>151</v>
      </c>
      <c r="AW251" s="14" t="s">
        <v>4</v>
      </c>
      <c r="AX251" s="14" t="s">
        <v>77</v>
      </c>
      <c r="AY251" s="188" t="s">
        <v>135</v>
      </c>
    </row>
    <row r="252" spans="2:51" s="12" customFormat="1" ht="12">
      <c r="B252" s="171"/>
      <c r="D252" s="172" t="s">
        <v>145</v>
      </c>
      <c r="E252" s="173" t="s">
        <v>1</v>
      </c>
      <c r="F252" s="174" t="s">
        <v>391</v>
      </c>
      <c r="H252" s="173" t="s">
        <v>1</v>
      </c>
      <c r="I252" s="175"/>
      <c r="J252" s="175"/>
      <c r="M252" s="171"/>
      <c r="N252" s="176"/>
      <c r="O252" s="177"/>
      <c r="P252" s="177"/>
      <c r="Q252" s="177"/>
      <c r="R252" s="177"/>
      <c r="S252" s="177"/>
      <c r="T252" s="177"/>
      <c r="U252" s="177"/>
      <c r="V252" s="177"/>
      <c r="W252" s="177"/>
      <c r="X252" s="178"/>
      <c r="AT252" s="173" t="s">
        <v>145</v>
      </c>
      <c r="AU252" s="173" t="s">
        <v>143</v>
      </c>
      <c r="AV252" s="12" t="s">
        <v>85</v>
      </c>
      <c r="AW252" s="12" t="s">
        <v>4</v>
      </c>
      <c r="AX252" s="12" t="s">
        <v>77</v>
      </c>
      <c r="AY252" s="173" t="s">
        <v>135</v>
      </c>
    </row>
    <row r="253" spans="2:51" s="13" customFormat="1" ht="12">
      <c r="B253" s="179"/>
      <c r="D253" s="172" t="s">
        <v>145</v>
      </c>
      <c r="E253" s="180" t="s">
        <v>1</v>
      </c>
      <c r="F253" s="181" t="s">
        <v>400</v>
      </c>
      <c r="H253" s="182">
        <v>-0.214</v>
      </c>
      <c r="I253" s="183"/>
      <c r="J253" s="183"/>
      <c r="M253" s="179"/>
      <c r="N253" s="184"/>
      <c r="O253" s="185"/>
      <c r="P253" s="185"/>
      <c r="Q253" s="185"/>
      <c r="R253" s="185"/>
      <c r="S253" s="185"/>
      <c r="T253" s="185"/>
      <c r="U253" s="185"/>
      <c r="V253" s="185"/>
      <c r="W253" s="185"/>
      <c r="X253" s="186"/>
      <c r="AT253" s="180" t="s">
        <v>145</v>
      </c>
      <c r="AU253" s="180" t="s">
        <v>143</v>
      </c>
      <c r="AV253" s="13" t="s">
        <v>143</v>
      </c>
      <c r="AW253" s="13" t="s">
        <v>4</v>
      </c>
      <c r="AX253" s="13" t="s">
        <v>77</v>
      </c>
      <c r="AY253" s="180" t="s">
        <v>135</v>
      </c>
    </row>
    <row r="254" spans="2:51" s="13" customFormat="1" ht="12">
      <c r="B254" s="179"/>
      <c r="D254" s="172" t="s">
        <v>145</v>
      </c>
      <c r="E254" s="180" t="s">
        <v>1</v>
      </c>
      <c r="F254" s="181" t="s">
        <v>401</v>
      </c>
      <c r="H254" s="182">
        <v>-0.34499999999999997</v>
      </c>
      <c r="I254" s="183"/>
      <c r="J254" s="183"/>
      <c r="M254" s="179"/>
      <c r="N254" s="184"/>
      <c r="O254" s="185"/>
      <c r="P254" s="185"/>
      <c r="Q254" s="185"/>
      <c r="R254" s="185"/>
      <c r="S254" s="185"/>
      <c r="T254" s="185"/>
      <c r="U254" s="185"/>
      <c r="V254" s="185"/>
      <c r="W254" s="185"/>
      <c r="X254" s="186"/>
      <c r="AT254" s="180" t="s">
        <v>145</v>
      </c>
      <c r="AU254" s="180" t="s">
        <v>143</v>
      </c>
      <c r="AV254" s="13" t="s">
        <v>143</v>
      </c>
      <c r="AW254" s="13" t="s">
        <v>4</v>
      </c>
      <c r="AX254" s="13" t="s">
        <v>77</v>
      </c>
      <c r="AY254" s="180" t="s">
        <v>135</v>
      </c>
    </row>
    <row r="255" spans="2:51" s="13" customFormat="1" ht="12">
      <c r="B255" s="179"/>
      <c r="D255" s="172" t="s">
        <v>145</v>
      </c>
      <c r="E255" s="180" t="s">
        <v>1</v>
      </c>
      <c r="F255" s="181" t="s">
        <v>402</v>
      </c>
      <c r="H255" s="182">
        <v>-0.5</v>
      </c>
      <c r="I255" s="183"/>
      <c r="J255" s="183"/>
      <c r="M255" s="179"/>
      <c r="N255" s="184"/>
      <c r="O255" s="185"/>
      <c r="P255" s="185"/>
      <c r="Q255" s="185"/>
      <c r="R255" s="185"/>
      <c r="S255" s="185"/>
      <c r="T255" s="185"/>
      <c r="U255" s="185"/>
      <c r="V255" s="185"/>
      <c r="W255" s="185"/>
      <c r="X255" s="186"/>
      <c r="AT255" s="180" t="s">
        <v>145</v>
      </c>
      <c r="AU255" s="180" t="s">
        <v>143</v>
      </c>
      <c r="AV255" s="13" t="s">
        <v>143</v>
      </c>
      <c r="AW255" s="13" t="s">
        <v>4</v>
      </c>
      <c r="AX255" s="13" t="s">
        <v>77</v>
      </c>
      <c r="AY255" s="180" t="s">
        <v>135</v>
      </c>
    </row>
    <row r="256" spans="2:51" s="13" customFormat="1" ht="12">
      <c r="B256" s="179"/>
      <c r="D256" s="172" t="s">
        <v>145</v>
      </c>
      <c r="E256" s="180" t="s">
        <v>1</v>
      </c>
      <c r="F256" s="181" t="s">
        <v>403</v>
      </c>
      <c r="H256" s="182">
        <v>-0.33</v>
      </c>
      <c r="I256" s="183"/>
      <c r="J256" s="183"/>
      <c r="M256" s="179"/>
      <c r="N256" s="184"/>
      <c r="O256" s="185"/>
      <c r="P256" s="185"/>
      <c r="Q256" s="185"/>
      <c r="R256" s="185"/>
      <c r="S256" s="185"/>
      <c r="T256" s="185"/>
      <c r="U256" s="185"/>
      <c r="V256" s="185"/>
      <c r="W256" s="185"/>
      <c r="X256" s="186"/>
      <c r="AT256" s="180" t="s">
        <v>145</v>
      </c>
      <c r="AU256" s="180" t="s">
        <v>143</v>
      </c>
      <c r="AV256" s="13" t="s">
        <v>143</v>
      </c>
      <c r="AW256" s="13" t="s">
        <v>4</v>
      </c>
      <c r="AX256" s="13" t="s">
        <v>77</v>
      </c>
      <c r="AY256" s="180" t="s">
        <v>135</v>
      </c>
    </row>
    <row r="257" spans="2:65" s="14" customFormat="1" ht="12">
      <c r="B257" s="187"/>
      <c r="D257" s="172" t="s">
        <v>145</v>
      </c>
      <c r="E257" s="188" t="s">
        <v>1</v>
      </c>
      <c r="F257" s="189" t="s">
        <v>150</v>
      </c>
      <c r="H257" s="190">
        <v>-1.389</v>
      </c>
      <c r="I257" s="191"/>
      <c r="J257" s="191"/>
      <c r="M257" s="187"/>
      <c r="N257" s="192"/>
      <c r="O257" s="193"/>
      <c r="P257" s="193"/>
      <c r="Q257" s="193"/>
      <c r="R257" s="193"/>
      <c r="S257" s="193"/>
      <c r="T257" s="193"/>
      <c r="U257" s="193"/>
      <c r="V257" s="193"/>
      <c r="W257" s="193"/>
      <c r="X257" s="194"/>
      <c r="AT257" s="188" t="s">
        <v>145</v>
      </c>
      <c r="AU257" s="188" t="s">
        <v>143</v>
      </c>
      <c r="AV257" s="14" t="s">
        <v>151</v>
      </c>
      <c r="AW257" s="14" t="s">
        <v>4</v>
      </c>
      <c r="AX257" s="14" t="s">
        <v>77</v>
      </c>
      <c r="AY257" s="188" t="s">
        <v>135</v>
      </c>
    </row>
    <row r="258" spans="2:65" s="15" customFormat="1" ht="12">
      <c r="B258" s="195"/>
      <c r="D258" s="172" t="s">
        <v>145</v>
      </c>
      <c r="E258" s="196" t="s">
        <v>1</v>
      </c>
      <c r="F258" s="197" t="s">
        <v>155</v>
      </c>
      <c r="H258" s="198">
        <v>-0.92799999999999994</v>
      </c>
      <c r="I258" s="199"/>
      <c r="J258" s="199"/>
      <c r="M258" s="195"/>
      <c r="N258" s="200"/>
      <c r="O258" s="201"/>
      <c r="P258" s="201"/>
      <c r="Q258" s="201"/>
      <c r="R258" s="201"/>
      <c r="S258" s="201"/>
      <c r="T258" s="201"/>
      <c r="U258" s="201"/>
      <c r="V258" s="201"/>
      <c r="W258" s="201"/>
      <c r="X258" s="202"/>
      <c r="AT258" s="196" t="s">
        <v>145</v>
      </c>
      <c r="AU258" s="196" t="s">
        <v>143</v>
      </c>
      <c r="AV258" s="15" t="s">
        <v>142</v>
      </c>
      <c r="AW258" s="15" t="s">
        <v>4</v>
      </c>
      <c r="AX258" s="15" t="s">
        <v>85</v>
      </c>
      <c r="AY258" s="196" t="s">
        <v>135</v>
      </c>
    </row>
    <row r="259" spans="2:65" s="11" customFormat="1" ht="23" customHeight="1">
      <c r="B259" s="142"/>
      <c r="D259" s="143" t="s">
        <v>76</v>
      </c>
      <c r="E259" s="154" t="s">
        <v>199</v>
      </c>
      <c r="F259" s="154" t="s">
        <v>404</v>
      </c>
      <c r="I259" s="145"/>
      <c r="J259" s="145"/>
      <c r="K259" s="155">
        <f>BK259</f>
        <v>0</v>
      </c>
      <c r="M259" s="142"/>
      <c r="N259" s="147"/>
      <c r="O259" s="148"/>
      <c r="P259" s="148"/>
      <c r="Q259" s="149">
        <f>SUM(Q260:Q306)</f>
        <v>0</v>
      </c>
      <c r="R259" s="149">
        <f>SUM(R260:R306)</f>
        <v>0</v>
      </c>
      <c r="S259" s="148"/>
      <c r="T259" s="150">
        <f>SUM(T260:T306)</f>
        <v>0</v>
      </c>
      <c r="U259" s="148"/>
      <c r="V259" s="150">
        <f>SUM(V260:V306)</f>
        <v>1.7600000000000001E-3</v>
      </c>
      <c r="W259" s="148"/>
      <c r="X259" s="151">
        <f>SUM(X260:X306)</f>
        <v>2.2459199999999999</v>
      </c>
      <c r="AR259" s="143" t="s">
        <v>85</v>
      </c>
      <c r="AT259" s="152" t="s">
        <v>76</v>
      </c>
      <c r="AU259" s="152" t="s">
        <v>85</v>
      </c>
      <c r="AY259" s="143" t="s">
        <v>135</v>
      </c>
      <c r="BK259" s="153">
        <f>SUM(BK260:BK306)</f>
        <v>0</v>
      </c>
    </row>
    <row r="260" spans="2:65" s="1" customFormat="1" ht="24" customHeight="1">
      <c r="B260" s="156"/>
      <c r="C260" s="157" t="s">
        <v>210</v>
      </c>
      <c r="D260" s="157" t="s">
        <v>137</v>
      </c>
      <c r="E260" s="158" t="s">
        <v>405</v>
      </c>
      <c r="F260" s="159" t="s">
        <v>406</v>
      </c>
      <c r="G260" s="160" t="s">
        <v>407</v>
      </c>
      <c r="H260" s="161">
        <v>22</v>
      </c>
      <c r="I260" s="162"/>
      <c r="J260" s="162"/>
      <c r="K260" s="161">
        <f>ROUND(P260*H260,3)</f>
        <v>0</v>
      </c>
      <c r="L260" s="159" t="s">
        <v>1</v>
      </c>
      <c r="M260" s="31"/>
      <c r="N260" s="163" t="s">
        <v>1</v>
      </c>
      <c r="O260" s="164" t="s">
        <v>41</v>
      </c>
      <c r="P260" s="165">
        <f>I260+J260</f>
        <v>0</v>
      </c>
      <c r="Q260" s="165">
        <f>ROUND(I260*H260,3)</f>
        <v>0</v>
      </c>
      <c r="R260" s="165">
        <f>ROUND(J260*H260,3)</f>
        <v>0</v>
      </c>
      <c r="S260" s="53"/>
      <c r="T260" s="166">
        <f>S260*H260</f>
        <v>0</v>
      </c>
      <c r="U260" s="166">
        <v>4.0000000000000003E-5</v>
      </c>
      <c r="V260" s="166">
        <f>U260*H260</f>
        <v>8.8000000000000003E-4</v>
      </c>
      <c r="W260" s="166">
        <v>3.0100000000000001E-3</v>
      </c>
      <c r="X260" s="167">
        <f>W260*H260</f>
        <v>6.6220000000000001E-2</v>
      </c>
      <c r="AR260" s="168" t="s">
        <v>142</v>
      </c>
      <c r="AT260" s="168" t="s">
        <v>137</v>
      </c>
      <c r="AU260" s="168" t="s">
        <v>143</v>
      </c>
      <c r="AY260" s="17" t="s">
        <v>135</v>
      </c>
      <c r="BE260" s="169">
        <f>IF(O260="základná",K260,0)</f>
        <v>0</v>
      </c>
      <c r="BF260" s="169">
        <f>IF(O260="znížená",K260,0)</f>
        <v>0</v>
      </c>
      <c r="BG260" s="169">
        <f>IF(O260="zákl. prenesená",K260,0)</f>
        <v>0</v>
      </c>
      <c r="BH260" s="169">
        <f>IF(O260="zníž. prenesená",K260,0)</f>
        <v>0</v>
      </c>
      <c r="BI260" s="169">
        <f>IF(O260="nulová",K260,0)</f>
        <v>0</v>
      </c>
      <c r="BJ260" s="17" t="s">
        <v>143</v>
      </c>
      <c r="BK260" s="170">
        <f>ROUND(P260*H260,3)</f>
        <v>0</v>
      </c>
      <c r="BL260" s="17" t="s">
        <v>142</v>
      </c>
      <c r="BM260" s="168" t="s">
        <v>408</v>
      </c>
    </row>
    <row r="261" spans="2:65" s="12" customFormat="1" ht="12">
      <c r="B261" s="171"/>
      <c r="D261" s="172" t="s">
        <v>145</v>
      </c>
      <c r="E261" s="173" t="s">
        <v>1</v>
      </c>
      <c r="F261" s="174" t="s">
        <v>409</v>
      </c>
      <c r="H261" s="173" t="s">
        <v>1</v>
      </c>
      <c r="I261" s="175"/>
      <c r="J261" s="175"/>
      <c r="M261" s="171"/>
      <c r="N261" s="176"/>
      <c r="O261" s="177"/>
      <c r="P261" s="177"/>
      <c r="Q261" s="177"/>
      <c r="R261" s="177"/>
      <c r="S261" s="177"/>
      <c r="T261" s="177"/>
      <c r="U261" s="177"/>
      <c r="V261" s="177"/>
      <c r="W261" s="177"/>
      <c r="X261" s="178"/>
      <c r="AT261" s="173" t="s">
        <v>145</v>
      </c>
      <c r="AU261" s="173" t="s">
        <v>143</v>
      </c>
      <c r="AV261" s="12" t="s">
        <v>85</v>
      </c>
      <c r="AW261" s="12" t="s">
        <v>4</v>
      </c>
      <c r="AX261" s="12" t="s">
        <v>77</v>
      </c>
      <c r="AY261" s="173" t="s">
        <v>135</v>
      </c>
    </row>
    <row r="262" spans="2:65" s="13" customFormat="1" ht="12">
      <c r="B262" s="179"/>
      <c r="D262" s="172" t="s">
        <v>145</v>
      </c>
      <c r="E262" s="180" t="s">
        <v>1</v>
      </c>
      <c r="F262" s="181" t="s">
        <v>410</v>
      </c>
      <c r="H262" s="182">
        <v>22</v>
      </c>
      <c r="I262" s="183"/>
      <c r="J262" s="183"/>
      <c r="M262" s="179"/>
      <c r="N262" s="184"/>
      <c r="O262" s="185"/>
      <c r="P262" s="185"/>
      <c r="Q262" s="185"/>
      <c r="R262" s="185"/>
      <c r="S262" s="185"/>
      <c r="T262" s="185"/>
      <c r="U262" s="185"/>
      <c r="V262" s="185"/>
      <c r="W262" s="185"/>
      <c r="X262" s="186"/>
      <c r="AT262" s="180" t="s">
        <v>145</v>
      </c>
      <c r="AU262" s="180" t="s">
        <v>143</v>
      </c>
      <c r="AV262" s="13" t="s">
        <v>143</v>
      </c>
      <c r="AW262" s="13" t="s">
        <v>4</v>
      </c>
      <c r="AX262" s="13" t="s">
        <v>77</v>
      </c>
      <c r="AY262" s="180" t="s">
        <v>135</v>
      </c>
    </row>
    <row r="263" spans="2:65" s="15" customFormat="1" ht="12">
      <c r="B263" s="195"/>
      <c r="D263" s="172" t="s">
        <v>145</v>
      </c>
      <c r="E263" s="196" t="s">
        <v>1</v>
      </c>
      <c r="F263" s="197" t="s">
        <v>155</v>
      </c>
      <c r="H263" s="198">
        <v>22</v>
      </c>
      <c r="I263" s="199"/>
      <c r="J263" s="199"/>
      <c r="M263" s="195"/>
      <c r="N263" s="200"/>
      <c r="O263" s="201"/>
      <c r="P263" s="201"/>
      <c r="Q263" s="201"/>
      <c r="R263" s="201"/>
      <c r="S263" s="201"/>
      <c r="T263" s="201"/>
      <c r="U263" s="201"/>
      <c r="V263" s="201"/>
      <c r="W263" s="201"/>
      <c r="X263" s="202"/>
      <c r="AT263" s="196" t="s">
        <v>145</v>
      </c>
      <c r="AU263" s="196" t="s">
        <v>143</v>
      </c>
      <c r="AV263" s="15" t="s">
        <v>142</v>
      </c>
      <c r="AW263" s="15" t="s">
        <v>4</v>
      </c>
      <c r="AX263" s="15" t="s">
        <v>85</v>
      </c>
      <c r="AY263" s="196" t="s">
        <v>135</v>
      </c>
    </row>
    <row r="264" spans="2:65" s="1" customFormat="1" ht="24" customHeight="1">
      <c r="B264" s="156"/>
      <c r="C264" s="157" t="s">
        <v>216</v>
      </c>
      <c r="D264" s="157" t="s">
        <v>137</v>
      </c>
      <c r="E264" s="158" t="s">
        <v>411</v>
      </c>
      <c r="F264" s="159" t="s">
        <v>412</v>
      </c>
      <c r="G264" s="160" t="s">
        <v>407</v>
      </c>
      <c r="H264" s="161">
        <v>22</v>
      </c>
      <c r="I264" s="162"/>
      <c r="J264" s="162"/>
      <c r="K264" s="161">
        <f>ROUND(P264*H264,3)</f>
        <v>0</v>
      </c>
      <c r="L264" s="159" t="s">
        <v>348</v>
      </c>
      <c r="M264" s="31"/>
      <c r="N264" s="163" t="s">
        <v>1</v>
      </c>
      <c r="O264" s="164" t="s">
        <v>41</v>
      </c>
      <c r="P264" s="165">
        <f>I264+J264</f>
        <v>0</v>
      </c>
      <c r="Q264" s="165">
        <f>ROUND(I264*H264,3)</f>
        <v>0</v>
      </c>
      <c r="R264" s="165">
        <f>ROUND(J264*H264,3)</f>
        <v>0</v>
      </c>
      <c r="S264" s="53"/>
      <c r="T264" s="166">
        <f>S264*H264</f>
        <v>0</v>
      </c>
      <c r="U264" s="166">
        <v>4.0000000000000003E-5</v>
      </c>
      <c r="V264" s="166">
        <f>U264*H264</f>
        <v>8.8000000000000003E-4</v>
      </c>
      <c r="W264" s="166">
        <v>1.75E-3</v>
      </c>
      <c r="X264" s="167">
        <f>W264*H264</f>
        <v>3.85E-2</v>
      </c>
      <c r="AR264" s="168" t="s">
        <v>142</v>
      </c>
      <c r="AT264" s="168" t="s">
        <v>137</v>
      </c>
      <c r="AU264" s="168" t="s">
        <v>143</v>
      </c>
      <c r="AY264" s="17" t="s">
        <v>135</v>
      </c>
      <c r="BE264" s="169">
        <f>IF(O264="základná",K264,0)</f>
        <v>0</v>
      </c>
      <c r="BF264" s="169">
        <f>IF(O264="znížená",K264,0)</f>
        <v>0</v>
      </c>
      <c r="BG264" s="169">
        <f>IF(O264="zákl. prenesená",K264,0)</f>
        <v>0</v>
      </c>
      <c r="BH264" s="169">
        <f>IF(O264="zníž. prenesená",K264,0)</f>
        <v>0</v>
      </c>
      <c r="BI264" s="169">
        <f>IF(O264="nulová",K264,0)</f>
        <v>0</v>
      </c>
      <c r="BJ264" s="17" t="s">
        <v>143</v>
      </c>
      <c r="BK264" s="170">
        <f>ROUND(P264*H264,3)</f>
        <v>0</v>
      </c>
      <c r="BL264" s="17" t="s">
        <v>142</v>
      </c>
      <c r="BM264" s="168" t="s">
        <v>413</v>
      </c>
    </row>
    <row r="265" spans="2:65" s="12" customFormat="1" ht="12">
      <c r="B265" s="171"/>
      <c r="D265" s="172" t="s">
        <v>145</v>
      </c>
      <c r="E265" s="173" t="s">
        <v>1</v>
      </c>
      <c r="F265" s="174" t="s">
        <v>409</v>
      </c>
      <c r="H265" s="173" t="s">
        <v>1</v>
      </c>
      <c r="I265" s="175"/>
      <c r="J265" s="175"/>
      <c r="M265" s="171"/>
      <c r="N265" s="176"/>
      <c r="O265" s="177"/>
      <c r="P265" s="177"/>
      <c r="Q265" s="177"/>
      <c r="R265" s="177"/>
      <c r="S265" s="177"/>
      <c r="T265" s="177"/>
      <c r="U265" s="177"/>
      <c r="V265" s="177"/>
      <c r="W265" s="177"/>
      <c r="X265" s="178"/>
      <c r="AT265" s="173" t="s">
        <v>145</v>
      </c>
      <c r="AU265" s="173" t="s">
        <v>143</v>
      </c>
      <c r="AV265" s="12" t="s">
        <v>85</v>
      </c>
      <c r="AW265" s="12" t="s">
        <v>4</v>
      </c>
      <c r="AX265" s="12" t="s">
        <v>77</v>
      </c>
      <c r="AY265" s="173" t="s">
        <v>135</v>
      </c>
    </row>
    <row r="266" spans="2:65" s="13" customFormat="1" ht="12">
      <c r="B266" s="179"/>
      <c r="D266" s="172" t="s">
        <v>145</v>
      </c>
      <c r="E266" s="180" t="s">
        <v>1</v>
      </c>
      <c r="F266" s="181" t="s">
        <v>410</v>
      </c>
      <c r="H266" s="182">
        <v>22</v>
      </c>
      <c r="I266" s="183"/>
      <c r="J266" s="183"/>
      <c r="M266" s="179"/>
      <c r="N266" s="184"/>
      <c r="O266" s="185"/>
      <c r="P266" s="185"/>
      <c r="Q266" s="185"/>
      <c r="R266" s="185"/>
      <c r="S266" s="185"/>
      <c r="T266" s="185"/>
      <c r="U266" s="185"/>
      <c r="V266" s="185"/>
      <c r="W266" s="185"/>
      <c r="X266" s="186"/>
      <c r="AT266" s="180" t="s">
        <v>145</v>
      </c>
      <c r="AU266" s="180" t="s">
        <v>143</v>
      </c>
      <c r="AV266" s="13" t="s">
        <v>143</v>
      </c>
      <c r="AW266" s="13" t="s">
        <v>4</v>
      </c>
      <c r="AX266" s="13" t="s">
        <v>77</v>
      </c>
      <c r="AY266" s="180" t="s">
        <v>135</v>
      </c>
    </row>
    <row r="267" spans="2:65" s="15" customFormat="1" ht="12">
      <c r="B267" s="195"/>
      <c r="D267" s="172" t="s">
        <v>145</v>
      </c>
      <c r="E267" s="196" t="s">
        <v>1</v>
      </c>
      <c r="F267" s="197" t="s">
        <v>155</v>
      </c>
      <c r="H267" s="198">
        <v>22</v>
      </c>
      <c r="I267" s="199"/>
      <c r="J267" s="199"/>
      <c r="M267" s="195"/>
      <c r="N267" s="200"/>
      <c r="O267" s="201"/>
      <c r="P267" s="201"/>
      <c r="Q267" s="201"/>
      <c r="R267" s="201"/>
      <c r="S267" s="201"/>
      <c r="T267" s="201"/>
      <c r="U267" s="201"/>
      <c r="V267" s="201"/>
      <c r="W267" s="201"/>
      <c r="X267" s="202"/>
      <c r="AT267" s="196" t="s">
        <v>145</v>
      </c>
      <c r="AU267" s="196" t="s">
        <v>143</v>
      </c>
      <c r="AV267" s="15" t="s">
        <v>142</v>
      </c>
      <c r="AW267" s="15" t="s">
        <v>4</v>
      </c>
      <c r="AX267" s="15" t="s">
        <v>85</v>
      </c>
      <c r="AY267" s="196" t="s">
        <v>135</v>
      </c>
    </row>
    <row r="268" spans="2:65" s="1" customFormat="1" ht="36" customHeight="1">
      <c r="B268" s="156"/>
      <c r="C268" s="157" t="s">
        <v>225</v>
      </c>
      <c r="D268" s="157" t="s">
        <v>137</v>
      </c>
      <c r="E268" s="158" t="s">
        <v>414</v>
      </c>
      <c r="F268" s="159" t="s">
        <v>415</v>
      </c>
      <c r="G268" s="160" t="s">
        <v>416</v>
      </c>
      <c r="H268" s="161">
        <v>21.2</v>
      </c>
      <c r="I268" s="162"/>
      <c r="J268" s="162"/>
      <c r="K268" s="161">
        <f>ROUND(P268*H268,3)</f>
        <v>0</v>
      </c>
      <c r="L268" s="159" t="s">
        <v>172</v>
      </c>
      <c r="M268" s="31"/>
      <c r="N268" s="163" t="s">
        <v>1</v>
      </c>
      <c r="O268" s="164" t="s">
        <v>41</v>
      </c>
      <c r="P268" s="165">
        <f>I268+J268</f>
        <v>0</v>
      </c>
      <c r="Q268" s="165">
        <f>ROUND(I268*H268,3)</f>
        <v>0</v>
      </c>
      <c r="R268" s="165">
        <f>ROUND(J268*H268,3)</f>
        <v>0</v>
      </c>
      <c r="S268" s="53"/>
      <c r="T268" s="166">
        <f>S268*H268</f>
        <v>0</v>
      </c>
      <c r="U268" s="166">
        <v>0</v>
      </c>
      <c r="V268" s="166">
        <f>U268*H268</f>
        <v>0</v>
      </c>
      <c r="W268" s="166">
        <v>0.10100000000000001</v>
      </c>
      <c r="X268" s="167">
        <f>W268*H268</f>
        <v>2.1412</v>
      </c>
      <c r="AR268" s="168" t="s">
        <v>142</v>
      </c>
      <c r="AT268" s="168" t="s">
        <v>137</v>
      </c>
      <c r="AU268" s="168" t="s">
        <v>143</v>
      </c>
      <c r="AY268" s="17" t="s">
        <v>135</v>
      </c>
      <c r="BE268" s="169">
        <f>IF(O268="základná",K268,0)</f>
        <v>0</v>
      </c>
      <c r="BF268" s="169">
        <f>IF(O268="znížená",K268,0)</f>
        <v>0</v>
      </c>
      <c r="BG268" s="169">
        <f>IF(O268="zákl. prenesená",K268,0)</f>
        <v>0</v>
      </c>
      <c r="BH268" s="169">
        <f>IF(O268="zníž. prenesená",K268,0)</f>
        <v>0</v>
      </c>
      <c r="BI268" s="169">
        <f>IF(O268="nulová",K268,0)</f>
        <v>0</v>
      </c>
      <c r="BJ268" s="17" t="s">
        <v>143</v>
      </c>
      <c r="BK268" s="170">
        <f>ROUND(P268*H268,3)</f>
        <v>0</v>
      </c>
      <c r="BL268" s="17" t="s">
        <v>142</v>
      </c>
      <c r="BM268" s="168" t="s">
        <v>417</v>
      </c>
    </row>
    <row r="269" spans="2:65" s="12" customFormat="1" ht="24">
      <c r="B269" s="171"/>
      <c r="D269" s="172" t="s">
        <v>145</v>
      </c>
      <c r="E269" s="173" t="s">
        <v>1</v>
      </c>
      <c r="F269" s="174" t="s">
        <v>418</v>
      </c>
      <c r="H269" s="173" t="s">
        <v>1</v>
      </c>
      <c r="I269" s="175"/>
      <c r="J269" s="175"/>
      <c r="M269" s="171"/>
      <c r="N269" s="176"/>
      <c r="O269" s="177"/>
      <c r="P269" s="177"/>
      <c r="Q269" s="177"/>
      <c r="R269" s="177"/>
      <c r="S269" s="177"/>
      <c r="T269" s="177"/>
      <c r="U269" s="177"/>
      <c r="V269" s="177"/>
      <c r="W269" s="177"/>
      <c r="X269" s="178"/>
      <c r="AT269" s="173" t="s">
        <v>145</v>
      </c>
      <c r="AU269" s="173" t="s">
        <v>143</v>
      </c>
      <c r="AV269" s="12" t="s">
        <v>85</v>
      </c>
      <c r="AW269" s="12" t="s">
        <v>4</v>
      </c>
      <c r="AX269" s="12" t="s">
        <v>77</v>
      </c>
      <c r="AY269" s="173" t="s">
        <v>135</v>
      </c>
    </row>
    <row r="270" spans="2:65" s="12" customFormat="1" ht="12">
      <c r="B270" s="171"/>
      <c r="D270" s="172" t="s">
        <v>145</v>
      </c>
      <c r="E270" s="173" t="s">
        <v>1</v>
      </c>
      <c r="F270" s="174" t="s">
        <v>419</v>
      </c>
      <c r="H270" s="173" t="s">
        <v>1</v>
      </c>
      <c r="I270" s="175"/>
      <c r="J270" s="175"/>
      <c r="M270" s="171"/>
      <c r="N270" s="176"/>
      <c r="O270" s="177"/>
      <c r="P270" s="177"/>
      <c r="Q270" s="177"/>
      <c r="R270" s="177"/>
      <c r="S270" s="177"/>
      <c r="T270" s="177"/>
      <c r="U270" s="177"/>
      <c r="V270" s="177"/>
      <c r="W270" s="177"/>
      <c r="X270" s="178"/>
      <c r="AT270" s="173" t="s">
        <v>145</v>
      </c>
      <c r="AU270" s="173" t="s">
        <v>143</v>
      </c>
      <c r="AV270" s="12" t="s">
        <v>85</v>
      </c>
      <c r="AW270" s="12" t="s">
        <v>4</v>
      </c>
      <c r="AX270" s="12" t="s">
        <v>77</v>
      </c>
      <c r="AY270" s="173" t="s">
        <v>135</v>
      </c>
    </row>
    <row r="271" spans="2:65" s="13" customFormat="1" ht="12">
      <c r="B271" s="179"/>
      <c r="D271" s="172" t="s">
        <v>145</v>
      </c>
      <c r="E271" s="180" t="s">
        <v>1</v>
      </c>
      <c r="F271" s="181" t="s">
        <v>420</v>
      </c>
      <c r="H271" s="182">
        <v>11</v>
      </c>
      <c r="I271" s="183"/>
      <c r="J271" s="183"/>
      <c r="M271" s="179"/>
      <c r="N271" s="184"/>
      <c r="O271" s="185"/>
      <c r="P271" s="185"/>
      <c r="Q271" s="185"/>
      <c r="R271" s="185"/>
      <c r="S271" s="185"/>
      <c r="T271" s="185"/>
      <c r="U271" s="185"/>
      <c r="V271" s="185"/>
      <c r="W271" s="185"/>
      <c r="X271" s="186"/>
      <c r="AT271" s="180" t="s">
        <v>145</v>
      </c>
      <c r="AU271" s="180" t="s">
        <v>143</v>
      </c>
      <c r="AV271" s="13" t="s">
        <v>143</v>
      </c>
      <c r="AW271" s="13" t="s">
        <v>4</v>
      </c>
      <c r="AX271" s="13" t="s">
        <v>77</v>
      </c>
      <c r="AY271" s="180" t="s">
        <v>135</v>
      </c>
    </row>
    <row r="272" spans="2:65" s="13" customFormat="1" ht="12">
      <c r="B272" s="179"/>
      <c r="D272" s="172" t="s">
        <v>145</v>
      </c>
      <c r="E272" s="180" t="s">
        <v>1</v>
      </c>
      <c r="F272" s="181" t="s">
        <v>421</v>
      </c>
      <c r="H272" s="182">
        <v>4.8</v>
      </c>
      <c r="I272" s="183"/>
      <c r="J272" s="183"/>
      <c r="M272" s="179"/>
      <c r="N272" s="184"/>
      <c r="O272" s="185"/>
      <c r="P272" s="185"/>
      <c r="Q272" s="185"/>
      <c r="R272" s="185"/>
      <c r="S272" s="185"/>
      <c r="T272" s="185"/>
      <c r="U272" s="185"/>
      <c r="V272" s="185"/>
      <c r="W272" s="185"/>
      <c r="X272" s="186"/>
      <c r="AT272" s="180" t="s">
        <v>145</v>
      </c>
      <c r="AU272" s="180" t="s">
        <v>143</v>
      </c>
      <c r="AV272" s="13" t="s">
        <v>143</v>
      </c>
      <c r="AW272" s="13" t="s">
        <v>4</v>
      </c>
      <c r="AX272" s="13" t="s">
        <v>77</v>
      </c>
      <c r="AY272" s="180" t="s">
        <v>135</v>
      </c>
    </row>
    <row r="273" spans="2:51" s="13" customFormat="1" ht="12">
      <c r="B273" s="179"/>
      <c r="D273" s="172" t="s">
        <v>145</v>
      </c>
      <c r="E273" s="180" t="s">
        <v>1</v>
      </c>
      <c r="F273" s="181" t="s">
        <v>422</v>
      </c>
      <c r="H273" s="182">
        <v>8.4</v>
      </c>
      <c r="I273" s="183"/>
      <c r="J273" s="183"/>
      <c r="M273" s="179"/>
      <c r="N273" s="184"/>
      <c r="O273" s="185"/>
      <c r="P273" s="185"/>
      <c r="Q273" s="185"/>
      <c r="R273" s="185"/>
      <c r="S273" s="185"/>
      <c r="T273" s="185"/>
      <c r="U273" s="185"/>
      <c r="V273" s="185"/>
      <c r="W273" s="185"/>
      <c r="X273" s="186"/>
      <c r="AT273" s="180" t="s">
        <v>145</v>
      </c>
      <c r="AU273" s="180" t="s">
        <v>143</v>
      </c>
      <c r="AV273" s="13" t="s">
        <v>143</v>
      </c>
      <c r="AW273" s="13" t="s">
        <v>4</v>
      </c>
      <c r="AX273" s="13" t="s">
        <v>77</v>
      </c>
      <c r="AY273" s="180" t="s">
        <v>135</v>
      </c>
    </row>
    <row r="274" spans="2:51" s="14" customFormat="1" ht="12">
      <c r="B274" s="187"/>
      <c r="D274" s="172" t="s">
        <v>145</v>
      </c>
      <c r="E274" s="188" t="s">
        <v>1</v>
      </c>
      <c r="F274" s="189" t="s">
        <v>150</v>
      </c>
      <c r="H274" s="190">
        <v>24.2</v>
      </c>
      <c r="I274" s="191"/>
      <c r="J274" s="191"/>
      <c r="M274" s="187"/>
      <c r="N274" s="192"/>
      <c r="O274" s="193"/>
      <c r="P274" s="193"/>
      <c r="Q274" s="193"/>
      <c r="R274" s="193"/>
      <c r="S274" s="193"/>
      <c r="T274" s="193"/>
      <c r="U274" s="193"/>
      <c r="V274" s="193"/>
      <c r="W274" s="193"/>
      <c r="X274" s="194"/>
      <c r="AT274" s="188" t="s">
        <v>145</v>
      </c>
      <c r="AU274" s="188" t="s">
        <v>143</v>
      </c>
      <c r="AV274" s="14" t="s">
        <v>151</v>
      </c>
      <c r="AW274" s="14" t="s">
        <v>4</v>
      </c>
      <c r="AX274" s="14" t="s">
        <v>77</v>
      </c>
      <c r="AY274" s="188" t="s">
        <v>135</v>
      </c>
    </row>
    <row r="275" spans="2:51" s="12" customFormat="1" ht="12">
      <c r="B275" s="171"/>
      <c r="D275" s="172" t="s">
        <v>145</v>
      </c>
      <c r="E275" s="173" t="s">
        <v>1</v>
      </c>
      <c r="F275" s="174" t="s">
        <v>423</v>
      </c>
      <c r="H275" s="173" t="s">
        <v>1</v>
      </c>
      <c r="I275" s="175"/>
      <c r="J275" s="175"/>
      <c r="M275" s="171"/>
      <c r="N275" s="176"/>
      <c r="O275" s="177"/>
      <c r="P275" s="177"/>
      <c r="Q275" s="177"/>
      <c r="R275" s="177"/>
      <c r="S275" s="177"/>
      <c r="T275" s="177"/>
      <c r="U275" s="177"/>
      <c r="V275" s="177"/>
      <c r="W275" s="177"/>
      <c r="X275" s="178"/>
      <c r="AT275" s="173" t="s">
        <v>145</v>
      </c>
      <c r="AU275" s="173" t="s">
        <v>143</v>
      </c>
      <c r="AV275" s="12" t="s">
        <v>85</v>
      </c>
      <c r="AW275" s="12" t="s">
        <v>4</v>
      </c>
      <c r="AX275" s="12" t="s">
        <v>77</v>
      </c>
      <c r="AY275" s="173" t="s">
        <v>135</v>
      </c>
    </row>
    <row r="276" spans="2:51" s="13" customFormat="1" ht="12">
      <c r="B276" s="179"/>
      <c r="D276" s="172" t="s">
        <v>145</v>
      </c>
      <c r="E276" s="180" t="s">
        <v>1</v>
      </c>
      <c r="F276" s="181" t="s">
        <v>424</v>
      </c>
      <c r="H276" s="182">
        <v>4.8</v>
      </c>
      <c r="I276" s="183"/>
      <c r="J276" s="183"/>
      <c r="M276" s="179"/>
      <c r="N276" s="184"/>
      <c r="O276" s="185"/>
      <c r="P276" s="185"/>
      <c r="Q276" s="185"/>
      <c r="R276" s="185"/>
      <c r="S276" s="185"/>
      <c r="T276" s="185"/>
      <c r="U276" s="185"/>
      <c r="V276" s="185"/>
      <c r="W276" s="185"/>
      <c r="X276" s="186"/>
      <c r="AT276" s="180" t="s">
        <v>145</v>
      </c>
      <c r="AU276" s="180" t="s">
        <v>143</v>
      </c>
      <c r="AV276" s="13" t="s">
        <v>143</v>
      </c>
      <c r="AW276" s="13" t="s">
        <v>4</v>
      </c>
      <c r="AX276" s="13" t="s">
        <v>77</v>
      </c>
      <c r="AY276" s="180" t="s">
        <v>135</v>
      </c>
    </row>
    <row r="277" spans="2:51" s="13" customFormat="1" ht="12">
      <c r="B277" s="179"/>
      <c r="D277" s="172" t="s">
        <v>145</v>
      </c>
      <c r="E277" s="180" t="s">
        <v>1</v>
      </c>
      <c r="F277" s="181" t="s">
        <v>425</v>
      </c>
      <c r="H277" s="182">
        <v>4.2</v>
      </c>
      <c r="I277" s="183"/>
      <c r="J277" s="183"/>
      <c r="M277" s="179"/>
      <c r="N277" s="184"/>
      <c r="O277" s="185"/>
      <c r="P277" s="185"/>
      <c r="Q277" s="185"/>
      <c r="R277" s="185"/>
      <c r="S277" s="185"/>
      <c r="T277" s="185"/>
      <c r="U277" s="185"/>
      <c r="V277" s="185"/>
      <c r="W277" s="185"/>
      <c r="X277" s="186"/>
      <c r="AT277" s="180" t="s">
        <v>145</v>
      </c>
      <c r="AU277" s="180" t="s">
        <v>143</v>
      </c>
      <c r="AV277" s="13" t="s">
        <v>143</v>
      </c>
      <c r="AW277" s="13" t="s">
        <v>4</v>
      </c>
      <c r="AX277" s="13" t="s">
        <v>77</v>
      </c>
      <c r="AY277" s="180" t="s">
        <v>135</v>
      </c>
    </row>
    <row r="278" spans="2:51" s="13" customFormat="1" ht="12">
      <c r="B278" s="179"/>
      <c r="D278" s="172" t="s">
        <v>145</v>
      </c>
      <c r="E278" s="180" t="s">
        <v>1</v>
      </c>
      <c r="F278" s="181" t="s">
        <v>426</v>
      </c>
      <c r="H278" s="182">
        <v>4.2</v>
      </c>
      <c r="I278" s="183"/>
      <c r="J278" s="183"/>
      <c r="M278" s="179"/>
      <c r="N278" s="184"/>
      <c r="O278" s="185"/>
      <c r="P278" s="185"/>
      <c r="Q278" s="185"/>
      <c r="R278" s="185"/>
      <c r="S278" s="185"/>
      <c r="T278" s="185"/>
      <c r="U278" s="185"/>
      <c r="V278" s="185"/>
      <c r="W278" s="185"/>
      <c r="X278" s="186"/>
      <c r="AT278" s="180" t="s">
        <v>145</v>
      </c>
      <c r="AU278" s="180" t="s">
        <v>143</v>
      </c>
      <c r="AV278" s="13" t="s">
        <v>143</v>
      </c>
      <c r="AW278" s="13" t="s">
        <v>4</v>
      </c>
      <c r="AX278" s="13" t="s">
        <v>77</v>
      </c>
      <c r="AY278" s="180" t="s">
        <v>135</v>
      </c>
    </row>
    <row r="279" spans="2:51" s="14" customFormat="1" ht="12">
      <c r="B279" s="187"/>
      <c r="D279" s="172" t="s">
        <v>145</v>
      </c>
      <c r="E279" s="188" t="s">
        <v>1</v>
      </c>
      <c r="F279" s="189" t="s">
        <v>150</v>
      </c>
      <c r="H279" s="190">
        <v>13.2</v>
      </c>
      <c r="I279" s="191"/>
      <c r="J279" s="191"/>
      <c r="M279" s="187"/>
      <c r="N279" s="192"/>
      <c r="O279" s="193"/>
      <c r="P279" s="193"/>
      <c r="Q279" s="193"/>
      <c r="R279" s="193"/>
      <c r="S279" s="193"/>
      <c r="T279" s="193"/>
      <c r="U279" s="193"/>
      <c r="V279" s="193"/>
      <c r="W279" s="193"/>
      <c r="X279" s="194"/>
      <c r="AT279" s="188" t="s">
        <v>145</v>
      </c>
      <c r="AU279" s="188" t="s">
        <v>143</v>
      </c>
      <c r="AV279" s="14" t="s">
        <v>151</v>
      </c>
      <c r="AW279" s="14" t="s">
        <v>4</v>
      </c>
      <c r="AX279" s="14" t="s">
        <v>77</v>
      </c>
      <c r="AY279" s="188" t="s">
        <v>135</v>
      </c>
    </row>
    <row r="280" spans="2:51" s="12" customFormat="1" ht="12">
      <c r="B280" s="171"/>
      <c r="D280" s="172" t="s">
        <v>145</v>
      </c>
      <c r="E280" s="173" t="s">
        <v>1</v>
      </c>
      <c r="F280" s="174" t="s">
        <v>427</v>
      </c>
      <c r="H280" s="173" t="s">
        <v>1</v>
      </c>
      <c r="I280" s="175"/>
      <c r="J280" s="175"/>
      <c r="M280" s="171"/>
      <c r="N280" s="176"/>
      <c r="O280" s="177"/>
      <c r="P280" s="177"/>
      <c r="Q280" s="177"/>
      <c r="R280" s="177"/>
      <c r="S280" s="177"/>
      <c r="T280" s="177"/>
      <c r="U280" s="177"/>
      <c r="V280" s="177"/>
      <c r="W280" s="177"/>
      <c r="X280" s="178"/>
      <c r="AT280" s="173" t="s">
        <v>145</v>
      </c>
      <c r="AU280" s="173" t="s">
        <v>143</v>
      </c>
      <c r="AV280" s="12" t="s">
        <v>85</v>
      </c>
      <c r="AW280" s="12" t="s">
        <v>4</v>
      </c>
      <c r="AX280" s="12" t="s">
        <v>77</v>
      </c>
      <c r="AY280" s="173" t="s">
        <v>135</v>
      </c>
    </row>
    <row r="281" spans="2:51" s="12" customFormat="1" ht="12">
      <c r="B281" s="171"/>
      <c r="D281" s="172" t="s">
        <v>145</v>
      </c>
      <c r="E281" s="173" t="s">
        <v>1</v>
      </c>
      <c r="F281" s="174" t="s">
        <v>428</v>
      </c>
      <c r="H281" s="173" t="s">
        <v>1</v>
      </c>
      <c r="I281" s="175"/>
      <c r="J281" s="175"/>
      <c r="M281" s="171"/>
      <c r="N281" s="176"/>
      <c r="O281" s="177"/>
      <c r="P281" s="177"/>
      <c r="Q281" s="177"/>
      <c r="R281" s="177"/>
      <c r="S281" s="177"/>
      <c r="T281" s="177"/>
      <c r="U281" s="177"/>
      <c r="V281" s="177"/>
      <c r="W281" s="177"/>
      <c r="X281" s="178"/>
      <c r="AT281" s="173" t="s">
        <v>145</v>
      </c>
      <c r="AU281" s="173" t="s">
        <v>143</v>
      </c>
      <c r="AV281" s="12" t="s">
        <v>85</v>
      </c>
      <c r="AW281" s="12" t="s">
        <v>4</v>
      </c>
      <c r="AX281" s="12" t="s">
        <v>77</v>
      </c>
      <c r="AY281" s="173" t="s">
        <v>135</v>
      </c>
    </row>
    <row r="282" spans="2:51" s="13" customFormat="1" ht="12">
      <c r="B282" s="179"/>
      <c r="D282" s="172" t="s">
        <v>145</v>
      </c>
      <c r="E282" s="180" t="s">
        <v>1</v>
      </c>
      <c r="F282" s="181" t="s">
        <v>429</v>
      </c>
      <c r="H282" s="182">
        <v>6</v>
      </c>
      <c r="I282" s="183"/>
      <c r="J282" s="183"/>
      <c r="M282" s="179"/>
      <c r="N282" s="184"/>
      <c r="O282" s="185"/>
      <c r="P282" s="185"/>
      <c r="Q282" s="185"/>
      <c r="R282" s="185"/>
      <c r="S282" s="185"/>
      <c r="T282" s="185"/>
      <c r="U282" s="185"/>
      <c r="V282" s="185"/>
      <c r="W282" s="185"/>
      <c r="X282" s="186"/>
      <c r="AT282" s="180" t="s">
        <v>145</v>
      </c>
      <c r="AU282" s="180" t="s">
        <v>143</v>
      </c>
      <c r="AV282" s="13" t="s">
        <v>143</v>
      </c>
      <c r="AW282" s="13" t="s">
        <v>4</v>
      </c>
      <c r="AX282" s="13" t="s">
        <v>77</v>
      </c>
      <c r="AY282" s="180" t="s">
        <v>135</v>
      </c>
    </row>
    <row r="283" spans="2:51" s="14" customFormat="1" ht="12">
      <c r="B283" s="187"/>
      <c r="D283" s="172" t="s">
        <v>145</v>
      </c>
      <c r="E283" s="188" t="s">
        <v>1</v>
      </c>
      <c r="F283" s="189" t="s">
        <v>150</v>
      </c>
      <c r="H283" s="190">
        <v>6</v>
      </c>
      <c r="I283" s="191"/>
      <c r="J283" s="191"/>
      <c r="M283" s="187"/>
      <c r="N283" s="192"/>
      <c r="O283" s="193"/>
      <c r="P283" s="193"/>
      <c r="Q283" s="193"/>
      <c r="R283" s="193"/>
      <c r="S283" s="193"/>
      <c r="T283" s="193"/>
      <c r="U283" s="193"/>
      <c r="V283" s="193"/>
      <c r="W283" s="193"/>
      <c r="X283" s="194"/>
      <c r="AT283" s="188" t="s">
        <v>145</v>
      </c>
      <c r="AU283" s="188" t="s">
        <v>143</v>
      </c>
      <c r="AV283" s="14" t="s">
        <v>151</v>
      </c>
      <c r="AW283" s="14" t="s">
        <v>4</v>
      </c>
      <c r="AX283" s="14" t="s">
        <v>77</v>
      </c>
      <c r="AY283" s="188" t="s">
        <v>135</v>
      </c>
    </row>
    <row r="284" spans="2:51" s="12" customFormat="1" ht="12">
      <c r="B284" s="171"/>
      <c r="D284" s="172" t="s">
        <v>145</v>
      </c>
      <c r="E284" s="173" t="s">
        <v>1</v>
      </c>
      <c r="F284" s="174" t="s">
        <v>334</v>
      </c>
      <c r="H284" s="173" t="s">
        <v>1</v>
      </c>
      <c r="I284" s="175"/>
      <c r="J284" s="175"/>
      <c r="M284" s="171"/>
      <c r="N284" s="176"/>
      <c r="O284" s="177"/>
      <c r="P284" s="177"/>
      <c r="Q284" s="177"/>
      <c r="R284" s="177"/>
      <c r="S284" s="177"/>
      <c r="T284" s="177"/>
      <c r="U284" s="177"/>
      <c r="V284" s="177"/>
      <c r="W284" s="177"/>
      <c r="X284" s="178"/>
      <c r="AT284" s="173" t="s">
        <v>145</v>
      </c>
      <c r="AU284" s="173" t="s">
        <v>143</v>
      </c>
      <c r="AV284" s="12" t="s">
        <v>85</v>
      </c>
      <c r="AW284" s="12" t="s">
        <v>4</v>
      </c>
      <c r="AX284" s="12" t="s">
        <v>77</v>
      </c>
      <c r="AY284" s="173" t="s">
        <v>135</v>
      </c>
    </row>
    <row r="285" spans="2:51" s="12" customFormat="1" ht="12">
      <c r="B285" s="171"/>
      <c r="D285" s="172" t="s">
        <v>145</v>
      </c>
      <c r="E285" s="173" t="s">
        <v>1</v>
      </c>
      <c r="F285" s="174" t="s">
        <v>419</v>
      </c>
      <c r="H285" s="173" t="s">
        <v>1</v>
      </c>
      <c r="I285" s="175"/>
      <c r="J285" s="175"/>
      <c r="M285" s="171"/>
      <c r="N285" s="176"/>
      <c r="O285" s="177"/>
      <c r="P285" s="177"/>
      <c r="Q285" s="177"/>
      <c r="R285" s="177"/>
      <c r="S285" s="177"/>
      <c r="T285" s="177"/>
      <c r="U285" s="177"/>
      <c r="V285" s="177"/>
      <c r="W285" s="177"/>
      <c r="X285" s="178"/>
      <c r="AT285" s="173" t="s">
        <v>145</v>
      </c>
      <c r="AU285" s="173" t="s">
        <v>143</v>
      </c>
      <c r="AV285" s="12" t="s">
        <v>85</v>
      </c>
      <c r="AW285" s="12" t="s">
        <v>4</v>
      </c>
      <c r="AX285" s="12" t="s">
        <v>77</v>
      </c>
      <c r="AY285" s="173" t="s">
        <v>135</v>
      </c>
    </row>
    <row r="286" spans="2:51" s="13" customFormat="1" ht="12">
      <c r="B286" s="179"/>
      <c r="D286" s="172" t="s">
        <v>145</v>
      </c>
      <c r="E286" s="180" t="s">
        <v>1</v>
      </c>
      <c r="F286" s="181" t="s">
        <v>430</v>
      </c>
      <c r="H286" s="182">
        <v>-11</v>
      </c>
      <c r="I286" s="183"/>
      <c r="J286" s="183"/>
      <c r="M286" s="179"/>
      <c r="N286" s="184"/>
      <c r="O286" s="185"/>
      <c r="P286" s="185"/>
      <c r="Q286" s="185"/>
      <c r="R286" s="185"/>
      <c r="S286" s="185"/>
      <c r="T286" s="185"/>
      <c r="U286" s="185"/>
      <c r="V286" s="185"/>
      <c r="W286" s="185"/>
      <c r="X286" s="186"/>
      <c r="AT286" s="180" t="s">
        <v>145</v>
      </c>
      <c r="AU286" s="180" t="s">
        <v>143</v>
      </c>
      <c r="AV286" s="13" t="s">
        <v>143</v>
      </c>
      <c r="AW286" s="13" t="s">
        <v>4</v>
      </c>
      <c r="AX286" s="13" t="s">
        <v>77</v>
      </c>
      <c r="AY286" s="180" t="s">
        <v>135</v>
      </c>
    </row>
    <row r="287" spans="2:51" s="13" customFormat="1" ht="12">
      <c r="B287" s="179"/>
      <c r="D287" s="172" t="s">
        <v>145</v>
      </c>
      <c r="E287" s="180" t="s">
        <v>1</v>
      </c>
      <c r="F287" s="181" t="s">
        <v>431</v>
      </c>
      <c r="H287" s="182">
        <v>-4.8</v>
      </c>
      <c r="I287" s="183"/>
      <c r="J287" s="183"/>
      <c r="M287" s="179"/>
      <c r="N287" s="184"/>
      <c r="O287" s="185"/>
      <c r="P287" s="185"/>
      <c r="Q287" s="185"/>
      <c r="R287" s="185"/>
      <c r="S287" s="185"/>
      <c r="T287" s="185"/>
      <c r="U287" s="185"/>
      <c r="V287" s="185"/>
      <c r="W287" s="185"/>
      <c r="X287" s="186"/>
      <c r="AT287" s="180" t="s">
        <v>145</v>
      </c>
      <c r="AU287" s="180" t="s">
        <v>143</v>
      </c>
      <c r="AV287" s="13" t="s">
        <v>143</v>
      </c>
      <c r="AW287" s="13" t="s">
        <v>4</v>
      </c>
      <c r="AX287" s="13" t="s">
        <v>77</v>
      </c>
      <c r="AY287" s="180" t="s">
        <v>135</v>
      </c>
    </row>
    <row r="288" spans="2:51" s="14" customFormat="1" ht="12">
      <c r="B288" s="187"/>
      <c r="D288" s="172" t="s">
        <v>145</v>
      </c>
      <c r="E288" s="188" t="s">
        <v>1</v>
      </c>
      <c r="F288" s="189" t="s">
        <v>150</v>
      </c>
      <c r="H288" s="190">
        <v>-15.8</v>
      </c>
      <c r="I288" s="191"/>
      <c r="J288" s="191"/>
      <c r="M288" s="187"/>
      <c r="N288" s="192"/>
      <c r="O288" s="193"/>
      <c r="P288" s="193"/>
      <c r="Q288" s="193"/>
      <c r="R288" s="193"/>
      <c r="S288" s="193"/>
      <c r="T288" s="193"/>
      <c r="U288" s="193"/>
      <c r="V288" s="193"/>
      <c r="W288" s="193"/>
      <c r="X288" s="194"/>
      <c r="AT288" s="188" t="s">
        <v>145</v>
      </c>
      <c r="AU288" s="188" t="s">
        <v>143</v>
      </c>
      <c r="AV288" s="14" t="s">
        <v>151</v>
      </c>
      <c r="AW288" s="14" t="s">
        <v>4</v>
      </c>
      <c r="AX288" s="14" t="s">
        <v>77</v>
      </c>
      <c r="AY288" s="188" t="s">
        <v>135</v>
      </c>
    </row>
    <row r="289" spans="2:65" s="12" customFormat="1" ht="12">
      <c r="B289" s="171"/>
      <c r="D289" s="172" t="s">
        <v>145</v>
      </c>
      <c r="E289" s="173" t="s">
        <v>1</v>
      </c>
      <c r="F289" s="174" t="s">
        <v>423</v>
      </c>
      <c r="H289" s="173" t="s">
        <v>1</v>
      </c>
      <c r="I289" s="175"/>
      <c r="J289" s="175"/>
      <c r="M289" s="171"/>
      <c r="N289" s="176"/>
      <c r="O289" s="177"/>
      <c r="P289" s="177"/>
      <c r="Q289" s="177"/>
      <c r="R289" s="177"/>
      <c r="S289" s="177"/>
      <c r="T289" s="177"/>
      <c r="U289" s="177"/>
      <c r="V289" s="177"/>
      <c r="W289" s="177"/>
      <c r="X289" s="178"/>
      <c r="AT289" s="173" t="s">
        <v>145</v>
      </c>
      <c r="AU289" s="173" t="s">
        <v>143</v>
      </c>
      <c r="AV289" s="12" t="s">
        <v>85</v>
      </c>
      <c r="AW289" s="12" t="s">
        <v>4</v>
      </c>
      <c r="AX289" s="12" t="s">
        <v>77</v>
      </c>
      <c r="AY289" s="173" t="s">
        <v>135</v>
      </c>
    </row>
    <row r="290" spans="2:65" s="13" customFormat="1" ht="12">
      <c r="B290" s="179"/>
      <c r="D290" s="172" t="s">
        <v>145</v>
      </c>
      <c r="E290" s="180" t="s">
        <v>1</v>
      </c>
      <c r="F290" s="181" t="s">
        <v>432</v>
      </c>
      <c r="H290" s="182">
        <v>-3.4</v>
      </c>
      <c r="I290" s="183"/>
      <c r="J290" s="183"/>
      <c r="M290" s="179"/>
      <c r="N290" s="184"/>
      <c r="O290" s="185"/>
      <c r="P290" s="185"/>
      <c r="Q290" s="185"/>
      <c r="R290" s="185"/>
      <c r="S290" s="185"/>
      <c r="T290" s="185"/>
      <c r="U290" s="185"/>
      <c r="V290" s="185"/>
      <c r="W290" s="185"/>
      <c r="X290" s="186"/>
      <c r="AT290" s="180" t="s">
        <v>145</v>
      </c>
      <c r="AU290" s="180" t="s">
        <v>143</v>
      </c>
      <c r="AV290" s="13" t="s">
        <v>143</v>
      </c>
      <c r="AW290" s="13" t="s">
        <v>4</v>
      </c>
      <c r="AX290" s="13" t="s">
        <v>77</v>
      </c>
      <c r="AY290" s="180" t="s">
        <v>135</v>
      </c>
    </row>
    <row r="291" spans="2:65" s="14" customFormat="1" ht="12">
      <c r="B291" s="187"/>
      <c r="D291" s="172" t="s">
        <v>145</v>
      </c>
      <c r="E291" s="188" t="s">
        <v>1</v>
      </c>
      <c r="F291" s="189" t="s">
        <v>150</v>
      </c>
      <c r="H291" s="190">
        <v>-3.4</v>
      </c>
      <c r="I291" s="191"/>
      <c r="J291" s="191"/>
      <c r="M291" s="187"/>
      <c r="N291" s="192"/>
      <c r="O291" s="193"/>
      <c r="P291" s="193"/>
      <c r="Q291" s="193"/>
      <c r="R291" s="193"/>
      <c r="S291" s="193"/>
      <c r="T291" s="193"/>
      <c r="U291" s="193"/>
      <c r="V291" s="193"/>
      <c r="W291" s="193"/>
      <c r="X291" s="194"/>
      <c r="AT291" s="188" t="s">
        <v>145</v>
      </c>
      <c r="AU291" s="188" t="s">
        <v>143</v>
      </c>
      <c r="AV291" s="14" t="s">
        <v>151</v>
      </c>
      <c r="AW291" s="14" t="s">
        <v>4</v>
      </c>
      <c r="AX291" s="14" t="s">
        <v>77</v>
      </c>
      <c r="AY291" s="188" t="s">
        <v>135</v>
      </c>
    </row>
    <row r="292" spans="2:65" s="12" customFormat="1" ht="12">
      <c r="B292" s="171"/>
      <c r="D292" s="172" t="s">
        <v>145</v>
      </c>
      <c r="E292" s="173" t="s">
        <v>1</v>
      </c>
      <c r="F292" s="174" t="s">
        <v>427</v>
      </c>
      <c r="H292" s="173" t="s">
        <v>1</v>
      </c>
      <c r="I292" s="175"/>
      <c r="J292" s="175"/>
      <c r="M292" s="171"/>
      <c r="N292" s="176"/>
      <c r="O292" s="177"/>
      <c r="P292" s="177"/>
      <c r="Q292" s="177"/>
      <c r="R292" s="177"/>
      <c r="S292" s="177"/>
      <c r="T292" s="177"/>
      <c r="U292" s="177"/>
      <c r="V292" s="177"/>
      <c r="W292" s="177"/>
      <c r="X292" s="178"/>
      <c r="AT292" s="173" t="s">
        <v>145</v>
      </c>
      <c r="AU292" s="173" t="s">
        <v>143</v>
      </c>
      <c r="AV292" s="12" t="s">
        <v>85</v>
      </c>
      <c r="AW292" s="12" t="s">
        <v>4</v>
      </c>
      <c r="AX292" s="12" t="s">
        <v>77</v>
      </c>
      <c r="AY292" s="173" t="s">
        <v>135</v>
      </c>
    </row>
    <row r="293" spans="2:65" s="12" customFormat="1" ht="12">
      <c r="B293" s="171"/>
      <c r="D293" s="172" t="s">
        <v>145</v>
      </c>
      <c r="E293" s="173" t="s">
        <v>1</v>
      </c>
      <c r="F293" s="174" t="s">
        <v>428</v>
      </c>
      <c r="H293" s="173" t="s">
        <v>1</v>
      </c>
      <c r="I293" s="175"/>
      <c r="J293" s="175"/>
      <c r="M293" s="171"/>
      <c r="N293" s="176"/>
      <c r="O293" s="177"/>
      <c r="P293" s="177"/>
      <c r="Q293" s="177"/>
      <c r="R293" s="177"/>
      <c r="S293" s="177"/>
      <c r="T293" s="177"/>
      <c r="U293" s="177"/>
      <c r="V293" s="177"/>
      <c r="W293" s="177"/>
      <c r="X293" s="178"/>
      <c r="AT293" s="173" t="s">
        <v>145</v>
      </c>
      <c r="AU293" s="173" t="s">
        <v>143</v>
      </c>
      <c r="AV293" s="12" t="s">
        <v>85</v>
      </c>
      <c r="AW293" s="12" t="s">
        <v>4</v>
      </c>
      <c r="AX293" s="12" t="s">
        <v>77</v>
      </c>
      <c r="AY293" s="173" t="s">
        <v>135</v>
      </c>
    </row>
    <row r="294" spans="2:65" s="13" customFormat="1" ht="12">
      <c r="B294" s="179"/>
      <c r="D294" s="172" t="s">
        <v>145</v>
      </c>
      <c r="E294" s="180" t="s">
        <v>1</v>
      </c>
      <c r="F294" s="181" t="s">
        <v>433</v>
      </c>
      <c r="H294" s="182">
        <v>-3</v>
      </c>
      <c r="I294" s="183"/>
      <c r="J294" s="183"/>
      <c r="M294" s="179"/>
      <c r="N294" s="184"/>
      <c r="O294" s="185"/>
      <c r="P294" s="185"/>
      <c r="Q294" s="185"/>
      <c r="R294" s="185"/>
      <c r="S294" s="185"/>
      <c r="T294" s="185"/>
      <c r="U294" s="185"/>
      <c r="V294" s="185"/>
      <c r="W294" s="185"/>
      <c r="X294" s="186"/>
      <c r="AT294" s="180" t="s">
        <v>145</v>
      </c>
      <c r="AU294" s="180" t="s">
        <v>143</v>
      </c>
      <c r="AV294" s="13" t="s">
        <v>143</v>
      </c>
      <c r="AW294" s="13" t="s">
        <v>4</v>
      </c>
      <c r="AX294" s="13" t="s">
        <v>77</v>
      </c>
      <c r="AY294" s="180" t="s">
        <v>135</v>
      </c>
    </row>
    <row r="295" spans="2:65" s="14" customFormat="1" ht="12">
      <c r="B295" s="187"/>
      <c r="D295" s="172" t="s">
        <v>145</v>
      </c>
      <c r="E295" s="188" t="s">
        <v>1</v>
      </c>
      <c r="F295" s="189" t="s">
        <v>150</v>
      </c>
      <c r="H295" s="190">
        <v>-3</v>
      </c>
      <c r="I295" s="191"/>
      <c r="J295" s="191"/>
      <c r="M295" s="187"/>
      <c r="N295" s="192"/>
      <c r="O295" s="193"/>
      <c r="P295" s="193"/>
      <c r="Q295" s="193"/>
      <c r="R295" s="193"/>
      <c r="S295" s="193"/>
      <c r="T295" s="193"/>
      <c r="U295" s="193"/>
      <c r="V295" s="193"/>
      <c r="W295" s="193"/>
      <c r="X295" s="194"/>
      <c r="AT295" s="188" t="s">
        <v>145</v>
      </c>
      <c r="AU295" s="188" t="s">
        <v>143</v>
      </c>
      <c r="AV295" s="14" t="s">
        <v>151</v>
      </c>
      <c r="AW295" s="14" t="s">
        <v>4</v>
      </c>
      <c r="AX295" s="14" t="s">
        <v>77</v>
      </c>
      <c r="AY295" s="188" t="s">
        <v>135</v>
      </c>
    </row>
    <row r="296" spans="2:65" s="15" customFormat="1" ht="12">
      <c r="B296" s="195"/>
      <c r="D296" s="172" t="s">
        <v>145</v>
      </c>
      <c r="E296" s="196" t="s">
        <v>1</v>
      </c>
      <c r="F296" s="197" t="s">
        <v>155</v>
      </c>
      <c r="H296" s="198">
        <v>21.2</v>
      </c>
      <c r="I296" s="199"/>
      <c r="J296" s="199"/>
      <c r="M296" s="195"/>
      <c r="N296" s="200"/>
      <c r="O296" s="201"/>
      <c r="P296" s="201"/>
      <c r="Q296" s="201"/>
      <c r="R296" s="201"/>
      <c r="S296" s="201"/>
      <c r="T296" s="201"/>
      <c r="U296" s="201"/>
      <c r="V296" s="201"/>
      <c r="W296" s="201"/>
      <c r="X296" s="202"/>
      <c r="AT296" s="196" t="s">
        <v>145</v>
      </c>
      <c r="AU296" s="196" t="s">
        <v>143</v>
      </c>
      <c r="AV296" s="15" t="s">
        <v>142</v>
      </c>
      <c r="AW296" s="15" t="s">
        <v>4</v>
      </c>
      <c r="AX296" s="15" t="s">
        <v>85</v>
      </c>
      <c r="AY296" s="196" t="s">
        <v>135</v>
      </c>
    </row>
    <row r="297" spans="2:65" s="1" customFormat="1" ht="24" customHeight="1">
      <c r="B297" s="156"/>
      <c r="C297" s="157" t="s">
        <v>232</v>
      </c>
      <c r="D297" s="157" t="s">
        <v>137</v>
      </c>
      <c r="E297" s="158" t="s">
        <v>434</v>
      </c>
      <c r="F297" s="159" t="s">
        <v>435</v>
      </c>
      <c r="G297" s="160" t="s">
        <v>213</v>
      </c>
      <c r="H297" s="161">
        <v>2.246</v>
      </c>
      <c r="I297" s="162"/>
      <c r="J297" s="162"/>
      <c r="K297" s="161">
        <f>ROUND(P297*H297,3)</f>
        <v>0</v>
      </c>
      <c r="L297" s="159" t="s">
        <v>172</v>
      </c>
      <c r="M297" s="31"/>
      <c r="N297" s="163" t="s">
        <v>1</v>
      </c>
      <c r="O297" s="164" t="s">
        <v>41</v>
      </c>
      <c r="P297" s="165">
        <f>I297+J297</f>
        <v>0</v>
      </c>
      <c r="Q297" s="165">
        <f>ROUND(I297*H297,3)</f>
        <v>0</v>
      </c>
      <c r="R297" s="165">
        <f>ROUND(J297*H297,3)</f>
        <v>0</v>
      </c>
      <c r="S297" s="53"/>
      <c r="T297" s="166">
        <f>S297*H297</f>
        <v>0</v>
      </c>
      <c r="U297" s="166">
        <v>0</v>
      </c>
      <c r="V297" s="166">
        <f>U297*H297</f>
        <v>0</v>
      </c>
      <c r="W297" s="166">
        <v>0</v>
      </c>
      <c r="X297" s="167">
        <f>W297*H297</f>
        <v>0</v>
      </c>
      <c r="AR297" s="168" t="s">
        <v>142</v>
      </c>
      <c r="AT297" s="168" t="s">
        <v>137</v>
      </c>
      <c r="AU297" s="168" t="s">
        <v>143</v>
      </c>
      <c r="AY297" s="17" t="s">
        <v>135</v>
      </c>
      <c r="BE297" s="169">
        <f>IF(O297="základná",K297,0)</f>
        <v>0</v>
      </c>
      <c r="BF297" s="169">
        <f>IF(O297="znížená",K297,0)</f>
        <v>0</v>
      </c>
      <c r="BG297" s="169">
        <f>IF(O297="zákl. prenesená",K297,0)</f>
        <v>0</v>
      </c>
      <c r="BH297" s="169">
        <f>IF(O297="zníž. prenesená",K297,0)</f>
        <v>0</v>
      </c>
      <c r="BI297" s="169">
        <f>IF(O297="nulová",K297,0)</f>
        <v>0</v>
      </c>
      <c r="BJ297" s="17" t="s">
        <v>143</v>
      </c>
      <c r="BK297" s="170">
        <f>ROUND(P297*H297,3)</f>
        <v>0</v>
      </c>
      <c r="BL297" s="17" t="s">
        <v>142</v>
      </c>
      <c r="BM297" s="168" t="s">
        <v>436</v>
      </c>
    </row>
    <row r="298" spans="2:65" s="1" customFormat="1" ht="16.5" customHeight="1">
      <c r="B298" s="156"/>
      <c r="C298" s="157" t="s">
        <v>242</v>
      </c>
      <c r="D298" s="157" t="s">
        <v>137</v>
      </c>
      <c r="E298" s="158" t="s">
        <v>437</v>
      </c>
      <c r="F298" s="159" t="s">
        <v>438</v>
      </c>
      <c r="G298" s="160" t="s">
        <v>213</v>
      </c>
      <c r="H298" s="161">
        <v>2.246</v>
      </c>
      <c r="I298" s="162"/>
      <c r="J298" s="162"/>
      <c r="K298" s="161">
        <f>ROUND(P298*H298,3)</f>
        <v>0</v>
      </c>
      <c r="L298" s="159" t="s">
        <v>172</v>
      </c>
      <c r="M298" s="31"/>
      <c r="N298" s="163" t="s">
        <v>1</v>
      </c>
      <c r="O298" s="164" t="s">
        <v>41</v>
      </c>
      <c r="P298" s="165">
        <f>I298+J298</f>
        <v>0</v>
      </c>
      <c r="Q298" s="165">
        <f>ROUND(I298*H298,3)</f>
        <v>0</v>
      </c>
      <c r="R298" s="165">
        <f>ROUND(J298*H298,3)</f>
        <v>0</v>
      </c>
      <c r="S298" s="53"/>
      <c r="T298" s="166">
        <f>S298*H298</f>
        <v>0</v>
      </c>
      <c r="U298" s="166">
        <v>0</v>
      </c>
      <c r="V298" s="166">
        <f>U298*H298</f>
        <v>0</v>
      </c>
      <c r="W298" s="166">
        <v>0</v>
      </c>
      <c r="X298" s="167">
        <f>W298*H298</f>
        <v>0</v>
      </c>
      <c r="AR298" s="168" t="s">
        <v>142</v>
      </c>
      <c r="AT298" s="168" t="s">
        <v>137</v>
      </c>
      <c r="AU298" s="168" t="s">
        <v>143</v>
      </c>
      <c r="AY298" s="17" t="s">
        <v>135</v>
      </c>
      <c r="BE298" s="169">
        <f>IF(O298="základná",K298,0)</f>
        <v>0</v>
      </c>
      <c r="BF298" s="169">
        <f>IF(O298="znížená",K298,0)</f>
        <v>0</v>
      </c>
      <c r="BG298" s="169">
        <f>IF(O298="zákl. prenesená",K298,0)</f>
        <v>0</v>
      </c>
      <c r="BH298" s="169">
        <f>IF(O298="zníž. prenesená",K298,0)</f>
        <v>0</v>
      </c>
      <c r="BI298" s="169">
        <f>IF(O298="nulová",K298,0)</f>
        <v>0</v>
      </c>
      <c r="BJ298" s="17" t="s">
        <v>143</v>
      </c>
      <c r="BK298" s="170">
        <f>ROUND(P298*H298,3)</f>
        <v>0</v>
      </c>
      <c r="BL298" s="17" t="s">
        <v>142</v>
      </c>
      <c r="BM298" s="168" t="s">
        <v>439</v>
      </c>
    </row>
    <row r="299" spans="2:65" s="1" customFormat="1" ht="24" customHeight="1">
      <c r="B299" s="156"/>
      <c r="C299" s="157" t="s">
        <v>252</v>
      </c>
      <c r="D299" s="157" t="s">
        <v>137</v>
      </c>
      <c r="E299" s="158" t="s">
        <v>440</v>
      </c>
      <c r="F299" s="159" t="s">
        <v>441</v>
      </c>
      <c r="G299" s="160" t="s">
        <v>213</v>
      </c>
      <c r="H299" s="161">
        <v>8.984</v>
      </c>
      <c r="I299" s="162"/>
      <c r="J299" s="162"/>
      <c r="K299" s="161">
        <f>ROUND(P299*H299,3)</f>
        <v>0</v>
      </c>
      <c r="L299" s="159" t="s">
        <v>172</v>
      </c>
      <c r="M299" s="31"/>
      <c r="N299" s="163" t="s">
        <v>1</v>
      </c>
      <c r="O299" s="164" t="s">
        <v>41</v>
      </c>
      <c r="P299" s="165">
        <f>I299+J299</f>
        <v>0</v>
      </c>
      <c r="Q299" s="165">
        <f>ROUND(I299*H299,3)</f>
        <v>0</v>
      </c>
      <c r="R299" s="165">
        <f>ROUND(J299*H299,3)</f>
        <v>0</v>
      </c>
      <c r="S299" s="53"/>
      <c r="T299" s="166">
        <f>S299*H299</f>
        <v>0</v>
      </c>
      <c r="U299" s="166">
        <v>0</v>
      </c>
      <c r="V299" s="166">
        <f>U299*H299</f>
        <v>0</v>
      </c>
      <c r="W299" s="166">
        <v>0</v>
      </c>
      <c r="X299" s="167">
        <f>W299*H299</f>
        <v>0</v>
      </c>
      <c r="AR299" s="168" t="s">
        <v>142</v>
      </c>
      <c r="AT299" s="168" t="s">
        <v>137</v>
      </c>
      <c r="AU299" s="168" t="s">
        <v>143</v>
      </c>
      <c r="AY299" s="17" t="s">
        <v>135</v>
      </c>
      <c r="BE299" s="169">
        <f>IF(O299="základná",K299,0)</f>
        <v>0</v>
      </c>
      <c r="BF299" s="169">
        <f>IF(O299="znížená",K299,0)</f>
        <v>0</v>
      </c>
      <c r="BG299" s="169">
        <f>IF(O299="zákl. prenesená",K299,0)</f>
        <v>0</v>
      </c>
      <c r="BH299" s="169">
        <f>IF(O299="zníž. prenesená",K299,0)</f>
        <v>0</v>
      </c>
      <c r="BI299" s="169">
        <f>IF(O299="nulová",K299,0)</f>
        <v>0</v>
      </c>
      <c r="BJ299" s="17" t="s">
        <v>143</v>
      </c>
      <c r="BK299" s="170">
        <f>ROUND(P299*H299,3)</f>
        <v>0</v>
      </c>
      <c r="BL299" s="17" t="s">
        <v>142</v>
      </c>
      <c r="BM299" s="168" t="s">
        <v>442</v>
      </c>
    </row>
    <row r="300" spans="2:65" s="13" customFormat="1" ht="12">
      <c r="B300" s="179"/>
      <c r="D300" s="172" t="s">
        <v>145</v>
      </c>
      <c r="E300" s="180" t="s">
        <v>1</v>
      </c>
      <c r="F300" s="181" t="s">
        <v>443</v>
      </c>
      <c r="H300" s="182">
        <v>8.984</v>
      </c>
      <c r="I300" s="183"/>
      <c r="J300" s="183"/>
      <c r="M300" s="179"/>
      <c r="N300" s="184"/>
      <c r="O300" s="185"/>
      <c r="P300" s="185"/>
      <c r="Q300" s="185"/>
      <c r="R300" s="185"/>
      <c r="S300" s="185"/>
      <c r="T300" s="185"/>
      <c r="U300" s="185"/>
      <c r="V300" s="185"/>
      <c r="W300" s="185"/>
      <c r="X300" s="186"/>
      <c r="AT300" s="180" t="s">
        <v>145</v>
      </c>
      <c r="AU300" s="180" t="s">
        <v>143</v>
      </c>
      <c r="AV300" s="13" t="s">
        <v>143</v>
      </c>
      <c r="AW300" s="13" t="s">
        <v>4</v>
      </c>
      <c r="AX300" s="13" t="s">
        <v>77</v>
      </c>
      <c r="AY300" s="180" t="s">
        <v>135</v>
      </c>
    </row>
    <row r="301" spans="2:65" s="15" customFormat="1" ht="12">
      <c r="B301" s="195"/>
      <c r="D301" s="172" t="s">
        <v>145</v>
      </c>
      <c r="E301" s="196" t="s">
        <v>1</v>
      </c>
      <c r="F301" s="197" t="s">
        <v>155</v>
      </c>
      <c r="H301" s="198">
        <v>8.984</v>
      </c>
      <c r="I301" s="199"/>
      <c r="J301" s="199"/>
      <c r="M301" s="195"/>
      <c r="N301" s="200"/>
      <c r="O301" s="201"/>
      <c r="P301" s="201"/>
      <c r="Q301" s="201"/>
      <c r="R301" s="201"/>
      <c r="S301" s="201"/>
      <c r="T301" s="201"/>
      <c r="U301" s="201"/>
      <c r="V301" s="201"/>
      <c r="W301" s="201"/>
      <c r="X301" s="202"/>
      <c r="AT301" s="196" t="s">
        <v>145</v>
      </c>
      <c r="AU301" s="196" t="s">
        <v>143</v>
      </c>
      <c r="AV301" s="15" t="s">
        <v>142</v>
      </c>
      <c r="AW301" s="15" t="s">
        <v>4</v>
      </c>
      <c r="AX301" s="15" t="s">
        <v>85</v>
      </c>
      <c r="AY301" s="196" t="s">
        <v>135</v>
      </c>
    </row>
    <row r="302" spans="2:65" s="1" customFormat="1" ht="24" customHeight="1">
      <c r="B302" s="156"/>
      <c r="C302" s="157" t="s">
        <v>258</v>
      </c>
      <c r="D302" s="157" t="s">
        <v>137</v>
      </c>
      <c r="E302" s="158" t="s">
        <v>444</v>
      </c>
      <c r="F302" s="159" t="s">
        <v>445</v>
      </c>
      <c r="G302" s="160" t="s">
        <v>213</v>
      </c>
      <c r="H302" s="161">
        <v>2.246</v>
      </c>
      <c r="I302" s="162"/>
      <c r="J302" s="162"/>
      <c r="K302" s="161">
        <f>ROUND(P302*H302,3)</f>
        <v>0</v>
      </c>
      <c r="L302" s="159" t="s">
        <v>172</v>
      </c>
      <c r="M302" s="31"/>
      <c r="N302" s="163" t="s">
        <v>1</v>
      </c>
      <c r="O302" s="164" t="s">
        <v>41</v>
      </c>
      <c r="P302" s="165">
        <f>I302+J302</f>
        <v>0</v>
      </c>
      <c r="Q302" s="165">
        <f>ROUND(I302*H302,3)</f>
        <v>0</v>
      </c>
      <c r="R302" s="165">
        <f>ROUND(J302*H302,3)</f>
        <v>0</v>
      </c>
      <c r="S302" s="53"/>
      <c r="T302" s="166">
        <f>S302*H302</f>
        <v>0</v>
      </c>
      <c r="U302" s="166">
        <v>0</v>
      </c>
      <c r="V302" s="166">
        <f>U302*H302</f>
        <v>0</v>
      </c>
      <c r="W302" s="166">
        <v>0</v>
      </c>
      <c r="X302" s="167">
        <f>W302*H302</f>
        <v>0</v>
      </c>
      <c r="AR302" s="168" t="s">
        <v>142</v>
      </c>
      <c r="AT302" s="168" t="s">
        <v>137</v>
      </c>
      <c r="AU302" s="168" t="s">
        <v>143</v>
      </c>
      <c r="AY302" s="17" t="s">
        <v>135</v>
      </c>
      <c r="BE302" s="169">
        <f>IF(O302="základná",K302,0)</f>
        <v>0</v>
      </c>
      <c r="BF302" s="169">
        <f>IF(O302="znížená",K302,0)</f>
        <v>0</v>
      </c>
      <c r="BG302" s="169">
        <f>IF(O302="zákl. prenesená",K302,0)</f>
        <v>0</v>
      </c>
      <c r="BH302" s="169">
        <f>IF(O302="zníž. prenesená",K302,0)</f>
        <v>0</v>
      </c>
      <c r="BI302" s="169">
        <f>IF(O302="nulová",K302,0)</f>
        <v>0</v>
      </c>
      <c r="BJ302" s="17" t="s">
        <v>143</v>
      </c>
      <c r="BK302" s="170">
        <f>ROUND(P302*H302,3)</f>
        <v>0</v>
      </c>
      <c r="BL302" s="17" t="s">
        <v>142</v>
      </c>
      <c r="BM302" s="168" t="s">
        <v>446</v>
      </c>
    </row>
    <row r="303" spans="2:65" s="1" customFormat="1" ht="24" customHeight="1">
      <c r="B303" s="156"/>
      <c r="C303" s="157" t="s">
        <v>447</v>
      </c>
      <c r="D303" s="157" t="s">
        <v>137</v>
      </c>
      <c r="E303" s="158" t="s">
        <v>448</v>
      </c>
      <c r="F303" s="159" t="s">
        <v>449</v>
      </c>
      <c r="G303" s="160" t="s">
        <v>213</v>
      </c>
      <c r="H303" s="161">
        <v>13.476000000000001</v>
      </c>
      <c r="I303" s="162"/>
      <c r="J303" s="162"/>
      <c r="K303" s="161">
        <f>ROUND(P303*H303,3)</f>
        <v>0</v>
      </c>
      <c r="L303" s="159" t="s">
        <v>172</v>
      </c>
      <c r="M303" s="31"/>
      <c r="N303" s="163" t="s">
        <v>1</v>
      </c>
      <c r="O303" s="164" t="s">
        <v>41</v>
      </c>
      <c r="P303" s="165">
        <f>I303+J303</f>
        <v>0</v>
      </c>
      <c r="Q303" s="165">
        <f>ROUND(I303*H303,3)</f>
        <v>0</v>
      </c>
      <c r="R303" s="165">
        <f>ROUND(J303*H303,3)</f>
        <v>0</v>
      </c>
      <c r="S303" s="53"/>
      <c r="T303" s="166">
        <f>S303*H303</f>
        <v>0</v>
      </c>
      <c r="U303" s="166">
        <v>0</v>
      </c>
      <c r="V303" s="166">
        <f>U303*H303</f>
        <v>0</v>
      </c>
      <c r="W303" s="166">
        <v>0</v>
      </c>
      <c r="X303" s="167">
        <f>W303*H303</f>
        <v>0</v>
      </c>
      <c r="AR303" s="168" t="s">
        <v>142</v>
      </c>
      <c r="AT303" s="168" t="s">
        <v>137</v>
      </c>
      <c r="AU303" s="168" t="s">
        <v>143</v>
      </c>
      <c r="AY303" s="17" t="s">
        <v>135</v>
      </c>
      <c r="BE303" s="169">
        <f>IF(O303="základná",K303,0)</f>
        <v>0</v>
      </c>
      <c r="BF303" s="169">
        <f>IF(O303="znížená",K303,0)</f>
        <v>0</v>
      </c>
      <c r="BG303" s="169">
        <f>IF(O303="zákl. prenesená",K303,0)</f>
        <v>0</v>
      </c>
      <c r="BH303" s="169">
        <f>IF(O303="zníž. prenesená",K303,0)</f>
        <v>0</v>
      </c>
      <c r="BI303" s="169">
        <f>IF(O303="nulová",K303,0)</f>
        <v>0</v>
      </c>
      <c r="BJ303" s="17" t="s">
        <v>143</v>
      </c>
      <c r="BK303" s="170">
        <f>ROUND(P303*H303,3)</f>
        <v>0</v>
      </c>
      <c r="BL303" s="17" t="s">
        <v>142</v>
      </c>
      <c r="BM303" s="168" t="s">
        <v>450</v>
      </c>
    </row>
    <row r="304" spans="2:65" s="13" customFormat="1" ht="12">
      <c r="B304" s="179"/>
      <c r="D304" s="172" t="s">
        <v>145</v>
      </c>
      <c r="E304" s="180" t="s">
        <v>1</v>
      </c>
      <c r="F304" s="181" t="s">
        <v>451</v>
      </c>
      <c r="H304" s="182">
        <v>13.476000000000001</v>
      </c>
      <c r="I304" s="183"/>
      <c r="J304" s="183"/>
      <c r="M304" s="179"/>
      <c r="N304" s="184"/>
      <c r="O304" s="185"/>
      <c r="P304" s="185"/>
      <c r="Q304" s="185"/>
      <c r="R304" s="185"/>
      <c r="S304" s="185"/>
      <c r="T304" s="185"/>
      <c r="U304" s="185"/>
      <c r="V304" s="185"/>
      <c r="W304" s="185"/>
      <c r="X304" s="186"/>
      <c r="AT304" s="180" t="s">
        <v>145</v>
      </c>
      <c r="AU304" s="180" t="s">
        <v>143</v>
      </c>
      <c r="AV304" s="13" t="s">
        <v>143</v>
      </c>
      <c r="AW304" s="13" t="s">
        <v>4</v>
      </c>
      <c r="AX304" s="13" t="s">
        <v>77</v>
      </c>
      <c r="AY304" s="180" t="s">
        <v>135</v>
      </c>
    </row>
    <row r="305" spans="2:65" s="15" customFormat="1" ht="12">
      <c r="B305" s="195"/>
      <c r="D305" s="172" t="s">
        <v>145</v>
      </c>
      <c r="E305" s="196" t="s">
        <v>1</v>
      </c>
      <c r="F305" s="197" t="s">
        <v>155</v>
      </c>
      <c r="H305" s="198">
        <v>13.476000000000001</v>
      </c>
      <c r="I305" s="199"/>
      <c r="J305" s="199"/>
      <c r="M305" s="195"/>
      <c r="N305" s="200"/>
      <c r="O305" s="201"/>
      <c r="P305" s="201"/>
      <c r="Q305" s="201"/>
      <c r="R305" s="201"/>
      <c r="S305" s="201"/>
      <c r="T305" s="201"/>
      <c r="U305" s="201"/>
      <c r="V305" s="201"/>
      <c r="W305" s="201"/>
      <c r="X305" s="202"/>
      <c r="AT305" s="196" t="s">
        <v>145</v>
      </c>
      <c r="AU305" s="196" t="s">
        <v>143</v>
      </c>
      <c r="AV305" s="15" t="s">
        <v>142</v>
      </c>
      <c r="AW305" s="15" t="s">
        <v>4</v>
      </c>
      <c r="AX305" s="15" t="s">
        <v>85</v>
      </c>
      <c r="AY305" s="196" t="s">
        <v>135</v>
      </c>
    </row>
    <row r="306" spans="2:65" s="1" customFormat="1" ht="24" customHeight="1">
      <c r="B306" s="156"/>
      <c r="C306" s="157" t="s">
        <v>452</v>
      </c>
      <c r="D306" s="157" t="s">
        <v>137</v>
      </c>
      <c r="E306" s="158" t="s">
        <v>453</v>
      </c>
      <c r="F306" s="159" t="s">
        <v>454</v>
      </c>
      <c r="G306" s="160" t="s">
        <v>213</v>
      </c>
      <c r="H306" s="161">
        <v>2.246</v>
      </c>
      <c r="I306" s="162"/>
      <c r="J306" s="162"/>
      <c r="K306" s="161">
        <f>ROUND(P306*H306,3)</f>
        <v>0</v>
      </c>
      <c r="L306" s="159" t="s">
        <v>172</v>
      </c>
      <c r="M306" s="31"/>
      <c r="N306" s="163" t="s">
        <v>1</v>
      </c>
      <c r="O306" s="164" t="s">
        <v>41</v>
      </c>
      <c r="P306" s="165">
        <f>I306+J306</f>
        <v>0</v>
      </c>
      <c r="Q306" s="165">
        <f>ROUND(I306*H306,3)</f>
        <v>0</v>
      </c>
      <c r="R306" s="165">
        <f>ROUND(J306*H306,3)</f>
        <v>0</v>
      </c>
      <c r="S306" s="53"/>
      <c r="T306" s="166">
        <f>S306*H306</f>
        <v>0</v>
      </c>
      <c r="U306" s="166">
        <v>0</v>
      </c>
      <c r="V306" s="166">
        <f>U306*H306</f>
        <v>0</v>
      </c>
      <c r="W306" s="166">
        <v>0</v>
      </c>
      <c r="X306" s="167">
        <f>W306*H306</f>
        <v>0</v>
      </c>
      <c r="AR306" s="168" t="s">
        <v>142</v>
      </c>
      <c r="AT306" s="168" t="s">
        <v>137</v>
      </c>
      <c r="AU306" s="168" t="s">
        <v>143</v>
      </c>
      <c r="AY306" s="17" t="s">
        <v>135</v>
      </c>
      <c r="BE306" s="169">
        <f>IF(O306="základná",K306,0)</f>
        <v>0</v>
      </c>
      <c r="BF306" s="169">
        <f>IF(O306="znížená",K306,0)</f>
        <v>0</v>
      </c>
      <c r="BG306" s="169">
        <f>IF(O306="zákl. prenesená",K306,0)</f>
        <v>0</v>
      </c>
      <c r="BH306" s="169">
        <f>IF(O306="zníž. prenesená",K306,0)</f>
        <v>0</v>
      </c>
      <c r="BI306" s="169">
        <f>IF(O306="nulová",K306,0)</f>
        <v>0</v>
      </c>
      <c r="BJ306" s="17" t="s">
        <v>143</v>
      </c>
      <c r="BK306" s="170">
        <f>ROUND(P306*H306,3)</f>
        <v>0</v>
      </c>
      <c r="BL306" s="17" t="s">
        <v>142</v>
      </c>
      <c r="BM306" s="168" t="s">
        <v>455</v>
      </c>
    </row>
    <row r="307" spans="2:65" s="11" customFormat="1" ht="23" customHeight="1">
      <c r="B307" s="142"/>
      <c r="D307" s="143" t="s">
        <v>76</v>
      </c>
      <c r="E307" s="154" t="s">
        <v>256</v>
      </c>
      <c r="F307" s="154" t="s">
        <v>257</v>
      </c>
      <c r="I307" s="145"/>
      <c r="J307" s="145"/>
      <c r="K307" s="155">
        <f>BK307</f>
        <v>0</v>
      </c>
      <c r="M307" s="142"/>
      <c r="N307" s="147"/>
      <c r="O307" s="148"/>
      <c r="P307" s="148"/>
      <c r="Q307" s="149">
        <f>Q308</f>
        <v>0</v>
      </c>
      <c r="R307" s="149">
        <f>R308</f>
        <v>0</v>
      </c>
      <c r="S307" s="148"/>
      <c r="T307" s="150">
        <f>T308</f>
        <v>0</v>
      </c>
      <c r="U307" s="148"/>
      <c r="V307" s="150">
        <f>V308</f>
        <v>0</v>
      </c>
      <c r="W307" s="148"/>
      <c r="X307" s="151">
        <f>X308</f>
        <v>0</v>
      </c>
      <c r="AR307" s="143" t="s">
        <v>85</v>
      </c>
      <c r="AT307" s="152" t="s">
        <v>76</v>
      </c>
      <c r="AU307" s="152" t="s">
        <v>85</v>
      </c>
      <c r="AY307" s="143" t="s">
        <v>135</v>
      </c>
      <c r="BK307" s="153">
        <f>BK308</f>
        <v>0</v>
      </c>
    </row>
    <row r="308" spans="2:65" s="1" customFormat="1" ht="24" customHeight="1">
      <c r="B308" s="156"/>
      <c r="C308" s="157" t="s">
        <v>8</v>
      </c>
      <c r="D308" s="157" t="s">
        <v>137</v>
      </c>
      <c r="E308" s="158" t="s">
        <v>259</v>
      </c>
      <c r="F308" s="159" t="s">
        <v>260</v>
      </c>
      <c r="G308" s="160" t="s">
        <v>213</v>
      </c>
      <c r="H308" s="161">
        <v>-1.788</v>
      </c>
      <c r="I308" s="162"/>
      <c r="J308" s="162"/>
      <c r="K308" s="161">
        <f>ROUND(P308*H308,3)</f>
        <v>0</v>
      </c>
      <c r="L308" s="159" t="s">
        <v>172</v>
      </c>
      <c r="M308" s="31"/>
      <c r="N308" s="203" t="s">
        <v>1</v>
      </c>
      <c r="O308" s="204" t="s">
        <v>41</v>
      </c>
      <c r="P308" s="205">
        <f>I308+J308</f>
        <v>0</v>
      </c>
      <c r="Q308" s="205">
        <f>ROUND(I308*H308,3)</f>
        <v>0</v>
      </c>
      <c r="R308" s="205">
        <f>ROUND(J308*H308,3)</f>
        <v>0</v>
      </c>
      <c r="S308" s="206"/>
      <c r="T308" s="207">
        <f>S308*H308</f>
        <v>0</v>
      </c>
      <c r="U308" s="207">
        <v>0</v>
      </c>
      <c r="V308" s="207">
        <f>U308*H308</f>
        <v>0</v>
      </c>
      <c r="W308" s="207">
        <v>0</v>
      </c>
      <c r="X308" s="208">
        <f>W308*H308</f>
        <v>0</v>
      </c>
      <c r="AR308" s="168" t="s">
        <v>142</v>
      </c>
      <c r="AT308" s="168" t="s">
        <v>137</v>
      </c>
      <c r="AU308" s="168" t="s">
        <v>143</v>
      </c>
      <c r="AY308" s="17" t="s">
        <v>135</v>
      </c>
      <c r="BE308" s="169">
        <f>IF(O308="základná",K308,0)</f>
        <v>0</v>
      </c>
      <c r="BF308" s="169">
        <f>IF(O308="znížená",K308,0)</f>
        <v>0</v>
      </c>
      <c r="BG308" s="169">
        <f>IF(O308="zákl. prenesená",K308,0)</f>
        <v>0</v>
      </c>
      <c r="BH308" s="169">
        <f>IF(O308="zníž. prenesená",K308,0)</f>
        <v>0</v>
      </c>
      <c r="BI308" s="169">
        <f>IF(O308="nulová",K308,0)</f>
        <v>0</v>
      </c>
      <c r="BJ308" s="17" t="s">
        <v>143</v>
      </c>
      <c r="BK308" s="170">
        <f>ROUND(P308*H308,3)</f>
        <v>0</v>
      </c>
      <c r="BL308" s="17" t="s">
        <v>142</v>
      </c>
      <c r="BM308" s="168" t="s">
        <v>456</v>
      </c>
    </row>
    <row r="309" spans="2:65" s="1" customFormat="1" ht="7" customHeight="1">
      <c r="B309" s="43"/>
      <c r="C309" s="44"/>
      <c r="D309" s="44"/>
      <c r="E309" s="44"/>
      <c r="F309" s="44"/>
      <c r="G309" s="44"/>
      <c r="H309" s="44"/>
      <c r="I309" s="113"/>
      <c r="J309" s="113"/>
      <c r="K309" s="44"/>
      <c r="L309" s="44"/>
      <c r="M309" s="31"/>
    </row>
  </sheetData>
  <autoFilter ref="C119:L308" xr:uid="{00000000-0009-0000-0000-000005000000}"/>
  <mergeCells count="9">
    <mergeCell ref="E87:H87"/>
    <mergeCell ref="E110:H110"/>
    <mergeCell ref="E112:H112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24"/>
  <sheetViews>
    <sheetView showGridLines="0" topLeftCell="A2" workbookViewId="0">
      <selection activeCell="C2" sqref="C2"/>
    </sheetView>
  </sheetViews>
  <sheetFormatPr baseColWidth="10" defaultColWidth="8.75" defaultRowHeight="11"/>
  <cols>
    <col min="1" max="1" width="8.25" customWidth="1"/>
    <col min="2" max="2" width="1.75" customWidth="1"/>
    <col min="3" max="4" width="4.25" customWidth="1"/>
    <col min="5" max="5" width="17.25" customWidth="1"/>
    <col min="6" max="6" width="50.75" customWidth="1"/>
    <col min="7" max="7" width="7" customWidth="1"/>
    <col min="8" max="8" width="11.5" customWidth="1"/>
    <col min="9" max="10" width="20.25" style="87" customWidth="1"/>
    <col min="11" max="11" width="20.25" customWidth="1"/>
    <col min="12" max="12" width="15.5" hidden="1" customWidth="1"/>
    <col min="13" max="13" width="9.25" customWidth="1"/>
    <col min="14" max="14" width="10.75" hidden="1" customWidth="1"/>
    <col min="15" max="15" width="9.25" hidden="1"/>
    <col min="16" max="24" width="14.25" hidden="1" customWidth="1"/>
    <col min="25" max="25" width="12.25" hidden="1" customWidth="1"/>
    <col min="26" max="26" width="16.25" customWidth="1"/>
    <col min="27" max="27" width="12.25" customWidth="1"/>
    <col min="28" max="28" width="1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M2" s="271" t="s">
        <v>6</v>
      </c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T2" s="17" t="s">
        <v>101</v>
      </c>
    </row>
    <row r="3" spans="2:46" ht="7" customHeight="1">
      <c r="B3" s="18"/>
      <c r="C3" s="19"/>
      <c r="D3" s="19"/>
      <c r="E3" s="19"/>
      <c r="F3" s="19"/>
      <c r="G3" s="19"/>
      <c r="H3" s="19"/>
      <c r="I3" s="88"/>
      <c r="J3" s="88"/>
      <c r="K3" s="19"/>
      <c r="L3" s="19"/>
      <c r="M3" s="20"/>
      <c r="AT3" s="17" t="s">
        <v>77</v>
      </c>
    </row>
    <row r="4" spans="2:46" ht="25" customHeight="1">
      <c r="B4" s="20"/>
      <c r="D4" s="21" t="s">
        <v>102</v>
      </c>
      <c r="M4" s="20"/>
      <c r="N4" s="89" t="s">
        <v>9</v>
      </c>
      <c r="AT4" s="17" t="s">
        <v>3</v>
      </c>
    </row>
    <row r="5" spans="2:46" ht="7" customHeight="1">
      <c r="B5" s="20"/>
      <c r="M5" s="20"/>
    </row>
    <row r="6" spans="2:46" ht="12" customHeight="1">
      <c r="B6" s="20"/>
      <c r="D6" s="27" t="s">
        <v>14</v>
      </c>
      <c r="M6" s="20"/>
    </row>
    <row r="7" spans="2:46" ht="16.5" customHeight="1">
      <c r="B7" s="20"/>
      <c r="E7" s="304" t="str">
        <f>'Rekapitulácia stavby'!K6</f>
        <v>UNM - Dostavba 6.pavilónu II.etapa</v>
      </c>
      <c r="F7" s="305"/>
      <c r="G7" s="305"/>
      <c r="H7" s="305"/>
      <c r="M7" s="20"/>
    </row>
    <row r="8" spans="2:46" s="1" customFormat="1" ht="12" customHeight="1">
      <c r="B8" s="31"/>
      <c r="D8" s="27" t="s">
        <v>103</v>
      </c>
      <c r="I8" s="90"/>
      <c r="J8" s="90"/>
      <c r="M8" s="31"/>
    </row>
    <row r="9" spans="2:46" s="1" customFormat="1" ht="37" customHeight="1">
      <c r="B9" s="31"/>
      <c r="E9" s="279" t="s">
        <v>457</v>
      </c>
      <c r="F9" s="303"/>
      <c r="G9" s="303"/>
      <c r="H9" s="303"/>
      <c r="I9" s="90"/>
      <c r="J9" s="90"/>
      <c r="M9" s="31"/>
    </row>
    <row r="10" spans="2:46" s="1" customFormat="1">
      <c r="B10" s="31"/>
      <c r="I10" s="90"/>
      <c r="J10" s="90"/>
      <c r="M10" s="31"/>
    </row>
    <row r="11" spans="2:46" s="1" customFormat="1" ht="12" customHeight="1">
      <c r="B11" s="31"/>
      <c r="D11" s="27" t="s">
        <v>16</v>
      </c>
      <c r="F11" s="25" t="s">
        <v>17</v>
      </c>
      <c r="I11" s="91" t="s">
        <v>18</v>
      </c>
      <c r="J11" s="92" t="s">
        <v>1</v>
      </c>
      <c r="M11" s="31"/>
    </row>
    <row r="12" spans="2:46" s="1" customFormat="1" ht="12" customHeight="1">
      <c r="B12" s="31"/>
      <c r="D12" s="27" t="s">
        <v>20</v>
      </c>
      <c r="F12" s="25" t="s">
        <v>21</v>
      </c>
      <c r="I12" s="91" t="s">
        <v>22</v>
      </c>
      <c r="J12" s="93">
        <f>'Rekapitulácia stavby'!AN8</f>
        <v>43634</v>
      </c>
      <c r="M12" s="31"/>
    </row>
    <row r="13" spans="2:46" s="1" customFormat="1" ht="11" customHeight="1">
      <c r="B13" s="31"/>
      <c r="I13" s="90"/>
      <c r="J13" s="90"/>
      <c r="M13" s="31"/>
    </row>
    <row r="14" spans="2:46" s="1" customFormat="1" ht="12" customHeight="1">
      <c r="B14" s="31"/>
      <c r="D14" s="27" t="s">
        <v>23</v>
      </c>
      <c r="I14" s="91" t="s">
        <v>24</v>
      </c>
      <c r="J14" s="92" t="s">
        <v>1</v>
      </c>
      <c r="M14" s="31"/>
    </row>
    <row r="15" spans="2:46" s="1" customFormat="1" ht="18" customHeight="1">
      <c r="B15" s="31"/>
      <c r="E15" s="25" t="s">
        <v>25</v>
      </c>
      <c r="I15" s="91" t="s">
        <v>26</v>
      </c>
      <c r="J15" s="92" t="s">
        <v>1</v>
      </c>
      <c r="M15" s="31"/>
    </row>
    <row r="16" spans="2:46" s="1" customFormat="1" ht="7" customHeight="1">
      <c r="B16" s="31"/>
      <c r="I16" s="90"/>
      <c r="J16" s="90"/>
      <c r="M16" s="31"/>
    </row>
    <row r="17" spans="2:13" s="1" customFormat="1" ht="12" customHeight="1">
      <c r="B17" s="31"/>
      <c r="D17" s="27" t="s">
        <v>27</v>
      </c>
      <c r="I17" s="91" t="s">
        <v>24</v>
      </c>
      <c r="J17" s="28" t="str">
        <f>'Rekapitulácia stavby'!AN13</f>
        <v>Vyplň údaj</v>
      </c>
      <c r="M17" s="31"/>
    </row>
    <row r="18" spans="2:13" s="1" customFormat="1" ht="18" customHeight="1">
      <c r="B18" s="31"/>
      <c r="E18" s="306" t="str">
        <f>'Rekapitulácia stavby'!E14</f>
        <v>Vyplň údaj</v>
      </c>
      <c r="F18" s="282"/>
      <c r="G18" s="282"/>
      <c r="H18" s="282"/>
      <c r="I18" s="91" t="s">
        <v>26</v>
      </c>
      <c r="J18" s="28" t="str">
        <f>'Rekapitulácia stavby'!AN14</f>
        <v>Vyplň údaj</v>
      </c>
      <c r="M18" s="31"/>
    </row>
    <row r="19" spans="2:13" s="1" customFormat="1" ht="7" customHeight="1">
      <c r="B19" s="31"/>
      <c r="I19" s="90"/>
      <c r="J19" s="90"/>
      <c r="M19" s="31"/>
    </row>
    <row r="20" spans="2:13" s="1" customFormat="1" ht="12" customHeight="1">
      <c r="B20" s="31"/>
      <c r="D20" s="27" t="s">
        <v>29</v>
      </c>
      <c r="I20" s="91" t="s">
        <v>24</v>
      </c>
      <c r="J20" s="92" t="s">
        <v>1</v>
      </c>
      <c r="M20" s="31"/>
    </row>
    <row r="21" spans="2:13" s="1" customFormat="1" ht="18" customHeight="1">
      <c r="B21" s="31"/>
      <c r="E21" s="25" t="s">
        <v>30</v>
      </c>
      <c r="I21" s="91" t="s">
        <v>26</v>
      </c>
      <c r="J21" s="92" t="s">
        <v>1</v>
      </c>
      <c r="M21" s="31"/>
    </row>
    <row r="22" spans="2:13" s="1" customFormat="1" ht="7" customHeight="1">
      <c r="B22" s="31"/>
      <c r="I22" s="90"/>
      <c r="J22" s="90"/>
      <c r="M22" s="31"/>
    </row>
    <row r="23" spans="2:13" s="1" customFormat="1" ht="12" customHeight="1">
      <c r="B23" s="31"/>
      <c r="D23" s="27" t="s">
        <v>32</v>
      </c>
      <c r="I23" s="91" t="s">
        <v>24</v>
      </c>
      <c r="J23" s="92" t="s">
        <v>1</v>
      </c>
      <c r="M23" s="31"/>
    </row>
    <row r="24" spans="2:13" s="1" customFormat="1" ht="18" customHeight="1">
      <c r="B24" s="31"/>
      <c r="E24" s="25" t="s">
        <v>33</v>
      </c>
      <c r="I24" s="91" t="s">
        <v>26</v>
      </c>
      <c r="J24" s="92" t="s">
        <v>1</v>
      </c>
      <c r="M24" s="31"/>
    </row>
    <row r="25" spans="2:13" s="1" customFormat="1" ht="7" customHeight="1">
      <c r="B25" s="31"/>
      <c r="I25" s="90"/>
      <c r="J25" s="90"/>
      <c r="M25" s="31"/>
    </row>
    <row r="26" spans="2:13" s="1" customFormat="1" ht="12" customHeight="1">
      <c r="B26" s="31"/>
      <c r="D26" s="27" t="s">
        <v>34</v>
      </c>
      <c r="I26" s="90"/>
      <c r="J26" s="90"/>
      <c r="M26" s="31"/>
    </row>
    <row r="27" spans="2:13" s="7" customFormat="1" ht="16.5" customHeight="1">
      <c r="B27" s="94"/>
      <c r="E27" s="286" t="s">
        <v>1</v>
      </c>
      <c r="F27" s="286"/>
      <c r="G27" s="286"/>
      <c r="H27" s="286"/>
      <c r="I27" s="95"/>
      <c r="J27" s="95"/>
      <c r="M27" s="94"/>
    </row>
    <row r="28" spans="2:13" s="1" customFormat="1" ht="7" customHeight="1">
      <c r="B28" s="31"/>
      <c r="I28" s="90"/>
      <c r="J28" s="90"/>
      <c r="M28" s="31"/>
    </row>
    <row r="29" spans="2:13" s="1" customFormat="1" ht="7" customHeight="1">
      <c r="B29" s="31"/>
      <c r="D29" s="51"/>
      <c r="E29" s="51"/>
      <c r="F29" s="51"/>
      <c r="G29" s="51"/>
      <c r="H29" s="51"/>
      <c r="I29" s="96"/>
      <c r="J29" s="96"/>
      <c r="K29" s="51"/>
      <c r="L29" s="51"/>
      <c r="M29" s="31"/>
    </row>
    <row r="30" spans="2:13" s="1" customFormat="1" ht="13">
      <c r="B30" s="31"/>
      <c r="E30" s="27" t="s">
        <v>104</v>
      </c>
      <c r="I30" s="90"/>
      <c r="J30" s="90"/>
      <c r="K30" s="97">
        <f>I96</f>
        <v>0</v>
      </c>
      <c r="M30" s="31"/>
    </row>
    <row r="31" spans="2:13" s="1" customFormat="1" ht="13">
      <c r="B31" s="31"/>
      <c r="E31" s="27" t="s">
        <v>105</v>
      </c>
      <c r="I31" s="90"/>
      <c r="J31" s="90"/>
      <c r="K31" s="97">
        <f>J96</f>
        <v>0</v>
      </c>
      <c r="M31" s="31"/>
    </row>
    <row r="32" spans="2:13" s="1" customFormat="1" ht="25.25" customHeight="1">
      <c r="B32" s="31"/>
      <c r="D32" s="98" t="s">
        <v>35</v>
      </c>
      <c r="I32" s="90"/>
      <c r="J32" s="90"/>
      <c r="K32" s="64">
        <f>ROUND(K122, 2)</f>
        <v>0</v>
      </c>
      <c r="M32" s="31"/>
    </row>
    <row r="33" spans="2:13" s="1" customFormat="1" ht="7" customHeight="1">
      <c r="B33" s="31"/>
      <c r="D33" s="51"/>
      <c r="E33" s="51"/>
      <c r="F33" s="51"/>
      <c r="G33" s="51"/>
      <c r="H33" s="51"/>
      <c r="I33" s="96"/>
      <c r="J33" s="96"/>
      <c r="K33" s="51"/>
      <c r="L33" s="51"/>
      <c r="M33" s="31"/>
    </row>
    <row r="34" spans="2:13" s="1" customFormat="1" ht="14.5" customHeight="1">
      <c r="B34" s="31"/>
      <c r="F34" s="34" t="s">
        <v>37</v>
      </c>
      <c r="I34" s="99" t="s">
        <v>36</v>
      </c>
      <c r="J34" s="90"/>
      <c r="K34" s="34" t="s">
        <v>38</v>
      </c>
      <c r="M34" s="31"/>
    </row>
    <row r="35" spans="2:13" s="1" customFormat="1" ht="14.5" customHeight="1">
      <c r="B35" s="31"/>
      <c r="D35" s="100" t="s">
        <v>39</v>
      </c>
      <c r="E35" s="27" t="s">
        <v>40</v>
      </c>
      <c r="F35" s="97">
        <f>ROUND((SUM(BE122:BE223)),  2)</f>
        <v>0</v>
      </c>
      <c r="I35" s="101">
        <v>0.2</v>
      </c>
      <c r="J35" s="90"/>
      <c r="K35" s="97">
        <f>ROUND(((SUM(BE122:BE223))*I35),  2)</f>
        <v>0</v>
      </c>
      <c r="M35" s="31"/>
    </row>
    <row r="36" spans="2:13" s="1" customFormat="1" ht="14.5" customHeight="1">
      <c r="B36" s="31"/>
      <c r="E36" s="27" t="s">
        <v>41</v>
      </c>
      <c r="F36" s="97">
        <f>ROUND((SUM(BF122:BF223)),  2)</f>
        <v>0</v>
      </c>
      <c r="I36" s="101">
        <v>0.2</v>
      </c>
      <c r="J36" s="90"/>
      <c r="K36" s="97">
        <f>ROUND(((SUM(BF122:BF223))*I36),  2)</f>
        <v>0</v>
      </c>
      <c r="M36" s="31"/>
    </row>
    <row r="37" spans="2:13" s="1" customFormat="1" ht="14.5" hidden="1" customHeight="1">
      <c r="B37" s="31"/>
      <c r="E37" s="27" t="s">
        <v>42</v>
      </c>
      <c r="F37" s="97">
        <f>ROUND((SUM(BG122:BG223)),  2)</f>
        <v>0</v>
      </c>
      <c r="I37" s="101">
        <v>0.2</v>
      </c>
      <c r="J37" s="90"/>
      <c r="K37" s="97">
        <f>0</f>
        <v>0</v>
      </c>
      <c r="M37" s="31"/>
    </row>
    <row r="38" spans="2:13" s="1" customFormat="1" ht="14.5" hidden="1" customHeight="1">
      <c r="B38" s="31"/>
      <c r="E38" s="27" t="s">
        <v>43</v>
      </c>
      <c r="F38" s="97">
        <f>ROUND((SUM(BH122:BH223)),  2)</f>
        <v>0</v>
      </c>
      <c r="I38" s="101">
        <v>0.2</v>
      </c>
      <c r="J38" s="90"/>
      <c r="K38" s="97">
        <f>0</f>
        <v>0</v>
      </c>
      <c r="M38" s="31"/>
    </row>
    <row r="39" spans="2:13" s="1" customFormat="1" ht="14.5" hidden="1" customHeight="1">
      <c r="B39" s="31"/>
      <c r="E39" s="27" t="s">
        <v>44</v>
      </c>
      <c r="F39" s="97">
        <f>ROUND((SUM(BI122:BI223)),  2)</f>
        <v>0</v>
      </c>
      <c r="I39" s="101">
        <v>0</v>
      </c>
      <c r="J39" s="90"/>
      <c r="K39" s="97">
        <f>0</f>
        <v>0</v>
      </c>
      <c r="M39" s="31"/>
    </row>
    <row r="40" spans="2:13" s="1" customFormat="1" ht="7" customHeight="1">
      <c r="B40" s="31"/>
      <c r="I40" s="90"/>
      <c r="J40" s="90"/>
      <c r="M40" s="31"/>
    </row>
    <row r="41" spans="2:13" s="1" customFormat="1" ht="25.25" customHeight="1">
      <c r="B41" s="31"/>
      <c r="C41" s="102"/>
      <c r="D41" s="103" t="s">
        <v>45</v>
      </c>
      <c r="E41" s="55"/>
      <c r="F41" s="55"/>
      <c r="G41" s="104" t="s">
        <v>46</v>
      </c>
      <c r="H41" s="105" t="s">
        <v>47</v>
      </c>
      <c r="I41" s="106"/>
      <c r="J41" s="106"/>
      <c r="K41" s="107">
        <f>SUM(K32:K39)</f>
        <v>0</v>
      </c>
      <c r="L41" s="108"/>
      <c r="M41" s="31"/>
    </row>
    <row r="42" spans="2:13" s="1" customFormat="1" ht="14.5" customHeight="1">
      <c r="B42" s="31"/>
      <c r="I42" s="90"/>
      <c r="J42" s="90"/>
      <c r="M42" s="31"/>
    </row>
    <row r="43" spans="2:13" ht="14.5" customHeight="1">
      <c r="B43" s="20"/>
      <c r="M43" s="20"/>
    </row>
    <row r="44" spans="2:13" ht="14.5" customHeight="1">
      <c r="B44" s="20"/>
      <c r="M44" s="20"/>
    </row>
    <row r="45" spans="2:13" ht="14.5" customHeight="1">
      <c r="B45" s="20"/>
      <c r="M45" s="20"/>
    </row>
    <row r="46" spans="2:13" ht="14.5" customHeight="1">
      <c r="B46" s="20"/>
      <c r="M46" s="20"/>
    </row>
    <row r="47" spans="2:13" ht="14.5" customHeight="1">
      <c r="B47" s="20"/>
      <c r="M47" s="20"/>
    </row>
    <row r="48" spans="2:13" ht="14.5" customHeight="1">
      <c r="B48" s="20"/>
      <c r="M48" s="20"/>
    </row>
    <row r="49" spans="2:13" ht="14.5" customHeight="1">
      <c r="B49" s="20"/>
      <c r="M49" s="20"/>
    </row>
    <row r="50" spans="2:13" s="1" customFormat="1" ht="14.5" customHeight="1">
      <c r="B50" s="31"/>
      <c r="D50" s="40" t="s">
        <v>48</v>
      </c>
      <c r="E50" s="41"/>
      <c r="F50" s="41"/>
      <c r="G50" s="40" t="s">
        <v>49</v>
      </c>
      <c r="H50" s="41"/>
      <c r="I50" s="109"/>
      <c r="J50" s="109"/>
      <c r="K50" s="41"/>
      <c r="L50" s="41"/>
      <c r="M50" s="31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3">
      <c r="B61" s="31"/>
      <c r="D61" s="42" t="s">
        <v>50</v>
      </c>
      <c r="E61" s="33"/>
      <c r="F61" s="110" t="s">
        <v>51</v>
      </c>
      <c r="G61" s="42" t="s">
        <v>50</v>
      </c>
      <c r="H61" s="33"/>
      <c r="I61" s="111"/>
      <c r="J61" s="112" t="s">
        <v>51</v>
      </c>
      <c r="K61" s="33"/>
      <c r="L61" s="33"/>
      <c r="M61" s="31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3">
      <c r="B65" s="31"/>
      <c r="D65" s="40" t="s">
        <v>52</v>
      </c>
      <c r="E65" s="41"/>
      <c r="F65" s="41"/>
      <c r="G65" s="40" t="s">
        <v>53</v>
      </c>
      <c r="H65" s="41"/>
      <c r="I65" s="109"/>
      <c r="J65" s="109"/>
      <c r="K65" s="41"/>
      <c r="L65" s="41"/>
      <c r="M65" s="31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3">
      <c r="B76" s="31"/>
      <c r="D76" s="42" t="s">
        <v>50</v>
      </c>
      <c r="E76" s="33"/>
      <c r="F76" s="110" t="s">
        <v>51</v>
      </c>
      <c r="G76" s="42" t="s">
        <v>50</v>
      </c>
      <c r="H76" s="33"/>
      <c r="I76" s="111"/>
      <c r="J76" s="112" t="s">
        <v>51</v>
      </c>
      <c r="K76" s="33"/>
      <c r="L76" s="33"/>
      <c r="M76" s="31"/>
    </row>
    <row r="77" spans="2:13" s="1" customFormat="1" ht="14.5" customHeight="1">
      <c r="B77" s="43"/>
      <c r="C77" s="44"/>
      <c r="D77" s="44"/>
      <c r="E77" s="44"/>
      <c r="F77" s="44"/>
      <c r="G77" s="44"/>
      <c r="H77" s="44"/>
      <c r="I77" s="113"/>
      <c r="J77" s="113"/>
      <c r="K77" s="44"/>
      <c r="L77" s="44"/>
      <c r="M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114"/>
      <c r="J81" s="114"/>
      <c r="K81" s="46"/>
      <c r="L81" s="46"/>
      <c r="M81" s="31"/>
    </row>
    <row r="82" spans="2:47" s="1" customFormat="1" ht="25" customHeight="1">
      <c r="B82" s="31"/>
      <c r="C82" s="21" t="s">
        <v>106</v>
      </c>
      <c r="I82" s="90"/>
      <c r="J82" s="90"/>
      <c r="M82" s="31"/>
    </row>
    <row r="83" spans="2:47" s="1" customFormat="1" ht="7" customHeight="1">
      <c r="B83" s="31"/>
      <c r="I83" s="90"/>
      <c r="J83" s="90"/>
      <c r="M83" s="31"/>
    </row>
    <row r="84" spans="2:47" s="1" customFormat="1" ht="12" customHeight="1">
      <c r="B84" s="31"/>
      <c r="C84" s="27" t="s">
        <v>14</v>
      </c>
      <c r="I84" s="90"/>
      <c r="J84" s="90"/>
      <c r="M84" s="31"/>
    </row>
    <row r="85" spans="2:47" s="1" customFormat="1" ht="16.5" customHeight="1">
      <c r="B85" s="31"/>
      <c r="E85" s="304" t="str">
        <f>E7</f>
        <v>UNM - Dostavba 6.pavilónu II.etapa</v>
      </c>
      <c r="F85" s="305"/>
      <c r="G85" s="305"/>
      <c r="H85" s="305"/>
      <c r="I85" s="90"/>
      <c r="J85" s="90"/>
      <c r="M85" s="31"/>
    </row>
    <row r="86" spans="2:47" s="1" customFormat="1" ht="12" customHeight="1">
      <c r="B86" s="31"/>
      <c r="C86" s="27" t="s">
        <v>103</v>
      </c>
      <c r="I86" s="90"/>
      <c r="J86" s="90"/>
      <c r="M86" s="31"/>
    </row>
    <row r="87" spans="2:47" s="1" customFormat="1" ht="16.5" customHeight="1">
      <c r="B87" s="31"/>
      <c r="E87" s="279" t="str">
        <f>E9</f>
        <v>SO02b1 - SO02b1  Komunikácie a spevnené plochy - II.etapa</v>
      </c>
      <c r="F87" s="303"/>
      <c r="G87" s="303"/>
      <c r="H87" s="303"/>
      <c r="I87" s="90"/>
      <c r="J87" s="90"/>
      <c r="M87" s="31"/>
    </row>
    <row r="88" spans="2:47" s="1" customFormat="1" ht="7" customHeight="1">
      <c r="B88" s="31"/>
      <c r="I88" s="90"/>
      <c r="J88" s="90"/>
      <c r="M88" s="31"/>
    </row>
    <row r="89" spans="2:47" s="1" customFormat="1" ht="12" customHeight="1">
      <c r="B89" s="31"/>
      <c r="C89" s="27" t="s">
        <v>20</v>
      </c>
      <c r="F89" s="25" t="str">
        <f>F12</f>
        <v>Martin, areál UNM</v>
      </c>
      <c r="I89" s="91" t="s">
        <v>22</v>
      </c>
      <c r="J89" s="93">
        <f>IF(J12="","",J12)</f>
        <v>43634</v>
      </c>
      <c r="M89" s="31"/>
    </row>
    <row r="90" spans="2:47" s="1" customFormat="1" ht="7" customHeight="1">
      <c r="B90" s="31"/>
      <c r="I90" s="90"/>
      <c r="J90" s="90"/>
      <c r="M90" s="31"/>
    </row>
    <row r="91" spans="2:47" s="1" customFormat="1" ht="43.25" customHeight="1">
      <c r="B91" s="31"/>
      <c r="C91" s="27" t="s">
        <v>23</v>
      </c>
      <c r="F91" s="25" t="str">
        <f>E15</f>
        <v>Univerzitná nemocnica Martin</v>
      </c>
      <c r="I91" s="91" t="s">
        <v>29</v>
      </c>
      <c r="J91" s="115" t="str">
        <f>E21</f>
        <v>mar.coop Architektonický atelíér s.r.o.</v>
      </c>
      <c r="M91" s="31"/>
    </row>
    <row r="92" spans="2:47" s="1" customFormat="1" ht="15.25" customHeight="1">
      <c r="B92" s="31"/>
      <c r="C92" s="27" t="s">
        <v>27</v>
      </c>
      <c r="F92" s="25" t="str">
        <f>IF(E18="","",E18)</f>
        <v>Vyplň údaj</v>
      </c>
      <c r="I92" s="91" t="s">
        <v>32</v>
      </c>
      <c r="J92" s="115" t="str">
        <f>E24</f>
        <v>Ing.Jedlička</v>
      </c>
      <c r="M92" s="31"/>
    </row>
    <row r="93" spans="2:47" s="1" customFormat="1" ht="10.25" customHeight="1">
      <c r="B93" s="31"/>
      <c r="I93" s="90"/>
      <c r="J93" s="90"/>
      <c r="M93" s="31"/>
    </row>
    <row r="94" spans="2:47" s="1" customFormat="1" ht="29.25" customHeight="1">
      <c r="B94" s="31"/>
      <c r="C94" s="116" t="s">
        <v>107</v>
      </c>
      <c r="D94" s="102"/>
      <c r="E94" s="102"/>
      <c r="F94" s="102"/>
      <c r="G94" s="102"/>
      <c r="H94" s="102"/>
      <c r="I94" s="117" t="s">
        <v>108</v>
      </c>
      <c r="J94" s="117" t="s">
        <v>109</v>
      </c>
      <c r="K94" s="118" t="s">
        <v>110</v>
      </c>
      <c r="L94" s="102"/>
      <c r="M94" s="31"/>
    </row>
    <row r="95" spans="2:47" s="1" customFormat="1" ht="10.25" customHeight="1">
      <c r="B95" s="31"/>
      <c r="I95" s="90"/>
      <c r="J95" s="90"/>
      <c r="M95" s="31"/>
    </row>
    <row r="96" spans="2:47" s="1" customFormat="1" ht="23" customHeight="1">
      <c r="B96" s="31"/>
      <c r="C96" s="119" t="s">
        <v>111</v>
      </c>
      <c r="I96" s="120">
        <f t="shared" ref="I96:J98" si="0">Q122</f>
        <v>0</v>
      </c>
      <c r="J96" s="120">
        <f t="shared" si="0"/>
        <v>0</v>
      </c>
      <c r="K96" s="64">
        <f>K122</f>
        <v>0</v>
      </c>
      <c r="M96" s="31"/>
      <c r="AU96" s="17" t="s">
        <v>112</v>
      </c>
    </row>
    <row r="97" spans="2:13" s="8" customFormat="1" ht="25" customHeight="1">
      <c r="B97" s="121"/>
      <c r="D97" s="122" t="s">
        <v>113</v>
      </c>
      <c r="E97" s="123"/>
      <c r="F97" s="123"/>
      <c r="G97" s="123"/>
      <c r="H97" s="123"/>
      <c r="I97" s="124">
        <f t="shared" si="0"/>
        <v>0</v>
      </c>
      <c r="J97" s="124">
        <f t="shared" si="0"/>
        <v>0</v>
      </c>
      <c r="K97" s="125">
        <f>K123</f>
        <v>0</v>
      </c>
      <c r="M97" s="121"/>
    </row>
    <row r="98" spans="2:13" s="9" customFormat="1" ht="20" customHeight="1">
      <c r="B98" s="126"/>
      <c r="D98" s="127" t="s">
        <v>114</v>
      </c>
      <c r="E98" s="128"/>
      <c r="F98" s="128"/>
      <c r="G98" s="128"/>
      <c r="H98" s="128"/>
      <c r="I98" s="129">
        <f t="shared" si="0"/>
        <v>0</v>
      </c>
      <c r="J98" s="129">
        <f t="shared" si="0"/>
        <v>0</v>
      </c>
      <c r="K98" s="130">
        <f>K124</f>
        <v>0</v>
      </c>
      <c r="M98" s="126"/>
    </row>
    <row r="99" spans="2:13" s="9" customFormat="1" ht="20" customHeight="1">
      <c r="B99" s="126"/>
      <c r="D99" s="127" t="s">
        <v>115</v>
      </c>
      <c r="E99" s="128"/>
      <c r="F99" s="128"/>
      <c r="G99" s="128"/>
      <c r="H99" s="128"/>
      <c r="I99" s="129">
        <f>Q177</f>
        <v>0</v>
      </c>
      <c r="J99" s="129">
        <f>R177</f>
        <v>0</v>
      </c>
      <c r="K99" s="130">
        <f>K177</f>
        <v>0</v>
      </c>
      <c r="M99" s="126"/>
    </row>
    <row r="100" spans="2:13" s="9" customFormat="1" ht="20" customHeight="1">
      <c r="B100" s="126"/>
      <c r="D100" s="127" t="s">
        <v>458</v>
      </c>
      <c r="E100" s="128"/>
      <c r="F100" s="128"/>
      <c r="G100" s="128"/>
      <c r="H100" s="128"/>
      <c r="I100" s="129">
        <f>Q181</f>
        <v>0</v>
      </c>
      <c r="J100" s="129">
        <f>R181</f>
        <v>0</v>
      </c>
      <c r="K100" s="130">
        <f>K181</f>
        <v>0</v>
      </c>
      <c r="M100" s="126"/>
    </row>
    <row r="101" spans="2:13" s="9" customFormat="1" ht="20" customHeight="1">
      <c r="B101" s="126"/>
      <c r="D101" s="127" t="s">
        <v>322</v>
      </c>
      <c r="E101" s="128"/>
      <c r="F101" s="128"/>
      <c r="G101" s="128"/>
      <c r="H101" s="128"/>
      <c r="I101" s="129">
        <f>Q195</f>
        <v>0</v>
      </c>
      <c r="J101" s="129">
        <f>R195</f>
        <v>0</v>
      </c>
      <c r="K101" s="130">
        <f>K195</f>
        <v>0</v>
      </c>
      <c r="M101" s="126"/>
    </row>
    <row r="102" spans="2:13" s="9" customFormat="1" ht="20" customHeight="1">
      <c r="B102" s="126"/>
      <c r="D102" s="127" t="s">
        <v>116</v>
      </c>
      <c r="E102" s="128"/>
      <c r="F102" s="128"/>
      <c r="G102" s="128"/>
      <c r="H102" s="128"/>
      <c r="I102" s="129">
        <f>Q222</f>
        <v>0</v>
      </c>
      <c r="J102" s="129">
        <f>R222</f>
        <v>0</v>
      </c>
      <c r="K102" s="130">
        <f>K222</f>
        <v>0</v>
      </c>
      <c r="M102" s="126"/>
    </row>
    <row r="103" spans="2:13" s="1" customFormat="1" ht="21.75" customHeight="1">
      <c r="B103" s="31"/>
      <c r="I103" s="90"/>
      <c r="J103" s="90"/>
      <c r="M103" s="31"/>
    </row>
    <row r="104" spans="2:13" s="1" customFormat="1" ht="7" customHeight="1">
      <c r="B104" s="43"/>
      <c r="C104" s="44"/>
      <c r="D104" s="44"/>
      <c r="E104" s="44"/>
      <c r="F104" s="44"/>
      <c r="G104" s="44"/>
      <c r="H104" s="44"/>
      <c r="I104" s="113"/>
      <c r="J104" s="113"/>
      <c r="K104" s="44"/>
      <c r="L104" s="44"/>
      <c r="M104" s="31"/>
    </row>
    <row r="108" spans="2:13" s="1" customFormat="1" ht="7" customHeight="1">
      <c r="B108" s="45"/>
      <c r="C108" s="46"/>
      <c r="D108" s="46"/>
      <c r="E108" s="46"/>
      <c r="F108" s="46"/>
      <c r="G108" s="46"/>
      <c r="H108" s="46"/>
      <c r="I108" s="114"/>
      <c r="J108" s="114"/>
      <c r="K108" s="46"/>
      <c r="L108" s="46"/>
      <c r="M108" s="31"/>
    </row>
    <row r="109" spans="2:13" s="1" customFormat="1" ht="25" customHeight="1">
      <c r="B109" s="31"/>
      <c r="C109" s="21" t="s">
        <v>117</v>
      </c>
      <c r="I109" s="90"/>
      <c r="J109" s="90"/>
      <c r="M109" s="31"/>
    </row>
    <row r="110" spans="2:13" s="1" customFormat="1" ht="7" customHeight="1">
      <c r="B110" s="31"/>
      <c r="I110" s="90"/>
      <c r="J110" s="90"/>
      <c r="M110" s="31"/>
    </row>
    <row r="111" spans="2:13" s="1" customFormat="1" ht="12" customHeight="1">
      <c r="B111" s="31"/>
      <c r="C111" s="27" t="s">
        <v>14</v>
      </c>
      <c r="I111" s="90"/>
      <c r="J111" s="90"/>
      <c r="M111" s="31"/>
    </row>
    <row r="112" spans="2:13" s="1" customFormat="1" ht="16.5" customHeight="1">
      <c r="B112" s="31"/>
      <c r="E112" s="304" t="str">
        <f>E7</f>
        <v>UNM - Dostavba 6.pavilónu II.etapa</v>
      </c>
      <c r="F112" s="305"/>
      <c r="G112" s="305"/>
      <c r="H112" s="305"/>
      <c r="I112" s="90"/>
      <c r="J112" s="90"/>
      <c r="M112" s="31"/>
    </row>
    <row r="113" spans="2:65" s="1" customFormat="1" ht="12" customHeight="1">
      <c r="B113" s="31"/>
      <c r="C113" s="27" t="s">
        <v>103</v>
      </c>
      <c r="I113" s="90"/>
      <c r="J113" s="90"/>
      <c r="M113" s="31"/>
    </row>
    <row r="114" spans="2:65" s="1" customFormat="1" ht="16.5" customHeight="1">
      <c r="B114" s="31"/>
      <c r="E114" s="279" t="str">
        <f>E9</f>
        <v>SO02b1 - SO02b1  Komunikácie a spevnené plochy - II.etapa</v>
      </c>
      <c r="F114" s="303"/>
      <c r="G114" s="303"/>
      <c r="H114" s="303"/>
      <c r="I114" s="90"/>
      <c r="J114" s="90"/>
      <c r="M114" s="31"/>
    </row>
    <row r="115" spans="2:65" s="1" customFormat="1" ht="7" customHeight="1">
      <c r="B115" s="31"/>
      <c r="I115" s="90"/>
      <c r="J115" s="90"/>
      <c r="M115" s="31"/>
    </row>
    <row r="116" spans="2:65" s="1" customFormat="1" ht="12" customHeight="1">
      <c r="B116" s="31"/>
      <c r="C116" s="27" t="s">
        <v>20</v>
      </c>
      <c r="F116" s="25" t="str">
        <f>F12</f>
        <v>Martin, areál UNM</v>
      </c>
      <c r="I116" s="91" t="s">
        <v>22</v>
      </c>
      <c r="J116" s="93">
        <f>IF(J12="","",J12)</f>
        <v>43634</v>
      </c>
      <c r="M116" s="31"/>
    </row>
    <row r="117" spans="2:65" s="1" customFormat="1" ht="7" customHeight="1">
      <c r="B117" s="31"/>
      <c r="I117" s="90"/>
      <c r="J117" s="90"/>
      <c r="M117" s="31"/>
    </row>
    <row r="118" spans="2:65" s="1" customFormat="1" ht="43.25" customHeight="1">
      <c r="B118" s="31"/>
      <c r="C118" s="27" t="s">
        <v>23</v>
      </c>
      <c r="F118" s="25" t="str">
        <f>E15</f>
        <v>Univerzitná nemocnica Martin</v>
      </c>
      <c r="I118" s="91" t="s">
        <v>29</v>
      </c>
      <c r="J118" s="115" t="str">
        <f>E21</f>
        <v>mar.coop Architektonický atelíér s.r.o.</v>
      </c>
      <c r="M118" s="31"/>
    </row>
    <row r="119" spans="2:65" s="1" customFormat="1" ht="15.25" customHeight="1">
      <c r="B119" s="31"/>
      <c r="C119" s="27" t="s">
        <v>27</v>
      </c>
      <c r="F119" s="25" t="str">
        <f>IF(E18="","",E18)</f>
        <v>Vyplň údaj</v>
      </c>
      <c r="I119" s="91" t="s">
        <v>32</v>
      </c>
      <c r="J119" s="115" t="str">
        <f>E24</f>
        <v>Ing.Jedlička</v>
      </c>
      <c r="M119" s="31"/>
    </row>
    <row r="120" spans="2:65" s="1" customFormat="1" ht="10.25" customHeight="1">
      <c r="B120" s="31"/>
      <c r="I120" s="90"/>
      <c r="J120" s="90"/>
      <c r="M120" s="31"/>
    </row>
    <row r="121" spans="2:65" s="10" customFormat="1" ht="29.25" customHeight="1">
      <c r="B121" s="131"/>
      <c r="C121" s="132" t="s">
        <v>118</v>
      </c>
      <c r="D121" s="133" t="s">
        <v>60</v>
      </c>
      <c r="E121" s="133" t="s">
        <v>56</v>
      </c>
      <c r="F121" s="133" t="s">
        <v>57</v>
      </c>
      <c r="G121" s="133" t="s">
        <v>119</v>
      </c>
      <c r="H121" s="133" t="s">
        <v>120</v>
      </c>
      <c r="I121" s="134" t="s">
        <v>121</v>
      </c>
      <c r="J121" s="134" t="s">
        <v>122</v>
      </c>
      <c r="K121" s="135" t="s">
        <v>110</v>
      </c>
      <c r="L121" s="136" t="s">
        <v>123</v>
      </c>
      <c r="M121" s="131"/>
      <c r="N121" s="57" t="s">
        <v>1</v>
      </c>
      <c r="O121" s="58" t="s">
        <v>39</v>
      </c>
      <c r="P121" s="58" t="s">
        <v>124</v>
      </c>
      <c r="Q121" s="58" t="s">
        <v>125</v>
      </c>
      <c r="R121" s="58" t="s">
        <v>126</v>
      </c>
      <c r="S121" s="58" t="s">
        <v>127</v>
      </c>
      <c r="T121" s="58" t="s">
        <v>128</v>
      </c>
      <c r="U121" s="58" t="s">
        <v>129</v>
      </c>
      <c r="V121" s="58" t="s">
        <v>130</v>
      </c>
      <c r="W121" s="58" t="s">
        <v>131</v>
      </c>
      <c r="X121" s="59" t="s">
        <v>132</v>
      </c>
    </row>
    <row r="122" spans="2:65" s="1" customFormat="1" ht="23" customHeight="1">
      <c r="B122" s="31"/>
      <c r="C122" s="62" t="s">
        <v>111</v>
      </c>
      <c r="I122" s="90"/>
      <c r="J122" s="90"/>
      <c r="K122" s="137">
        <f>BK122</f>
        <v>0</v>
      </c>
      <c r="M122" s="31"/>
      <c r="N122" s="60"/>
      <c r="O122" s="51"/>
      <c r="P122" s="51"/>
      <c r="Q122" s="138">
        <f>Q123</f>
        <v>0</v>
      </c>
      <c r="R122" s="138">
        <f>R123</f>
        <v>0</v>
      </c>
      <c r="S122" s="51"/>
      <c r="T122" s="139">
        <f>T123</f>
        <v>0</v>
      </c>
      <c r="U122" s="51"/>
      <c r="V122" s="139">
        <f>V123</f>
        <v>32.153085000000004</v>
      </c>
      <c r="W122" s="51"/>
      <c r="X122" s="140">
        <f>X123</f>
        <v>4.3621800000000004</v>
      </c>
      <c r="AT122" s="17" t="s">
        <v>76</v>
      </c>
      <c r="AU122" s="17" t="s">
        <v>112</v>
      </c>
      <c r="BK122" s="141">
        <f>BK123</f>
        <v>0</v>
      </c>
    </row>
    <row r="123" spans="2:65" s="11" customFormat="1" ht="26" customHeight="1">
      <c r="B123" s="142"/>
      <c r="D123" s="143" t="s">
        <v>76</v>
      </c>
      <c r="E123" s="144" t="s">
        <v>133</v>
      </c>
      <c r="F123" s="144" t="s">
        <v>134</v>
      </c>
      <c r="I123" s="145"/>
      <c r="J123" s="145"/>
      <c r="K123" s="146">
        <f>BK123</f>
        <v>0</v>
      </c>
      <c r="M123" s="142"/>
      <c r="N123" s="147"/>
      <c r="O123" s="148"/>
      <c r="P123" s="148"/>
      <c r="Q123" s="149">
        <f>Q124+Q177+Q181+Q195+Q222</f>
        <v>0</v>
      </c>
      <c r="R123" s="149">
        <f>R124+R177+R181+R195+R222</f>
        <v>0</v>
      </c>
      <c r="S123" s="148"/>
      <c r="T123" s="150">
        <f>T124+T177+T181+T195+T222</f>
        <v>0</v>
      </c>
      <c r="U123" s="148"/>
      <c r="V123" s="150">
        <f>V124+V177+V181+V195+V222</f>
        <v>32.153085000000004</v>
      </c>
      <c r="W123" s="148"/>
      <c r="X123" s="151">
        <f>X124+X177+X181+X195+X222</f>
        <v>4.3621800000000004</v>
      </c>
      <c r="AR123" s="143" t="s">
        <v>85</v>
      </c>
      <c r="AT123" s="152" t="s">
        <v>76</v>
      </c>
      <c r="AU123" s="152" t="s">
        <v>77</v>
      </c>
      <c r="AY123" s="143" t="s">
        <v>135</v>
      </c>
      <c r="BK123" s="153">
        <f>BK124+BK177+BK181+BK195+BK222</f>
        <v>0</v>
      </c>
    </row>
    <row r="124" spans="2:65" s="11" customFormat="1" ht="23" customHeight="1">
      <c r="B124" s="142"/>
      <c r="D124" s="143" t="s">
        <v>76</v>
      </c>
      <c r="E124" s="154" t="s">
        <v>85</v>
      </c>
      <c r="F124" s="154" t="s">
        <v>136</v>
      </c>
      <c r="I124" s="145"/>
      <c r="J124" s="145"/>
      <c r="K124" s="155">
        <f>BK124</f>
        <v>0</v>
      </c>
      <c r="M124" s="142"/>
      <c r="N124" s="147"/>
      <c r="O124" s="148"/>
      <c r="P124" s="148"/>
      <c r="Q124" s="149">
        <f>SUM(Q125:Q176)</f>
        <v>0</v>
      </c>
      <c r="R124" s="149">
        <f>SUM(R125:R176)</f>
        <v>0</v>
      </c>
      <c r="S124" s="148"/>
      <c r="T124" s="150">
        <f>SUM(T125:T176)</f>
        <v>0</v>
      </c>
      <c r="U124" s="148"/>
      <c r="V124" s="150">
        <f>SUM(V125:V176)</f>
        <v>1.1800000000000001E-3</v>
      </c>
      <c r="W124" s="148"/>
      <c r="X124" s="151">
        <f>SUM(X125:X176)</f>
        <v>4.3621800000000004</v>
      </c>
      <c r="AR124" s="143" t="s">
        <v>85</v>
      </c>
      <c r="AT124" s="152" t="s">
        <v>76</v>
      </c>
      <c r="AU124" s="152" t="s">
        <v>85</v>
      </c>
      <c r="AY124" s="143" t="s">
        <v>135</v>
      </c>
      <c r="BK124" s="153">
        <f>SUM(BK125:BK176)</f>
        <v>0</v>
      </c>
    </row>
    <row r="125" spans="2:65" s="1" customFormat="1" ht="24" customHeight="1">
      <c r="B125" s="156"/>
      <c r="C125" s="157" t="s">
        <v>85</v>
      </c>
      <c r="D125" s="157" t="s">
        <v>137</v>
      </c>
      <c r="E125" s="158" t="s">
        <v>459</v>
      </c>
      <c r="F125" s="159" t="s">
        <v>460</v>
      </c>
      <c r="G125" s="160" t="s">
        <v>245</v>
      </c>
      <c r="H125" s="161">
        <v>3.17</v>
      </c>
      <c r="I125" s="162"/>
      <c r="J125" s="162"/>
      <c r="K125" s="161">
        <f>ROUND(P125*H125,3)</f>
        <v>0</v>
      </c>
      <c r="L125" s="159" t="s">
        <v>348</v>
      </c>
      <c r="M125" s="31"/>
      <c r="N125" s="163" t="s">
        <v>1</v>
      </c>
      <c r="O125" s="164" t="s">
        <v>41</v>
      </c>
      <c r="P125" s="165">
        <f>I125+J125</f>
        <v>0</v>
      </c>
      <c r="Q125" s="165">
        <f>ROUND(I125*H125,3)</f>
        <v>0</v>
      </c>
      <c r="R125" s="165">
        <f>ROUND(J125*H125,3)</f>
        <v>0</v>
      </c>
      <c r="S125" s="53"/>
      <c r="T125" s="166">
        <f>S125*H125</f>
        <v>0</v>
      </c>
      <c r="U125" s="166">
        <v>0</v>
      </c>
      <c r="V125" s="166">
        <f>U125*H125</f>
        <v>0</v>
      </c>
      <c r="W125" s="166">
        <v>0.26</v>
      </c>
      <c r="X125" s="167">
        <f>W125*H125</f>
        <v>0.82420000000000004</v>
      </c>
      <c r="AR125" s="168" t="s">
        <v>142</v>
      </c>
      <c r="AT125" s="168" t="s">
        <v>137</v>
      </c>
      <c r="AU125" s="168" t="s">
        <v>143</v>
      </c>
      <c r="AY125" s="17" t="s">
        <v>135</v>
      </c>
      <c r="BE125" s="169">
        <f>IF(O125="základná",K125,0)</f>
        <v>0</v>
      </c>
      <c r="BF125" s="169">
        <f>IF(O125="znížená",K125,0)</f>
        <v>0</v>
      </c>
      <c r="BG125" s="169">
        <f>IF(O125="zákl. prenesená",K125,0)</f>
        <v>0</v>
      </c>
      <c r="BH125" s="169">
        <f>IF(O125="zníž. prenesená",K125,0)</f>
        <v>0</v>
      </c>
      <c r="BI125" s="169">
        <f>IF(O125="nulová",K125,0)</f>
        <v>0</v>
      </c>
      <c r="BJ125" s="17" t="s">
        <v>143</v>
      </c>
      <c r="BK125" s="170">
        <f>ROUND(P125*H125,3)</f>
        <v>0</v>
      </c>
      <c r="BL125" s="17" t="s">
        <v>142</v>
      </c>
      <c r="BM125" s="168" t="s">
        <v>461</v>
      </c>
    </row>
    <row r="126" spans="2:65" s="13" customFormat="1" ht="12">
      <c r="B126" s="179"/>
      <c r="D126" s="172" t="s">
        <v>145</v>
      </c>
      <c r="E126" s="180" t="s">
        <v>1</v>
      </c>
      <c r="F126" s="181" t="s">
        <v>462</v>
      </c>
      <c r="H126" s="182">
        <v>3.17</v>
      </c>
      <c r="I126" s="183"/>
      <c r="J126" s="183"/>
      <c r="M126" s="179"/>
      <c r="N126" s="184"/>
      <c r="O126" s="185"/>
      <c r="P126" s="185"/>
      <c r="Q126" s="185"/>
      <c r="R126" s="185"/>
      <c r="S126" s="185"/>
      <c r="T126" s="185"/>
      <c r="U126" s="185"/>
      <c r="V126" s="185"/>
      <c r="W126" s="185"/>
      <c r="X126" s="186"/>
      <c r="AT126" s="180" t="s">
        <v>145</v>
      </c>
      <c r="AU126" s="180" t="s">
        <v>143</v>
      </c>
      <c r="AV126" s="13" t="s">
        <v>143</v>
      </c>
      <c r="AW126" s="13" t="s">
        <v>4</v>
      </c>
      <c r="AX126" s="13" t="s">
        <v>77</v>
      </c>
      <c r="AY126" s="180" t="s">
        <v>135</v>
      </c>
    </row>
    <row r="127" spans="2:65" s="15" customFormat="1" ht="12">
      <c r="B127" s="195"/>
      <c r="D127" s="172" t="s">
        <v>145</v>
      </c>
      <c r="E127" s="196" t="s">
        <v>1</v>
      </c>
      <c r="F127" s="197" t="s">
        <v>155</v>
      </c>
      <c r="H127" s="198">
        <v>3.17</v>
      </c>
      <c r="I127" s="199"/>
      <c r="J127" s="199"/>
      <c r="M127" s="195"/>
      <c r="N127" s="200"/>
      <c r="O127" s="201"/>
      <c r="P127" s="201"/>
      <c r="Q127" s="201"/>
      <c r="R127" s="201"/>
      <c r="S127" s="201"/>
      <c r="T127" s="201"/>
      <c r="U127" s="201"/>
      <c r="V127" s="201"/>
      <c r="W127" s="201"/>
      <c r="X127" s="202"/>
      <c r="AT127" s="196" t="s">
        <v>145</v>
      </c>
      <c r="AU127" s="196" t="s">
        <v>143</v>
      </c>
      <c r="AV127" s="15" t="s">
        <v>142</v>
      </c>
      <c r="AW127" s="15" t="s">
        <v>4</v>
      </c>
      <c r="AX127" s="15" t="s">
        <v>85</v>
      </c>
      <c r="AY127" s="196" t="s">
        <v>135</v>
      </c>
    </row>
    <row r="128" spans="2:65" s="1" customFormat="1" ht="24" customHeight="1">
      <c r="B128" s="156"/>
      <c r="C128" s="157" t="s">
        <v>143</v>
      </c>
      <c r="D128" s="157" t="s">
        <v>137</v>
      </c>
      <c r="E128" s="158" t="s">
        <v>463</v>
      </c>
      <c r="F128" s="159" t="s">
        <v>464</v>
      </c>
      <c r="G128" s="160" t="s">
        <v>245</v>
      </c>
      <c r="H128" s="161">
        <v>4.03</v>
      </c>
      <c r="I128" s="162"/>
      <c r="J128" s="162"/>
      <c r="K128" s="161">
        <f>ROUND(P128*H128,3)</f>
        <v>0</v>
      </c>
      <c r="L128" s="159" t="s">
        <v>465</v>
      </c>
      <c r="M128" s="31"/>
      <c r="N128" s="163" t="s">
        <v>1</v>
      </c>
      <c r="O128" s="164" t="s">
        <v>41</v>
      </c>
      <c r="P128" s="165">
        <f>I128+J128</f>
        <v>0</v>
      </c>
      <c r="Q128" s="165">
        <f>ROUND(I128*H128,3)</f>
        <v>0</v>
      </c>
      <c r="R128" s="165">
        <f>ROUND(J128*H128,3)</f>
        <v>0</v>
      </c>
      <c r="S128" s="53"/>
      <c r="T128" s="166">
        <f>S128*H128</f>
        <v>0</v>
      </c>
      <c r="U128" s="166">
        <v>0</v>
      </c>
      <c r="V128" s="166">
        <f>U128*H128</f>
        <v>0</v>
      </c>
      <c r="W128" s="166">
        <v>0.4</v>
      </c>
      <c r="X128" s="167">
        <f>W128*H128</f>
        <v>1.6120000000000001</v>
      </c>
      <c r="AR128" s="168" t="s">
        <v>142</v>
      </c>
      <c r="AT128" s="168" t="s">
        <v>137</v>
      </c>
      <c r="AU128" s="168" t="s">
        <v>143</v>
      </c>
      <c r="AY128" s="17" t="s">
        <v>135</v>
      </c>
      <c r="BE128" s="169">
        <f>IF(O128="základná",K128,0)</f>
        <v>0</v>
      </c>
      <c r="BF128" s="169">
        <f>IF(O128="znížená",K128,0)</f>
        <v>0</v>
      </c>
      <c r="BG128" s="169">
        <f>IF(O128="zákl. prenesená",K128,0)</f>
        <v>0</v>
      </c>
      <c r="BH128" s="169">
        <f>IF(O128="zníž. prenesená",K128,0)</f>
        <v>0</v>
      </c>
      <c r="BI128" s="169">
        <f>IF(O128="nulová",K128,0)</f>
        <v>0</v>
      </c>
      <c r="BJ128" s="17" t="s">
        <v>143</v>
      </c>
      <c r="BK128" s="170">
        <f>ROUND(P128*H128,3)</f>
        <v>0</v>
      </c>
      <c r="BL128" s="17" t="s">
        <v>142</v>
      </c>
      <c r="BM128" s="168" t="s">
        <v>466</v>
      </c>
    </row>
    <row r="129" spans="2:65" s="13" customFormat="1" ht="12">
      <c r="B129" s="179"/>
      <c r="D129" s="172" t="s">
        <v>145</v>
      </c>
      <c r="E129" s="180" t="s">
        <v>1</v>
      </c>
      <c r="F129" s="181" t="s">
        <v>467</v>
      </c>
      <c r="H129" s="182">
        <v>4.03</v>
      </c>
      <c r="I129" s="183"/>
      <c r="J129" s="183"/>
      <c r="M129" s="179"/>
      <c r="N129" s="184"/>
      <c r="O129" s="185"/>
      <c r="P129" s="185"/>
      <c r="Q129" s="185"/>
      <c r="R129" s="185"/>
      <c r="S129" s="185"/>
      <c r="T129" s="185"/>
      <c r="U129" s="185"/>
      <c r="V129" s="185"/>
      <c r="W129" s="185"/>
      <c r="X129" s="186"/>
      <c r="AT129" s="180" t="s">
        <v>145</v>
      </c>
      <c r="AU129" s="180" t="s">
        <v>143</v>
      </c>
      <c r="AV129" s="13" t="s">
        <v>143</v>
      </c>
      <c r="AW129" s="13" t="s">
        <v>4</v>
      </c>
      <c r="AX129" s="13" t="s">
        <v>77</v>
      </c>
      <c r="AY129" s="180" t="s">
        <v>135</v>
      </c>
    </row>
    <row r="130" spans="2:65" s="15" customFormat="1" ht="12">
      <c r="B130" s="195"/>
      <c r="D130" s="172" t="s">
        <v>145</v>
      </c>
      <c r="E130" s="196" t="s">
        <v>1</v>
      </c>
      <c r="F130" s="197" t="s">
        <v>155</v>
      </c>
      <c r="H130" s="198">
        <v>4.03</v>
      </c>
      <c r="I130" s="199"/>
      <c r="J130" s="199"/>
      <c r="M130" s="195"/>
      <c r="N130" s="200"/>
      <c r="O130" s="201"/>
      <c r="P130" s="201"/>
      <c r="Q130" s="201"/>
      <c r="R130" s="201"/>
      <c r="S130" s="201"/>
      <c r="T130" s="201"/>
      <c r="U130" s="201"/>
      <c r="V130" s="201"/>
      <c r="W130" s="201"/>
      <c r="X130" s="202"/>
      <c r="AT130" s="196" t="s">
        <v>145</v>
      </c>
      <c r="AU130" s="196" t="s">
        <v>143</v>
      </c>
      <c r="AV130" s="15" t="s">
        <v>142</v>
      </c>
      <c r="AW130" s="15" t="s">
        <v>4</v>
      </c>
      <c r="AX130" s="15" t="s">
        <v>85</v>
      </c>
      <c r="AY130" s="196" t="s">
        <v>135</v>
      </c>
    </row>
    <row r="131" spans="2:65" s="1" customFormat="1" ht="24" customHeight="1">
      <c r="B131" s="156"/>
      <c r="C131" s="157" t="s">
        <v>151</v>
      </c>
      <c r="D131" s="157" t="s">
        <v>137</v>
      </c>
      <c r="E131" s="158" t="s">
        <v>468</v>
      </c>
      <c r="F131" s="159" t="s">
        <v>469</v>
      </c>
      <c r="G131" s="160" t="s">
        <v>245</v>
      </c>
      <c r="H131" s="161">
        <v>4.03</v>
      </c>
      <c r="I131" s="162"/>
      <c r="J131" s="162"/>
      <c r="K131" s="161">
        <f>ROUND(P131*H131,3)</f>
        <v>0</v>
      </c>
      <c r="L131" s="159" t="s">
        <v>348</v>
      </c>
      <c r="M131" s="31"/>
      <c r="N131" s="163" t="s">
        <v>1</v>
      </c>
      <c r="O131" s="164" t="s">
        <v>41</v>
      </c>
      <c r="P131" s="165">
        <f>I131+J131</f>
        <v>0</v>
      </c>
      <c r="Q131" s="165">
        <f>ROUND(I131*H131,3)</f>
        <v>0</v>
      </c>
      <c r="R131" s="165">
        <f>ROUND(J131*H131,3)</f>
        <v>0</v>
      </c>
      <c r="S131" s="53"/>
      <c r="T131" s="166">
        <f>S131*H131</f>
        <v>0</v>
      </c>
      <c r="U131" s="166">
        <v>0</v>
      </c>
      <c r="V131" s="166">
        <f>U131*H131</f>
        <v>0</v>
      </c>
      <c r="W131" s="166">
        <v>0.316</v>
      </c>
      <c r="X131" s="167">
        <f>W131*H131</f>
        <v>1.2734800000000002</v>
      </c>
      <c r="AR131" s="168" t="s">
        <v>142</v>
      </c>
      <c r="AT131" s="168" t="s">
        <v>137</v>
      </c>
      <c r="AU131" s="168" t="s">
        <v>143</v>
      </c>
      <c r="AY131" s="17" t="s">
        <v>135</v>
      </c>
      <c r="BE131" s="169">
        <f>IF(O131="základná",K131,0)</f>
        <v>0</v>
      </c>
      <c r="BF131" s="169">
        <f>IF(O131="znížená",K131,0)</f>
        <v>0</v>
      </c>
      <c r="BG131" s="169">
        <f>IF(O131="zákl. prenesená",K131,0)</f>
        <v>0</v>
      </c>
      <c r="BH131" s="169">
        <f>IF(O131="zníž. prenesená",K131,0)</f>
        <v>0</v>
      </c>
      <c r="BI131" s="169">
        <f>IF(O131="nulová",K131,0)</f>
        <v>0</v>
      </c>
      <c r="BJ131" s="17" t="s">
        <v>143</v>
      </c>
      <c r="BK131" s="170">
        <f>ROUND(P131*H131,3)</f>
        <v>0</v>
      </c>
      <c r="BL131" s="17" t="s">
        <v>142</v>
      </c>
      <c r="BM131" s="168" t="s">
        <v>470</v>
      </c>
    </row>
    <row r="132" spans="2:65" s="13" customFormat="1" ht="12">
      <c r="B132" s="179"/>
      <c r="D132" s="172" t="s">
        <v>145</v>
      </c>
      <c r="E132" s="180" t="s">
        <v>1</v>
      </c>
      <c r="F132" s="181" t="s">
        <v>471</v>
      </c>
      <c r="H132" s="182">
        <v>4.03</v>
      </c>
      <c r="I132" s="183"/>
      <c r="J132" s="183"/>
      <c r="M132" s="179"/>
      <c r="N132" s="184"/>
      <c r="O132" s="185"/>
      <c r="P132" s="185"/>
      <c r="Q132" s="185"/>
      <c r="R132" s="185"/>
      <c r="S132" s="185"/>
      <c r="T132" s="185"/>
      <c r="U132" s="185"/>
      <c r="V132" s="185"/>
      <c r="W132" s="185"/>
      <c r="X132" s="186"/>
      <c r="AT132" s="180" t="s">
        <v>145</v>
      </c>
      <c r="AU132" s="180" t="s">
        <v>143</v>
      </c>
      <c r="AV132" s="13" t="s">
        <v>143</v>
      </c>
      <c r="AW132" s="13" t="s">
        <v>4</v>
      </c>
      <c r="AX132" s="13" t="s">
        <v>77</v>
      </c>
      <c r="AY132" s="180" t="s">
        <v>135</v>
      </c>
    </row>
    <row r="133" spans="2:65" s="15" customFormat="1" ht="12">
      <c r="B133" s="195"/>
      <c r="D133" s="172" t="s">
        <v>145</v>
      </c>
      <c r="E133" s="196" t="s">
        <v>1</v>
      </c>
      <c r="F133" s="197" t="s">
        <v>155</v>
      </c>
      <c r="H133" s="198">
        <v>4.03</v>
      </c>
      <c r="I133" s="199"/>
      <c r="J133" s="199"/>
      <c r="M133" s="195"/>
      <c r="N133" s="200"/>
      <c r="O133" s="201"/>
      <c r="P133" s="201"/>
      <c r="Q133" s="201"/>
      <c r="R133" s="201"/>
      <c r="S133" s="201"/>
      <c r="T133" s="201"/>
      <c r="U133" s="201"/>
      <c r="V133" s="201"/>
      <c r="W133" s="201"/>
      <c r="X133" s="202"/>
      <c r="AT133" s="196" t="s">
        <v>145</v>
      </c>
      <c r="AU133" s="196" t="s">
        <v>143</v>
      </c>
      <c r="AV133" s="15" t="s">
        <v>142</v>
      </c>
      <c r="AW133" s="15" t="s">
        <v>4</v>
      </c>
      <c r="AX133" s="15" t="s">
        <v>85</v>
      </c>
      <c r="AY133" s="196" t="s">
        <v>135</v>
      </c>
    </row>
    <row r="134" spans="2:65" s="1" customFormat="1" ht="24" customHeight="1">
      <c r="B134" s="156"/>
      <c r="C134" s="157" t="s">
        <v>142</v>
      </c>
      <c r="D134" s="157" t="s">
        <v>137</v>
      </c>
      <c r="E134" s="158" t="s">
        <v>472</v>
      </c>
      <c r="F134" s="159" t="s">
        <v>473</v>
      </c>
      <c r="G134" s="160" t="s">
        <v>416</v>
      </c>
      <c r="H134" s="161">
        <v>4.5</v>
      </c>
      <c r="I134" s="162"/>
      <c r="J134" s="162"/>
      <c r="K134" s="161">
        <f>ROUND(P134*H134,3)</f>
        <v>0</v>
      </c>
      <c r="L134" s="159" t="s">
        <v>465</v>
      </c>
      <c r="M134" s="31"/>
      <c r="N134" s="163" t="s">
        <v>1</v>
      </c>
      <c r="O134" s="164" t="s">
        <v>41</v>
      </c>
      <c r="P134" s="165">
        <f>I134+J134</f>
        <v>0</v>
      </c>
      <c r="Q134" s="165">
        <f>ROUND(I134*H134,3)</f>
        <v>0</v>
      </c>
      <c r="R134" s="165">
        <f>ROUND(J134*H134,3)</f>
        <v>0</v>
      </c>
      <c r="S134" s="53"/>
      <c r="T134" s="166">
        <f>S134*H134</f>
        <v>0</v>
      </c>
      <c r="U134" s="166">
        <v>0</v>
      </c>
      <c r="V134" s="166">
        <f>U134*H134</f>
        <v>0</v>
      </c>
      <c r="W134" s="166">
        <v>0.14499999999999999</v>
      </c>
      <c r="X134" s="167">
        <f>W134*H134</f>
        <v>0.65249999999999997</v>
      </c>
      <c r="AR134" s="168" t="s">
        <v>142</v>
      </c>
      <c r="AT134" s="168" t="s">
        <v>137</v>
      </c>
      <c r="AU134" s="168" t="s">
        <v>143</v>
      </c>
      <c r="AY134" s="17" t="s">
        <v>135</v>
      </c>
      <c r="BE134" s="169">
        <f>IF(O134="základná",K134,0)</f>
        <v>0</v>
      </c>
      <c r="BF134" s="169">
        <f>IF(O134="znížená",K134,0)</f>
        <v>0</v>
      </c>
      <c r="BG134" s="169">
        <f>IF(O134="zákl. prenesená",K134,0)</f>
        <v>0</v>
      </c>
      <c r="BH134" s="169">
        <f>IF(O134="zníž. prenesená",K134,0)</f>
        <v>0</v>
      </c>
      <c r="BI134" s="169">
        <f>IF(O134="nulová",K134,0)</f>
        <v>0</v>
      </c>
      <c r="BJ134" s="17" t="s">
        <v>143</v>
      </c>
      <c r="BK134" s="170">
        <f>ROUND(P134*H134,3)</f>
        <v>0</v>
      </c>
      <c r="BL134" s="17" t="s">
        <v>142</v>
      </c>
      <c r="BM134" s="168" t="s">
        <v>474</v>
      </c>
    </row>
    <row r="135" spans="2:65" s="13" customFormat="1" ht="12">
      <c r="B135" s="179"/>
      <c r="D135" s="172" t="s">
        <v>145</v>
      </c>
      <c r="E135" s="180" t="s">
        <v>1</v>
      </c>
      <c r="F135" s="181" t="s">
        <v>475</v>
      </c>
      <c r="H135" s="182">
        <v>4.5</v>
      </c>
      <c r="I135" s="183"/>
      <c r="J135" s="183"/>
      <c r="M135" s="179"/>
      <c r="N135" s="184"/>
      <c r="O135" s="185"/>
      <c r="P135" s="185"/>
      <c r="Q135" s="185"/>
      <c r="R135" s="185"/>
      <c r="S135" s="185"/>
      <c r="T135" s="185"/>
      <c r="U135" s="185"/>
      <c r="V135" s="185"/>
      <c r="W135" s="185"/>
      <c r="X135" s="186"/>
      <c r="AT135" s="180" t="s">
        <v>145</v>
      </c>
      <c r="AU135" s="180" t="s">
        <v>143</v>
      </c>
      <c r="AV135" s="13" t="s">
        <v>143</v>
      </c>
      <c r="AW135" s="13" t="s">
        <v>4</v>
      </c>
      <c r="AX135" s="13" t="s">
        <v>77</v>
      </c>
      <c r="AY135" s="180" t="s">
        <v>135</v>
      </c>
    </row>
    <row r="136" spans="2:65" s="15" customFormat="1" ht="12">
      <c r="B136" s="195"/>
      <c r="D136" s="172" t="s">
        <v>145</v>
      </c>
      <c r="E136" s="196" t="s">
        <v>1</v>
      </c>
      <c r="F136" s="197" t="s">
        <v>155</v>
      </c>
      <c r="H136" s="198">
        <v>4.5</v>
      </c>
      <c r="I136" s="199"/>
      <c r="J136" s="199"/>
      <c r="M136" s="195"/>
      <c r="N136" s="200"/>
      <c r="O136" s="201"/>
      <c r="P136" s="201"/>
      <c r="Q136" s="201"/>
      <c r="R136" s="201"/>
      <c r="S136" s="201"/>
      <c r="T136" s="201"/>
      <c r="U136" s="201"/>
      <c r="V136" s="201"/>
      <c r="W136" s="201"/>
      <c r="X136" s="202"/>
      <c r="AT136" s="196" t="s">
        <v>145</v>
      </c>
      <c r="AU136" s="196" t="s">
        <v>143</v>
      </c>
      <c r="AV136" s="15" t="s">
        <v>142</v>
      </c>
      <c r="AW136" s="15" t="s">
        <v>4</v>
      </c>
      <c r="AX136" s="15" t="s">
        <v>85</v>
      </c>
      <c r="AY136" s="196" t="s">
        <v>135</v>
      </c>
    </row>
    <row r="137" spans="2:65" s="1" customFormat="1" ht="24" customHeight="1">
      <c r="B137" s="156"/>
      <c r="C137" s="157" t="s">
        <v>177</v>
      </c>
      <c r="D137" s="157" t="s">
        <v>137</v>
      </c>
      <c r="E137" s="158" t="s">
        <v>476</v>
      </c>
      <c r="F137" s="159" t="s">
        <v>477</v>
      </c>
      <c r="G137" s="160" t="s">
        <v>140</v>
      </c>
      <c r="H137" s="161">
        <v>1.9319999999999999</v>
      </c>
      <c r="I137" s="162"/>
      <c r="J137" s="162"/>
      <c r="K137" s="161">
        <f>ROUND(P137*H137,3)</f>
        <v>0</v>
      </c>
      <c r="L137" s="159" t="s">
        <v>172</v>
      </c>
      <c r="M137" s="31"/>
      <c r="N137" s="163" t="s">
        <v>1</v>
      </c>
      <c r="O137" s="164" t="s">
        <v>41</v>
      </c>
      <c r="P137" s="165">
        <f>I137+J137</f>
        <v>0</v>
      </c>
      <c r="Q137" s="165">
        <f>ROUND(I137*H137,3)</f>
        <v>0</v>
      </c>
      <c r="R137" s="165">
        <f>ROUND(J137*H137,3)</f>
        <v>0</v>
      </c>
      <c r="S137" s="53"/>
      <c r="T137" s="166">
        <f>S137*H137</f>
        <v>0</v>
      </c>
      <c r="U137" s="166">
        <v>0</v>
      </c>
      <c r="V137" s="166">
        <f>U137*H137</f>
        <v>0</v>
      </c>
      <c r="W137" s="166">
        <v>0</v>
      </c>
      <c r="X137" s="167">
        <f>W137*H137</f>
        <v>0</v>
      </c>
      <c r="AR137" s="168" t="s">
        <v>142</v>
      </c>
      <c r="AT137" s="168" t="s">
        <v>137</v>
      </c>
      <c r="AU137" s="168" t="s">
        <v>143</v>
      </c>
      <c r="AY137" s="17" t="s">
        <v>135</v>
      </c>
      <c r="BE137" s="169">
        <f>IF(O137="základná",K137,0)</f>
        <v>0</v>
      </c>
      <c r="BF137" s="169">
        <f>IF(O137="znížená",K137,0)</f>
        <v>0</v>
      </c>
      <c r="BG137" s="169">
        <f>IF(O137="zákl. prenesená",K137,0)</f>
        <v>0</v>
      </c>
      <c r="BH137" s="169">
        <f>IF(O137="zníž. prenesená",K137,0)</f>
        <v>0</v>
      </c>
      <c r="BI137" s="169">
        <f>IF(O137="nulová",K137,0)</f>
        <v>0</v>
      </c>
      <c r="BJ137" s="17" t="s">
        <v>143</v>
      </c>
      <c r="BK137" s="170">
        <f>ROUND(P137*H137,3)</f>
        <v>0</v>
      </c>
      <c r="BL137" s="17" t="s">
        <v>142</v>
      </c>
      <c r="BM137" s="168" t="s">
        <v>478</v>
      </c>
    </row>
    <row r="138" spans="2:65" s="13" customFormat="1" ht="24">
      <c r="B138" s="179"/>
      <c r="D138" s="172" t="s">
        <v>145</v>
      </c>
      <c r="E138" s="180" t="s">
        <v>1</v>
      </c>
      <c r="F138" s="181" t="s">
        <v>479</v>
      </c>
      <c r="H138" s="182">
        <v>1.9319999999999999</v>
      </c>
      <c r="I138" s="183"/>
      <c r="J138" s="183"/>
      <c r="M138" s="179"/>
      <c r="N138" s="184"/>
      <c r="O138" s="185"/>
      <c r="P138" s="185"/>
      <c r="Q138" s="185"/>
      <c r="R138" s="185"/>
      <c r="S138" s="185"/>
      <c r="T138" s="185"/>
      <c r="U138" s="185"/>
      <c r="V138" s="185"/>
      <c r="W138" s="185"/>
      <c r="X138" s="186"/>
      <c r="AT138" s="180" t="s">
        <v>145</v>
      </c>
      <c r="AU138" s="180" t="s">
        <v>143</v>
      </c>
      <c r="AV138" s="13" t="s">
        <v>143</v>
      </c>
      <c r="AW138" s="13" t="s">
        <v>4</v>
      </c>
      <c r="AX138" s="13" t="s">
        <v>77</v>
      </c>
      <c r="AY138" s="180" t="s">
        <v>135</v>
      </c>
    </row>
    <row r="139" spans="2:65" s="15" customFormat="1" ht="12">
      <c r="B139" s="195"/>
      <c r="D139" s="172" t="s">
        <v>145</v>
      </c>
      <c r="E139" s="196" t="s">
        <v>1</v>
      </c>
      <c r="F139" s="197" t="s">
        <v>155</v>
      </c>
      <c r="H139" s="198">
        <v>1.9319999999999999</v>
      </c>
      <c r="I139" s="199"/>
      <c r="J139" s="199"/>
      <c r="M139" s="195"/>
      <c r="N139" s="200"/>
      <c r="O139" s="201"/>
      <c r="P139" s="201"/>
      <c r="Q139" s="201"/>
      <c r="R139" s="201"/>
      <c r="S139" s="201"/>
      <c r="T139" s="201"/>
      <c r="U139" s="201"/>
      <c r="V139" s="201"/>
      <c r="W139" s="201"/>
      <c r="X139" s="202"/>
      <c r="AT139" s="196" t="s">
        <v>145</v>
      </c>
      <c r="AU139" s="196" t="s">
        <v>143</v>
      </c>
      <c r="AV139" s="15" t="s">
        <v>142</v>
      </c>
      <c r="AW139" s="15" t="s">
        <v>4</v>
      </c>
      <c r="AX139" s="15" t="s">
        <v>85</v>
      </c>
      <c r="AY139" s="196" t="s">
        <v>135</v>
      </c>
    </row>
    <row r="140" spans="2:65" s="1" customFormat="1" ht="24" customHeight="1">
      <c r="B140" s="156"/>
      <c r="C140" s="157" t="s">
        <v>183</v>
      </c>
      <c r="D140" s="157" t="s">
        <v>137</v>
      </c>
      <c r="E140" s="158" t="s">
        <v>480</v>
      </c>
      <c r="F140" s="159" t="s">
        <v>481</v>
      </c>
      <c r="G140" s="160" t="s">
        <v>140</v>
      </c>
      <c r="H140" s="161">
        <v>3.22</v>
      </c>
      <c r="I140" s="162"/>
      <c r="J140" s="162"/>
      <c r="K140" s="161">
        <f>ROUND(P140*H140,3)</f>
        <v>0</v>
      </c>
      <c r="L140" s="159" t="s">
        <v>172</v>
      </c>
      <c r="M140" s="31"/>
      <c r="N140" s="163" t="s">
        <v>1</v>
      </c>
      <c r="O140" s="164" t="s">
        <v>41</v>
      </c>
      <c r="P140" s="165">
        <f>I140+J140</f>
        <v>0</v>
      </c>
      <c r="Q140" s="165">
        <f>ROUND(I140*H140,3)</f>
        <v>0</v>
      </c>
      <c r="R140" s="165">
        <f>ROUND(J140*H140,3)</f>
        <v>0</v>
      </c>
      <c r="S140" s="53"/>
      <c r="T140" s="166">
        <f>S140*H140</f>
        <v>0</v>
      </c>
      <c r="U140" s="166">
        <v>0</v>
      </c>
      <c r="V140" s="166">
        <f>U140*H140</f>
        <v>0</v>
      </c>
      <c r="W140" s="166">
        <v>0</v>
      </c>
      <c r="X140" s="167">
        <f>W140*H140</f>
        <v>0</v>
      </c>
      <c r="AR140" s="168" t="s">
        <v>142</v>
      </c>
      <c r="AT140" s="168" t="s">
        <v>137</v>
      </c>
      <c r="AU140" s="168" t="s">
        <v>143</v>
      </c>
      <c r="AY140" s="17" t="s">
        <v>135</v>
      </c>
      <c r="BE140" s="169">
        <f>IF(O140="základná",K140,0)</f>
        <v>0</v>
      </c>
      <c r="BF140" s="169">
        <f>IF(O140="znížená",K140,0)</f>
        <v>0</v>
      </c>
      <c r="BG140" s="169">
        <f>IF(O140="zákl. prenesená",K140,0)</f>
        <v>0</v>
      </c>
      <c r="BH140" s="169">
        <f>IF(O140="zníž. prenesená",K140,0)</f>
        <v>0</v>
      </c>
      <c r="BI140" s="169">
        <f>IF(O140="nulová",K140,0)</f>
        <v>0</v>
      </c>
      <c r="BJ140" s="17" t="s">
        <v>143</v>
      </c>
      <c r="BK140" s="170">
        <f>ROUND(P140*H140,3)</f>
        <v>0</v>
      </c>
      <c r="BL140" s="17" t="s">
        <v>142</v>
      </c>
      <c r="BM140" s="168" t="s">
        <v>482</v>
      </c>
    </row>
    <row r="141" spans="2:65" s="13" customFormat="1" ht="24">
      <c r="B141" s="179"/>
      <c r="D141" s="172" t="s">
        <v>145</v>
      </c>
      <c r="E141" s="180" t="s">
        <v>1</v>
      </c>
      <c r="F141" s="181" t="s">
        <v>483</v>
      </c>
      <c r="H141" s="182">
        <v>3.22</v>
      </c>
      <c r="I141" s="183"/>
      <c r="J141" s="183"/>
      <c r="M141" s="179"/>
      <c r="N141" s="184"/>
      <c r="O141" s="185"/>
      <c r="P141" s="185"/>
      <c r="Q141" s="185"/>
      <c r="R141" s="185"/>
      <c r="S141" s="185"/>
      <c r="T141" s="185"/>
      <c r="U141" s="185"/>
      <c r="V141" s="185"/>
      <c r="W141" s="185"/>
      <c r="X141" s="186"/>
      <c r="AT141" s="180" t="s">
        <v>145</v>
      </c>
      <c r="AU141" s="180" t="s">
        <v>143</v>
      </c>
      <c r="AV141" s="13" t="s">
        <v>143</v>
      </c>
      <c r="AW141" s="13" t="s">
        <v>4</v>
      </c>
      <c r="AX141" s="13" t="s">
        <v>77</v>
      </c>
      <c r="AY141" s="180" t="s">
        <v>135</v>
      </c>
    </row>
    <row r="142" spans="2:65" s="15" customFormat="1" ht="12">
      <c r="B142" s="195"/>
      <c r="D142" s="172" t="s">
        <v>145</v>
      </c>
      <c r="E142" s="196" t="s">
        <v>1</v>
      </c>
      <c r="F142" s="197" t="s">
        <v>155</v>
      </c>
      <c r="H142" s="198">
        <v>3.22</v>
      </c>
      <c r="I142" s="199"/>
      <c r="J142" s="199"/>
      <c r="M142" s="195"/>
      <c r="N142" s="200"/>
      <c r="O142" s="201"/>
      <c r="P142" s="201"/>
      <c r="Q142" s="201"/>
      <c r="R142" s="201"/>
      <c r="S142" s="201"/>
      <c r="T142" s="201"/>
      <c r="U142" s="201"/>
      <c r="V142" s="201"/>
      <c r="W142" s="201"/>
      <c r="X142" s="202"/>
      <c r="AT142" s="196" t="s">
        <v>145</v>
      </c>
      <c r="AU142" s="196" t="s">
        <v>143</v>
      </c>
      <c r="AV142" s="15" t="s">
        <v>142</v>
      </c>
      <c r="AW142" s="15" t="s">
        <v>4</v>
      </c>
      <c r="AX142" s="15" t="s">
        <v>85</v>
      </c>
      <c r="AY142" s="196" t="s">
        <v>135</v>
      </c>
    </row>
    <row r="143" spans="2:65" s="1" customFormat="1" ht="24" customHeight="1">
      <c r="B143" s="156"/>
      <c r="C143" s="157" t="s">
        <v>189</v>
      </c>
      <c r="D143" s="157" t="s">
        <v>137</v>
      </c>
      <c r="E143" s="158" t="s">
        <v>484</v>
      </c>
      <c r="F143" s="159" t="s">
        <v>485</v>
      </c>
      <c r="G143" s="160" t="s">
        <v>140</v>
      </c>
      <c r="H143" s="161">
        <v>3.22</v>
      </c>
      <c r="I143" s="162"/>
      <c r="J143" s="162"/>
      <c r="K143" s="161">
        <f>ROUND(P143*H143,3)</f>
        <v>0</v>
      </c>
      <c r="L143" s="159" t="s">
        <v>172</v>
      </c>
      <c r="M143" s="31"/>
      <c r="N143" s="163" t="s">
        <v>1</v>
      </c>
      <c r="O143" s="164" t="s">
        <v>41</v>
      </c>
      <c r="P143" s="165">
        <f>I143+J143</f>
        <v>0</v>
      </c>
      <c r="Q143" s="165">
        <f>ROUND(I143*H143,3)</f>
        <v>0</v>
      </c>
      <c r="R143" s="165">
        <f>ROUND(J143*H143,3)</f>
        <v>0</v>
      </c>
      <c r="S143" s="53"/>
      <c r="T143" s="166">
        <f>S143*H143</f>
        <v>0</v>
      </c>
      <c r="U143" s="166">
        <v>0</v>
      </c>
      <c r="V143" s="166">
        <f>U143*H143</f>
        <v>0</v>
      </c>
      <c r="W143" s="166">
        <v>0</v>
      </c>
      <c r="X143" s="167">
        <f>W143*H143</f>
        <v>0</v>
      </c>
      <c r="AR143" s="168" t="s">
        <v>142</v>
      </c>
      <c r="AT143" s="168" t="s">
        <v>137</v>
      </c>
      <c r="AU143" s="168" t="s">
        <v>143</v>
      </c>
      <c r="AY143" s="17" t="s">
        <v>135</v>
      </c>
      <c r="BE143" s="169">
        <f>IF(O143="základná",K143,0)</f>
        <v>0</v>
      </c>
      <c r="BF143" s="169">
        <f>IF(O143="znížená",K143,0)</f>
        <v>0</v>
      </c>
      <c r="BG143" s="169">
        <f>IF(O143="zákl. prenesená",K143,0)</f>
        <v>0</v>
      </c>
      <c r="BH143" s="169">
        <f>IF(O143="zníž. prenesená",K143,0)</f>
        <v>0</v>
      </c>
      <c r="BI143" s="169">
        <f>IF(O143="nulová",K143,0)</f>
        <v>0</v>
      </c>
      <c r="BJ143" s="17" t="s">
        <v>143</v>
      </c>
      <c r="BK143" s="170">
        <f>ROUND(P143*H143,3)</f>
        <v>0</v>
      </c>
      <c r="BL143" s="17" t="s">
        <v>142</v>
      </c>
      <c r="BM143" s="168" t="s">
        <v>486</v>
      </c>
    </row>
    <row r="144" spans="2:65" s="1" customFormat="1" ht="36" customHeight="1">
      <c r="B144" s="156"/>
      <c r="C144" s="157" t="s">
        <v>195</v>
      </c>
      <c r="D144" s="157" t="s">
        <v>137</v>
      </c>
      <c r="E144" s="158" t="s">
        <v>487</v>
      </c>
      <c r="F144" s="159" t="s">
        <v>488</v>
      </c>
      <c r="G144" s="160" t="s">
        <v>140</v>
      </c>
      <c r="H144" s="161">
        <v>1.9319999999999999</v>
      </c>
      <c r="I144" s="162"/>
      <c r="J144" s="162"/>
      <c r="K144" s="161">
        <f>ROUND(P144*H144,3)</f>
        <v>0</v>
      </c>
      <c r="L144" s="159" t="s">
        <v>172</v>
      </c>
      <c r="M144" s="31"/>
      <c r="N144" s="163" t="s">
        <v>1</v>
      </c>
      <c r="O144" s="164" t="s">
        <v>41</v>
      </c>
      <c r="P144" s="165">
        <f>I144+J144</f>
        <v>0</v>
      </c>
      <c r="Q144" s="165">
        <f>ROUND(I144*H144,3)</f>
        <v>0</v>
      </c>
      <c r="R144" s="165">
        <f>ROUND(J144*H144,3)</f>
        <v>0</v>
      </c>
      <c r="S144" s="53"/>
      <c r="T144" s="166">
        <f>S144*H144</f>
        <v>0</v>
      </c>
      <c r="U144" s="166">
        <v>0</v>
      </c>
      <c r="V144" s="166">
        <f>U144*H144</f>
        <v>0</v>
      </c>
      <c r="W144" s="166">
        <v>0</v>
      </c>
      <c r="X144" s="167">
        <f>W144*H144</f>
        <v>0</v>
      </c>
      <c r="AR144" s="168" t="s">
        <v>142</v>
      </c>
      <c r="AT144" s="168" t="s">
        <v>137</v>
      </c>
      <c r="AU144" s="168" t="s">
        <v>143</v>
      </c>
      <c r="AY144" s="17" t="s">
        <v>135</v>
      </c>
      <c r="BE144" s="169">
        <f>IF(O144="základná",K144,0)</f>
        <v>0</v>
      </c>
      <c r="BF144" s="169">
        <f>IF(O144="znížená",K144,0)</f>
        <v>0</v>
      </c>
      <c r="BG144" s="169">
        <f>IF(O144="zákl. prenesená",K144,0)</f>
        <v>0</v>
      </c>
      <c r="BH144" s="169">
        <f>IF(O144="zníž. prenesená",K144,0)</f>
        <v>0</v>
      </c>
      <c r="BI144" s="169">
        <f>IF(O144="nulová",K144,0)</f>
        <v>0</v>
      </c>
      <c r="BJ144" s="17" t="s">
        <v>143</v>
      </c>
      <c r="BK144" s="170">
        <f>ROUND(P144*H144,3)</f>
        <v>0</v>
      </c>
      <c r="BL144" s="17" t="s">
        <v>142</v>
      </c>
      <c r="BM144" s="168" t="s">
        <v>489</v>
      </c>
    </row>
    <row r="145" spans="2:65" s="13" customFormat="1" ht="24">
      <c r="B145" s="179"/>
      <c r="D145" s="172" t="s">
        <v>145</v>
      </c>
      <c r="E145" s="180" t="s">
        <v>1</v>
      </c>
      <c r="F145" s="181" t="s">
        <v>490</v>
      </c>
      <c r="H145" s="182">
        <v>1.9319999999999999</v>
      </c>
      <c r="I145" s="183"/>
      <c r="J145" s="183"/>
      <c r="M145" s="179"/>
      <c r="N145" s="184"/>
      <c r="O145" s="185"/>
      <c r="P145" s="185"/>
      <c r="Q145" s="185"/>
      <c r="R145" s="185"/>
      <c r="S145" s="185"/>
      <c r="T145" s="185"/>
      <c r="U145" s="185"/>
      <c r="V145" s="185"/>
      <c r="W145" s="185"/>
      <c r="X145" s="186"/>
      <c r="AT145" s="180" t="s">
        <v>145</v>
      </c>
      <c r="AU145" s="180" t="s">
        <v>143</v>
      </c>
      <c r="AV145" s="13" t="s">
        <v>143</v>
      </c>
      <c r="AW145" s="13" t="s">
        <v>4</v>
      </c>
      <c r="AX145" s="13" t="s">
        <v>77</v>
      </c>
      <c r="AY145" s="180" t="s">
        <v>135</v>
      </c>
    </row>
    <row r="146" spans="2:65" s="15" customFormat="1" ht="12">
      <c r="B146" s="195"/>
      <c r="D146" s="172" t="s">
        <v>145</v>
      </c>
      <c r="E146" s="196" t="s">
        <v>1</v>
      </c>
      <c r="F146" s="197" t="s">
        <v>155</v>
      </c>
      <c r="H146" s="198">
        <v>1.9319999999999999</v>
      </c>
      <c r="I146" s="199"/>
      <c r="J146" s="199"/>
      <c r="M146" s="195"/>
      <c r="N146" s="200"/>
      <c r="O146" s="201"/>
      <c r="P146" s="201"/>
      <c r="Q146" s="201"/>
      <c r="R146" s="201"/>
      <c r="S146" s="201"/>
      <c r="T146" s="201"/>
      <c r="U146" s="201"/>
      <c r="V146" s="201"/>
      <c r="W146" s="201"/>
      <c r="X146" s="202"/>
      <c r="AT146" s="196" t="s">
        <v>145</v>
      </c>
      <c r="AU146" s="196" t="s">
        <v>143</v>
      </c>
      <c r="AV146" s="15" t="s">
        <v>142</v>
      </c>
      <c r="AW146" s="15" t="s">
        <v>4</v>
      </c>
      <c r="AX146" s="15" t="s">
        <v>85</v>
      </c>
      <c r="AY146" s="196" t="s">
        <v>135</v>
      </c>
    </row>
    <row r="147" spans="2:65" s="1" customFormat="1" ht="36" customHeight="1">
      <c r="B147" s="156"/>
      <c r="C147" s="157" t="s">
        <v>199</v>
      </c>
      <c r="D147" s="157" t="s">
        <v>137</v>
      </c>
      <c r="E147" s="158" t="s">
        <v>170</v>
      </c>
      <c r="F147" s="159" t="s">
        <v>171</v>
      </c>
      <c r="G147" s="160" t="s">
        <v>140</v>
      </c>
      <c r="H147" s="161">
        <v>3.22</v>
      </c>
      <c r="I147" s="162"/>
      <c r="J147" s="162"/>
      <c r="K147" s="161">
        <f>ROUND(P147*H147,3)</f>
        <v>0</v>
      </c>
      <c r="L147" s="159" t="s">
        <v>172</v>
      </c>
      <c r="M147" s="31"/>
      <c r="N147" s="163" t="s">
        <v>1</v>
      </c>
      <c r="O147" s="164" t="s">
        <v>41</v>
      </c>
      <c r="P147" s="165">
        <f>I147+J147</f>
        <v>0</v>
      </c>
      <c r="Q147" s="165">
        <f>ROUND(I147*H147,3)</f>
        <v>0</v>
      </c>
      <c r="R147" s="165">
        <f>ROUND(J147*H147,3)</f>
        <v>0</v>
      </c>
      <c r="S147" s="53"/>
      <c r="T147" s="166">
        <f>S147*H147</f>
        <v>0</v>
      </c>
      <c r="U147" s="166">
        <v>0</v>
      </c>
      <c r="V147" s="166">
        <f>U147*H147</f>
        <v>0</v>
      </c>
      <c r="W147" s="166">
        <v>0</v>
      </c>
      <c r="X147" s="167">
        <f>W147*H147</f>
        <v>0</v>
      </c>
      <c r="AR147" s="168" t="s">
        <v>142</v>
      </c>
      <c r="AT147" s="168" t="s">
        <v>137</v>
      </c>
      <c r="AU147" s="168" t="s">
        <v>143</v>
      </c>
      <c r="AY147" s="17" t="s">
        <v>135</v>
      </c>
      <c r="BE147" s="169">
        <f>IF(O147="základná",K147,0)</f>
        <v>0</v>
      </c>
      <c r="BF147" s="169">
        <f>IF(O147="znížená",K147,0)</f>
        <v>0</v>
      </c>
      <c r="BG147" s="169">
        <f>IF(O147="zákl. prenesená",K147,0)</f>
        <v>0</v>
      </c>
      <c r="BH147" s="169">
        <f>IF(O147="zníž. prenesená",K147,0)</f>
        <v>0</v>
      </c>
      <c r="BI147" s="169">
        <f>IF(O147="nulová",K147,0)</f>
        <v>0</v>
      </c>
      <c r="BJ147" s="17" t="s">
        <v>143</v>
      </c>
      <c r="BK147" s="170">
        <f>ROUND(P147*H147,3)</f>
        <v>0</v>
      </c>
      <c r="BL147" s="17" t="s">
        <v>142</v>
      </c>
      <c r="BM147" s="168" t="s">
        <v>491</v>
      </c>
    </row>
    <row r="148" spans="2:65" s="13" customFormat="1" ht="12">
      <c r="B148" s="179"/>
      <c r="D148" s="172" t="s">
        <v>145</v>
      </c>
      <c r="E148" s="180" t="s">
        <v>1</v>
      </c>
      <c r="F148" s="181" t="s">
        <v>492</v>
      </c>
      <c r="H148" s="182">
        <v>3.22</v>
      </c>
      <c r="I148" s="183"/>
      <c r="J148" s="183"/>
      <c r="M148" s="179"/>
      <c r="N148" s="184"/>
      <c r="O148" s="185"/>
      <c r="P148" s="185"/>
      <c r="Q148" s="185"/>
      <c r="R148" s="185"/>
      <c r="S148" s="185"/>
      <c r="T148" s="185"/>
      <c r="U148" s="185"/>
      <c r="V148" s="185"/>
      <c r="W148" s="185"/>
      <c r="X148" s="186"/>
      <c r="AT148" s="180" t="s">
        <v>145</v>
      </c>
      <c r="AU148" s="180" t="s">
        <v>143</v>
      </c>
      <c r="AV148" s="13" t="s">
        <v>143</v>
      </c>
      <c r="AW148" s="13" t="s">
        <v>4</v>
      </c>
      <c r="AX148" s="13" t="s">
        <v>77</v>
      </c>
      <c r="AY148" s="180" t="s">
        <v>135</v>
      </c>
    </row>
    <row r="149" spans="2:65" s="15" customFormat="1" ht="12">
      <c r="B149" s="195"/>
      <c r="D149" s="172" t="s">
        <v>145</v>
      </c>
      <c r="E149" s="196" t="s">
        <v>1</v>
      </c>
      <c r="F149" s="197" t="s">
        <v>155</v>
      </c>
      <c r="H149" s="198">
        <v>3.22</v>
      </c>
      <c r="I149" s="199"/>
      <c r="J149" s="199"/>
      <c r="M149" s="195"/>
      <c r="N149" s="200"/>
      <c r="O149" s="201"/>
      <c r="P149" s="201"/>
      <c r="Q149" s="201"/>
      <c r="R149" s="201"/>
      <c r="S149" s="201"/>
      <c r="T149" s="201"/>
      <c r="U149" s="201"/>
      <c r="V149" s="201"/>
      <c r="W149" s="201"/>
      <c r="X149" s="202"/>
      <c r="AT149" s="196" t="s">
        <v>145</v>
      </c>
      <c r="AU149" s="196" t="s">
        <v>143</v>
      </c>
      <c r="AV149" s="15" t="s">
        <v>142</v>
      </c>
      <c r="AW149" s="15" t="s">
        <v>4</v>
      </c>
      <c r="AX149" s="15" t="s">
        <v>85</v>
      </c>
      <c r="AY149" s="196" t="s">
        <v>135</v>
      </c>
    </row>
    <row r="150" spans="2:65" s="1" customFormat="1" ht="36" customHeight="1">
      <c r="B150" s="156"/>
      <c r="C150" s="157" t="s">
        <v>204</v>
      </c>
      <c r="D150" s="157" t="s">
        <v>137</v>
      </c>
      <c r="E150" s="158" t="s">
        <v>178</v>
      </c>
      <c r="F150" s="159" t="s">
        <v>179</v>
      </c>
      <c r="G150" s="160" t="s">
        <v>140</v>
      </c>
      <c r="H150" s="161">
        <v>6.44</v>
      </c>
      <c r="I150" s="162"/>
      <c r="J150" s="162"/>
      <c r="K150" s="161">
        <f>ROUND(P150*H150,3)</f>
        <v>0</v>
      </c>
      <c r="L150" s="159" t="s">
        <v>172</v>
      </c>
      <c r="M150" s="31"/>
      <c r="N150" s="163" t="s">
        <v>1</v>
      </c>
      <c r="O150" s="164" t="s">
        <v>41</v>
      </c>
      <c r="P150" s="165">
        <f>I150+J150</f>
        <v>0</v>
      </c>
      <c r="Q150" s="165">
        <f>ROUND(I150*H150,3)</f>
        <v>0</v>
      </c>
      <c r="R150" s="165">
        <f>ROUND(J150*H150,3)</f>
        <v>0</v>
      </c>
      <c r="S150" s="53"/>
      <c r="T150" s="166">
        <f>S150*H150</f>
        <v>0</v>
      </c>
      <c r="U150" s="166">
        <v>0</v>
      </c>
      <c r="V150" s="166">
        <f>U150*H150</f>
        <v>0</v>
      </c>
      <c r="W150" s="166">
        <v>0</v>
      </c>
      <c r="X150" s="167">
        <f>W150*H150</f>
        <v>0</v>
      </c>
      <c r="AR150" s="168" t="s">
        <v>142</v>
      </c>
      <c r="AT150" s="168" t="s">
        <v>137</v>
      </c>
      <c r="AU150" s="168" t="s">
        <v>143</v>
      </c>
      <c r="AY150" s="17" t="s">
        <v>135</v>
      </c>
      <c r="BE150" s="169">
        <f>IF(O150="základná",K150,0)</f>
        <v>0</v>
      </c>
      <c r="BF150" s="169">
        <f>IF(O150="znížená",K150,0)</f>
        <v>0</v>
      </c>
      <c r="BG150" s="169">
        <f>IF(O150="zákl. prenesená",K150,0)</f>
        <v>0</v>
      </c>
      <c r="BH150" s="169">
        <f>IF(O150="zníž. prenesená",K150,0)</f>
        <v>0</v>
      </c>
      <c r="BI150" s="169">
        <f>IF(O150="nulová",K150,0)</f>
        <v>0</v>
      </c>
      <c r="BJ150" s="17" t="s">
        <v>143</v>
      </c>
      <c r="BK150" s="170">
        <f>ROUND(P150*H150,3)</f>
        <v>0</v>
      </c>
      <c r="BL150" s="17" t="s">
        <v>142</v>
      </c>
      <c r="BM150" s="168" t="s">
        <v>493</v>
      </c>
    </row>
    <row r="151" spans="2:65" s="13" customFormat="1" ht="12">
      <c r="B151" s="179"/>
      <c r="D151" s="172" t="s">
        <v>145</v>
      </c>
      <c r="E151" s="180" t="s">
        <v>1</v>
      </c>
      <c r="F151" s="181" t="s">
        <v>494</v>
      </c>
      <c r="H151" s="182">
        <v>6.44</v>
      </c>
      <c r="I151" s="183"/>
      <c r="J151" s="183"/>
      <c r="M151" s="179"/>
      <c r="N151" s="184"/>
      <c r="O151" s="185"/>
      <c r="P151" s="185"/>
      <c r="Q151" s="185"/>
      <c r="R151" s="185"/>
      <c r="S151" s="185"/>
      <c r="T151" s="185"/>
      <c r="U151" s="185"/>
      <c r="V151" s="185"/>
      <c r="W151" s="185"/>
      <c r="X151" s="186"/>
      <c r="AT151" s="180" t="s">
        <v>145</v>
      </c>
      <c r="AU151" s="180" t="s">
        <v>143</v>
      </c>
      <c r="AV151" s="13" t="s">
        <v>143</v>
      </c>
      <c r="AW151" s="13" t="s">
        <v>4</v>
      </c>
      <c r="AX151" s="13" t="s">
        <v>77</v>
      </c>
      <c r="AY151" s="180" t="s">
        <v>135</v>
      </c>
    </row>
    <row r="152" spans="2:65" s="15" customFormat="1" ht="12">
      <c r="B152" s="195"/>
      <c r="D152" s="172" t="s">
        <v>145</v>
      </c>
      <c r="E152" s="196" t="s">
        <v>1</v>
      </c>
      <c r="F152" s="197" t="s">
        <v>155</v>
      </c>
      <c r="H152" s="198">
        <v>6.44</v>
      </c>
      <c r="I152" s="199"/>
      <c r="J152" s="199"/>
      <c r="M152" s="195"/>
      <c r="N152" s="200"/>
      <c r="O152" s="201"/>
      <c r="P152" s="201"/>
      <c r="Q152" s="201"/>
      <c r="R152" s="201"/>
      <c r="S152" s="201"/>
      <c r="T152" s="201"/>
      <c r="U152" s="201"/>
      <c r="V152" s="201"/>
      <c r="W152" s="201"/>
      <c r="X152" s="202"/>
      <c r="AT152" s="196" t="s">
        <v>145</v>
      </c>
      <c r="AU152" s="196" t="s">
        <v>143</v>
      </c>
      <c r="AV152" s="15" t="s">
        <v>142</v>
      </c>
      <c r="AW152" s="15" t="s">
        <v>4</v>
      </c>
      <c r="AX152" s="15" t="s">
        <v>85</v>
      </c>
      <c r="AY152" s="196" t="s">
        <v>135</v>
      </c>
    </row>
    <row r="153" spans="2:65" s="1" customFormat="1" ht="24" customHeight="1">
      <c r="B153" s="156"/>
      <c r="C153" s="157" t="s">
        <v>210</v>
      </c>
      <c r="D153" s="157" t="s">
        <v>137</v>
      </c>
      <c r="E153" s="158" t="s">
        <v>196</v>
      </c>
      <c r="F153" s="159" t="s">
        <v>197</v>
      </c>
      <c r="G153" s="160" t="s">
        <v>140</v>
      </c>
      <c r="H153" s="161">
        <v>1.9319999999999999</v>
      </c>
      <c r="I153" s="162"/>
      <c r="J153" s="162"/>
      <c r="K153" s="161">
        <f>ROUND(P153*H153,3)</f>
        <v>0</v>
      </c>
      <c r="L153" s="159" t="s">
        <v>172</v>
      </c>
      <c r="M153" s="31"/>
      <c r="N153" s="163" t="s">
        <v>1</v>
      </c>
      <c r="O153" s="164" t="s">
        <v>41</v>
      </c>
      <c r="P153" s="165">
        <f>I153+J153</f>
        <v>0</v>
      </c>
      <c r="Q153" s="165">
        <f>ROUND(I153*H153,3)</f>
        <v>0</v>
      </c>
      <c r="R153" s="165">
        <f>ROUND(J153*H153,3)</f>
        <v>0</v>
      </c>
      <c r="S153" s="53"/>
      <c r="T153" s="166">
        <f>S153*H153</f>
        <v>0</v>
      </c>
      <c r="U153" s="166">
        <v>0</v>
      </c>
      <c r="V153" s="166">
        <f>U153*H153</f>
        <v>0</v>
      </c>
      <c r="W153" s="166">
        <v>0</v>
      </c>
      <c r="X153" s="167">
        <f>W153*H153</f>
        <v>0</v>
      </c>
      <c r="AR153" s="168" t="s">
        <v>142</v>
      </c>
      <c r="AT153" s="168" t="s">
        <v>137</v>
      </c>
      <c r="AU153" s="168" t="s">
        <v>143</v>
      </c>
      <c r="AY153" s="17" t="s">
        <v>135</v>
      </c>
      <c r="BE153" s="169">
        <f>IF(O153="základná",K153,0)</f>
        <v>0</v>
      </c>
      <c r="BF153" s="169">
        <f>IF(O153="znížená",K153,0)</f>
        <v>0</v>
      </c>
      <c r="BG153" s="169">
        <f>IF(O153="zákl. prenesená",K153,0)</f>
        <v>0</v>
      </c>
      <c r="BH153" s="169">
        <f>IF(O153="zníž. prenesená",K153,0)</f>
        <v>0</v>
      </c>
      <c r="BI153" s="169">
        <f>IF(O153="nulová",K153,0)</f>
        <v>0</v>
      </c>
      <c r="BJ153" s="17" t="s">
        <v>143</v>
      </c>
      <c r="BK153" s="170">
        <f>ROUND(P153*H153,3)</f>
        <v>0</v>
      </c>
      <c r="BL153" s="17" t="s">
        <v>142</v>
      </c>
      <c r="BM153" s="168" t="s">
        <v>495</v>
      </c>
    </row>
    <row r="154" spans="2:65" s="13" customFormat="1" ht="24">
      <c r="B154" s="179"/>
      <c r="D154" s="172" t="s">
        <v>145</v>
      </c>
      <c r="E154" s="180" t="s">
        <v>1</v>
      </c>
      <c r="F154" s="181" t="s">
        <v>496</v>
      </c>
      <c r="H154" s="182">
        <v>1.9319999999999999</v>
      </c>
      <c r="I154" s="183"/>
      <c r="J154" s="183"/>
      <c r="M154" s="179"/>
      <c r="N154" s="184"/>
      <c r="O154" s="185"/>
      <c r="P154" s="185"/>
      <c r="Q154" s="185"/>
      <c r="R154" s="185"/>
      <c r="S154" s="185"/>
      <c r="T154" s="185"/>
      <c r="U154" s="185"/>
      <c r="V154" s="185"/>
      <c r="W154" s="185"/>
      <c r="X154" s="186"/>
      <c r="AT154" s="180" t="s">
        <v>145</v>
      </c>
      <c r="AU154" s="180" t="s">
        <v>143</v>
      </c>
      <c r="AV154" s="13" t="s">
        <v>143</v>
      </c>
      <c r="AW154" s="13" t="s">
        <v>4</v>
      </c>
      <c r="AX154" s="13" t="s">
        <v>77</v>
      </c>
      <c r="AY154" s="180" t="s">
        <v>135</v>
      </c>
    </row>
    <row r="155" spans="2:65" s="15" customFormat="1" ht="12">
      <c r="B155" s="195"/>
      <c r="D155" s="172" t="s">
        <v>145</v>
      </c>
      <c r="E155" s="196" t="s">
        <v>1</v>
      </c>
      <c r="F155" s="197" t="s">
        <v>155</v>
      </c>
      <c r="H155" s="198">
        <v>1.9319999999999999</v>
      </c>
      <c r="I155" s="199"/>
      <c r="J155" s="199"/>
      <c r="M155" s="195"/>
      <c r="N155" s="200"/>
      <c r="O155" s="201"/>
      <c r="P155" s="201"/>
      <c r="Q155" s="201"/>
      <c r="R155" s="201"/>
      <c r="S155" s="201"/>
      <c r="T155" s="201"/>
      <c r="U155" s="201"/>
      <c r="V155" s="201"/>
      <c r="W155" s="201"/>
      <c r="X155" s="202"/>
      <c r="AT155" s="196" t="s">
        <v>145</v>
      </c>
      <c r="AU155" s="196" t="s">
        <v>143</v>
      </c>
      <c r="AV155" s="15" t="s">
        <v>142</v>
      </c>
      <c r="AW155" s="15" t="s">
        <v>4</v>
      </c>
      <c r="AX155" s="15" t="s">
        <v>85</v>
      </c>
      <c r="AY155" s="196" t="s">
        <v>135</v>
      </c>
    </row>
    <row r="156" spans="2:65" s="1" customFormat="1" ht="16.5" customHeight="1">
      <c r="B156" s="156"/>
      <c r="C156" s="157" t="s">
        <v>216</v>
      </c>
      <c r="D156" s="157" t="s">
        <v>137</v>
      </c>
      <c r="E156" s="158" t="s">
        <v>205</v>
      </c>
      <c r="F156" s="159" t="s">
        <v>206</v>
      </c>
      <c r="G156" s="160" t="s">
        <v>140</v>
      </c>
      <c r="H156" s="161">
        <v>5.1520000000000001</v>
      </c>
      <c r="I156" s="162"/>
      <c r="J156" s="162"/>
      <c r="K156" s="161">
        <f>ROUND(P156*H156,3)</f>
        <v>0</v>
      </c>
      <c r="L156" s="159" t="s">
        <v>172</v>
      </c>
      <c r="M156" s="31"/>
      <c r="N156" s="163" t="s">
        <v>1</v>
      </c>
      <c r="O156" s="164" t="s">
        <v>41</v>
      </c>
      <c r="P156" s="165">
        <f>I156+J156</f>
        <v>0</v>
      </c>
      <c r="Q156" s="165">
        <f>ROUND(I156*H156,3)</f>
        <v>0</v>
      </c>
      <c r="R156" s="165">
        <f>ROUND(J156*H156,3)</f>
        <v>0</v>
      </c>
      <c r="S156" s="53"/>
      <c r="T156" s="166">
        <f>S156*H156</f>
        <v>0</v>
      </c>
      <c r="U156" s="166">
        <v>0</v>
      </c>
      <c r="V156" s="166">
        <f>U156*H156</f>
        <v>0</v>
      </c>
      <c r="W156" s="166">
        <v>0</v>
      </c>
      <c r="X156" s="167">
        <f>W156*H156</f>
        <v>0</v>
      </c>
      <c r="AR156" s="168" t="s">
        <v>142</v>
      </c>
      <c r="AT156" s="168" t="s">
        <v>137</v>
      </c>
      <c r="AU156" s="168" t="s">
        <v>143</v>
      </c>
      <c r="AY156" s="17" t="s">
        <v>135</v>
      </c>
      <c r="BE156" s="169">
        <f>IF(O156="základná",K156,0)</f>
        <v>0</v>
      </c>
      <c r="BF156" s="169">
        <f>IF(O156="znížená",K156,0)</f>
        <v>0</v>
      </c>
      <c r="BG156" s="169">
        <f>IF(O156="zákl. prenesená",K156,0)</f>
        <v>0</v>
      </c>
      <c r="BH156" s="169">
        <f>IF(O156="zníž. prenesená",K156,0)</f>
        <v>0</v>
      </c>
      <c r="BI156" s="169">
        <f>IF(O156="nulová",K156,0)</f>
        <v>0</v>
      </c>
      <c r="BJ156" s="17" t="s">
        <v>143</v>
      </c>
      <c r="BK156" s="170">
        <f>ROUND(P156*H156,3)</f>
        <v>0</v>
      </c>
      <c r="BL156" s="17" t="s">
        <v>142</v>
      </c>
      <c r="BM156" s="168" t="s">
        <v>497</v>
      </c>
    </row>
    <row r="157" spans="2:65" s="13" customFormat="1" ht="12">
      <c r="B157" s="179"/>
      <c r="D157" s="172" t="s">
        <v>145</v>
      </c>
      <c r="E157" s="180" t="s">
        <v>1</v>
      </c>
      <c r="F157" s="181" t="s">
        <v>498</v>
      </c>
      <c r="H157" s="182">
        <v>3.22</v>
      </c>
      <c r="I157" s="183"/>
      <c r="J157" s="183"/>
      <c r="M157" s="179"/>
      <c r="N157" s="184"/>
      <c r="O157" s="185"/>
      <c r="P157" s="185"/>
      <c r="Q157" s="185"/>
      <c r="R157" s="185"/>
      <c r="S157" s="185"/>
      <c r="T157" s="185"/>
      <c r="U157" s="185"/>
      <c r="V157" s="185"/>
      <c r="W157" s="185"/>
      <c r="X157" s="186"/>
      <c r="AT157" s="180" t="s">
        <v>145</v>
      </c>
      <c r="AU157" s="180" t="s">
        <v>143</v>
      </c>
      <c r="AV157" s="13" t="s">
        <v>143</v>
      </c>
      <c r="AW157" s="13" t="s">
        <v>4</v>
      </c>
      <c r="AX157" s="13" t="s">
        <v>77</v>
      </c>
      <c r="AY157" s="180" t="s">
        <v>135</v>
      </c>
    </row>
    <row r="158" spans="2:65" s="13" customFormat="1" ht="12">
      <c r="B158" s="179"/>
      <c r="D158" s="172" t="s">
        <v>145</v>
      </c>
      <c r="E158" s="180" t="s">
        <v>1</v>
      </c>
      <c r="F158" s="181" t="s">
        <v>499</v>
      </c>
      <c r="H158" s="182">
        <v>1.9319999999999999</v>
      </c>
      <c r="I158" s="183"/>
      <c r="J158" s="183"/>
      <c r="M158" s="179"/>
      <c r="N158" s="184"/>
      <c r="O158" s="185"/>
      <c r="P158" s="185"/>
      <c r="Q158" s="185"/>
      <c r="R158" s="185"/>
      <c r="S158" s="185"/>
      <c r="T158" s="185"/>
      <c r="U158" s="185"/>
      <c r="V158" s="185"/>
      <c r="W158" s="185"/>
      <c r="X158" s="186"/>
      <c r="AT158" s="180" t="s">
        <v>145</v>
      </c>
      <c r="AU158" s="180" t="s">
        <v>143</v>
      </c>
      <c r="AV158" s="13" t="s">
        <v>143</v>
      </c>
      <c r="AW158" s="13" t="s">
        <v>4</v>
      </c>
      <c r="AX158" s="13" t="s">
        <v>77</v>
      </c>
      <c r="AY158" s="180" t="s">
        <v>135</v>
      </c>
    </row>
    <row r="159" spans="2:65" s="15" customFormat="1" ht="12">
      <c r="B159" s="195"/>
      <c r="D159" s="172" t="s">
        <v>145</v>
      </c>
      <c r="E159" s="196" t="s">
        <v>1</v>
      </c>
      <c r="F159" s="197" t="s">
        <v>155</v>
      </c>
      <c r="H159" s="198">
        <v>5.1520000000000001</v>
      </c>
      <c r="I159" s="199"/>
      <c r="J159" s="199"/>
      <c r="M159" s="195"/>
      <c r="N159" s="200"/>
      <c r="O159" s="201"/>
      <c r="P159" s="201"/>
      <c r="Q159" s="201"/>
      <c r="R159" s="201"/>
      <c r="S159" s="201"/>
      <c r="T159" s="201"/>
      <c r="U159" s="201"/>
      <c r="V159" s="201"/>
      <c r="W159" s="201"/>
      <c r="X159" s="202"/>
      <c r="AT159" s="196" t="s">
        <v>145</v>
      </c>
      <c r="AU159" s="196" t="s">
        <v>143</v>
      </c>
      <c r="AV159" s="15" t="s">
        <v>142</v>
      </c>
      <c r="AW159" s="15" t="s">
        <v>4</v>
      </c>
      <c r="AX159" s="15" t="s">
        <v>85</v>
      </c>
      <c r="AY159" s="196" t="s">
        <v>135</v>
      </c>
    </row>
    <row r="160" spans="2:65" s="1" customFormat="1" ht="24" customHeight="1">
      <c r="B160" s="156"/>
      <c r="C160" s="157" t="s">
        <v>225</v>
      </c>
      <c r="D160" s="157" t="s">
        <v>137</v>
      </c>
      <c r="E160" s="158" t="s">
        <v>211</v>
      </c>
      <c r="F160" s="159" t="s">
        <v>212</v>
      </c>
      <c r="G160" s="160" t="s">
        <v>213</v>
      </c>
      <c r="H160" s="161">
        <v>5.7960000000000003</v>
      </c>
      <c r="I160" s="162"/>
      <c r="J160" s="162"/>
      <c r="K160" s="161">
        <f>ROUND(P160*H160,3)</f>
        <v>0</v>
      </c>
      <c r="L160" s="159" t="s">
        <v>172</v>
      </c>
      <c r="M160" s="31"/>
      <c r="N160" s="163" t="s">
        <v>1</v>
      </c>
      <c r="O160" s="164" t="s">
        <v>41</v>
      </c>
      <c r="P160" s="165">
        <f>I160+J160</f>
        <v>0</v>
      </c>
      <c r="Q160" s="165">
        <f>ROUND(I160*H160,3)</f>
        <v>0</v>
      </c>
      <c r="R160" s="165">
        <f>ROUND(J160*H160,3)</f>
        <v>0</v>
      </c>
      <c r="S160" s="53"/>
      <c r="T160" s="166">
        <f>S160*H160</f>
        <v>0</v>
      </c>
      <c r="U160" s="166">
        <v>0</v>
      </c>
      <c r="V160" s="166">
        <f>U160*H160</f>
        <v>0</v>
      </c>
      <c r="W160" s="166">
        <v>0</v>
      </c>
      <c r="X160" s="167">
        <f>W160*H160</f>
        <v>0</v>
      </c>
      <c r="AR160" s="168" t="s">
        <v>142</v>
      </c>
      <c r="AT160" s="168" t="s">
        <v>137</v>
      </c>
      <c r="AU160" s="168" t="s">
        <v>143</v>
      </c>
      <c r="AY160" s="17" t="s">
        <v>135</v>
      </c>
      <c r="BE160" s="169">
        <f>IF(O160="základná",K160,0)</f>
        <v>0</v>
      </c>
      <c r="BF160" s="169">
        <f>IF(O160="znížená",K160,0)</f>
        <v>0</v>
      </c>
      <c r="BG160" s="169">
        <f>IF(O160="zákl. prenesená",K160,0)</f>
        <v>0</v>
      </c>
      <c r="BH160" s="169">
        <f>IF(O160="zníž. prenesená",K160,0)</f>
        <v>0</v>
      </c>
      <c r="BI160" s="169">
        <f>IF(O160="nulová",K160,0)</f>
        <v>0</v>
      </c>
      <c r="BJ160" s="17" t="s">
        <v>143</v>
      </c>
      <c r="BK160" s="170">
        <f>ROUND(P160*H160,3)</f>
        <v>0</v>
      </c>
      <c r="BL160" s="17" t="s">
        <v>142</v>
      </c>
      <c r="BM160" s="168" t="s">
        <v>500</v>
      </c>
    </row>
    <row r="161" spans="2:65" s="13" customFormat="1" ht="12">
      <c r="B161" s="179"/>
      <c r="D161" s="172" t="s">
        <v>145</v>
      </c>
      <c r="E161" s="180" t="s">
        <v>1</v>
      </c>
      <c r="F161" s="181" t="s">
        <v>501</v>
      </c>
      <c r="H161" s="182">
        <v>5.7960000000000003</v>
      </c>
      <c r="I161" s="183"/>
      <c r="J161" s="183"/>
      <c r="M161" s="179"/>
      <c r="N161" s="184"/>
      <c r="O161" s="185"/>
      <c r="P161" s="185"/>
      <c r="Q161" s="185"/>
      <c r="R161" s="185"/>
      <c r="S161" s="185"/>
      <c r="T161" s="185"/>
      <c r="U161" s="185"/>
      <c r="V161" s="185"/>
      <c r="W161" s="185"/>
      <c r="X161" s="186"/>
      <c r="AT161" s="180" t="s">
        <v>145</v>
      </c>
      <c r="AU161" s="180" t="s">
        <v>143</v>
      </c>
      <c r="AV161" s="13" t="s">
        <v>143</v>
      </c>
      <c r="AW161" s="13" t="s">
        <v>4</v>
      </c>
      <c r="AX161" s="13" t="s">
        <v>77</v>
      </c>
      <c r="AY161" s="180" t="s">
        <v>135</v>
      </c>
    </row>
    <row r="162" spans="2:65" s="15" customFormat="1" ht="12">
      <c r="B162" s="195"/>
      <c r="D162" s="172" t="s">
        <v>145</v>
      </c>
      <c r="E162" s="196" t="s">
        <v>1</v>
      </c>
      <c r="F162" s="197" t="s">
        <v>155</v>
      </c>
      <c r="H162" s="198">
        <v>5.7960000000000003</v>
      </c>
      <c r="I162" s="199"/>
      <c r="J162" s="199"/>
      <c r="M162" s="195"/>
      <c r="N162" s="200"/>
      <c r="O162" s="201"/>
      <c r="P162" s="201"/>
      <c r="Q162" s="201"/>
      <c r="R162" s="201"/>
      <c r="S162" s="201"/>
      <c r="T162" s="201"/>
      <c r="U162" s="201"/>
      <c r="V162" s="201"/>
      <c r="W162" s="201"/>
      <c r="X162" s="202"/>
      <c r="AT162" s="196" t="s">
        <v>145</v>
      </c>
      <c r="AU162" s="196" t="s">
        <v>143</v>
      </c>
      <c r="AV162" s="15" t="s">
        <v>142</v>
      </c>
      <c r="AW162" s="15" t="s">
        <v>4</v>
      </c>
      <c r="AX162" s="15" t="s">
        <v>85</v>
      </c>
      <c r="AY162" s="196" t="s">
        <v>135</v>
      </c>
    </row>
    <row r="163" spans="2:65" s="1" customFormat="1" ht="16.5" customHeight="1">
      <c r="B163" s="156"/>
      <c r="C163" s="157" t="s">
        <v>232</v>
      </c>
      <c r="D163" s="157" t="s">
        <v>137</v>
      </c>
      <c r="E163" s="158" t="s">
        <v>502</v>
      </c>
      <c r="F163" s="159" t="s">
        <v>503</v>
      </c>
      <c r="G163" s="160" t="s">
        <v>245</v>
      </c>
      <c r="H163" s="161">
        <v>7.2</v>
      </c>
      <c r="I163" s="162"/>
      <c r="J163" s="162"/>
      <c r="K163" s="161">
        <f>ROUND(P163*H163,3)</f>
        <v>0</v>
      </c>
      <c r="L163" s="159" t="s">
        <v>1</v>
      </c>
      <c r="M163" s="31"/>
      <c r="N163" s="163" t="s">
        <v>1</v>
      </c>
      <c r="O163" s="164" t="s">
        <v>41</v>
      </c>
      <c r="P163" s="165">
        <f>I163+J163</f>
        <v>0</v>
      </c>
      <c r="Q163" s="165">
        <f>ROUND(I163*H163,3)</f>
        <v>0</v>
      </c>
      <c r="R163" s="165">
        <f>ROUND(J163*H163,3)</f>
        <v>0</v>
      </c>
      <c r="S163" s="53"/>
      <c r="T163" s="166">
        <f>S163*H163</f>
        <v>0</v>
      </c>
      <c r="U163" s="166">
        <v>0</v>
      </c>
      <c r="V163" s="166">
        <f>U163*H163</f>
        <v>0</v>
      </c>
      <c r="W163" s="166">
        <v>0</v>
      </c>
      <c r="X163" s="167">
        <f>W163*H163</f>
        <v>0</v>
      </c>
      <c r="AR163" s="168" t="s">
        <v>142</v>
      </c>
      <c r="AT163" s="168" t="s">
        <v>137</v>
      </c>
      <c r="AU163" s="168" t="s">
        <v>143</v>
      </c>
      <c r="AY163" s="17" t="s">
        <v>135</v>
      </c>
      <c r="BE163" s="169">
        <f>IF(O163="základná",K163,0)</f>
        <v>0</v>
      </c>
      <c r="BF163" s="169">
        <f>IF(O163="znížená",K163,0)</f>
        <v>0</v>
      </c>
      <c r="BG163" s="169">
        <f>IF(O163="zákl. prenesená",K163,0)</f>
        <v>0</v>
      </c>
      <c r="BH163" s="169">
        <f>IF(O163="zníž. prenesená",K163,0)</f>
        <v>0</v>
      </c>
      <c r="BI163" s="169">
        <f>IF(O163="nulová",K163,0)</f>
        <v>0</v>
      </c>
      <c r="BJ163" s="17" t="s">
        <v>143</v>
      </c>
      <c r="BK163" s="170">
        <f>ROUND(P163*H163,3)</f>
        <v>0</v>
      </c>
      <c r="BL163" s="17" t="s">
        <v>142</v>
      </c>
      <c r="BM163" s="168" t="s">
        <v>504</v>
      </c>
    </row>
    <row r="164" spans="2:65" s="13" customFormat="1" ht="12">
      <c r="B164" s="179"/>
      <c r="D164" s="172" t="s">
        <v>145</v>
      </c>
      <c r="E164" s="180" t="s">
        <v>1</v>
      </c>
      <c r="F164" s="181" t="s">
        <v>505</v>
      </c>
      <c r="H164" s="182">
        <v>7.2</v>
      </c>
      <c r="I164" s="183"/>
      <c r="J164" s="183"/>
      <c r="M164" s="179"/>
      <c r="N164" s="184"/>
      <c r="O164" s="185"/>
      <c r="P164" s="185"/>
      <c r="Q164" s="185"/>
      <c r="R164" s="185"/>
      <c r="S164" s="185"/>
      <c r="T164" s="185"/>
      <c r="U164" s="185"/>
      <c r="V164" s="185"/>
      <c r="W164" s="185"/>
      <c r="X164" s="186"/>
      <c r="AT164" s="180" t="s">
        <v>145</v>
      </c>
      <c r="AU164" s="180" t="s">
        <v>143</v>
      </c>
      <c r="AV164" s="13" t="s">
        <v>143</v>
      </c>
      <c r="AW164" s="13" t="s">
        <v>4</v>
      </c>
      <c r="AX164" s="13" t="s">
        <v>77</v>
      </c>
      <c r="AY164" s="180" t="s">
        <v>135</v>
      </c>
    </row>
    <row r="165" spans="2:65" s="15" customFormat="1" ht="12">
      <c r="B165" s="195"/>
      <c r="D165" s="172" t="s">
        <v>145</v>
      </c>
      <c r="E165" s="196" t="s">
        <v>1</v>
      </c>
      <c r="F165" s="197" t="s">
        <v>155</v>
      </c>
      <c r="H165" s="198">
        <v>7.2</v>
      </c>
      <c r="I165" s="199"/>
      <c r="J165" s="199"/>
      <c r="M165" s="195"/>
      <c r="N165" s="200"/>
      <c r="O165" s="201"/>
      <c r="P165" s="201"/>
      <c r="Q165" s="201"/>
      <c r="R165" s="201"/>
      <c r="S165" s="201"/>
      <c r="T165" s="201"/>
      <c r="U165" s="201"/>
      <c r="V165" s="201"/>
      <c r="W165" s="201"/>
      <c r="X165" s="202"/>
      <c r="AT165" s="196" t="s">
        <v>145</v>
      </c>
      <c r="AU165" s="196" t="s">
        <v>143</v>
      </c>
      <c r="AV165" s="15" t="s">
        <v>142</v>
      </c>
      <c r="AW165" s="15" t="s">
        <v>4</v>
      </c>
      <c r="AX165" s="15" t="s">
        <v>85</v>
      </c>
      <c r="AY165" s="196" t="s">
        <v>135</v>
      </c>
    </row>
    <row r="166" spans="2:65" s="1" customFormat="1" ht="16.5" customHeight="1">
      <c r="B166" s="156"/>
      <c r="C166" s="209" t="s">
        <v>242</v>
      </c>
      <c r="D166" s="209" t="s">
        <v>275</v>
      </c>
      <c r="E166" s="210" t="s">
        <v>506</v>
      </c>
      <c r="F166" s="211" t="s">
        <v>507</v>
      </c>
      <c r="G166" s="212" t="s">
        <v>315</v>
      </c>
      <c r="H166" s="213">
        <v>0.18</v>
      </c>
      <c r="I166" s="214"/>
      <c r="J166" s="215"/>
      <c r="K166" s="213">
        <f>ROUND(P166*H166,3)</f>
        <v>0</v>
      </c>
      <c r="L166" s="211" t="s">
        <v>1</v>
      </c>
      <c r="M166" s="216"/>
      <c r="N166" s="217" t="s">
        <v>1</v>
      </c>
      <c r="O166" s="164" t="s">
        <v>41</v>
      </c>
      <c r="P166" s="165">
        <f>I166+J166</f>
        <v>0</v>
      </c>
      <c r="Q166" s="165">
        <f>ROUND(I166*H166,3)</f>
        <v>0</v>
      </c>
      <c r="R166" s="165">
        <f>ROUND(J166*H166,3)</f>
        <v>0</v>
      </c>
      <c r="S166" s="53"/>
      <c r="T166" s="166">
        <f>S166*H166</f>
        <v>0</v>
      </c>
      <c r="U166" s="166">
        <v>1E-3</v>
      </c>
      <c r="V166" s="166">
        <f>U166*H166</f>
        <v>1.7999999999999998E-4</v>
      </c>
      <c r="W166" s="166">
        <v>0</v>
      </c>
      <c r="X166" s="167">
        <f>W166*H166</f>
        <v>0</v>
      </c>
      <c r="AR166" s="168" t="s">
        <v>195</v>
      </c>
      <c r="AT166" s="168" t="s">
        <v>275</v>
      </c>
      <c r="AU166" s="168" t="s">
        <v>143</v>
      </c>
      <c r="AY166" s="17" t="s">
        <v>135</v>
      </c>
      <c r="BE166" s="169">
        <f>IF(O166="základná",K166,0)</f>
        <v>0</v>
      </c>
      <c r="BF166" s="169">
        <f>IF(O166="znížená",K166,0)</f>
        <v>0</v>
      </c>
      <c r="BG166" s="169">
        <f>IF(O166="zákl. prenesená",K166,0)</f>
        <v>0</v>
      </c>
      <c r="BH166" s="169">
        <f>IF(O166="zníž. prenesená",K166,0)</f>
        <v>0</v>
      </c>
      <c r="BI166" s="169">
        <f>IF(O166="nulová",K166,0)</f>
        <v>0</v>
      </c>
      <c r="BJ166" s="17" t="s">
        <v>143</v>
      </c>
      <c r="BK166" s="170">
        <f>ROUND(P166*H166,3)</f>
        <v>0</v>
      </c>
      <c r="BL166" s="17" t="s">
        <v>142</v>
      </c>
      <c r="BM166" s="168" t="s">
        <v>508</v>
      </c>
    </row>
    <row r="167" spans="2:65" s="13" customFormat="1" ht="12">
      <c r="B167" s="179"/>
      <c r="D167" s="172" t="s">
        <v>145</v>
      </c>
      <c r="E167" s="180" t="s">
        <v>1</v>
      </c>
      <c r="F167" s="181" t="s">
        <v>509</v>
      </c>
      <c r="H167" s="182">
        <v>0.18</v>
      </c>
      <c r="I167" s="183"/>
      <c r="J167" s="183"/>
      <c r="M167" s="179"/>
      <c r="N167" s="184"/>
      <c r="O167" s="185"/>
      <c r="P167" s="185"/>
      <c r="Q167" s="185"/>
      <c r="R167" s="185"/>
      <c r="S167" s="185"/>
      <c r="T167" s="185"/>
      <c r="U167" s="185"/>
      <c r="V167" s="185"/>
      <c r="W167" s="185"/>
      <c r="X167" s="186"/>
      <c r="AT167" s="180" t="s">
        <v>145</v>
      </c>
      <c r="AU167" s="180" t="s">
        <v>143</v>
      </c>
      <c r="AV167" s="13" t="s">
        <v>143</v>
      </c>
      <c r="AW167" s="13" t="s">
        <v>4</v>
      </c>
      <c r="AX167" s="13" t="s">
        <v>77</v>
      </c>
      <c r="AY167" s="180" t="s">
        <v>135</v>
      </c>
    </row>
    <row r="168" spans="2:65" s="15" customFormat="1" ht="12">
      <c r="B168" s="195"/>
      <c r="D168" s="172" t="s">
        <v>145</v>
      </c>
      <c r="E168" s="196" t="s">
        <v>1</v>
      </c>
      <c r="F168" s="197" t="s">
        <v>155</v>
      </c>
      <c r="H168" s="198">
        <v>0.18</v>
      </c>
      <c r="I168" s="199"/>
      <c r="J168" s="199"/>
      <c r="M168" s="195"/>
      <c r="N168" s="200"/>
      <c r="O168" s="201"/>
      <c r="P168" s="201"/>
      <c r="Q168" s="201"/>
      <c r="R168" s="201"/>
      <c r="S168" s="201"/>
      <c r="T168" s="201"/>
      <c r="U168" s="201"/>
      <c r="V168" s="201"/>
      <c r="W168" s="201"/>
      <c r="X168" s="202"/>
      <c r="AT168" s="196" t="s">
        <v>145</v>
      </c>
      <c r="AU168" s="196" t="s">
        <v>143</v>
      </c>
      <c r="AV168" s="15" t="s">
        <v>142</v>
      </c>
      <c r="AW168" s="15" t="s">
        <v>4</v>
      </c>
      <c r="AX168" s="15" t="s">
        <v>85</v>
      </c>
      <c r="AY168" s="196" t="s">
        <v>135</v>
      </c>
    </row>
    <row r="169" spans="2:65" s="1" customFormat="1" ht="24" customHeight="1">
      <c r="B169" s="156"/>
      <c r="C169" s="157" t="s">
        <v>252</v>
      </c>
      <c r="D169" s="157" t="s">
        <v>137</v>
      </c>
      <c r="E169" s="158" t="s">
        <v>510</v>
      </c>
      <c r="F169" s="159" t="s">
        <v>511</v>
      </c>
      <c r="G169" s="160" t="s">
        <v>245</v>
      </c>
      <c r="H169" s="161">
        <v>7.2</v>
      </c>
      <c r="I169" s="162"/>
      <c r="J169" s="162"/>
      <c r="K169" s="161">
        <f>ROUND(P169*H169,3)</f>
        <v>0</v>
      </c>
      <c r="L169" s="159" t="s">
        <v>512</v>
      </c>
      <c r="M169" s="31"/>
      <c r="N169" s="163" t="s">
        <v>1</v>
      </c>
      <c r="O169" s="164" t="s">
        <v>41</v>
      </c>
      <c r="P169" s="165">
        <f>I169+J169</f>
        <v>0</v>
      </c>
      <c r="Q169" s="165">
        <f>ROUND(I169*H169,3)</f>
        <v>0</v>
      </c>
      <c r="R169" s="165">
        <f>ROUND(J169*H169,3)</f>
        <v>0</v>
      </c>
      <c r="S169" s="53"/>
      <c r="T169" s="166">
        <f>S169*H169</f>
        <v>0</v>
      </c>
      <c r="U169" s="166">
        <v>0</v>
      </c>
      <c r="V169" s="166">
        <f>U169*H169</f>
        <v>0</v>
      </c>
      <c r="W169" s="166">
        <v>0</v>
      </c>
      <c r="X169" s="167">
        <f>W169*H169</f>
        <v>0</v>
      </c>
      <c r="AR169" s="168" t="s">
        <v>142</v>
      </c>
      <c r="AT169" s="168" t="s">
        <v>137</v>
      </c>
      <c r="AU169" s="168" t="s">
        <v>143</v>
      </c>
      <c r="AY169" s="17" t="s">
        <v>135</v>
      </c>
      <c r="BE169" s="169">
        <f>IF(O169="základná",K169,0)</f>
        <v>0</v>
      </c>
      <c r="BF169" s="169">
        <f>IF(O169="znížená",K169,0)</f>
        <v>0</v>
      </c>
      <c r="BG169" s="169">
        <f>IF(O169="zákl. prenesená",K169,0)</f>
        <v>0</v>
      </c>
      <c r="BH169" s="169">
        <f>IF(O169="zníž. prenesená",K169,0)</f>
        <v>0</v>
      </c>
      <c r="BI169" s="169">
        <f>IF(O169="nulová",K169,0)</f>
        <v>0</v>
      </c>
      <c r="BJ169" s="17" t="s">
        <v>143</v>
      </c>
      <c r="BK169" s="170">
        <f>ROUND(P169*H169,3)</f>
        <v>0</v>
      </c>
      <c r="BL169" s="17" t="s">
        <v>142</v>
      </c>
      <c r="BM169" s="168" t="s">
        <v>513</v>
      </c>
    </row>
    <row r="170" spans="2:65" s="13" customFormat="1" ht="12">
      <c r="B170" s="179"/>
      <c r="D170" s="172" t="s">
        <v>145</v>
      </c>
      <c r="E170" s="180" t="s">
        <v>1</v>
      </c>
      <c r="F170" s="181" t="s">
        <v>514</v>
      </c>
      <c r="H170" s="182">
        <v>7.2</v>
      </c>
      <c r="I170" s="183"/>
      <c r="J170" s="183"/>
      <c r="M170" s="179"/>
      <c r="N170" s="184"/>
      <c r="O170" s="185"/>
      <c r="P170" s="185"/>
      <c r="Q170" s="185"/>
      <c r="R170" s="185"/>
      <c r="S170" s="185"/>
      <c r="T170" s="185"/>
      <c r="U170" s="185"/>
      <c r="V170" s="185"/>
      <c r="W170" s="185"/>
      <c r="X170" s="186"/>
      <c r="AT170" s="180" t="s">
        <v>145</v>
      </c>
      <c r="AU170" s="180" t="s">
        <v>143</v>
      </c>
      <c r="AV170" s="13" t="s">
        <v>143</v>
      </c>
      <c r="AW170" s="13" t="s">
        <v>4</v>
      </c>
      <c r="AX170" s="13" t="s">
        <v>77</v>
      </c>
      <c r="AY170" s="180" t="s">
        <v>135</v>
      </c>
    </row>
    <row r="171" spans="2:65" s="15" customFormat="1" ht="12">
      <c r="B171" s="195"/>
      <c r="D171" s="172" t="s">
        <v>145</v>
      </c>
      <c r="E171" s="196" t="s">
        <v>1</v>
      </c>
      <c r="F171" s="197" t="s">
        <v>155</v>
      </c>
      <c r="H171" s="198">
        <v>7.2</v>
      </c>
      <c r="I171" s="199"/>
      <c r="J171" s="199"/>
      <c r="M171" s="195"/>
      <c r="N171" s="200"/>
      <c r="O171" s="201"/>
      <c r="P171" s="201"/>
      <c r="Q171" s="201"/>
      <c r="R171" s="201"/>
      <c r="S171" s="201"/>
      <c r="T171" s="201"/>
      <c r="U171" s="201"/>
      <c r="V171" s="201"/>
      <c r="W171" s="201"/>
      <c r="X171" s="202"/>
      <c r="AT171" s="196" t="s">
        <v>145</v>
      </c>
      <c r="AU171" s="196" t="s">
        <v>143</v>
      </c>
      <c r="AV171" s="15" t="s">
        <v>142</v>
      </c>
      <c r="AW171" s="15" t="s">
        <v>4</v>
      </c>
      <c r="AX171" s="15" t="s">
        <v>85</v>
      </c>
      <c r="AY171" s="196" t="s">
        <v>135</v>
      </c>
    </row>
    <row r="172" spans="2:65" s="1" customFormat="1" ht="24" customHeight="1">
      <c r="B172" s="156"/>
      <c r="C172" s="157" t="s">
        <v>258</v>
      </c>
      <c r="D172" s="157" t="s">
        <v>137</v>
      </c>
      <c r="E172" s="158" t="s">
        <v>515</v>
      </c>
      <c r="F172" s="159" t="s">
        <v>516</v>
      </c>
      <c r="G172" s="160" t="s">
        <v>245</v>
      </c>
      <c r="H172" s="161">
        <v>7.2</v>
      </c>
      <c r="I172" s="162"/>
      <c r="J172" s="162"/>
      <c r="K172" s="161">
        <f>ROUND(P172*H172,3)</f>
        <v>0</v>
      </c>
      <c r="L172" s="159" t="s">
        <v>1</v>
      </c>
      <c r="M172" s="31"/>
      <c r="N172" s="163" t="s">
        <v>1</v>
      </c>
      <c r="O172" s="164" t="s">
        <v>41</v>
      </c>
      <c r="P172" s="165">
        <f>I172+J172</f>
        <v>0</v>
      </c>
      <c r="Q172" s="165">
        <f>ROUND(I172*H172,3)</f>
        <v>0</v>
      </c>
      <c r="R172" s="165">
        <f>ROUND(J172*H172,3)</f>
        <v>0</v>
      </c>
      <c r="S172" s="53"/>
      <c r="T172" s="166">
        <f>S172*H172</f>
        <v>0</v>
      </c>
      <c r="U172" s="166">
        <v>0</v>
      </c>
      <c r="V172" s="166">
        <f>U172*H172</f>
        <v>0</v>
      </c>
      <c r="W172" s="166">
        <v>0</v>
      </c>
      <c r="X172" s="167">
        <f>W172*H172</f>
        <v>0</v>
      </c>
      <c r="AR172" s="168" t="s">
        <v>142</v>
      </c>
      <c r="AT172" s="168" t="s">
        <v>137</v>
      </c>
      <c r="AU172" s="168" t="s">
        <v>143</v>
      </c>
      <c r="AY172" s="17" t="s">
        <v>135</v>
      </c>
      <c r="BE172" s="169">
        <f>IF(O172="základná",K172,0)</f>
        <v>0</v>
      </c>
      <c r="BF172" s="169">
        <f>IF(O172="znížená",K172,0)</f>
        <v>0</v>
      </c>
      <c r="BG172" s="169">
        <f>IF(O172="zákl. prenesená",K172,0)</f>
        <v>0</v>
      </c>
      <c r="BH172" s="169">
        <f>IF(O172="zníž. prenesená",K172,0)</f>
        <v>0</v>
      </c>
      <c r="BI172" s="169">
        <f>IF(O172="nulová",K172,0)</f>
        <v>0</v>
      </c>
      <c r="BJ172" s="17" t="s">
        <v>143</v>
      </c>
      <c r="BK172" s="170">
        <f>ROUND(P172*H172,3)</f>
        <v>0</v>
      </c>
      <c r="BL172" s="17" t="s">
        <v>142</v>
      </c>
      <c r="BM172" s="168" t="s">
        <v>517</v>
      </c>
    </row>
    <row r="173" spans="2:65" s="13" customFormat="1" ht="12">
      <c r="B173" s="179"/>
      <c r="D173" s="172" t="s">
        <v>145</v>
      </c>
      <c r="E173" s="180" t="s">
        <v>1</v>
      </c>
      <c r="F173" s="181" t="s">
        <v>505</v>
      </c>
      <c r="H173" s="182">
        <v>7.2</v>
      </c>
      <c r="I173" s="183"/>
      <c r="J173" s="183"/>
      <c r="M173" s="179"/>
      <c r="N173" s="184"/>
      <c r="O173" s="185"/>
      <c r="P173" s="185"/>
      <c r="Q173" s="185"/>
      <c r="R173" s="185"/>
      <c r="S173" s="185"/>
      <c r="T173" s="185"/>
      <c r="U173" s="185"/>
      <c r="V173" s="185"/>
      <c r="W173" s="185"/>
      <c r="X173" s="186"/>
      <c r="AT173" s="180" t="s">
        <v>145</v>
      </c>
      <c r="AU173" s="180" t="s">
        <v>143</v>
      </c>
      <c r="AV173" s="13" t="s">
        <v>143</v>
      </c>
      <c r="AW173" s="13" t="s">
        <v>4</v>
      </c>
      <c r="AX173" s="13" t="s">
        <v>77</v>
      </c>
      <c r="AY173" s="180" t="s">
        <v>135</v>
      </c>
    </row>
    <row r="174" spans="2:65" s="15" customFormat="1" ht="12">
      <c r="B174" s="195"/>
      <c r="D174" s="172" t="s">
        <v>145</v>
      </c>
      <c r="E174" s="196" t="s">
        <v>1</v>
      </c>
      <c r="F174" s="197" t="s">
        <v>155</v>
      </c>
      <c r="H174" s="198">
        <v>7.2</v>
      </c>
      <c r="I174" s="199"/>
      <c r="J174" s="199"/>
      <c r="M174" s="195"/>
      <c r="N174" s="200"/>
      <c r="O174" s="201"/>
      <c r="P174" s="201"/>
      <c r="Q174" s="201"/>
      <c r="R174" s="201"/>
      <c r="S174" s="201"/>
      <c r="T174" s="201"/>
      <c r="U174" s="201"/>
      <c r="V174" s="201"/>
      <c r="W174" s="201"/>
      <c r="X174" s="202"/>
      <c r="AT174" s="196" t="s">
        <v>145</v>
      </c>
      <c r="AU174" s="196" t="s">
        <v>143</v>
      </c>
      <c r="AV174" s="15" t="s">
        <v>142</v>
      </c>
      <c r="AW174" s="15" t="s">
        <v>4</v>
      </c>
      <c r="AX174" s="15" t="s">
        <v>85</v>
      </c>
      <c r="AY174" s="196" t="s">
        <v>135</v>
      </c>
    </row>
    <row r="175" spans="2:65" s="1" customFormat="1" ht="24" customHeight="1">
      <c r="B175" s="156"/>
      <c r="C175" s="157" t="s">
        <v>447</v>
      </c>
      <c r="D175" s="157" t="s">
        <v>137</v>
      </c>
      <c r="E175" s="158" t="s">
        <v>518</v>
      </c>
      <c r="F175" s="159" t="s">
        <v>519</v>
      </c>
      <c r="G175" s="160" t="s">
        <v>213</v>
      </c>
      <c r="H175" s="161">
        <v>1E-3</v>
      </c>
      <c r="I175" s="162"/>
      <c r="J175" s="162"/>
      <c r="K175" s="161">
        <f>ROUND(P175*H175,3)</f>
        <v>0</v>
      </c>
      <c r="L175" s="159" t="s">
        <v>1</v>
      </c>
      <c r="M175" s="31"/>
      <c r="N175" s="163" t="s">
        <v>1</v>
      </c>
      <c r="O175" s="164" t="s">
        <v>41</v>
      </c>
      <c r="P175" s="165">
        <f>I175+J175</f>
        <v>0</v>
      </c>
      <c r="Q175" s="165">
        <f>ROUND(I175*H175,3)</f>
        <v>0</v>
      </c>
      <c r="R175" s="165">
        <f>ROUND(J175*H175,3)</f>
        <v>0</v>
      </c>
      <c r="S175" s="53"/>
      <c r="T175" s="166">
        <f>S175*H175</f>
        <v>0</v>
      </c>
      <c r="U175" s="166">
        <v>0</v>
      </c>
      <c r="V175" s="166">
        <f>U175*H175</f>
        <v>0</v>
      </c>
      <c r="W175" s="166">
        <v>0</v>
      </c>
      <c r="X175" s="167">
        <f>W175*H175</f>
        <v>0</v>
      </c>
      <c r="AR175" s="168" t="s">
        <v>142</v>
      </c>
      <c r="AT175" s="168" t="s">
        <v>137</v>
      </c>
      <c r="AU175" s="168" t="s">
        <v>143</v>
      </c>
      <c r="AY175" s="17" t="s">
        <v>135</v>
      </c>
      <c r="BE175" s="169">
        <f>IF(O175="základná",K175,0)</f>
        <v>0</v>
      </c>
      <c r="BF175" s="169">
        <f>IF(O175="znížená",K175,0)</f>
        <v>0</v>
      </c>
      <c r="BG175" s="169">
        <f>IF(O175="zákl. prenesená",K175,0)</f>
        <v>0</v>
      </c>
      <c r="BH175" s="169">
        <f>IF(O175="zníž. prenesená",K175,0)</f>
        <v>0</v>
      </c>
      <c r="BI175" s="169">
        <f>IF(O175="nulová",K175,0)</f>
        <v>0</v>
      </c>
      <c r="BJ175" s="17" t="s">
        <v>143</v>
      </c>
      <c r="BK175" s="170">
        <f>ROUND(P175*H175,3)</f>
        <v>0</v>
      </c>
      <c r="BL175" s="17" t="s">
        <v>142</v>
      </c>
      <c r="BM175" s="168" t="s">
        <v>520</v>
      </c>
    </row>
    <row r="176" spans="2:65" s="1" customFormat="1" ht="16.5" customHeight="1">
      <c r="B176" s="156"/>
      <c r="C176" s="209" t="s">
        <v>452</v>
      </c>
      <c r="D176" s="209" t="s">
        <v>275</v>
      </c>
      <c r="E176" s="210" t="s">
        <v>521</v>
      </c>
      <c r="F176" s="211" t="s">
        <v>522</v>
      </c>
      <c r="G176" s="212" t="s">
        <v>213</v>
      </c>
      <c r="H176" s="213">
        <v>1E-3</v>
      </c>
      <c r="I176" s="214"/>
      <c r="J176" s="215"/>
      <c r="K176" s="213">
        <f>ROUND(P176*H176,3)</f>
        <v>0</v>
      </c>
      <c r="L176" s="211" t="s">
        <v>1</v>
      </c>
      <c r="M176" s="216"/>
      <c r="N176" s="217" t="s">
        <v>1</v>
      </c>
      <c r="O176" s="164" t="s">
        <v>41</v>
      </c>
      <c r="P176" s="165">
        <f>I176+J176</f>
        <v>0</v>
      </c>
      <c r="Q176" s="165">
        <f>ROUND(I176*H176,3)</f>
        <v>0</v>
      </c>
      <c r="R176" s="165">
        <f>ROUND(J176*H176,3)</f>
        <v>0</v>
      </c>
      <c r="S176" s="53"/>
      <c r="T176" s="166">
        <f>S176*H176</f>
        <v>0</v>
      </c>
      <c r="U176" s="166">
        <v>1</v>
      </c>
      <c r="V176" s="166">
        <f>U176*H176</f>
        <v>1E-3</v>
      </c>
      <c r="W176" s="166">
        <v>0</v>
      </c>
      <c r="X176" s="167">
        <f>W176*H176</f>
        <v>0</v>
      </c>
      <c r="AR176" s="168" t="s">
        <v>195</v>
      </c>
      <c r="AT176" s="168" t="s">
        <v>275</v>
      </c>
      <c r="AU176" s="168" t="s">
        <v>143</v>
      </c>
      <c r="AY176" s="17" t="s">
        <v>135</v>
      </c>
      <c r="BE176" s="169">
        <f>IF(O176="základná",K176,0)</f>
        <v>0</v>
      </c>
      <c r="BF176" s="169">
        <f>IF(O176="znížená",K176,0)</f>
        <v>0</v>
      </c>
      <c r="BG176" s="169">
        <f>IF(O176="zákl. prenesená",K176,0)</f>
        <v>0</v>
      </c>
      <c r="BH176" s="169">
        <f>IF(O176="zníž. prenesená",K176,0)</f>
        <v>0</v>
      </c>
      <c r="BI176" s="169">
        <f>IF(O176="nulová",K176,0)</f>
        <v>0</v>
      </c>
      <c r="BJ176" s="17" t="s">
        <v>143</v>
      </c>
      <c r="BK176" s="170">
        <f>ROUND(P176*H176,3)</f>
        <v>0</v>
      </c>
      <c r="BL176" s="17" t="s">
        <v>142</v>
      </c>
      <c r="BM176" s="168" t="s">
        <v>523</v>
      </c>
    </row>
    <row r="177" spans="2:65" s="11" customFormat="1" ht="23" customHeight="1">
      <c r="B177" s="142"/>
      <c r="D177" s="143" t="s">
        <v>76</v>
      </c>
      <c r="E177" s="154" t="s">
        <v>143</v>
      </c>
      <c r="F177" s="154" t="s">
        <v>231</v>
      </c>
      <c r="I177" s="145"/>
      <c r="J177" s="145"/>
      <c r="K177" s="155">
        <f>BK177</f>
        <v>0</v>
      </c>
      <c r="M177" s="142"/>
      <c r="N177" s="147"/>
      <c r="O177" s="148"/>
      <c r="P177" s="148"/>
      <c r="Q177" s="149">
        <f>SUM(Q178:Q180)</f>
        <v>0</v>
      </c>
      <c r="R177" s="149">
        <f>SUM(R178:R180)</f>
        <v>0</v>
      </c>
      <c r="S177" s="148"/>
      <c r="T177" s="150">
        <f>SUM(T178:T180)</f>
        <v>0</v>
      </c>
      <c r="U177" s="148"/>
      <c r="V177" s="150">
        <f>SUM(V178:V180)</f>
        <v>0</v>
      </c>
      <c r="W177" s="148"/>
      <c r="X177" s="151">
        <f>SUM(X178:X180)</f>
        <v>0</v>
      </c>
      <c r="AR177" s="143" t="s">
        <v>85</v>
      </c>
      <c r="AT177" s="152" t="s">
        <v>76</v>
      </c>
      <c r="AU177" s="152" t="s">
        <v>85</v>
      </c>
      <c r="AY177" s="143" t="s">
        <v>135</v>
      </c>
      <c r="BK177" s="153">
        <f>SUM(BK178:BK180)</f>
        <v>0</v>
      </c>
    </row>
    <row r="178" spans="2:65" s="1" customFormat="1" ht="24" customHeight="1">
      <c r="B178" s="156"/>
      <c r="C178" s="157" t="s">
        <v>8</v>
      </c>
      <c r="D178" s="157" t="s">
        <v>137</v>
      </c>
      <c r="E178" s="158" t="s">
        <v>524</v>
      </c>
      <c r="F178" s="159" t="s">
        <v>525</v>
      </c>
      <c r="G178" s="160" t="s">
        <v>245</v>
      </c>
      <c r="H178" s="161">
        <v>13</v>
      </c>
      <c r="I178" s="162"/>
      <c r="J178" s="162"/>
      <c r="K178" s="161">
        <f>ROUND(P178*H178,3)</f>
        <v>0</v>
      </c>
      <c r="L178" s="159" t="s">
        <v>526</v>
      </c>
      <c r="M178" s="31"/>
      <c r="N178" s="163" t="s">
        <v>1</v>
      </c>
      <c r="O178" s="164" t="s">
        <v>41</v>
      </c>
      <c r="P178" s="165">
        <f>I178+J178</f>
        <v>0</v>
      </c>
      <c r="Q178" s="165">
        <f>ROUND(I178*H178,3)</f>
        <v>0</v>
      </c>
      <c r="R178" s="165">
        <f>ROUND(J178*H178,3)</f>
        <v>0</v>
      </c>
      <c r="S178" s="53"/>
      <c r="T178" s="166">
        <f>S178*H178</f>
        <v>0</v>
      </c>
      <c r="U178" s="166">
        <v>0</v>
      </c>
      <c r="V178" s="166">
        <f>U178*H178</f>
        <v>0</v>
      </c>
      <c r="W178" s="166">
        <v>0</v>
      </c>
      <c r="X178" s="167">
        <f>W178*H178</f>
        <v>0</v>
      </c>
      <c r="AR178" s="168" t="s">
        <v>142</v>
      </c>
      <c r="AT178" s="168" t="s">
        <v>137</v>
      </c>
      <c r="AU178" s="168" t="s">
        <v>143</v>
      </c>
      <c r="AY178" s="17" t="s">
        <v>135</v>
      </c>
      <c r="BE178" s="169">
        <f>IF(O178="základná",K178,0)</f>
        <v>0</v>
      </c>
      <c r="BF178" s="169">
        <f>IF(O178="znížená",K178,0)</f>
        <v>0</v>
      </c>
      <c r="BG178" s="169">
        <f>IF(O178="zákl. prenesená",K178,0)</f>
        <v>0</v>
      </c>
      <c r="BH178" s="169">
        <f>IF(O178="zníž. prenesená",K178,0)</f>
        <v>0</v>
      </c>
      <c r="BI178" s="169">
        <f>IF(O178="nulová",K178,0)</f>
        <v>0</v>
      </c>
      <c r="BJ178" s="17" t="s">
        <v>143</v>
      </c>
      <c r="BK178" s="170">
        <f>ROUND(P178*H178,3)</f>
        <v>0</v>
      </c>
      <c r="BL178" s="17" t="s">
        <v>142</v>
      </c>
      <c r="BM178" s="168" t="s">
        <v>527</v>
      </c>
    </row>
    <row r="179" spans="2:65" s="13" customFormat="1" ht="12">
      <c r="B179" s="179"/>
      <c r="D179" s="172" t="s">
        <v>145</v>
      </c>
      <c r="E179" s="180" t="s">
        <v>1</v>
      </c>
      <c r="F179" s="181" t="s">
        <v>528</v>
      </c>
      <c r="H179" s="182">
        <v>13</v>
      </c>
      <c r="I179" s="183"/>
      <c r="J179" s="183"/>
      <c r="M179" s="179"/>
      <c r="N179" s="184"/>
      <c r="O179" s="185"/>
      <c r="P179" s="185"/>
      <c r="Q179" s="185"/>
      <c r="R179" s="185"/>
      <c r="S179" s="185"/>
      <c r="T179" s="185"/>
      <c r="U179" s="185"/>
      <c r="V179" s="185"/>
      <c r="W179" s="185"/>
      <c r="X179" s="186"/>
      <c r="AT179" s="180" t="s">
        <v>145</v>
      </c>
      <c r="AU179" s="180" t="s">
        <v>143</v>
      </c>
      <c r="AV179" s="13" t="s">
        <v>143</v>
      </c>
      <c r="AW179" s="13" t="s">
        <v>4</v>
      </c>
      <c r="AX179" s="13" t="s">
        <v>77</v>
      </c>
      <c r="AY179" s="180" t="s">
        <v>135</v>
      </c>
    </row>
    <row r="180" spans="2:65" s="15" customFormat="1" ht="12">
      <c r="B180" s="195"/>
      <c r="D180" s="172" t="s">
        <v>145</v>
      </c>
      <c r="E180" s="196" t="s">
        <v>1</v>
      </c>
      <c r="F180" s="197" t="s">
        <v>155</v>
      </c>
      <c r="H180" s="198">
        <v>13</v>
      </c>
      <c r="I180" s="199"/>
      <c r="J180" s="199"/>
      <c r="M180" s="195"/>
      <c r="N180" s="200"/>
      <c r="O180" s="201"/>
      <c r="P180" s="201"/>
      <c r="Q180" s="201"/>
      <c r="R180" s="201"/>
      <c r="S180" s="201"/>
      <c r="T180" s="201"/>
      <c r="U180" s="201"/>
      <c r="V180" s="201"/>
      <c r="W180" s="201"/>
      <c r="X180" s="202"/>
      <c r="AT180" s="196" t="s">
        <v>145</v>
      </c>
      <c r="AU180" s="196" t="s">
        <v>143</v>
      </c>
      <c r="AV180" s="15" t="s">
        <v>142</v>
      </c>
      <c r="AW180" s="15" t="s">
        <v>4</v>
      </c>
      <c r="AX180" s="15" t="s">
        <v>85</v>
      </c>
      <c r="AY180" s="196" t="s">
        <v>135</v>
      </c>
    </row>
    <row r="181" spans="2:65" s="11" customFormat="1" ht="23" customHeight="1">
      <c r="B181" s="142"/>
      <c r="D181" s="143" t="s">
        <v>76</v>
      </c>
      <c r="E181" s="154" t="s">
        <v>177</v>
      </c>
      <c r="F181" s="154" t="s">
        <v>529</v>
      </c>
      <c r="I181" s="145"/>
      <c r="J181" s="145"/>
      <c r="K181" s="155">
        <f>BK181</f>
        <v>0</v>
      </c>
      <c r="M181" s="142"/>
      <c r="N181" s="147"/>
      <c r="O181" s="148"/>
      <c r="P181" s="148"/>
      <c r="Q181" s="149">
        <f>SUM(Q182:Q194)</f>
        <v>0</v>
      </c>
      <c r="R181" s="149">
        <f>SUM(R182:R194)</f>
        <v>0</v>
      </c>
      <c r="S181" s="148"/>
      <c r="T181" s="150">
        <f>SUM(T182:T194)</f>
        <v>0</v>
      </c>
      <c r="U181" s="148"/>
      <c r="V181" s="150">
        <f>SUM(V182:V194)</f>
        <v>10.103060000000001</v>
      </c>
      <c r="W181" s="148"/>
      <c r="X181" s="151">
        <f>SUM(X182:X194)</f>
        <v>0</v>
      </c>
      <c r="AR181" s="143" t="s">
        <v>85</v>
      </c>
      <c r="AT181" s="152" t="s">
        <v>76</v>
      </c>
      <c r="AU181" s="152" t="s">
        <v>85</v>
      </c>
      <c r="AY181" s="143" t="s">
        <v>135</v>
      </c>
      <c r="BK181" s="153">
        <f>SUM(BK182:BK194)</f>
        <v>0</v>
      </c>
    </row>
    <row r="182" spans="2:65" s="1" customFormat="1" ht="24" customHeight="1">
      <c r="B182" s="156"/>
      <c r="C182" s="157" t="s">
        <v>530</v>
      </c>
      <c r="D182" s="157" t="s">
        <v>137</v>
      </c>
      <c r="E182" s="158" t="s">
        <v>531</v>
      </c>
      <c r="F182" s="159" t="s">
        <v>532</v>
      </c>
      <c r="G182" s="160" t="s">
        <v>245</v>
      </c>
      <c r="H182" s="161">
        <v>12.88</v>
      </c>
      <c r="I182" s="162"/>
      <c r="J182" s="162"/>
      <c r="K182" s="161">
        <f>ROUND(P182*H182,3)</f>
        <v>0</v>
      </c>
      <c r="L182" s="159" t="s">
        <v>348</v>
      </c>
      <c r="M182" s="31"/>
      <c r="N182" s="163" t="s">
        <v>1</v>
      </c>
      <c r="O182" s="164" t="s">
        <v>41</v>
      </c>
      <c r="P182" s="165">
        <f>I182+J182</f>
        <v>0</v>
      </c>
      <c r="Q182" s="165">
        <f>ROUND(I182*H182,3)</f>
        <v>0</v>
      </c>
      <c r="R182" s="165">
        <f>ROUND(J182*H182,3)</f>
        <v>0</v>
      </c>
      <c r="S182" s="53"/>
      <c r="T182" s="166">
        <f>S182*H182</f>
        <v>0</v>
      </c>
      <c r="U182" s="166">
        <v>0.27994000000000002</v>
      </c>
      <c r="V182" s="166">
        <f>U182*H182</f>
        <v>3.6056272000000007</v>
      </c>
      <c r="W182" s="166">
        <v>0</v>
      </c>
      <c r="X182" s="167">
        <f>W182*H182</f>
        <v>0</v>
      </c>
      <c r="AR182" s="168" t="s">
        <v>142</v>
      </c>
      <c r="AT182" s="168" t="s">
        <v>137</v>
      </c>
      <c r="AU182" s="168" t="s">
        <v>143</v>
      </c>
      <c r="AY182" s="17" t="s">
        <v>135</v>
      </c>
      <c r="BE182" s="169">
        <f>IF(O182="základná",K182,0)</f>
        <v>0</v>
      </c>
      <c r="BF182" s="169">
        <f>IF(O182="znížená",K182,0)</f>
        <v>0</v>
      </c>
      <c r="BG182" s="169">
        <f>IF(O182="zákl. prenesená",K182,0)</f>
        <v>0</v>
      </c>
      <c r="BH182" s="169">
        <f>IF(O182="zníž. prenesená",K182,0)</f>
        <v>0</v>
      </c>
      <c r="BI182" s="169">
        <f>IF(O182="nulová",K182,0)</f>
        <v>0</v>
      </c>
      <c r="BJ182" s="17" t="s">
        <v>143</v>
      </c>
      <c r="BK182" s="170">
        <f>ROUND(P182*H182,3)</f>
        <v>0</v>
      </c>
      <c r="BL182" s="17" t="s">
        <v>142</v>
      </c>
      <c r="BM182" s="168" t="s">
        <v>533</v>
      </c>
    </row>
    <row r="183" spans="2:65" s="13" customFormat="1" ht="12">
      <c r="B183" s="179"/>
      <c r="D183" s="172" t="s">
        <v>145</v>
      </c>
      <c r="E183" s="180" t="s">
        <v>1</v>
      </c>
      <c r="F183" s="181" t="s">
        <v>534</v>
      </c>
      <c r="H183" s="182">
        <v>12.88</v>
      </c>
      <c r="I183" s="183"/>
      <c r="J183" s="183"/>
      <c r="M183" s="179"/>
      <c r="N183" s="184"/>
      <c r="O183" s="185"/>
      <c r="P183" s="185"/>
      <c r="Q183" s="185"/>
      <c r="R183" s="185"/>
      <c r="S183" s="185"/>
      <c r="T183" s="185"/>
      <c r="U183" s="185"/>
      <c r="V183" s="185"/>
      <c r="W183" s="185"/>
      <c r="X183" s="186"/>
      <c r="AT183" s="180" t="s">
        <v>145</v>
      </c>
      <c r="AU183" s="180" t="s">
        <v>143</v>
      </c>
      <c r="AV183" s="13" t="s">
        <v>143</v>
      </c>
      <c r="AW183" s="13" t="s">
        <v>4</v>
      </c>
      <c r="AX183" s="13" t="s">
        <v>77</v>
      </c>
      <c r="AY183" s="180" t="s">
        <v>135</v>
      </c>
    </row>
    <row r="184" spans="2:65" s="15" customFormat="1" ht="12">
      <c r="B184" s="195"/>
      <c r="D184" s="172" t="s">
        <v>145</v>
      </c>
      <c r="E184" s="196" t="s">
        <v>1</v>
      </c>
      <c r="F184" s="197" t="s">
        <v>155</v>
      </c>
      <c r="H184" s="198">
        <v>12.88</v>
      </c>
      <c r="I184" s="199"/>
      <c r="J184" s="199"/>
      <c r="M184" s="195"/>
      <c r="N184" s="200"/>
      <c r="O184" s="201"/>
      <c r="P184" s="201"/>
      <c r="Q184" s="201"/>
      <c r="R184" s="201"/>
      <c r="S184" s="201"/>
      <c r="T184" s="201"/>
      <c r="U184" s="201"/>
      <c r="V184" s="201"/>
      <c r="W184" s="201"/>
      <c r="X184" s="202"/>
      <c r="AT184" s="196" t="s">
        <v>145</v>
      </c>
      <c r="AU184" s="196" t="s">
        <v>143</v>
      </c>
      <c r="AV184" s="15" t="s">
        <v>142</v>
      </c>
      <c r="AW184" s="15" t="s">
        <v>4</v>
      </c>
      <c r="AX184" s="15" t="s">
        <v>85</v>
      </c>
      <c r="AY184" s="196" t="s">
        <v>135</v>
      </c>
    </row>
    <row r="185" spans="2:65" s="1" customFormat="1" ht="36" customHeight="1">
      <c r="B185" s="156"/>
      <c r="C185" s="157" t="s">
        <v>535</v>
      </c>
      <c r="D185" s="157" t="s">
        <v>137</v>
      </c>
      <c r="E185" s="158" t="s">
        <v>536</v>
      </c>
      <c r="F185" s="159" t="s">
        <v>537</v>
      </c>
      <c r="G185" s="160" t="s">
        <v>245</v>
      </c>
      <c r="H185" s="161">
        <v>12.88</v>
      </c>
      <c r="I185" s="162"/>
      <c r="J185" s="162"/>
      <c r="K185" s="161">
        <f>ROUND(P185*H185,3)</f>
        <v>0</v>
      </c>
      <c r="L185" s="159" t="s">
        <v>348</v>
      </c>
      <c r="M185" s="31"/>
      <c r="N185" s="163" t="s">
        <v>1</v>
      </c>
      <c r="O185" s="164" t="s">
        <v>41</v>
      </c>
      <c r="P185" s="165">
        <f>I185+J185</f>
        <v>0</v>
      </c>
      <c r="Q185" s="165">
        <f>ROUND(I185*H185,3)</f>
        <v>0</v>
      </c>
      <c r="R185" s="165">
        <f>ROUND(J185*H185,3)</f>
        <v>0</v>
      </c>
      <c r="S185" s="53"/>
      <c r="T185" s="166">
        <f>S185*H185</f>
        <v>0</v>
      </c>
      <c r="U185" s="166">
        <v>0.28731000000000001</v>
      </c>
      <c r="V185" s="166">
        <f>U185*H185</f>
        <v>3.7005528000000005</v>
      </c>
      <c r="W185" s="166">
        <v>0</v>
      </c>
      <c r="X185" s="167">
        <f>W185*H185</f>
        <v>0</v>
      </c>
      <c r="AR185" s="168" t="s">
        <v>142</v>
      </c>
      <c r="AT185" s="168" t="s">
        <v>137</v>
      </c>
      <c r="AU185" s="168" t="s">
        <v>143</v>
      </c>
      <c r="AY185" s="17" t="s">
        <v>135</v>
      </c>
      <c r="BE185" s="169">
        <f>IF(O185="základná",K185,0)</f>
        <v>0</v>
      </c>
      <c r="BF185" s="169">
        <f>IF(O185="znížená",K185,0)</f>
        <v>0</v>
      </c>
      <c r="BG185" s="169">
        <f>IF(O185="zákl. prenesená",K185,0)</f>
        <v>0</v>
      </c>
      <c r="BH185" s="169">
        <f>IF(O185="zníž. prenesená",K185,0)</f>
        <v>0</v>
      </c>
      <c r="BI185" s="169">
        <f>IF(O185="nulová",K185,0)</f>
        <v>0</v>
      </c>
      <c r="BJ185" s="17" t="s">
        <v>143</v>
      </c>
      <c r="BK185" s="170">
        <f>ROUND(P185*H185,3)</f>
        <v>0</v>
      </c>
      <c r="BL185" s="17" t="s">
        <v>142</v>
      </c>
      <c r="BM185" s="168" t="s">
        <v>538</v>
      </c>
    </row>
    <row r="186" spans="2:65" s="13" customFormat="1" ht="12">
      <c r="B186" s="179"/>
      <c r="D186" s="172" t="s">
        <v>145</v>
      </c>
      <c r="E186" s="180" t="s">
        <v>1</v>
      </c>
      <c r="F186" s="181" t="s">
        <v>534</v>
      </c>
      <c r="H186" s="182">
        <v>12.88</v>
      </c>
      <c r="I186" s="183"/>
      <c r="J186" s="183"/>
      <c r="M186" s="179"/>
      <c r="N186" s="184"/>
      <c r="O186" s="185"/>
      <c r="P186" s="185"/>
      <c r="Q186" s="185"/>
      <c r="R186" s="185"/>
      <c r="S186" s="185"/>
      <c r="T186" s="185"/>
      <c r="U186" s="185"/>
      <c r="V186" s="185"/>
      <c r="W186" s="185"/>
      <c r="X186" s="186"/>
      <c r="AT186" s="180" t="s">
        <v>145</v>
      </c>
      <c r="AU186" s="180" t="s">
        <v>143</v>
      </c>
      <c r="AV186" s="13" t="s">
        <v>143</v>
      </c>
      <c r="AW186" s="13" t="s">
        <v>4</v>
      </c>
      <c r="AX186" s="13" t="s">
        <v>77</v>
      </c>
      <c r="AY186" s="180" t="s">
        <v>135</v>
      </c>
    </row>
    <row r="187" spans="2:65" s="15" customFormat="1" ht="12">
      <c r="B187" s="195"/>
      <c r="D187" s="172" t="s">
        <v>145</v>
      </c>
      <c r="E187" s="196" t="s">
        <v>1</v>
      </c>
      <c r="F187" s="197" t="s">
        <v>155</v>
      </c>
      <c r="H187" s="198">
        <v>12.88</v>
      </c>
      <c r="I187" s="199"/>
      <c r="J187" s="199"/>
      <c r="M187" s="195"/>
      <c r="N187" s="200"/>
      <c r="O187" s="201"/>
      <c r="P187" s="201"/>
      <c r="Q187" s="201"/>
      <c r="R187" s="201"/>
      <c r="S187" s="201"/>
      <c r="T187" s="201"/>
      <c r="U187" s="201"/>
      <c r="V187" s="201"/>
      <c r="W187" s="201"/>
      <c r="X187" s="202"/>
      <c r="AT187" s="196" t="s">
        <v>145</v>
      </c>
      <c r="AU187" s="196" t="s">
        <v>143</v>
      </c>
      <c r="AV187" s="15" t="s">
        <v>142</v>
      </c>
      <c r="AW187" s="15" t="s">
        <v>4</v>
      </c>
      <c r="AX187" s="15" t="s">
        <v>85</v>
      </c>
      <c r="AY187" s="196" t="s">
        <v>135</v>
      </c>
    </row>
    <row r="188" spans="2:65" s="1" customFormat="1" ht="24" customHeight="1">
      <c r="B188" s="156"/>
      <c r="C188" s="157" t="s">
        <v>539</v>
      </c>
      <c r="D188" s="157" t="s">
        <v>137</v>
      </c>
      <c r="E188" s="158" t="s">
        <v>540</v>
      </c>
      <c r="F188" s="159" t="s">
        <v>541</v>
      </c>
      <c r="G188" s="160" t="s">
        <v>245</v>
      </c>
      <c r="H188" s="161">
        <v>12.88</v>
      </c>
      <c r="I188" s="162"/>
      <c r="J188" s="162"/>
      <c r="K188" s="161">
        <f>ROUND(P188*H188,3)</f>
        <v>0</v>
      </c>
      <c r="L188" s="159" t="s">
        <v>172</v>
      </c>
      <c r="M188" s="31"/>
      <c r="N188" s="163" t="s">
        <v>1</v>
      </c>
      <c r="O188" s="164" t="s">
        <v>41</v>
      </c>
      <c r="P188" s="165">
        <f>I188+J188</f>
        <v>0</v>
      </c>
      <c r="Q188" s="165">
        <f>ROUND(I188*H188,3)</f>
        <v>0</v>
      </c>
      <c r="R188" s="165">
        <f>ROUND(J188*H188,3)</f>
        <v>0</v>
      </c>
      <c r="S188" s="53"/>
      <c r="T188" s="166">
        <f>S188*H188</f>
        <v>0</v>
      </c>
      <c r="U188" s="166">
        <v>0.112</v>
      </c>
      <c r="V188" s="166">
        <f>U188*H188</f>
        <v>1.4425600000000001</v>
      </c>
      <c r="W188" s="166">
        <v>0</v>
      </c>
      <c r="X188" s="167">
        <f>W188*H188</f>
        <v>0</v>
      </c>
      <c r="AR188" s="168" t="s">
        <v>142</v>
      </c>
      <c r="AT188" s="168" t="s">
        <v>137</v>
      </c>
      <c r="AU188" s="168" t="s">
        <v>143</v>
      </c>
      <c r="AY188" s="17" t="s">
        <v>135</v>
      </c>
      <c r="BE188" s="169">
        <f>IF(O188="základná",K188,0)</f>
        <v>0</v>
      </c>
      <c r="BF188" s="169">
        <f>IF(O188="znížená",K188,0)</f>
        <v>0</v>
      </c>
      <c r="BG188" s="169">
        <f>IF(O188="zákl. prenesená",K188,0)</f>
        <v>0</v>
      </c>
      <c r="BH188" s="169">
        <f>IF(O188="zníž. prenesená",K188,0)</f>
        <v>0</v>
      </c>
      <c r="BI188" s="169">
        <f>IF(O188="nulová",K188,0)</f>
        <v>0</v>
      </c>
      <c r="BJ188" s="17" t="s">
        <v>143</v>
      </c>
      <c r="BK188" s="170">
        <f>ROUND(P188*H188,3)</f>
        <v>0</v>
      </c>
      <c r="BL188" s="17" t="s">
        <v>142</v>
      </c>
      <c r="BM188" s="168" t="s">
        <v>542</v>
      </c>
    </row>
    <row r="189" spans="2:65" s="13" customFormat="1" ht="12">
      <c r="B189" s="179"/>
      <c r="D189" s="172" t="s">
        <v>145</v>
      </c>
      <c r="E189" s="180" t="s">
        <v>1</v>
      </c>
      <c r="F189" s="181" t="s">
        <v>543</v>
      </c>
      <c r="H189" s="182">
        <v>12.88</v>
      </c>
      <c r="I189" s="183"/>
      <c r="J189" s="183"/>
      <c r="M189" s="179"/>
      <c r="N189" s="184"/>
      <c r="O189" s="185"/>
      <c r="P189" s="185"/>
      <c r="Q189" s="185"/>
      <c r="R189" s="185"/>
      <c r="S189" s="185"/>
      <c r="T189" s="185"/>
      <c r="U189" s="185"/>
      <c r="V189" s="185"/>
      <c r="W189" s="185"/>
      <c r="X189" s="186"/>
      <c r="AT189" s="180" t="s">
        <v>145</v>
      </c>
      <c r="AU189" s="180" t="s">
        <v>143</v>
      </c>
      <c r="AV189" s="13" t="s">
        <v>143</v>
      </c>
      <c r="AW189" s="13" t="s">
        <v>4</v>
      </c>
      <c r="AX189" s="13" t="s">
        <v>77</v>
      </c>
      <c r="AY189" s="180" t="s">
        <v>135</v>
      </c>
    </row>
    <row r="190" spans="2:65" s="15" customFormat="1" ht="12">
      <c r="B190" s="195"/>
      <c r="D190" s="172" t="s">
        <v>145</v>
      </c>
      <c r="E190" s="196" t="s">
        <v>1</v>
      </c>
      <c r="F190" s="197" t="s">
        <v>155</v>
      </c>
      <c r="H190" s="198">
        <v>12.88</v>
      </c>
      <c r="I190" s="199"/>
      <c r="J190" s="199"/>
      <c r="M190" s="195"/>
      <c r="N190" s="200"/>
      <c r="O190" s="201"/>
      <c r="P190" s="201"/>
      <c r="Q190" s="201"/>
      <c r="R190" s="201"/>
      <c r="S190" s="201"/>
      <c r="T190" s="201"/>
      <c r="U190" s="201"/>
      <c r="V190" s="201"/>
      <c r="W190" s="201"/>
      <c r="X190" s="202"/>
      <c r="AT190" s="196" t="s">
        <v>145</v>
      </c>
      <c r="AU190" s="196" t="s">
        <v>143</v>
      </c>
      <c r="AV190" s="15" t="s">
        <v>142</v>
      </c>
      <c r="AW190" s="15" t="s">
        <v>4</v>
      </c>
      <c r="AX190" s="15" t="s">
        <v>85</v>
      </c>
      <c r="AY190" s="196" t="s">
        <v>135</v>
      </c>
    </row>
    <row r="191" spans="2:65" s="1" customFormat="1" ht="16.5" customHeight="1">
      <c r="B191" s="156"/>
      <c r="C191" s="209" t="s">
        <v>544</v>
      </c>
      <c r="D191" s="209" t="s">
        <v>275</v>
      </c>
      <c r="E191" s="210" t="s">
        <v>545</v>
      </c>
      <c r="F191" s="211" t="s">
        <v>546</v>
      </c>
      <c r="G191" s="212" t="s">
        <v>245</v>
      </c>
      <c r="H191" s="213">
        <v>10.032</v>
      </c>
      <c r="I191" s="214"/>
      <c r="J191" s="215"/>
      <c r="K191" s="213">
        <f>ROUND(P191*H191,3)</f>
        <v>0</v>
      </c>
      <c r="L191" s="211" t="s">
        <v>172</v>
      </c>
      <c r="M191" s="216"/>
      <c r="N191" s="217" t="s">
        <v>1</v>
      </c>
      <c r="O191" s="164" t="s">
        <v>41</v>
      </c>
      <c r="P191" s="165">
        <f>I191+J191</f>
        <v>0</v>
      </c>
      <c r="Q191" s="165">
        <f>ROUND(I191*H191,3)</f>
        <v>0</v>
      </c>
      <c r="R191" s="165">
        <f>ROUND(J191*H191,3)</f>
        <v>0</v>
      </c>
      <c r="S191" s="53"/>
      <c r="T191" s="166">
        <f>S191*H191</f>
        <v>0</v>
      </c>
      <c r="U191" s="166">
        <v>0.13500000000000001</v>
      </c>
      <c r="V191" s="166">
        <f>U191*H191</f>
        <v>1.3543200000000002</v>
      </c>
      <c r="W191" s="166">
        <v>0</v>
      </c>
      <c r="X191" s="167">
        <f>W191*H191</f>
        <v>0</v>
      </c>
      <c r="AR191" s="168" t="s">
        <v>195</v>
      </c>
      <c r="AT191" s="168" t="s">
        <v>275</v>
      </c>
      <c r="AU191" s="168" t="s">
        <v>143</v>
      </c>
      <c r="AY191" s="17" t="s">
        <v>135</v>
      </c>
      <c r="BE191" s="169">
        <f>IF(O191="základná",K191,0)</f>
        <v>0</v>
      </c>
      <c r="BF191" s="169">
        <f>IF(O191="znížená",K191,0)</f>
        <v>0</v>
      </c>
      <c r="BG191" s="169">
        <f>IF(O191="zákl. prenesená",K191,0)</f>
        <v>0</v>
      </c>
      <c r="BH191" s="169">
        <f>IF(O191="zníž. prenesená",K191,0)</f>
        <v>0</v>
      </c>
      <c r="BI191" s="169">
        <f>IF(O191="nulová",K191,0)</f>
        <v>0</v>
      </c>
      <c r="BJ191" s="17" t="s">
        <v>143</v>
      </c>
      <c r="BK191" s="170">
        <f>ROUND(P191*H191,3)</f>
        <v>0</v>
      </c>
      <c r="BL191" s="17" t="s">
        <v>142</v>
      </c>
      <c r="BM191" s="168" t="s">
        <v>547</v>
      </c>
    </row>
    <row r="192" spans="2:65" s="13" customFormat="1" ht="12">
      <c r="B192" s="179"/>
      <c r="D192" s="172" t="s">
        <v>145</v>
      </c>
      <c r="E192" s="180" t="s">
        <v>1</v>
      </c>
      <c r="F192" s="181" t="s">
        <v>548</v>
      </c>
      <c r="H192" s="182">
        <v>13.202</v>
      </c>
      <c r="I192" s="183"/>
      <c r="J192" s="183"/>
      <c r="M192" s="179"/>
      <c r="N192" s="184"/>
      <c r="O192" s="185"/>
      <c r="P192" s="185"/>
      <c r="Q192" s="185"/>
      <c r="R192" s="185"/>
      <c r="S192" s="185"/>
      <c r="T192" s="185"/>
      <c r="U192" s="185"/>
      <c r="V192" s="185"/>
      <c r="W192" s="185"/>
      <c r="X192" s="186"/>
      <c r="AT192" s="180" t="s">
        <v>145</v>
      </c>
      <c r="AU192" s="180" t="s">
        <v>143</v>
      </c>
      <c r="AV192" s="13" t="s">
        <v>143</v>
      </c>
      <c r="AW192" s="13" t="s">
        <v>4</v>
      </c>
      <c r="AX192" s="13" t="s">
        <v>77</v>
      </c>
      <c r="AY192" s="180" t="s">
        <v>135</v>
      </c>
    </row>
    <row r="193" spans="2:65" s="13" customFormat="1" ht="12">
      <c r="B193" s="179"/>
      <c r="D193" s="172" t="s">
        <v>145</v>
      </c>
      <c r="E193" s="180" t="s">
        <v>1</v>
      </c>
      <c r="F193" s="181" t="s">
        <v>549</v>
      </c>
      <c r="H193" s="182">
        <v>-3.17</v>
      </c>
      <c r="I193" s="183"/>
      <c r="J193" s="183"/>
      <c r="M193" s="179"/>
      <c r="N193" s="184"/>
      <c r="O193" s="185"/>
      <c r="P193" s="185"/>
      <c r="Q193" s="185"/>
      <c r="R193" s="185"/>
      <c r="S193" s="185"/>
      <c r="T193" s="185"/>
      <c r="U193" s="185"/>
      <c r="V193" s="185"/>
      <c r="W193" s="185"/>
      <c r="X193" s="186"/>
      <c r="AT193" s="180" t="s">
        <v>145</v>
      </c>
      <c r="AU193" s="180" t="s">
        <v>143</v>
      </c>
      <c r="AV193" s="13" t="s">
        <v>143</v>
      </c>
      <c r="AW193" s="13" t="s">
        <v>4</v>
      </c>
      <c r="AX193" s="13" t="s">
        <v>77</v>
      </c>
      <c r="AY193" s="180" t="s">
        <v>135</v>
      </c>
    </row>
    <row r="194" spans="2:65" s="15" customFormat="1" ht="12">
      <c r="B194" s="195"/>
      <c r="D194" s="172" t="s">
        <v>145</v>
      </c>
      <c r="E194" s="196" t="s">
        <v>1</v>
      </c>
      <c r="F194" s="197" t="s">
        <v>155</v>
      </c>
      <c r="H194" s="198">
        <v>10.032</v>
      </c>
      <c r="I194" s="199"/>
      <c r="J194" s="199"/>
      <c r="M194" s="195"/>
      <c r="N194" s="200"/>
      <c r="O194" s="201"/>
      <c r="P194" s="201"/>
      <c r="Q194" s="201"/>
      <c r="R194" s="201"/>
      <c r="S194" s="201"/>
      <c r="T194" s="201"/>
      <c r="U194" s="201"/>
      <c r="V194" s="201"/>
      <c r="W194" s="201"/>
      <c r="X194" s="202"/>
      <c r="AT194" s="196" t="s">
        <v>145</v>
      </c>
      <c r="AU194" s="196" t="s">
        <v>143</v>
      </c>
      <c r="AV194" s="15" t="s">
        <v>142</v>
      </c>
      <c r="AW194" s="15" t="s">
        <v>4</v>
      </c>
      <c r="AX194" s="15" t="s">
        <v>85</v>
      </c>
      <c r="AY194" s="196" t="s">
        <v>135</v>
      </c>
    </row>
    <row r="195" spans="2:65" s="11" customFormat="1" ht="23" customHeight="1">
      <c r="B195" s="142"/>
      <c r="D195" s="143" t="s">
        <v>76</v>
      </c>
      <c r="E195" s="154" t="s">
        <v>199</v>
      </c>
      <c r="F195" s="154" t="s">
        <v>404</v>
      </c>
      <c r="I195" s="145"/>
      <c r="J195" s="145"/>
      <c r="K195" s="155">
        <f>BK195</f>
        <v>0</v>
      </c>
      <c r="M195" s="142"/>
      <c r="N195" s="147"/>
      <c r="O195" s="148"/>
      <c r="P195" s="148"/>
      <c r="Q195" s="149">
        <f>SUM(Q196:Q221)</f>
        <v>0</v>
      </c>
      <c r="R195" s="149">
        <f>SUM(R196:R221)</f>
        <v>0</v>
      </c>
      <c r="S195" s="148"/>
      <c r="T195" s="150">
        <f>SUM(T196:T221)</f>
        <v>0</v>
      </c>
      <c r="U195" s="148"/>
      <c r="V195" s="150">
        <f>SUM(V196:V221)</f>
        <v>22.048845</v>
      </c>
      <c r="W195" s="148"/>
      <c r="X195" s="151">
        <f>SUM(X196:X221)</f>
        <v>0</v>
      </c>
      <c r="AR195" s="143" t="s">
        <v>85</v>
      </c>
      <c r="AT195" s="152" t="s">
        <v>76</v>
      </c>
      <c r="AU195" s="152" t="s">
        <v>85</v>
      </c>
      <c r="AY195" s="143" t="s">
        <v>135</v>
      </c>
      <c r="BK195" s="153">
        <f>SUM(BK196:BK221)</f>
        <v>0</v>
      </c>
    </row>
    <row r="196" spans="2:65" s="1" customFormat="1" ht="36" customHeight="1">
      <c r="B196" s="156"/>
      <c r="C196" s="157" t="s">
        <v>550</v>
      </c>
      <c r="D196" s="157" t="s">
        <v>137</v>
      </c>
      <c r="E196" s="158" t="s">
        <v>551</v>
      </c>
      <c r="F196" s="159" t="s">
        <v>552</v>
      </c>
      <c r="G196" s="160" t="s">
        <v>416</v>
      </c>
      <c r="H196" s="161">
        <v>4.5</v>
      </c>
      <c r="I196" s="162"/>
      <c r="J196" s="162"/>
      <c r="K196" s="161">
        <f>ROUND(P196*H196,3)</f>
        <v>0</v>
      </c>
      <c r="L196" s="159" t="s">
        <v>1</v>
      </c>
      <c r="M196" s="31"/>
      <c r="N196" s="163" t="s">
        <v>1</v>
      </c>
      <c r="O196" s="164" t="s">
        <v>41</v>
      </c>
      <c r="P196" s="165">
        <f>I196+J196</f>
        <v>0</v>
      </c>
      <c r="Q196" s="165">
        <f>ROUND(I196*H196,3)</f>
        <v>0</v>
      </c>
      <c r="R196" s="165">
        <f>ROUND(J196*H196,3)</f>
        <v>0</v>
      </c>
      <c r="S196" s="53"/>
      <c r="T196" s="166">
        <f>S196*H196</f>
        <v>0</v>
      </c>
      <c r="U196" s="166">
        <v>0.13553000000000001</v>
      </c>
      <c r="V196" s="166">
        <f>U196*H196</f>
        <v>0.60988500000000001</v>
      </c>
      <c r="W196" s="166">
        <v>0</v>
      </c>
      <c r="X196" s="167">
        <f>W196*H196</f>
        <v>0</v>
      </c>
      <c r="AR196" s="168" t="s">
        <v>142</v>
      </c>
      <c r="AT196" s="168" t="s">
        <v>137</v>
      </c>
      <c r="AU196" s="168" t="s">
        <v>143</v>
      </c>
      <c r="AY196" s="17" t="s">
        <v>135</v>
      </c>
      <c r="BE196" s="169">
        <f>IF(O196="základná",K196,0)</f>
        <v>0</v>
      </c>
      <c r="BF196" s="169">
        <f>IF(O196="znížená",K196,0)</f>
        <v>0</v>
      </c>
      <c r="BG196" s="169">
        <f>IF(O196="zákl. prenesená",K196,0)</f>
        <v>0</v>
      </c>
      <c r="BH196" s="169">
        <f>IF(O196="zníž. prenesená",K196,0)</f>
        <v>0</v>
      </c>
      <c r="BI196" s="169">
        <f>IF(O196="nulová",K196,0)</f>
        <v>0</v>
      </c>
      <c r="BJ196" s="17" t="s">
        <v>143</v>
      </c>
      <c r="BK196" s="170">
        <f>ROUND(P196*H196,3)</f>
        <v>0</v>
      </c>
      <c r="BL196" s="17" t="s">
        <v>142</v>
      </c>
      <c r="BM196" s="168" t="s">
        <v>553</v>
      </c>
    </row>
    <row r="197" spans="2:65" s="13" customFormat="1" ht="24">
      <c r="B197" s="179"/>
      <c r="D197" s="172" t="s">
        <v>145</v>
      </c>
      <c r="E197" s="180" t="s">
        <v>1</v>
      </c>
      <c r="F197" s="181" t="s">
        <v>554</v>
      </c>
      <c r="H197" s="182">
        <v>4.5</v>
      </c>
      <c r="I197" s="183"/>
      <c r="J197" s="183"/>
      <c r="M197" s="179"/>
      <c r="N197" s="184"/>
      <c r="O197" s="185"/>
      <c r="P197" s="185"/>
      <c r="Q197" s="185"/>
      <c r="R197" s="185"/>
      <c r="S197" s="185"/>
      <c r="T197" s="185"/>
      <c r="U197" s="185"/>
      <c r="V197" s="185"/>
      <c r="W197" s="185"/>
      <c r="X197" s="186"/>
      <c r="AT197" s="180" t="s">
        <v>145</v>
      </c>
      <c r="AU197" s="180" t="s">
        <v>143</v>
      </c>
      <c r="AV197" s="13" t="s">
        <v>143</v>
      </c>
      <c r="AW197" s="13" t="s">
        <v>4</v>
      </c>
      <c r="AX197" s="13" t="s">
        <v>77</v>
      </c>
      <c r="AY197" s="180" t="s">
        <v>135</v>
      </c>
    </row>
    <row r="198" spans="2:65" s="15" customFormat="1" ht="12">
      <c r="B198" s="195"/>
      <c r="D198" s="172" t="s">
        <v>145</v>
      </c>
      <c r="E198" s="196" t="s">
        <v>1</v>
      </c>
      <c r="F198" s="197" t="s">
        <v>155</v>
      </c>
      <c r="H198" s="198">
        <v>4.5</v>
      </c>
      <c r="I198" s="199"/>
      <c r="J198" s="199"/>
      <c r="M198" s="195"/>
      <c r="N198" s="200"/>
      <c r="O198" s="201"/>
      <c r="P198" s="201"/>
      <c r="Q198" s="201"/>
      <c r="R198" s="201"/>
      <c r="S198" s="201"/>
      <c r="T198" s="201"/>
      <c r="U198" s="201"/>
      <c r="V198" s="201"/>
      <c r="W198" s="201"/>
      <c r="X198" s="202"/>
      <c r="AT198" s="196" t="s">
        <v>145</v>
      </c>
      <c r="AU198" s="196" t="s">
        <v>143</v>
      </c>
      <c r="AV198" s="15" t="s">
        <v>142</v>
      </c>
      <c r="AW198" s="15" t="s">
        <v>4</v>
      </c>
      <c r="AX198" s="15" t="s">
        <v>85</v>
      </c>
      <c r="AY198" s="196" t="s">
        <v>135</v>
      </c>
    </row>
    <row r="199" spans="2:65" s="1" customFormat="1" ht="16.5" customHeight="1">
      <c r="B199" s="156"/>
      <c r="C199" s="209" t="s">
        <v>555</v>
      </c>
      <c r="D199" s="209" t="s">
        <v>275</v>
      </c>
      <c r="E199" s="210" t="s">
        <v>556</v>
      </c>
      <c r="F199" s="211" t="s">
        <v>557</v>
      </c>
      <c r="G199" s="212" t="s">
        <v>278</v>
      </c>
      <c r="H199" s="213">
        <v>4.7249999999999996</v>
      </c>
      <c r="I199" s="214"/>
      <c r="J199" s="215"/>
      <c r="K199" s="213">
        <f>ROUND(P199*H199,3)</f>
        <v>0</v>
      </c>
      <c r="L199" s="211" t="s">
        <v>526</v>
      </c>
      <c r="M199" s="216"/>
      <c r="N199" s="217" t="s">
        <v>1</v>
      </c>
      <c r="O199" s="164" t="s">
        <v>41</v>
      </c>
      <c r="P199" s="165">
        <f>I199+J199</f>
        <v>0</v>
      </c>
      <c r="Q199" s="165">
        <f>ROUND(I199*H199,3)</f>
        <v>0</v>
      </c>
      <c r="R199" s="165">
        <f>ROUND(J199*H199,3)</f>
        <v>0</v>
      </c>
      <c r="S199" s="53"/>
      <c r="T199" s="166">
        <f>S199*H199</f>
        <v>0</v>
      </c>
      <c r="U199" s="166">
        <v>8.4400000000000003E-2</v>
      </c>
      <c r="V199" s="166">
        <f>U199*H199</f>
        <v>0.39878999999999998</v>
      </c>
      <c r="W199" s="166">
        <v>0</v>
      </c>
      <c r="X199" s="167">
        <f>W199*H199</f>
        <v>0</v>
      </c>
      <c r="AR199" s="168" t="s">
        <v>195</v>
      </c>
      <c r="AT199" s="168" t="s">
        <v>275</v>
      </c>
      <c r="AU199" s="168" t="s">
        <v>143</v>
      </c>
      <c r="AY199" s="17" t="s">
        <v>135</v>
      </c>
      <c r="BE199" s="169">
        <f>IF(O199="základná",K199,0)</f>
        <v>0</v>
      </c>
      <c r="BF199" s="169">
        <f>IF(O199="znížená",K199,0)</f>
        <v>0</v>
      </c>
      <c r="BG199" s="169">
        <f>IF(O199="zákl. prenesená",K199,0)</f>
        <v>0</v>
      </c>
      <c r="BH199" s="169">
        <f>IF(O199="zníž. prenesená",K199,0)</f>
        <v>0</v>
      </c>
      <c r="BI199" s="169">
        <f>IF(O199="nulová",K199,0)</f>
        <v>0</v>
      </c>
      <c r="BJ199" s="17" t="s">
        <v>143</v>
      </c>
      <c r="BK199" s="170">
        <f>ROUND(P199*H199,3)</f>
        <v>0</v>
      </c>
      <c r="BL199" s="17" t="s">
        <v>142</v>
      </c>
      <c r="BM199" s="168" t="s">
        <v>558</v>
      </c>
    </row>
    <row r="200" spans="2:65" s="13" customFormat="1" ht="12">
      <c r="B200" s="179"/>
      <c r="D200" s="172" t="s">
        <v>145</v>
      </c>
      <c r="E200" s="180" t="s">
        <v>1</v>
      </c>
      <c r="F200" s="181" t="s">
        <v>559</v>
      </c>
      <c r="H200" s="182">
        <v>4.7249999999999996</v>
      </c>
      <c r="I200" s="183"/>
      <c r="J200" s="183"/>
      <c r="M200" s="179"/>
      <c r="N200" s="184"/>
      <c r="O200" s="185"/>
      <c r="P200" s="185"/>
      <c r="Q200" s="185"/>
      <c r="R200" s="185"/>
      <c r="S200" s="185"/>
      <c r="T200" s="185"/>
      <c r="U200" s="185"/>
      <c r="V200" s="185"/>
      <c r="W200" s="185"/>
      <c r="X200" s="186"/>
      <c r="AT200" s="180" t="s">
        <v>145</v>
      </c>
      <c r="AU200" s="180" t="s">
        <v>143</v>
      </c>
      <c r="AV200" s="13" t="s">
        <v>143</v>
      </c>
      <c r="AW200" s="13" t="s">
        <v>4</v>
      </c>
      <c r="AX200" s="13" t="s">
        <v>77</v>
      </c>
      <c r="AY200" s="180" t="s">
        <v>135</v>
      </c>
    </row>
    <row r="201" spans="2:65" s="15" customFormat="1" ht="12">
      <c r="B201" s="195"/>
      <c r="D201" s="172" t="s">
        <v>145</v>
      </c>
      <c r="E201" s="196" t="s">
        <v>1</v>
      </c>
      <c r="F201" s="197" t="s">
        <v>155</v>
      </c>
      <c r="H201" s="198">
        <v>4.7249999999999996</v>
      </c>
      <c r="I201" s="199"/>
      <c r="J201" s="199"/>
      <c r="M201" s="195"/>
      <c r="N201" s="200"/>
      <c r="O201" s="201"/>
      <c r="P201" s="201"/>
      <c r="Q201" s="201"/>
      <c r="R201" s="201"/>
      <c r="S201" s="201"/>
      <c r="T201" s="201"/>
      <c r="U201" s="201"/>
      <c r="V201" s="201"/>
      <c r="W201" s="201"/>
      <c r="X201" s="202"/>
      <c r="AT201" s="196" t="s">
        <v>145</v>
      </c>
      <c r="AU201" s="196" t="s">
        <v>143</v>
      </c>
      <c r="AV201" s="15" t="s">
        <v>142</v>
      </c>
      <c r="AW201" s="15" t="s">
        <v>4</v>
      </c>
      <c r="AX201" s="15" t="s">
        <v>85</v>
      </c>
      <c r="AY201" s="196" t="s">
        <v>135</v>
      </c>
    </row>
    <row r="202" spans="2:65" s="1" customFormat="1" ht="24" customHeight="1">
      <c r="B202" s="156"/>
      <c r="C202" s="157" t="s">
        <v>560</v>
      </c>
      <c r="D202" s="157" t="s">
        <v>137</v>
      </c>
      <c r="E202" s="158" t="s">
        <v>561</v>
      </c>
      <c r="F202" s="159" t="s">
        <v>562</v>
      </c>
      <c r="G202" s="160" t="s">
        <v>140</v>
      </c>
      <c r="H202" s="161">
        <v>5</v>
      </c>
      <c r="I202" s="162"/>
      <c r="J202" s="162"/>
      <c r="K202" s="161">
        <f>ROUND(P202*H202,3)</f>
        <v>0</v>
      </c>
      <c r="L202" s="159" t="s">
        <v>1</v>
      </c>
      <c r="M202" s="31"/>
      <c r="N202" s="163" t="s">
        <v>1</v>
      </c>
      <c r="O202" s="164" t="s">
        <v>41</v>
      </c>
      <c r="P202" s="165">
        <f>I202+J202</f>
        <v>0</v>
      </c>
      <c r="Q202" s="165">
        <f>ROUND(I202*H202,3)</f>
        <v>0</v>
      </c>
      <c r="R202" s="165">
        <f>ROUND(J202*H202,3)</f>
        <v>0</v>
      </c>
      <c r="S202" s="53"/>
      <c r="T202" s="166">
        <f>S202*H202</f>
        <v>0</v>
      </c>
      <c r="U202" s="166">
        <v>2.2010900000000002</v>
      </c>
      <c r="V202" s="166">
        <f>U202*H202</f>
        <v>11.005450000000002</v>
      </c>
      <c r="W202" s="166">
        <v>0</v>
      </c>
      <c r="X202" s="167">
        <f>W202*H202</f>
        <v>0</v>
      </c>
      <c r="AR202" s="168" t="s">
        <v>142</v>
      </c>
      <c r="AT202" s="168" t="s">
        <v>137</v>
      </c>
      <c r="AU202" s="168" t="s">
        <v>143</v>
      </c>
      <c r="AY202" s="17" t="s">
        <v>135</v>
      </c>
      <c r="BE202" s="169">
        <f>IF(O202="základná",K202,0)</f>
        <v>0</v>
      </c>
      <c r="BF202" s="169">
        <f>IF(O202="znížená",K202,0)</f>
        <v>0</v>
      </c>
      <c r="BG202" s="169">
        <f>IF(O202="zákl. prenesená",K202,0)</f>
        <v>0</v>
      </c>
      <c r="BH202" s="169">
        <f>IF(O202="zníž. prenesená",K202,0)</f>
        <v>0</v>
      </c>
      <c r="BI202" s="169">
        <f>IF(O202="nulová",K202,0)</f>
        <v>0</v>
      </c>
      <c r="BJ202" s="17" t="s">
        <v>143</v>
      </c>
      <c r="BK202" s="170">
        <f>ROUND(P202*H202,3)</f>
        <v>0</v>
      </c>
      <c r="BL202" s="17" t="s">
        <v>142</v>
      </c>
      <c r="BM202" s="168" t="s">
        <v>563</v>
      </c>
    </row>
    <row r="203" spans="2:65" s="1" customFormat="1" ht="24" customHeight="1">
      <c r="B203" s="156"/>
      <c r="C203" s="157" t="s">
        <v>564</v>
      </c>
      <c r="D203" s="157" t="s">
        <v>137</v>
      </c>
      <c r="E203" s="158" t="s">
        <v>565</v>
      </c>
      <c r="F203" s="159" t="s">
        <v>566</v>
      </c>
      <c r="G203" s="160" t="s">
        <v>416</v>
      </c>
      <c r="H203" s="161">
        <v>236</v>
      </c>
      <c r="I203" s="162"/>
      <c r="J203" s="162"/>
      <c r="K203" s="161">
        <f>ROUND(P203*H203,3)</f>
        <v>0</v>
      </c>
      <c r="L203" s="159" t="s">
        <v>465</v>
      </c>
      <c r="M203" s="31"/>
      <c r="N203" s="163" t="s">
        <v>1</v>
      </c>
      <c r="O203" s="164" t="s">
        <v>41</v>
      </c>
      <c r="P203" s="165">
        <f>I203+J203</f>
        <v>0</v>
      </c>
      <c r="Q203" s="165">
        <f>ROUND(I203*H203,3)</f>
        <v>0</v>
      </c>
      <c r="R203" s="165">
        <f>ROUND(J203*H203,3)</f>
        <v>0</v>
      </c>
      <c r="S203" s="53"/>
      <c r="T203" s="166">
        <f>S203*H203</f>
        <v>0</v>
      </c>
      <c r="U203" s="166">
        <v>4.2520000000000002E-2</v>
      </c>
      <c r="V203" s="166">
        <f>U203*H203</f>
        <v>10.03472</v>
      </c>
      <c r="W203" s="166">
        <v>0</v>
      </c>
      <c r="X203" s="167">
        <f>W203*H203</f>
        <v>0</v>
      </c>
      <c r="AR203" s="168" t="s">
        <v>142</v>
      </c>
      <c r="AT203" s="168" t="s">
        <v>137</v>
      </c>
      <c r="AU203" s="168" t="s">
        <v>143</v>
      </c>
      <c r="AY203" s="17" t="s">
        <v>135</v>
      </c>
      <c r="BE203" s="169">
        <f>IF(O203="základná",K203,0)</f>
        <v>0</v>
      </c>
      <c r="BF203" s="169">
        <f>IF(O203="znížená",K203,0)</f>
        <v>0</v>
      </c>
      <c r="BG203" s="169">
        <f>IF(O203="zákl. prenesená",K203,0)</f>
        <v>0</v>
      </c>
      <c r="BH203" s="169">
        <f>IF(O203="zníž. prenesená",K203,0)</f>
        <v>0</v>
      </c>
      <c r="BI203" s="169">
        <f>IF(O203="nulová",K203,0)</f>
        <v>0</v>
      </c>
      <c r="BJ203" s="17" t="s">
        <v>143</v>
      </c>
      <c r="BK203" s="170">
        <f>ROUND(P203*H203,3)</f>
        <v>0</v>
      </c>
      <c r="BL203" s="17" t="s">
        <v>142</v>
      </c>
      <c r="BM203" s="168" t="s">
        <v>567</v>
      </c>
    </row>
    <row r="204" spans="2:65" s="1" customFormat="1" ht="24" customHeight="1">
      <c r="B204" s="156"/>
      <c r="C204" s="157" t="s">
        <v>568</v>
      </c>
      <c r="D204" s="157" t="s">
        <v>137</v>
      </c>
      <c r="E204" s="158" t="s">
        <v>569</v>
      </c>
      <c r="F204" s="159" t="s">
        <v>570</v>
      </c>
      <c r="G204" s="160" t="s">
        <v>245</v>
      </c>
      <c r="H204" s="161">
        <v>53.177999999999997</v>
      </c>
      <c r="I204" s="162"/>
      <c r="J204" s="162"/>
      <c r="K204" s="161">
        <f>ROUND(P204*H204,3)</f>
        <v>0</v>
      </c>
      <c r="L204" s="159" t="s">
        <v>348</v>
      </c>
      <c r="M204" s="31"/>
      <c r="N204" s="163" t="s">
        <v>1</v>
      </c>
      <c r="O204" s="164" t="s">
        <v>41</v>
      </c>
      <c r="P204" s="165">
        <f>I204+J204</f>
        <v>0</v>
      </c>
      <c r="Q204" s="165">
        <f>ROUND(I204*H204,3)</f>
        <v>0</v>
      </c>
      <c r="R204" s="165">
        <f>ROUND(J204*H204,3)</f>
        <v>0</v>
      </c>
      <c r="S204" s="53"/>
      <c r="T204" s="166">
        <f>S204*H204</f>
        <v>0</v>
      </c>
      <c r="U204" s="166">
        <v>0</v>
      </c>
      <c r="V204" s="166">
        <f>U204*H204</f>
        <v>0</v>
      </c>
      <c r="W204" s="166">
        <v>0</v>
      </c>
      <c r="X204" s="167">
        <f>W204*H204</f>
        <v>0</v>
      </c>
      <c r="AR204" s="168" t="s">
        <v>142</v>
      </c>
      <c r="AT204" s="168" t="s">
        <v>137</v>
      </c>
      <c r="AU204" s="168" t="s">
        <v>143</v>
      </c>
      <c r="AY204" s="17" t="s">
        <v>135</v>
      </c>
      <c r="BE204" s="169">
        <f>IF(O204="základná",K204,0)</f>
        <v>0</v>
      </c>
      <c r="BF204" s="169">
        <f>IF(O204="znížená",K204,0)</f>
        <v>0</v>
      </c>
      <c r="BG204" s="169">
        <f>IF(O204="zákl. prenesená",K204,0)</f>
        <v>0</v>
      </c>
      <c r="BH204" s="169">
        <f>IF(O204="zníž. prenesená",K204,0)</f>
        <v>0</v>
      </c>
      <c r="BI204" s="169">
        <f>IF(O204="nulová",K204,0)</f>
        <v>0</v>
      </c>
      <c r="BJ204" s="17" t="s">
        <v>143</v>
      </c>
      <c r="BK204" s="170">
        <f>ROUND(P204*H204,3)</f>
        <v>0</v>
      </c>
      <c r="BL204" s="17" t="s">
        <v>142</v>
      </c>
      <c r="BM204" s="168" t="s">
        <v>571</v>
      </c>
    </row>
    <row r="205" spans="2:65" s="1" customFormat="1" ht="24" customHeight="1">
      <c r="B205" s="156"/>
      <c r="C205" s="157" t="s">
        <v>572</v>
      </c>
      <c r="D205" s="157" t="s">
        <v>137</v>
      </c>
      <c r="E205" s="158" t="s">
        <v>573</v>
      </c>
      <c r="F205" s="159" t="s">
        <v>574</v>
      </c>
      <c r="G205" s="160" t="s">
        <v>213</v>
      </c>
      <c r="H205" s="161">
        <v>2.8849999999999998</v>
      </c>
      <c r="I205" s="162"/>
      <c r="J205" s="162"/>
      <c r="K205" s="161">
        <f>ROUND(P205*H205,3)</f>
        <v>0</v>
      </c>
      <c r="L205" s="159" t="s">
        <v>172</v>
      </c>
      <c r="M205" s="31"/>
      <c r="N205" s="163" t="s">
        <v>1</v>
      </c>
      <c r="O205" s="164" t="s">
        <v>41</v>
      </c>
      <c r="P205" s="165">
        <f>I205+J205</f>
        <v>0</v>
      </c>
      <c r="Q205" s="165">
        <f>ROUND(I205*H205,3)</f>
        <v>0</v>
      </c>
      <c r="R205" s="165">
        <f>ROUND(J205*H205,3)</f>
        <v>0</v>
      </c>
      <c r="S205" s="53"/>
      <c r="T205" s="166">
        <f>S205*H205</f>
        <v>0</v>
      </c>
      <c r="U205" s="166">
        <v>0</v>
      </c>
      <c r="V205" s="166">
        <f>U205*H205</f>
        <v>0</v>
      </c>
      <c r="W205" s="166">
        <v>0</v>
      </c>
      <c r="X205" s="167">
        <f>W205*H205</f>
        <v>0</v>
      </c>
      <c r="AR205" s="168" t="s">
        <v>142</v>
      </c>
      <c r="AT205" s="168" t="s">
        <v>137</v>
      </c>
      <c r="AU205" s="168" t="s">
        <v>143</v>
      </c>
      <c r="AY205" s="17" t="s">
        <v>135</v>
      </c>
      <c r="BE205" s="169">
        <f>IF(O205="základná",K205,0)</f>
        <v>0</v>
      </c>
      <c r="BF205" s="169">
        <f>IF(O205="znížená",K205,0)</f>
        <v>0</v>
      </c>
      <c r="BG205" s="169">
        <f>IF(O205="zákl. prenesená",K205,0)</f>
        <v>0</v>
      </c>
      <c r="BH205" s="169">
        <f>IF(O205="zníž. prenesená",K205,0)</f>
        <v>0</v>
      </c>
      <c r="BI205" s="169">
        <f>IF(O205="nulová",K205,0)</f>
        <v>0</v>
      </c>
      <c r="BJ205" s="17" t="s">
        <v>143</v>
      </c>
      <c r="BK205" s="170">
        <f>ROUND(P205*H205,3)</f>
        <v>0</v>
      </c>
      <c r="BL205" s="17" t="s">
        <v>142</v>
      </c>
      <c r="BM205" s="168" t="s">
        <v>575</v>
      </c>
    </row>
    <row r="206" spans="2:65" s="13" customFormat="1" ht="12">
      <c r="B206" s="179"/>
      <c r="D206" s="172" t="s">
        <v>145</v>
      </c>
      <c r="E206" s="180" t="s">
        <v>1</v>
      </c>
      <c r="F206" s="181" t="s">
        <v>576</v>
      </c>
      <c r="H206" s="182">
        <v>2.8849999999999998</v>
      </c>
      <c r="I206" s="183"/>
      <c r="J206" s="183"/>
      <c r="M206" s="179"/>
      <c r="N206" s="184"/>
      <c r="O206" s="185"/>
      <c r="P206" s="185"/>
      <c r="Q206" s="185"/>
      <c r="R206" s="185"/>
      <c r="S206" s="185"/>
      <c r="T206" s="185"/>
      <c r="U206" s="185"/>
      <c r="V206" s="185"/>
      <c r="W206" s="185"/>
      <c r="X206" s="186"/>
      <c r="AT206" s="180" t="s">
        <v>145</v>
      </c>
      <c r="AU206" s="180" t="s">
        <v>143</v>
      </c>
      <c r="AV206" s="13" t="s">
        <v>143</v>
      </c>
      <c r="AW206" s="13" t="s">
        <v>4</v>
      </c>
      <c r="AX206" s="13" t="s">
        <v>77</v>
      </c>
      <c r="AY206" s="180" t="s">
        <v>135</v>
      </c>
    </row>
    <row r="207" spans="2:65" s="15" customFormat="1" ht="12">
      <c r="B207" s="195"/>
      <c r="D207" s="172" t="s">
        <v>145</v>
      </c>
      <c r="E207" s="196" t="s">
        <v>1</v>
      </c>
      <c r="F207" s="197" t="s">
        <v>155</v>
      </c>
      <c r="H207" s="198">
        <v>2.8849999999999998</v>
      </c>
      <c r="I207" s="199"/>
      <c r="J207" s="199"/>
      <c r="M207" s="195"/>
      <c r="N207" s="200"/>
      <c r="O207" s="201"/>
      <c r="P207" s="201"/>
      <c r="Q207" s="201"/>
      <c r="R207" s="201"/>
      <c r="S207" s="201"/>
      <c r="T207" s="201"/>
      <c r="U207" s="201"/>
      <c r="V207" s="201"/>
      <c r="W207" s="201"/>
      <c r="X207" s="202"/>
      <c r="AT207" s="196" t="s">
        <v>145</v>
      </c>
      <c r="AU207" s="196" t="s">
        <v>143</v>
      </c>
      <c r="AV207" s="15" t="s">
        <v>142</v>
      </c>
      <c r="AW207" s="15" t="s">
        <v>4</v>
      </c>
      <c r="AX207" s="15" t="s">
        <v>85</v>
      </c>
      <c r="AY207" s="196" t="s">
        <v>135</v>
      </c>
    </row>
    <row r="208" spans="2:65" s="1" customFormat="1" ht="16.5" customHeight="1">
      <c r="B208" s="156"/>
      <c r="C208" s="157" t="s">
        <v>577</v>
      </c>
      <c r="D208" s="157" t="s">
        <v>137</v>
      </c>
      <c r="E208" s="158" t="s">
        <v>578</v>
      </c>
      <c r="F208" s="159" t="s">
        <v>579</v>
      </c>
      <c r="G208" s="160" t="s">
        <v>213</v>
      </c>
      <c r="H208" s="161">
        <v>11.54</v>
      </c>
      <c r="I208" s="162"/>
      <c r="J208" s="162"/>
      <c r="K208" s="161">
        <f>ROUND(P208*H208,3)</f>
        <v>0</v>
      </c>
      <c r="L208" s="159" t="s">
        <v>172</v>
      </c>
      <c r="M208" s="31"/>
      <c r="N208" s="163" t="s">
        <v>1</v>
      </c>
      <c r="O208" s="164" t="s">
        <v>41</v>
      </c>
      <c r="P208" s="165">
        <f>I208+J208</f>
        <v>0</v>
      </c>
      <c r="Q208" s="165">
        <f>ROUND(I208*H208,3)</f>
        <v>0</v>
      </c>
      <c r="R208" s="165">
        <f>ROUND(J208*H208,3)</f>
        <v>0</v>
      </c>
      <c r="S208" s="53"/>
      <c r="T208" s="166">
        <f>S208*H208</f>
        <v>0</v>
      </c>
      <c r="U208" s="166">
        <v>0</v>
      </c>
      <c r="V208" s="166">
        <f>U208*H208</f>
        <v>0</v>
      </c>
      <c r="W208" s="166">
        <v>0</v>
      </c>
      <c r="X208" s="167">
        <f>W208*H208</f>
        <v>0</v>
      </c>
      <c r="AR208" s="168" t="s">
        <v>142</v>
      </c>
      <c r="AT208" s="168" t="s">
        <v>137</v>
      </c>
      <c r="AU208" s="168" t="s">
        <v>143</v>
      </c>
      <c r="AY208" s="17" t="s">
        <v>135</v>
      </c>
      <c r="BE208" s="169">
        <f>IF(O208="základná",K208,0)</f>
        <v>0</v>
      </c>
      <c r="BF208" s="169">
        <f>IF(O208="znížená",K208,0)</f>
        <v>0</v>
      </c>
      <c r="BG208" s="169">
        <f>IF(O208="zákl. prenesená",K208,0)</f>
        <v>0</v>
      </c>
      <c r="BH208" s="169">
        <f>IF(O208="zníž. prenesená",K208,0)</f>
        <v>0</v>
      </c>
      <c r="BI208" s="169">
        <f>IF(O208="nulová",K208,0)</f>
        <v>0</v>
      </c>
      <c r="BJ208" s="17" t="s">
        <v>143</v>
      </c>
      <c r="BK208" s="170">
        <f>ROUND(P208*H208,3)</f>
        <v>0</v>
      </c>
      <c r="BL208" s="17" t="s">
        <v>142</v>
      </c>
      <c r="BM208" s="168" t="s">
        <v>580</v>
      </c>
    </row>
    <row r="209" spans="2:65" s="13" customFormat="1" ht="12">
      <c r="B209" s="179"/>
      <c r="D209" s="172" t="s">
        <v>145</v>
      </c>
      <c r="E209" s="180" t="s">
        <v>1</v>
      </c>
      <c r="F209" s="181" t="s">
        <v>581</v>
      </c>
      <c r="H209" s="182">
        <v>11.54</v>
      </c>
      <c r="I209" s="183"/>
      <c r="J209" s="183"/>
      <c r="M209" s="179"/>
      <c r="N209" s="184"/>
      <c r="O209" s="185"/>
      <c r="P209" s="185"/>
      <c r="Q209" s="185"/>
      <c r="R209" s="185"/>
      <c r="S209" s="185"/>
      <c r="T209" s="185"/>
      <c r="U209" s="185"/>
      <c r="V209" s="185"/>
      <c r="W209" s="185"/>
      <c r="X209" s="186"/>
      <c r="AT209" s="180" t="s">
        <v>145</v>
      </c>
      <c r="AU209" s="180" t="s">
        <v>143</v>
      </c>
      <c r="AV209" s="13" t="s">
        <v>143</v>
      </c>
      <c r="AW209" s="13" t="s">
        <v>4</v>
      </c>
      <c r="AX209" s="13" t="s">
        <v>77</v>
      </c>
      <c r="AY209" s="180" t="s">
        <v>135</v>
      </c>
    </row>
    <row r="210" spans="2:65" s="15" customFormat="1" ht="12">
      <c r="B210" s="195"/>
      <c r="D210" s="172" t="s">
        <v>145</v>
      </c>
      <c r="E210" s="196" t="s">
        <v>1</v>
      </c>
      <c r="F210" s="197" t="s">
        <v>155</v>
      </c>
      <c r="H210" s="198">
        <v>11.54</v>
      </c>
      <c r="I210" s="199"/>
      <c r="J210" s="199"/>
      <c r="M210" s="195"/>
      <c r="N210" s="200"/>
      <c r="O210" s="201"/>
      <c r="P210" s="201"/>
      <c r="Q210" s="201"/>
      <c r="R210" s="201"/>
      <c r="S210" s="201"/>
      <c r="T210" s="201"/>
      <c r="U210" s="201"/>
      <c r="V210" s="201"/>
      <c r="W210" s="201"/>
      <c r="X210" s="202"/>
      <c r="AT210" s="196" t="s">
        <v>145</v>
      </c>
      <c r="AU210" s="196" t="s">
        <v>143</v>
      </c>
      <c r="AV210" s="15" t="s">
        <v>142</v>
      </c>
      <c r="AW210" s="15" t="s">
        <v>4</v>
      </c>
      <c r="AX210" s="15" t="s">
        <v>85</v>
      </c>
      <c r="AY210" s="196" t="s">
        <v>135</v>
      </c>
    </row>
    <row r="211" spans="2:65" s="1" customFormat="1" ht="24" customHeight="1">
      <c r="B211" s="156"/>
      <c r="C211" s="157" t="s">
        <v>279</v>
      </c>
      <c r="D211" s="157" t="s">
        <v>137</v>
      </c>
      <c r="E211" s="158" t="s">
        <v>582</v>
      </c>
      <c r="F211" s="159" t="s">
        <v>583</v>
      </c>
      <c r="G211" s="160" t="s">
        <v>213</v>
      </c>
      <c r="H211" s="161">
        <v>0.56299999999999994</v>
      </c>
      <c r="I211" s="162"/>
      <c r="J211" s="162"/>
      <c r="K211" s="161">
        <f>ROUND(P211*H211,3)</f>
        <v>0</v>
      </c>
      <c r="L211" s="159" t="s">
        <v>465</v>
      </c>
      <c r="M211" s="31"/>
      <c r="N211" s="163" t="s">
        <v>1</v>
      </c>
      <c r="O211" s="164" t="s">
        <v>41</v>
      </c>
      <c r="P211" s="165">
        <f>I211+J211</f>
        <v>0</v>
      </c>
      <c r="Q211" s="165">
        <f>ROUND(I211*H211,3)</f>
        <v>0</v>
      </c>
      <c r="R211" s="165">
        <f>ROUND(J211*H211,3)</f>
        <v>0</v>
      </c>
      <c r="S211" s="53"/>
      <c r="T211" s="166">
        <f>S211*H211</f>
        <v>0</v>
      </c>
      <c r="U211" s="166">
        <v>0</v>
      </c>
      <c r="V211" s="166">
        <f>U211*H211</f>
        <v>0</v>
      </c>
      <c r="W211" s="166">
        <v>0</v>
      </c>
      <c r="X211" s="167">
        <f>W211*H211</f>
        <v>0</v>
      </c>
      <c r="AR211" s="168" t="s">
        <v>142</v>
      </c>
      <c r="AT211" s="168" t="s">
        <v>137</v>
      </c>
      <c r="AU211" s="168" t="s">
        <v>143</v>
      </c>
      <c r="AY211" s="17" t="s">
        <v>135</v>
      </c>
      <c r="BE211" s="169">
        <f>IF(O211="základná",K211,0)</f>
        <v>0</v>
      </c>
      <c r="BF211" s="169">
        <f>IF(O211="znížená",K211,0)</f>
        <v>0</v>
      </c>
      <c r="BG211" s="169">
        <f>IF(O211="zákl. prenesená",K211,0)</f>
        <v>0</v>
      </c>
      <c r="BH211" s="169">
        <f>IF(O211="zníž. prenesená",K211,0)</f>
        <v>0</v>
      </c>
      <c r="BI211" s="169">
        <f>IF(O211="nulová",K211,0)</f>
        <v>0</v>
      </c>
      <c r="BJ211" s="17" t="s">
        <v>143</v>
      </c>
      <c r="BK211" s="170">
        <f>ROUND(P211*H211,3)</f>
        <v>0</v>
      </c>
      <c r="BL211" s="17" t="s">
        <v>142</v>
      </c>
      <c r="BM211" s="168" t="s">
        <v>584</v>
      </c>
    </row>
    <row r="212" spans="2:65" s="13" customFormat="1" ht="12">
      <c r="B212" s="179"/>
      <c r="D212" s="172" t="s">
        <v>145</v>
      </c>
      <c r="E212" s="180" t="s">
        <v>1</v>
      </c>
      <c r="F212" s="181" t="s">
        <v>585</v>
      </c>
      <c r="H212" s="182">
        <v>0.56299999999999994</v>
      </c>
      <c r="I212" s="183"/>
      <c r="J212" s="183"/>
      <c r="M212" s="179"/>
      <c r="N212" s="184"/>
      <c r="O212" s="185"/>
      <c r="P212" s="185"/>
      <c r="Q212" s="185"/>
      <c r="R212" s="185"/>
      <c r="S212" s="185"/>
      <c r="T212" s="185"/>
      <c r="U212" s="185"/>
      <c r="V212" s="185"/>
      <c r="W212" s="185"/>
      <c r="X212" s="186"/>
      <c r="AT212" s="180" t="s">
        <v>145</v>
      </c>
      <c r="AU212" s="180" t="s">
        <v>143</v>
      </c>
      <c r="AV212" s="13" t="s">
        <v>143</v>
      </c>
      <c r="AW212" s="13" t="s">
        <v>4</v>
      </c>
      <c r="AX212" s="13" t="s">
        <v>77</v>
      </c>
      <c r="AY212" s="180" t="s">
        <v>135</v>
      </c>
    </row>
    <row r="213" spans="2:65" s="15" customFormat="1" ht="12">
      <c r="B213" s="195"/>
      <c r="D213" s="172" t="s">
        <v>145</v>
      </c>
      <c r="E213" s="196" t="s">
        <v>1</v>
      </c>
      <c r="F213" s="197" t="s">
        <v>155</v>
      </c>
      <c r="H213" s="198">
        <v>0.56299999999999994</v>
      </c>
      <c r="I213" s="199"/>
      <c r="J213" s="199"/>
      <c r="M213" s="195"/>
      <c r="N213" s="200"/>
      <c r="O213" s="201"/>
      <c r="P213" s="201"/>
      <c r="Q213" s="201"/>
      <c r="R213" s="201"/>
      <c r="S213" s="201"/>
      <c r="T213" s="201"/>
      <c r="U213" s="201"/>
      <c r="V213" s="201"/>
      <c r="W213" s="201"/>
      <c r="X213" s="202"/>
      <c r="AT213" s="196" t="s">
        <v>145</v>
      </c>
      <c r="AU213" s="196" t="s">
        <v>143</v>
      </c>
      <c r="AV213" s="15" t="s">
        <v>142</v>
      </c>
      <c r="AW213" s="15" t="s">
        <v>4</v>
      </c>
      <c r="AX213" s="15" t="s">
        <v>85</v>
      </c>
      <c r="AY213" s="196" t="s">
        <v>135</v>
      </c>
    </row>
    <row r="214" spans="2:65" s="1" customFormat="1" ht="24" customHeight="1">
      <c r="B214" s="156"/>
      <c r="C214" s="157" t="s">
        <v>586</v>
      </c>
      <c r="D214" s="157" t="s">
        <v>137</v>
      </c>
      <c r="E214" s="158" t="s">
        <v>587</v>
      </c>
      <c r="F214" s="159" t="s">
        <v>588</v>
      </c>
      <c r="G214" s="160" t="s">
        <v>213</v>
      </c>
      <c r="H214" s="161">
        <v>2.8849999999999998</v>
      </c>
      <c r="I214" s="162"/>
      <c r="J214" s="162"/>
      <c r="K214" s="161">
        <f>ROUND(P214*H214,3)</f>
        <v>0</v>
      </c>
      <c r="L214" s="159" t="s">
        <v>172</v>
      </c>
      <c r="M214" s="31"/>
      <c r="N214" s="163" t="s">
        <v>1</v>
      </c>
      <c r="O214" s="164" t="s">
        <v>41</v>
      </c>
      <c r="P214" s="165">
        <f>I214+J214</f>
        <v>0</v>
      </c>
      <c r="Q214" s="165">
        <f>ROUND(I214*H214,3)</f>
        <v>0</v>
      </c>
      <c r="R214" s="165">
        <f>ROUND(J214*H214,3)</f>
        <v>0</v>
      </c>
      <c r="S214" s="53"/>
      <c r="T214" s="166">
        <f>S214*H214</f>
        <v>0</v>
      </c>
      <c r="U214" s="166">
        <v>0</v>
      </c>
      <c r="V214" s="166">
        <f>U214*H214</f>
        <v>0</v>
      </c>
      <c r="W214" s="166">
        <v>0</v>
      </c>
      <c r="X214" s="167">
        <f>W214*H214</f>
        <v>0</v>
      </c>
      <c r="AR214" s="168" t="s">
        <v>142</v>
      </c>
      <c r="AT214" s="168" t="s">
        <v>137</v>
      </c>
      <c r="AU214" s="168" t="s">
        <v>143</v>
      </c>
      <c r="AY214" s="17" t="s">
        <v>135</v>
      </c>
      <c r="BE214" s="169">
        <f>IF(O214="základná",K214,0)</f>
        <v>0</v>
      </c>
      <c r="BF214" s="169">
        <f>IF(O214="znížená",K214,0)</f>
        <v>0</v>
      </c>
      <c r="BG214" s="169">
        <f>IF(O214="zákl. prenesená",K214,0)</f>
        <v>0</v>
      </c>
      <c r="BH214" s="169">
        <f>IF(O214="zníž. prenesená",K214,0)</f>
        <v>0</v>
      </c>
      <c r="BI214" s="169">
        <f>IF(O214="nulová",K214,0)</f>
        <v>0</v>
      </c>
      <c r="BJ214" s="17" t="s">
        <v>143</v>
      </c>
      <c r="BK214" s="170">
        <f>ROUND(P214*H214,3)</f>
        <v>0</v>
      </c>
      <c r="BL214" s="17" t="s">
        <v>142</v>
      </c>
      <c r="BM214" s="168" t="s">
        <v>589</v>
      </c>
    </row>
    <row r="215" spans="2:65" s="1" customFormat="1" ht="24" customHeight="1">
      <c r="B215" s="156"/>
      <c r="C215" s="157" t="s">
        <v>590</v>
      </c>
      <c r="D215" s="157" t="s">
        <v>137</v>
      </c>
      <c r="E215" s="158" t="s">
        <v>591</v>
      </c>
      <c r="F215" s="159" t="s">
        <v>592</v>
      </c>
      <c r="G215" s="160" t="s">
        <v>213</v>
      </c>
      <c r="H215" s="161">
        <v>0.56299999999999994</v>
      </c>
      <c r="I215" s="162"/>
      <c r="J215" s="162"/>
      <c r="K215" s="161">
        <f>ROUND(P215*H215,3)</f>
        <v>0</v>
      </c>
      <c r="L215" s="159" t="s">
        <v>465</v>
      </c>
      <c r="M215" s="31"/>
      <c r="N215" s="163" t="s">
        <v>1</v>
      </c>
      <c r="O215" s="164" t="s">
        <v>41</v>
      </c>
      <c r="P215" s="165">
        <f>I215+J215</f>
        <v>0</v>
      </c>
      <c r="Q215" s="165">
        <f>ROUND(I215*H215,3)</f>
        <v>0</v>
      </c>
      <c r="R215" s="165">
        <f>ROUND(J215*H215,3)</f>
        <v>0</v>
      </c>
      <c r="S215" s="53"/>
      <c r="T215" s="166">
        <f>S215*H215</f>
        <v>0</v>
      </c>
      <c r="U215" s="166">
        <v>0</v>
      </c>
      <c r="V215" s="166">
        <f>U215*H215</f>
        <v>0</v>
      </c>
      <c r="W215" s="166">
        <v>0</v>
      </c>
      <c r="X215" s="167">
        <f>W215*H215</f>
        <v>0</v>
      </c>
      <c r="AR215" s="168" t="s">
        <v>142</v>
      </c>
      <c r="AT215" s="168" t="s">
        <v>137</v>
      </c>
      <c r="AU215" s="168" t="s">
        <v>143</v>
      </c>
      <c r="AY215" s="17" t="s">
        <v>135</v>
      </c>
      <c r="BE215" s="169">
        <f>IF(O215="základná",K215,0)</f>
        <v>0</v>
      </c>
      <c r="BF215" s="169">
        <f>IF(O215="znížená",K215,0)</f>
        <v>0</v>
      </c>
      <c r="BG215" s="169">
        <f>IF(O215="zákl. prenesená",K215,0)</f>
        <v>0</v>
      </c>
      <c r="BH215" s="169">
        <f>IF(O215="zníž. prenesená",K215,0)</f>
        <v>0</v>
      </c>
      <c r="BI215" s="169">
        <f>IF(O215="nulová",K215,0)</f>
        <v>0</v>
      </c>
      <c r="BJ215" s="17" t="s">
        <v>143</v>
      </c>
      <c r="BK215" s="170">
        <f>ROUND(P215*H215,3)</f>
        <v>0</v>
      </c>
      <c r="BL215" s="17" t="s">
        <v>142</v>
      </c>
      <c r="BM215" s="168" t="s">
        <v>593</v>
      </c>
    </row>
    <row r="216" spans="2:65" s="1" customFormat="1" ht="24" customHeight="1">
      <c r="B216" s="156"/>
      <c r="C216" s="157" t="s">
        <v>594</v>
      </c>
      <c r="D216" s="157" t="s">
        <v>137</v>
      </c>
      <c r="E216" s="158" t="s">
        <v>595</v>
      </c>
      <c r="F216" s="159" t="s">
        <v>596</v>
      </c>
      <c r="G216" s="160" t="s">
        <v>213</v>
      </c>
      <c r="H216" s="161">
        <v>1.2729999999999999</v>
      </c>
      <c r="I216" s="162"/>
      <c r="J216" s="162"/>
      <c r="K216" s="161">
        <f>ROUND(P216*H216,3)</f>
        <v>0</v>
      </c>
      <c r="L216" s="159" t="s">
        <v>512</v>
      </c>
      <c r="M216" s="31"/>
      <c r="N216" s="163" t="s">
        <v>1</v>
      </c>
      <c r="O216" s="164" t="s">
        <v>41</v>
      </c>
      <c r="P216" s="165">
        <f>I216+J216</f>
        <v>0</v>
      </c>
      <c r="Q216" s="165">
        <f>ROUND(I216*H216,3)</f>
        <v>0</v>
      </c>
      <c r="R216" s="165">
        <f>ROUND(J216*H216,3)</f>
        <v>0</v>
      </c>
      <c r="S216" s="53"/>
      <c r="T216" s="166">
        <f>S216*H216</f>
        <v>0</v>
      </c>
      <c r="U216" s="166">
        <v>0</v>
      </c>
      <c r="V216" s="166">
        <f>U216*H216</f>
        <v>0</v>
      </c>
      <c r="W216" s="166">
        <v>0</v>
      </c>
      <c r="X216" s="167">
        <f>W216*H216</f>
        <v>0</v>
      </c>
      <c r="AR216" s="168" t="s">
        <v>142</v>
      </c>
      <c r="AT216" s="168" t="s">
        <v>137</v>
      </c>
      <c r="AU216" s="168" t="s">
        <v>143</v>
      </c>
      <c r="AY216" s="17" t="s">
        <v>135</v>
      </c>
      <c r="BE216" s="169">
        <f>IF(O216="základná",K216,0)</f>
        <v>0</v>
      </c>
      <c r="BF216" s="169">
        <f>IF(O216="znížená",K216,0)</f>
        <v>0</v>
      </c>
      <c r="BG216" s="169">
        <f>IF(O216="zákl. prenesená",K216,0)</f>
        <v>0</v>
      </c>
      <c r="BH216" s="169">
        <f>IF(O216="zníž. prenesená",K216,0)</f>
        <v>0</v>
      </c>
      <c r="BI216" s="169">
        <f>IF(O216="nulová",K216,0)</f>
        <v>0</v>
      </c>
      <c r="BJ216" s="17" t="s">
        <v>143</v>
      </c>
      <c r="BK216" s="170">
        <f>ROUND(P216*H216,3)</f>
        <v>0</v>
      </c>
      <c r="BL216" s="17" t="s">
        <v>142</v>
      </c>
      <c r="BM216" s="168" t="s">
        <v>597</v>
      </c>
    </row>
    <row r="217" spans="2:65" s="13" customFormat="1" ht="12">
      <c r="B217" s="179"/>
      <c r="D217" s="172" t="s">
        <v>145</v>
      </c>
      <c r="E217" s="180" t="s">
        <v>1</v>
      </c>
      <c r="F217" s="181" t="s">
        <v>598</v>
      </c>
      <c r="H217" s="182">
        <v>1.2729999999999999</v>
      </c>
      <c r="I217" s="183"/>
      <c r="J217" s="183"/>
      <c r="M217" s="179"/>
      <c r="N217" s="184"/>
      <c r="O217" s="185"/>
      <c r="P217" s="185"/>
      <c r="Q217" s="185"/>
      <c r="R217" s="185"/>
      <c r="S217" s="185"/>
      <c r="T217" s="185"/>
      <c r="U217" s="185"/>
      <c r="V217" s="185"/>
      <c r="W217" s="185"/>
      <c r="X217" s="186"/>
      <c r="AT217" s="180" t="s">
        <v>145</v>
      </c>
      <c r="AU217" s="180" t="s">
        <v>143</v>
      </c>
      <c r="AV217" s="13" t="s">
        <v>143</v>
      </c>
      <c r="AW217" s="13" t="s">
        <v>4</v>
      </c>
      <c r="AX217" s="13" t="s">
        <v>77</v>
      </c>
      <c r="AY217" s="180" t="s">
        <v>135</v>
      </c>
    </row>
    <row r="218" spans="2:65" s="15" customFormat="1" ht="12">
      <c r="B218" s="195"/>
      <c r="D218" s="172" t="s">
        <v>145</v>
      </c>
      <c r="E218" s="196" t="s">
        <v>1</v>
      </c>
      <c r="F218" s="197" t="s">
        <v>155</v>
      </c>
      <c r="H218" s="198">
        <v>1.2729999999999999</v>
      </c>
      <c r="I218" s="199"/>
      <c r="J218" s="199"/>
      <c r="M218" s="195"/>
      <c r="N218" s="200"/>
      <c r="O218" s="201"/>
      <c r="P218" s="201"/>
      <c r="Q218" s="201"/>
      <c r="R218" s="201"/>
      <c r="S218" s="201"/>
      <c r="T218" s="201"/>
      <c r="U218" s="201"/>
      <c r="V218" s="201"/>
      <c r="W218" s="201"/>
      <c r="X218" s="202"/>
      <c r="AT218" s="196" t="s">
        <v>145</v>
      </c>
      <c r="AU218" s="196" t="s">
        <v>143</v>
      </c>
      <c r="AV218" s="15" t="s">
        <v>142</v>
      </c>
      <c r="AW218" s="15" t="s">
        <v>4</v>
      </c>
      <c r="AX218" s="15" t="s">
        <v>85</v>
      </c>
      <c r="AY218" s="196" t="s">
        <v>135</v>
      </c>
    </row>
    <row r="219" spans="2:65" s="1" customFormat="1" ht="24" customHeight="1">
      <c r="B219" s="156"/>
      <c r="C219" s="157" t="s">
        <v>599</v>
      </c>
      <c r="D219" s="157" t="s">
        <v>137</v>
      </c>
      <c r="E219" s="158" t="s">
        <v>226</v>
      </c>
      <c r="F219" s="159" t="s">
        <v>227</v>
      </c>
      <c r="G219" s="160" t="s">
        <v>213</v>
      </c>
      <c r="H219" s="161">
        <v>2.1749999999999998</v>
      </c>
      <c r="I219" s="162"/>
      <c r="J219" s="162"/>
      <c r="K219" s="161">
        <f>ROUND(P219*H219,3)</f>
        <v>0</v>
      </c>
      <c r="L219" s="159" t="s">
        <v>512</v>
      </c>
      <c r="M219" s="31"/>
      <c r="N219" s="163" t="s">
        <v>1</v>
      </c>
      <c r="O219" s="164" t="s">
        <v>41</v>
      </c>
      <c r="P219" s="165">
        <f>I219+J219</f>
        <v>0</v>
      </c>
      <c r="Q219" s="165">
        <f>ROUND(I219*H219,3)</f>
        <v>0</v>
      </c>
      <c r="R219" s="165">
        <f>ROUND(J219*H219,3)</f>
        <v>0</v>
      </c>
      <c r="S219" s="53"/>
      <c r="T219" s="166">
        <f>S219*H219</f>
        <v>0</v>
      </c>
      <c r="U219" s="166">
        <v>0</v>
      </c>
      <c r="V219" s="166">
        <f>U219*H219</f>
        <v>0</v>
      </c>
      <c r="W219" s="166">
        <v>0</v>
      </c>
      <c r="X219" s="167">
        <f>W219*H219</f>
        <v>0</v>
      </c>
      <c r="AR219" s="168" t="s">
        <v>142</v>
      </c>
      <c r="AT219" s="168" t="s">
        <v>137</v>
      </c>
      <c r="AU219" s="168" t="s">
        <v>143</v>
      </c>
      <c r="AY219" s="17" t="s">
        <v>135</v>
      </c>
      <c r="BE219" s="169">
        <f>IF(O219="základná",K219,0)</f>
        <v>0</v>
      </c>
      <c r="BF219" s="169">
        <f>IF(O219="znížená",K219,0)</f>
        <v>0</v>
      </c>
      <c r="BG219" s="169">
        <f>IF(O219="zákl. prenesená",K219,0)</f>
        <v>0</v>
      </c>
      <c r="BH219" s="169">
        <f>IF(O219="zníž. prenesená",K219,0)</f>
        <v>0</v>
      </c>
      <c r="BI219" s="169">
        <f>IF(O219="nulová",K219,0)</f>
        <v>0</v>
      </c>
      <c r="BJ219" s="17" t="s">
        <v>143</v>
      </c>
      <c r="BK219" s="170">
        <f>ROUND(P219*H219,3)</f>
        <v>0</v>
      </c>
      <c r="BL219" s="17" t="s">
        <v>142</v>
      </c>
      <c r="BM219" s="168" t="s">
        <v>600</v>
      </c>
    </row>
    <row r="220" spans="2:65" s="13" customFormat="1" ht="12">
      <c r="B220" s="179"/>
      <c r="D220" s="172" t="s">
        <v>145</v>
      </c>
      <c r="E220" s="180" t="s">
        <v>1</v>
      </c>
      <c r="F220" s="181" t="s">
        <v>601</v>
      </c>
      <c r="H220" s="182">
        <v>2.1749999999999998</v>
      </c>
      <c r="I220" s="183"/>
      <c r="J220" s="183"/>
      <c r="M220" s="179"/>
      <c r="N220" s="184"/>
      <c r="O220" s="185"/>
      <c r="P220" s="185"/>
      <c r="Q220" s="185"/>
      <c r="R220" s="185"/>
      <c r="S220" s="185"/>
      <c r="T220" s="185"/>
      <c r="U220" s="185"/>
      <c r="V220" s="185"/>
      <c r="W220" s="185"/>
      <c r="X220" s="186"/>
      <c r="AT220" s="180" t="s">
        <v>145</v>
      </c>
      <c r="AU220" s="180" t="s">
        <v>143</v>
      </c>
      <c r="AV220" s="13" t="s">
        <v>143</v>
      </c>
      <c r="AW220" s="13" t="s">
        <v>4</v>
      </c>
      <c r="AX220" s="13" t="s">
        <v>77</v>
      </c>
      <c r="AY220" s="180" t="s">
        <v>135</v>
      </c>
    </row>
    <row r="221" spans="2:65" s="15" customFormat="1" ht="12">
      <c r="B221" s="195"/>
      <c r="D221" s="172" t="s">
        <v>145</v>
      </c>
      <c r="E221" s="196" t="s">
        <v>1</v>
      </c>
      <c r="F221" s="197" t="s">
        <v>155</v>
      </c>
      <c r="H221" s="198">
        <v>2.1749999999999998</v>
      </c>
      <c r="I221" s="199"/>
      <c r="J221" s="199"/>
      <c r="M221" s="195"/>
      <c r="N221" s="200"/>
      <c r="O221" s="201"/>
      <c r="P221" s="201"/>
      <c r="Q221" s="201"/>
      <c r="R221" s="201"/>
      <c r="S221" s="201"/>
      <c r="T221" s="201"/>
      <c r="U221" s="201"/>
      <c r="V221" s="201"/>
      <c r="W221" s="201"/>
      <c r="X221" s="202"/>
      <c r="AT221" s="196" t="s">
        <v>145</v>
      </c>
      <c r="AU221" s="196" t="s">
        <v>143</v>
      </c>
      <c r="AV221" s="15" t="s">
        <v>142</v>
      </c>
      <c r="AW221" s="15" t="s">
        <v>4</v>
      </c>
      <c r="AX221" s="15" t="s">
        <v>85</v>
      </c>
      <c r="AY221" s="196" t="s">
        <v>135</v>
      </c>
    </row>
    <row r="222" spans="2:65" s="11" customFormat="1" ht="23" customHeight="1">
      <c r="B222" s="142"/>
      <c r="D222" s="143" t="s">
        <v>76</v>
      </c>
      <c r="E222" s="154" t="s">
        <v>256</v>
      </c>
      <c r="F222" s="154" t="s">
        <v>257</v>
      </c>
      <c r="I222" s="145"/>
      <c r="J222" s="145"/>
      <c r="K222" s="155">
        <f>BK222</f>
        <v>0</v>
      </c>
      <c r="M222" s="142"/>
      <c r="N222" s="147"/>
      <c r="O222" s="148"/>
      <c r="P222" s="148"/>
      <c r="Q222" s="149">
        <f>Q223</f>
        <v>0</v>
      </c>
      <c r="R222" s="149">
        <f>R223</f>
        <v>0</v>
      </c>
      <c r="S222" s="148"/>
      <c r="T222" s="150">
        <f>T223</f>
        <v>0</v>
      </c>
      <c r="U222" s="148"/>
      <c r="V222" s="150">
        <f>V223</f>
        <v>0</v>
      </c>
      <c r="W222" s="148"/>
      <c r="X222" s="151">
        <f>X223</f>
        <v>0</v>
      </c>
      <c r="AR222" s="143" t="s">
        <v>85</v>
      </c>
      <c r="AT222" s="152" t="s">
        <v>76</v>
      </c>
      <c r="AU222" s="152" t="s">
        <v>85</v>
      </c>
      <c r="AY222" s="143" t="s">
        <v>135</v>
      </c>
      <c r="BK222" s="153">
        <f>BK223</f>
        <v>0</v>
      </c>
    </row>
    <row r="223" spans="2:65" s="1" customFormat="1" ht="24" customHeight="1">
      <c r="B223" s="156"/>
      <c r="C223" s="157" t="s">
        <v>602</v>
      </c>
      <c r="D223" s="157" t="s">
        <v>137</v>
      </c>
      <c r="E223" s="158" t="s">
        <v>603</v>
      </c>
      <c r="F223" s="159" t="s">
        <v>604</v>
      </c>
      <c r="G223" s="160" t="s">
        <v>213</v>
      </c>
      <c r="H223" s="161">
        <v>32.152999999999999</v>
      </c>
      <c r="I223" s="162"/>
      <c r="J223" s="162"/>
      <c r="K223" s="161">
        <f>ROUND(P223*H223,3)</f>
        <v>0</v>
      </c>
      <c r="L223" s="159" t="s">
        <v>172</v>
      </c>
      <c r="M223" s="31"/>
      <c r="N223" s="203" t="s">
        <v>1</v>
      </c>
      <c r="O223" s="204" t="s">
        <v>41</v>
      </c>
      <c r="P223" s="205">
        <f>I223+J223</f>
        <v>0</v>
      </c>
      <c r="Q223" s="205">
        <f>ROUND(I223*H223,3)</f>
        <v>0</v>
      </c>
      <c r="R223" s="205">
        <f>ROUND(J223*H223,3)</f>
        <v>0</v>
      </c>
      <c r="S223" s="206"/>
      <c r="T223" s="207">
        <f>S223*H223</f>
        <v>0</v>
      </c>
      <c r="U223" s="207">
        <v>0</v>
      </c>
      <c r="V223" s="207">
        <f>U223*H223</f>
        <v>0</v>
      </c>
      <c r="W223" s="207">
        <v>0</v>
      </c>
      <c r="X223" s="208">
        <f>W223*H223</f>
        <v>0</v>
      </c>
      <c r="AR223" s="168" t="s">
        <v>142</v>
      </c>
      <c r="AT223" s="168" t="s">
        <v>137</v>
      </c>
      <c r="AU223" s="168" t="s">
        <v>143</v>
      </c>
      <c r="AY223" s="17" t="s">
        <v>135</v>
      </c>
      <c r="BE223" s="169">
        <f>IF(O223="základná",K223,0)</f>
        <v>0</v>
      </c>
      <c r="BF223" s="169">
        <f>IF(O223="znížená",K223,0)</f>
        <v>0</v>
      </c>
      <c r="BG223" s="169">
        <f>IF(O223="zákl. prenesená",K223,0)</f>
        <v>0</v>
      </c>
      <c r="BH223" s="169">
        <f>IF(O223="zníž. prenesená",K223,0)</f>
        <v>0</v>
      </c>
      <c r="BI223" s="169">
        <f>IF(O223="nulová",K223,0)</f>
        <v>0</v>
      </c>
      <c r="BJ223" s="17" t="s">
        <v>143</v>
      </c>
      <c r="BK223" s="170">
        <f>ROUND(P223*H223,3)</f>
        <v>0</v>
      </c>
      <c r="BL223" s="17" t="s">
        <v>142</v>
      </c>
      <c r="BM223" s="168" t="s">
        <v>605</v>
      </c>
    </row>
    <row r="224" spans="2:65" s="1" customFormat="1" ht="7" customHeight="1">
      <c r="B224" s="43"/>
      <c r="C224" s="44"/>
      <c r="D224" s="44"/>
      <c r="E224" s="44"/>
      <c r="F224" s="44"/>
      <c r="G224" s="44"/>
      <c r="H224" s="44"/>
      <c r="I224" s="113"/>
      <c r="J224" s="113"/>
      <c r="K224" s="44"/>
      <c r="L224" s="44"/>
      <c r="M224" s="31"/>
    </row>
  </sheetData>
  <autoFilter ref="C121:L223" xr:uid="{00000000-0009-0000-0000-000006000000}"/>
  <mergeCells count="9">
    <mergeCell ref="E87:H87"/>
    <mergeCell ref="E112:H112"/>
    <mergeCell ref="E114:H114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1"/>
  <sheetViews>
    <sheetView workbookViewId="0">
      <selection activeCell="F36" sqref="F36"/>
    </sheetView>
  </sheetViews>
  <sheetFormatPr baseColWidth="10" defaultColWidth="9.25" defaultRowHeight="11"/>
  <cols>
    <col min="1" max="1" width="9.25" style="221" customWidth="1"/>
    <col min="2" max="2" width="57.75" style="225" customWidth="1"/>
    <col min="3" max="3" width="12.75" style="224" bestFit="1" customWidth="1"/>
    <col min="4" max="4" width="7.25" style="224" bestFit="1" customWidth="1"/>
    <col min="5" max="5" width="13.75" style="221" customWidth="1"/>
    <col min="6" max="16384" width="9.25" style="221"/>
  </cols>
  <sheetData>
    <row r="1" spans="1:4" ht="42">
      <c r="B1" s="222" t="s">
        <v>606</v>
      </c>
      <c r="C1" s="223"/>
    </row>
    <row r="2" spans="1:4" ht="12" thickBot="1"/>
    <row r="3" spans="1:4" s="230" customFormat="1" ht="24">
      <c r="A3" s="226" t="s">
        <v>607</v>
      </c>
      <c r="B3" s="227" t="s">
        <v>608</v>
      </c>
      <c r="C3" s="228" t="s">
        <v>609</v>
      </c>
      <c r="D3" s="229" t="s">
        <v>610</v>
      </c>
    </row>
    <row r="4" spans="1:4" s="230" customFormat="1" ht="25" thickBot="1">
      <c r="A4" s="231" t="s">
        <v>611</v>
      </c>
      <c r="B4" s="232" t="s">
        <v>612</v>
      </c>
      <c r="C4" s="233"/>
      <c r="D4" s="234" t="s">
        <v>613</v>
      </c>
    </row>
    <row r="5" spans="1:4">
      <c r="A5" s="235"/>
      <c r="B5" s="236"/>
      <c r="C5" s="237"/>
      <c r="D5" s="238"/>
    </row>
    <row r="6" spans="1:4">
      <c r="A6" s="239" t="s">
        <v>614</v>
      </c>
      <c r="B6" s="307" t="s">
        <v>615</v>
      </c>
      <c r="C6" s="307"/>
      <c r="D6" s="307"/>
    </row>
    <row r="7" spans="1:4" s="243" customFormat="1" ht="12">
      <c r="A7" s="240" t="s">
        <v>616</v>
      </c>
      <c r="B7" s="241" t="s">
        <v>617</v>
      </c>
      <c r="C7" s="242" t="s">
        <v>618</v>
      </c>
      <c r="D7" s="242">
        <v>1</v>
      </c>
    </row>
    <row r="8" spans="1:4" s="243" customFormat="1" ht="12">
      <c r="A8" s="240" t="s">
        <v>619</v>
      </c>
      <c r="B8" s="244" t="s">
        <v>620</v>
      </c>
      <c r="C8" s="245"/>
      <c r="D8" s="245">
        <v>1</v>
      </c>
    </row>
    <row r="9" spans="1:4">
      <c r="A9" s="246"/>
      <c r="B9" s="247"/>
      <c r="C9" s="248"/>
      <c r="D9" s="248"/>
    </row>
    <row r="10" spans="1:4">
      <c r="A10" s="239" t="s">
        <v>621</v>
      </c>
      <c r="B10" s="307" t="s">
        <v>622</v>
      </c>
      <c r="C10" s="307"/>
      <c r="D10" s="307"/>
    </row>
    <row r="11" spans="1:4" ht="12">
      <c r="A11" s="240" t="s">
        <v>623</v>
      </c>
      <c r="B11" s="241" t="s">
        <v>624</v>
      </c>
      <c r="C11" s="249" t="s">
        <v>618</v>
      </c>
      <c r="D11" s="250">
        <v>1</v>
      </c>
    </row>
    <row r="12" spans="1:4" s="243" customFormat="1" ht="12">
      <c r="A12" s="240" t="s">
        <v>625</v>
      </c>
      <c r="B12" s="244" t="s">
        <v>620</v>
      </c>
      <c r="C12" s="245"/>
      <c r="D12" s="245">
        <v>1</v>
      </c>
    </row>
    <row r="13" spans="1:4">
      <c r="A13" s="246"/>
      <c r="B13" s="247"/>
      <c r="C13" s="248"/>
      <c r="D13" s="248"/>
    </row>
    <row r="14" spans="1:4">
      <c r="A14" s="239" t="s">
        <v>626</v>
      </c>
      <c r="B14" s="307" t="s">
        <v>627</v>
      </c>
      <c r="C14" s="307"/>
      <c r="D14" s="307"/>
    </row>
    <row r="15" spans="1:4" ht="12">
      <c r="A15" s="240" t="s">
        <v>628</v>
      </c>
      <c r="B15" s="251" t="s">
        <v>629</v>
      </c>
      <c r="C15" s="249" t="s">
        <v>618</v>
      </c>
      <c r="D15" s="250">
        <v>1</v>
      </c>
    </row>
    <row r="16" spans="1:4">
      <c r="A16" s="246"/>
      <c r="B16" s="247"/>
      <c r="C16" s="248"/>
      <c r="D16" s="248"/>
    </row>
    <row r="17" spans="1:4">
      <c r="A17" s="239" t="s">
        <v>630</v>
      </c>
      <c r="B17" s="307" t="s">
        <v>631</v>
      </c>
      <c r="C17" s="307"/>
      <c r="D17" s="307"/>
    </row>
    <row r="18" spans="1:4" ht="12">
      <c r="A18" s="240" t="s">
        <v>632</v>
      </c>
      <c r="B18" s="251" t="s">
        <v>629</v>
      </c>
      <c r="C18" s="249" t="s">
        <v>618</v>
      </c>
      <c r="D18" s="250">
        <v>1</v>
      </c>
    </row>
    <row r="19" spans="1:4">
      <c r="A19" s="246"/>
      <c r="B19" s="247"/>
      <c r="C19" s="248"/>
      <c r="D19" s="248"/>
    </row>
    <row r="20" spans="1:4">
      <c r="A20" s="239" t="s">
        <v>633</v>
      </c>
      <c r="B20" s="307" t="s">
        <v>634</v>
      </c>
      <c r="C20" s="307"/>
      <c r="D20" s="307"/>
    </row>
    <row r="21" spans="1:4" ht="12">
      <c r="A21" s="240" t="s">
        <v>635</v>
      </c>
      <c r="B21" s="251" t="s">
        <v>629</v>
      </c>
      <c r="C21" s="249" t="s">
        <v>636</v>
      </c>
      <c r="D21" s="250">
        <v>1</v>
      </c>
    </row>
    <row r="22" spans="1:4">
      <c r="A22" s="246"/>
      <c r="B22" s="247"/>
      <c r="C22" s="248"/>
      <c r="D22" s="248"/>
    </row>
    <row r="23" spans="1:4">
      <c r="A23" s="239" t="s">
        <v>637</v>
      </c>
      <c r="B23" s="307" t="s">
        <v>634</v>
      </c>
      <c r="C23" s="307"/>
      <c r="D23" s="307"/>
    </row>
    <row r="24" spans="1:4" ht="12">
      <c r="A24" s="240" t="s">
        <v>638</v>
      </c>
      <c r="B24" s="251" t="s">
        <v>629</v>
      </c>
      <c r="C24" s="249" t="s">
        <v>636</v>
      </c>
      <c r="D24" s="250">
        <v>2</v>
      </c>
    </row>
    <row r="25" spans="1:4">
      <c r="A25" s="246"/>
      <c r="B25" s="247"/>
      <c r="C25" s="248"/>
      <c r="D25" s="248"/>
    </row>
    <row r="26" spans="1:4">
      <c r="A26" s="239" t="s">
        <v>639</v>
      </c>
      <c r="B26" s="307" t="s">
        <v>640</v>
      </c>
      <c r="C26" s="307"/>
      <c r="D26" s="307"/>
    </row>
    <row r="27" spans="1:4" ht="12">
      <c r="A27" s="240" t="s">
        <v>641</v>
      </c>
      <c r="B27" s="241" t="s">
        <v>624</v>
      </c>
      <c r="C27" s="249" t="s">
        <v>618</v>
      </c>
      <c r="D27" s="250">
        <v>1</v>
      </c>
    </row>
    <row r="28" spans="1:4" s="243" customFormat="1" ht="12">
      <c r="A28" s="240" t="s">
        <v>642</v>
      </c>
      <c r="B28" s="244" t="s">
        <v>620</v>
      </c>
      <c r="C28" s="245"/>
      <c r="D28" s="245">
        <v>1</v>
      </c>
    </row>
    <row r="29" spans="1:4">
      <c r="A29" s="246"/>
      <c r="B29" s="247"/>
      <c r="C29" s="248"/>
      <c r="D29" s="248"/>
    </row>
    <row r="30" spans="1:4">
      <c r="A30" s="239" t="s">
        <v>643</v>
      </c>
      <c r="B30" s="307" t="s">
        <v>634</v>
      </c>
      <c r="C30" s="307"/>
      <c r="D30" s="307"/>
    </row>
    <row r="31" spans="1:4" ht="12">
      <c r="A31" s="240" t="s">
        <v>644</v>
      </c>
      <c r="B31" s="251" t="s">
        <v>629</v>
      </c>
      <c r="C31" s="249" t="s">
        <v>636</v>
      </c>
      <c r="D31" s="250">
        <v>2</v>
      </c>
    </row>
    <row r="32" spans="1:4">
      <c r="A32" s="246"/>
      <c r="B32" s="247"/>
      <c r="C32" s="248"/>
      <c r="D32" s="248"/>
    </row>
    <row r="33" spans="1:4">
      <c r="A33" s="239" t="s">
        <v>645</v>
      </c>
      <c r="B33" s="307" t="s">
        <v>646</v>
      </c>
      <c r="C33" s="307"/>
      <c r="D33" s="307"/>
    </row>
    <row r="34" spans="1:4" ht="12">
      <c r="A34" s="240" t="s">
        <v>647</v>
      </c>
      <c r="B34" s="251" t="s">
        <v>629</v>
      </c>
      <c r="C34" s="249" t="s">
        <v>636</v>
      </c>
      <c r="D34" s="250">
        <v>2</v>
      </c>
    </row>
    <row r="35" spans="1:4">
      <c r="A35" s="252"/>
      <c r="B35" s="247"/>
      <c r="C35" s="246"/>
      <c r="D35" s="246"/>
    </row>
    <row r="36" spans="1:4">
      <c r="A36" s="239" t="s">
        <v>648</v>
      </c>
      <c r="B36" s="307" t="s">
        <v>649</v>
      </c>
      <c r="C36" s="307"/>
      <c r="D36" s="307"/>
    </row>
    <row r="37" spans="1:4" ht="12">
      <c r="A37" s="240" t="s">
        <v>650</v>
      </c>
      <c r="B37" s="251" t="s">
        <v>629</v>
      </c>
      <c r="C37" s="249" t="s">
        <v>636</v>
      </c>
      <c r="D37" s="250">
        <v>3</v>
      </c>
    </row>
    <row r="38" spans="1:4">
      <c r="A38" s="252"/>
      <c r="B38" s="247"/>
      <c r="C38" s="246"/>
      <c r="D38" s="246"/>
    </row>
    <row r="39" spans="1:4">
      <c r="A39" s="239" t="s">
        <v>651</v>
      </c>
      <c r="B39" s="307" t="s">
        <v>640</v>
      </c>
      <c r="C39" s="307"/>
      <c r="D39" s="307"/>
    </row>
    <row r="40" spans="1:4" ht="12">
      <c r="A40" s="240" t="s">
        <v>652</v>
      </c>
      <c r="B40" s="241" t="s">
        <v>624</v>
      </c>
      <c r="C40" s="249" t="s">
        <v>618</v>
      </c>
      <c r="D40" s="250">
        <v>1</v>
      </c>
    </row>
    <row r="41" spans="1:4" s="243" customFormat="1" ht="12">
      <c r="A41" s="240" t="s">
        <v>653</v>
      </c>
      <c r="B41" s="244" t="s">
        <v>620</v>
      </c>
      <c r="C41" s="245"/>
      <c r="D41" s="245">
        <v>1</v>
      </c>
    </row>
    <row r="42" spans="1:4">
      <c r="A42" s="240"/>
      <c r="B42" s="253"/>
      <c r="C42" s="249"/>
      <c r="D42" s="254"/>
    </row>
    <row r="43" spans="1:4">
      <c r="A43" s="255"/>
      <c r="B43" s="256"/>
      <c r="C43" s="257"/>
      <c r="D43" s="258"/>
    </row>
    <row r="44" spans="1:4">
      <c r="B44" s="259"/>
      <c r="C44" s="221"/>
    </row>
    <row r="45" spans="1:4">
      <c r="C45" s="221"/>
    </row>
    <row r="46" spans="1:4">
      <c r="A46" s="235"/>
      <c r="B46" s="260"/>
      <c r="C46" s="237"/>
      <c r="D46" s="238"/>
    </row>
    <row r="47" spans="1:4">
      <c r="C47" s="221"/>
      <c r="D47" s="221"/>
    </row>
    <row r="48" spans="1:4">
      <c r="C48" s="221"/>
      <c r="D48" s="221"/>
    </row>
    <row r="49" spans="1:6" ht="12.75" customHeight="1">
      <c r="C49" s="221"/>
      <c r="D49" s="221"/>
    </row>
    <row r="50" spans="1:6" ht="12.75" customHeight="1">
      <c r="C50" s="221"/>
      <c r="D50" s="221"/>
    </row>
    <row r="51" spans="1:6" ht="12.75" customHeight="1">
      <c r="C51" s="221"/>
      <c r="D51" s="221"/>
    </row>
    <row r="52" spans="1:6" ht="12.75" customHeight="1">
      <c r="C52" s="221"/>
      <c r="D52" s="221"/>
    </row>
    <row r="53" spans="1:6" s="261" customFormat="1">
      <c r="A53" s="221"/>
      <c r="B53" s="225"/>
      <c r="C53" s="221"/>
      <c r="D53" s="221"/>
      <c r="E53" s="221"/>
      <c r="F53" s="221"/>
    </row>
    <row r="54" spans="1:6" s="261" customFormat="1">
      <c r="A54" s="221"/>
      <c r="B54" s="225"/>
      <c r="C54" s="221"/>
      <c r="D54" s="221"/>
      <c r="E54" s="221"/>
      <c r="F54" s="221"/>
    </row>
    <row r="55" spans="1:6">
      <c r="C55" s="221"/>
      <c r="D55" s="221"/>
    </row>
    <row r="56" spans="1:6">
      <c r="C56" s="221"/>
      <c r="D56" s="221"/>
    </row>
    <row r="57" spans="1:6">
      <c r="C57" s="221"/>
      <c r="D57" s="221"/>
    </row>
    <row r="58" spans="1:6">
      <c r="A58" s="261"/>
      <c r="B58" s="262"/>
      <c r="C58" s="261"/>
      <c r="D58" s="261"/>
    </row>
    <row r="59" spans="1:6">
      <c r="A59" s="261"/>
      <c r="B59" s="262"/>
      <c r="C59" s="261"/>
      <c r="D59" s="261"/>
    </row>
    <row r="60" spans="1:6">
      <c r="C60" s="221"/>
      <c r="D60" s="221"/>
    </row>
    <row r="61" spans="1:6">
      <c r="C61" s="221"/>
      <c r="D61" s="221"/>
    </row>
    <row r="62" spans="1:6">
      <c r="C62" s="221"/>
      <c r="D62" s="221"/>
    </row>
    <row r="63" spans="1:6">
      <c r="C63" s="221"/>
      <c r="D63" s="221"/>
    </row>
    <row r="64" spans="1:6">
      <c r="C64" s="221"/>
      <c r="D64" s="221"/>
    </row>
    <row r="65" spans="3:4">
      <c r="C65" s="221"/>
      <c r="D65" s="221"/>
    </row>
    <row r="66" spans="3:4">
      <c r="C66" s="221"/>
      <c r="D66" s="221"/>
    </row>
    <row r="67" spans="3:4">
      <c r="C67" s="221"/>
      <c r="D67" s="221"/>
    </row>
    <row r="68" spans="3:4">
      <c r="C68" s="221"/>
      <c r="D68" s="221"/>
    </row>
    <row r="69" spans="3:4">
      <c r="C69" s="221"/>
      <c r="D69" s="221"/>
    </row>
    <row r="70" spans="3:4">
      <c r="C70" s="221"/>
      <c r="D70" s="221"/>
    </row>
    <row r="71" spans="3:4">
      <c r="C71" s="221"/>
      <c r="D71" s="221"/>
    </row>
    <row r="72" spans="3:4">
      <c r="C72" s="221"/>
      <c r="D72" s="221"/>
    </row>
    <row r="73" spans="3:4">
      <c r="C73" s="221"/>
      <c r="D73" s="221"/>
    </row>
    <row r="74" spans="3:4">
      <c r="C74" s="221"/>
      <c r="D74" s="221"/>
    </row>
    <row r="75" spans="3:4">
      <c r="C75" s="221"/>
      <c r="D75" s="221"/>
    </row>
    <row r="76" spans="3:4">
      <c r="C76" s="221"/>
      <c r="D76" s="221"/>
    </row>
    <row r="77" spans="3:4">
      <c r="C77" s="221"/>
      <c r="D77" s="221"/>
    </row>
    <row r="78" spans="3:4">
      <c r="C78" s="221"/>
      <c r="D78" s="221"/>
    </row>
    <row r="79" spans="3:4">
      <c r="C79" s="221"/>
      <c r="D79" s="221"/>
    </row>
    <row r="80" spans="3:4">
      <c r="C80" s="221"/>
      <c r="D80" s="221"/>
    </row>
    <row r="83" spans="3:4">
      <c r="C83" s="221"/>
      <c r="D83" s="221"/>
    </row>
    <row r="84" spans="3:4">
      <c r="C84" s="221"/>
      <c r="D84" s="221"/>
    </row>
    <row r="143" spans="3:4">
      <c r="C143" s="221"/>
      <c r="D143" s="221"/>
    </row>
    <row r="144" spans="3:4">
      <c r="C144" s="221"/>
      <c r="D144" s="221"/>
    </row>
    <row r="145" spans="3:4">
      <c r="C145" s="221"/>
      <c r="D145" s="221"/>
    </row>
    <row r="146" spans="3:4">
      <c r="C146" s="221"/>
      <c r="D146" s="221"/>
    </row>
    <row r="147" spans="3:4">
      <c r="C147" s="221"/>
      <c r="D147" s="221"/>
    </row>
    <row r="148" spans="3:4">
      <c r="C148" s="221"/>
      <c r="D148" s="221"/>
    </row>
    <row r="149" spans="3:4">
      <c r="C149" s="221"/>
      <c r="D149" s="221"/>
    </row>
    <row r="150" spans="3:4">
      <c r="C150" s="221"/>
      <c r="D150" s="221"/>
    </row>
    <row r="151" spans="3:4">
      <c r="C151" s="221"/>
      <c r="D151" s="221"/>
    </row>
    <row r="152" spans="3:4">
      <c r="C152" s="221"/>
      <c r="D152" s="221"/>
    </row>
    <row r="153" spans="3:4">
      <c r="C153" s="221"/>
      <c r="D153" s="221"/>
    </row>
    <row r="154" spans="3:4">
      <c r="C154" s="221"/>
      <c r="D154" s="221"/>
    </row>
    <row r="155" spans="3:4">
      <c r="C155" s="221"/>
      <c r="D155" s="221"/>
    </row>
    <row r="156" spans="3:4">
      <c r="C156" s="221"/>
      <c r="D156" s="221"/>
    </row>
    <row r="157" spans="3:4">
      <c r="C157" s="221"/>
      <c r="D157" s="221"/>
    </row>
    <row r="158" spans="3:4">
      <c r="C158" s="221"/>
      <c r="D158" s="221"/>
    </row>
    <row r="159" spans="3:4">
      <c r="C159" s="221"/>
      <c r="D159" s="221"/>
    </row>
    <row r="160" spans="3:4">
      <c r="C160" s="221"/>
      <c r="D160" s="221"/>
    </row>
    <row r="161" spans="3:4">
      <c r="C161" s="221"/>
      <c r="D161" s="221"/>
    </row>
    <row r="162" spans="3:4">
      <c r="C162" s="221"/>
      <c r="D162" s="221"/>
    </row>
    <row r="163" spans="3:4">
      <c r="C163" s="221"/>
      <c r="D163" s="221"/>
    </row>
    <row r="164" spans="3:4">
      <c r="C164" s="221"/>
      <c r="D164" s="221"/>
    </row>
    <row r="165" spans="3:4">
      <c r="C165" s="221"/>
      <c r="D165" s="221"/>
    </row>
    <row r="166" spans="3:4">
      <c r="C166" s="221"/>
      <c r="D166" s="221"/>
    </row>
    <row r="167" spans="3:4">
      <c r="C167" s="221"/>
      <c r="D167" s="221"/>
    </row>
    <row r="168" spans="3:4">
      <c r="C168" s="221"/>
      <c r="D168" s="221"/>
    </row>
    <row r="169" spans="3:4">
      <c r="C169" s="221"/>
      <c r="D169" s="221"/>
    </row>
    <row r="170" spans="3:4">
      <c r="C170" s="221"/>
      <c r="D170" s="221"/>
    </row>
    <row r="171" spans="3:4">
      <c r="C171" s="221"/>
      <c r="D171" s="221"/>
    </row>
    <row r="172" spans="3:4">
      <c r="C172" s="221"/>
      <c r="D172" s="221"/>
    </row>
    <row r="173" spans="3:4">
      <c r="C173" s="221"/>
      <c r="D173" s="221"/>
    </row>
    <row r="174" spans="3:4">
      <c r="C174" s="221"/>
      <c r="D174" s="221"/>
    </row>
    <row r="175" spans="3:4">
      <c r="C175" s="221"/>
      <c r="D175" s="221"/>
    </row>
    <row r="176" spans="3:4">
      <c r="C176" s="221"/>
      <c r="D176" s="221"/>
    </row>
    <row r="177" spans="3:4">
      <c r="C177" s="221"/>
      <c r="D177" s="221"/>
    </row>
    <row r="178" spans="3:4">
      <c r="C178" s="221"/>
      <c r="D178" s="221"/>
    </row>
    <row r="179" spans="3:4">
      <c r="C179" s="221"/>
      <c r="D179" s="221"/>
    </row>
    <row r="180" spans="3:4">
      <c r="C180" s="221"/>
      <c r="D180" s="221"/>
    </row>
    <row r="181" spans="3:4">
      <c r="C181" s="221"/>
      <c r="D181" s="221"/>
    </row>
  </sheetData>
  <mergeCells count="11">
    <mergeCell ref="B23:D23"/>
    <mergeCell ref="B6:D6"/>
    <mergeCell ref="B10:D10"/>
    <mergeCell ref="B14:D14"/>
    <mergeCell ref="B17:D17"/>
    <mergeCell ref="B20:D20"/>
    <mergeCell ref="B26:D26"/>
    <mergeCell ref="B30:D30"/>
    <mergeCell ref="B33:D33"/>
    <mergeCell ref="B36:D36"/>
    <mergeCell ref="B39:D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14</vt:i4>
      </vt:variant>
    </vt:vector>
  </HeadingPairs>
  <TitlesOfParts>
    <vt:vector size="22" baseType="lpstr">
      <vt:lpstr>Rekapitulácia stavby</vt:lpstr>
      <vt:lpstr>SO01b1 - SOI01b1  Dostavb...</vt:lpstr>
      <vt:lpstr>SO01b3 - SOI01b3  Dostavb...</vt:lpstr>
      <vt:lpstr>SO01b4 - SOI01b4  Dostavb...</vt:lpstr>
      <vt:lpstr>SO01b5 - SOI01b5  Dostavb...</vt:lpstr>
      <vt:lpstr>SO01b6 - SO01b6  UNM - Do...</vt:lpstr>
      <vt:lpstr>SO02b1 - SO02b1  Komuniká...</vt:lpstr>
      <vt:lpstr>Dodatok č. 5 k VV - zdrav. tech</vt:lpstr>
      <vt:lpstr>'Rekapitulácia stavby'!Názvy_tlače</vt:lpstr>
      <vt:lpstr>'SO01b1 - SOI01b1  Dostavb...'!Názvy_tlače</vt:lpstr>
      <vt:lpstr>'SO01b3 - SOI01b3  Dostavb...'!Názvy_tlače</vt:lpstr>
      <vt:lpstr>'SO01b4 - SOI01b4  Dostavb...'!Názvy_tlače</vt:lpstr>
      <vt:lpstr>'SO01b5 - SOI01b5  Dostavb...'!Názvy_tlače</vt:lpstr>
      <vt:lpstr>'SO01b6 - SO01b6  UNM - Do...'!Názvy_tlače</vt:lpstr>
      <vt:lpstr>'SO02b1 - SO02b1  Komuniká...'!Názvy_tlače</vt:lpstr>
      <vt:lpstr>'Rekapitulácia stavby'!Oblasť_tlače</vt:lpstr>
      <vt:lpstr>'SO01b1 - SOI01b1  Dostavb...'!Oblasť_tlače</vt:lpstr>
      <vt:lpstr>'SO01b3 - SOI01b3  Dostavb...'!Oblasť_tlače</vt:lpstr>
      <vt:lpstr>'SO01b4 - SOI01b4  Dostavb...'!Oblasť_tlače</vt:lpstr>
      <vt:lpstr>'SO01b5 - SOI01b5  Dostavb...'!Oblasť_tlače</vt:lpstr>
      <vt:lpstr>'SO01b6 - SO01b6  UNM - Do...'!Oblasť_tlače</vt:lpstr>
      <vt:lpstr>'SO02b1 - SO02b1  Komuniká...'!Oblasť_tlače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2019-06-19T13:31:00Z</dcterms:created>
  <dcterms:modified xsi:type="dcterms:W3CDTF">2019-06-20T12:18:34Z</dcterms:modified>
</cp:coreProperties>
</file>