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ponuka'!$A$1:$O$33</definedName>
  </definedNames>
  <calcPr calcId="162913"/>
</workbook>
</file>

<file path=xl/calcChain.xml><?xml version="1.0" encoding="utf-8"?>
<calcChain xmlns="http://schemas.openxmlformats.org/spreadsheetml/2006/main">
  <c r="L18" i="1" l="1"/>
  <c r="I4" i="4" l="1"/>
  <c r="F4" i="4"/>
  <c r="C4" i="4"/>
  <c r="B7" i="4" l="1"/>
  <c r="G14" i="1"/>
  <c r="O14" i="1" s="1"/>
  <c r="G15" i="1"/>
  <c r="G16" i="1"/>
  <c r="G13" i="1"/>
  <c r="G12" i="1"/>
  <c r="O12" i="1" l="1"/>
  <c r="G17" i="1"/>
  <c r="O17" i="1" s="1"/>
  <c r="P12" i="1"/>
  <c r="P14" i="1"/>
  <c r="O16" i="1" l="1"/>
  <c r="P16" i="1" s="1"/>
  <c r="O15" i="1"/>
  <c r="P15" i="1" s="1"/>
  <c r="O13" i="1"/>
  <c r="O18" i="1" l="1"/>
  <c r="P18" i="1" s="1"/>
  <c r="P13" i="1"/>
  <c r="O20" i="1" l="1"/>
  <c r="O19" i="1" s="1"/>
</calcChain>
</file>

<file path=xl/sharedStrings.xml><?xml version="1.0" encoding="utf-8"?>
<sst xmlns="http://schemas.openxmlformats.org/spreadsheetml/2006/main" count="103" uniqueCount="85">
  <si>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</si>
  <si>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</si>
  <si>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</si>
  <si>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</si>
  <si>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</si>
  <si>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</si>
  <si>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</si>
  <si>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</si>
  <si>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</si>
  <si>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</si>
  <si>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</si>
  <si>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</si>
  <si>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</si>
  <si>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</si>
  <si>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</si>
  <si>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</si>
  <si>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</si>
  <si>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</si>
  <si>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</si>
  <si>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</si>
  <si>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</si>
  <si>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</si>
  <si>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</si>
  <si>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</si>
  <si>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</si>
  <si>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</si>
  <si>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</si>
  <si>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</si>
  <si>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</si>
  <si>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</si>
  <si>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</si>
  <si>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</si>
  <si>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</si>
  <si>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</si>
  <si>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</si>
  <si>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</si>
  <si>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</si>
  <si>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</si>
  <si>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</si>
  <si>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</si>
  <si>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</si>
  <si>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</si>
  <si>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</si>
  <si>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</si>
  <si>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</si>
  <si>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</si>
  <si>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</si>
  <si>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</si>
  <si>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</si>
  <si>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</si>
  <si>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</si>
  <si>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</si>
  <si>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</si>
  <si>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</si>
  <si>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</si>
  <si>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</si>
  <si>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</si>
  <si>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</si>
  <si>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</si>
  <si>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</si>
  <si>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</si>
  <si>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</si>
  <si>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</si>
  <si>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</si>
  <si>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</si>
  <si>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</si>
  <si>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</si>
  <si>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</si>
  <si>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</si>
  <si>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</si>
  <si>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</si>
  <si>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</si>
  <si>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VÚ-50r.</t>
  </si>
  <si>
    <t>Lesy SR š.p. OZ Karpaty</t>
  </si>
  <si>
    <t xml:space="preserve">Lesnícke služby v ťažbovom procese - viacoperačné technológie na OZ Karpary, VC Kostolište, LS Malacky  </t>
  </si>
  <si>
    <t>02 Králová</t>
  </si>
  <si>
    <t>112B</t>
  </si>
  <si>
    <t>119C</t>
  </si>
  <si>
    <t>170B</t>
  </si>
  <si>
    <t>656-10</t>
  </si>
  <si>
    <t>01 Vampil</t>
  </si>
  <si>
    <t>238A</t>
  </si>
  <si>
    <t xml:space="preserve"> 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</si>
  <si>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december 2022 až február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Ing.Peter Swan</t>
    </r>
  </si>
  <si>
    <t>4.11.2022 Ing. Róbert Smolarčík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</si>
</sst>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7" xfId="0" applyNumberFormat="1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4" fontId="10" fillId="3" borderId="31" xfId="0" applyNumberFormat="1" applyFont="1" applyFill="1" applyBorder="1" applyAlignment="1" applyProtection="1">
      <alignment horizontal="right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4" fontId="10" fillId="3" borderId="28" xfId="0" applyNumberFormat="1" applyFont="1" applyFill="1" applyBorder="1" applyAlignment="1" applyProtection="1">
      <alignment horizontal="right" vertical="center"/>
    </xf>
    <xf numFmtId="2" fontId="10" fillId="3" borderId="28" xfId="0" applyNumberFormat="1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BreakPreview" zoomScale="110" zoomScaleNormal="100" zoomScaleSheetLayoutView="110" workbookViewId="0">
      <selection activeCell="A24" sqref="A24:E3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5.710937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0" t="s">
        <v>64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79" t="s">
        <v>74</v>
      </c>
      <c r="D3" s="79"/>
      <c r="E3" s="79"/>
      <c r="F3" s="79"/>
      <c r="G3" s="79"/>
      <c r="H3" s="79"/>
      <c r="I3" s="79"/>
      <c r="J3" s="79"/>
      <c r="K3" s="79"/>
      <c r="L3" s="79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3"/>
      <c r="F5" s="83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4" t="s">
        <v>73</v>
      </c>
      <c r="C6" s="84"/>
      <c r="D6" s="84"/>
      <c r="E6" s="84"/>
      <c r="F6" s="84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5"/>
      <c r="C7" s="85"/>
      <c r="D7" s="85"/>
      <c r="E7" s="85"/>
      <c r="F7" s="85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1" t="s">
        <v>66</v>
      </c>
      <c r="B8" s="82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2" t="s">
        <v>70</v>
      </c>
      <c r="B9" s="86" t="s">
        <v>2</v>
      </c>
      <c r="C9" s="105" t="s">
        <v>53</v>
      </c>
      <c r="D9" s="106"/>
      <c r="E9" s="107" t="s">
        <v>3</v>
      </c>
      <c r="F9" s="108"/>
      <c r="G9" s="109"/>
      <c r="H9" s="97" t="s">
        <v>4</v>
      </c>
      <c r="I9" s="88" t="s">
        <v>5</v>
      </c>
      <c r="J9" s="100" t="s">
        <v>6</v>
      </c>
      <c r="K9" s="103" t="s">
        <v>7</v>
      </c>
      <c r="L9" s="88" t="s">
        <v>54</v>
      </c>
      <c r="M9" s="88" t="s">
        <v>60</v>
      </c>
      <c r="N9" s="110" t="s">
        <v>58</v>
      </c>
      <c r="O9" s="112" t="s">
        <v>59</v>
      </c>
    </row>
    <row r="10" spans="1:16" ht="21.75" customHeight="1" x14ac:dyDescent="0.25">
      <c r="A10" s="25"/>
      <c r="B10" s="87"/>
      <c r="C10" s="114" t="s">
        <v>67</v>
      </c>
      <c r="D10" s="115"/>
      <c r="E10" s="114" t="s">
        <v>9</v>
      </c>
      <c r="F10" s="116" t="s">
        <v>10</v>
      </c>
      <c r="G10" s="118" t="s">
        <v>11</v>
      </c>
      <c r="H10" s="98"/>
      <c r="I10" s="89"/>
      <c r="J10" s="101"/>
      <c r="K10" s="104"/>
      <c r="L10" s="89"/>
      <c r="M10" s="89"/>
      <c r="N10" s="111"/>
      <c r="O10" s="113"/>
    </row>
    <row r="11" spans="1:16" ht="50.25" customHeight="1" thickBot="1" x14ac:dyDescent="0.3">
      <c r="A11" s="26"/>
      <c r="B11" s="87"/>
      <c r="C11" s="114"/>
      <c r="D11" s="115"/>
      <c r="E11" s="114"/>
      <c r="F11" s="117"/>
      <c r="G11" s="119"/>
      <c r="H11" s="99"/>
      <c r="I11" s="89"/>
      <c r="J11" s="102"/>
      <c r="K11" s="104"/>
      <c r="L11" s="90"/>
      <c r="M11" s="90"/>
      <c r="N11" s="111"/>
      <c r="O11" s="113"/>
    </row>
    <row r="12" spans="1:16" x14ac:dyDescent="0.25">
      <c r="A12" s="68" t="s">
        <v>75</v>
      </c>
      <c r="B12" s="57" t="s">
        <v>76</v>
      </c>
      <c r="C12" s="91" t="s">
        <v>82</v>
      </c>
      <c r="D12" s="92"/>
      <c r="E12" s="58">
        <v>61.39</v>
      </c>
      <c r="F12" s="59"/>
      <c r="G12" s="60">
        <f>E12+F12</f>
        <v>61.39</v>
      </c>
      <c r="H12" s="61" t="s">
        <v>72</v>
      </c>
      <c r="I12" s="62">
        <v>0</v>
      </c>
      <c r="J12" s="62">
        <v>0.04</v>
      </c>
      <c r="K12" s="63">
        <v>300</v>
      </c>
      <c r="L12" s="65">
        <v>1659.37</v>
      </c>
      <c r="M12" s="67" t="s">
        <v>61</v>
      </c>
      <c r="N12" s="71"/>
      <c r="O12" s="72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27" t="s">
        <v>75</v>
      </c>
      <c r="B13" s="28" t="s">
        <v>77</v>
      </c>
      <c r="C13" s="93"/>
      <c r="D13" s="94"/>
      <c r="E13" s="69">
        <v>62.29</v>
      </c>
      <c r="F13" s="75">
        <v>8.3000000000000007</v>
      </c>
      <c r="G13" s="64">
        <f>E13+F13</f>
        <v>70.59</v>
      </c>
      <c r="H13" s="55" t="s">
        <v>72</v>
      </c>
      <c r="I13" s="28">
        <v>0</v>
      </c>
      <c r="J13" s="28">
        <v>0.06</v>
      </c>
      <c r="K13" s="54">
        <v>500</v>
      </c>
      <c r="L13" s="65">
        <v>1994.62</v>
      </c>
      <c r="M13" s="30" t="s">
        <v>61</v>
      </c>
      <c r="N13" s="73"/>
      <c r="O13" s="29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27" t="s">
        <v>75</v>
      </c>
      <c r="B14" s="31" t="s">
        <v>78</v>
      </c>
      <c r="C14" s="93"/>
      <c r="D14" s="94"/>
      <c r="E14" s="70">
        <v>27.36</v>
      </c>
      <c r="F14" s="76">
        <v>0.67</v>
      </c>
      <c r="G14" s="64">
        <f t="shared" ref="G14:G16" si="1">E14+F14</f>
        <v>28.03</v>
      </c>
      <c r="H14" s="56" t="s">
        <v>72</v>
      </c>
      <c r="I14" s="31">
        <v>0</v>
      </c>
      <c r="J14" s="77">
        <v>0.1</v>
      </c>
      <c r="K14" s="51">
        <v>250</v>
      </c>
      <c r="L14" s="65">
        <v>662.13</v>
      </c>
      <c r="M14" s="32" t="s">
        <v>61</v>
      </c>
      <c r="N14" s="73"/>
      <c r="O14" s="29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 t="s">
        <v>75</v>
      </c>
      <c r="B15" s="28" t="s">
        <v>79</v>
      </c>
      <c r="C15" s="93"/>
      <c r="D15" s="94"/>
      <c r="E15" s="69">
        <v>72.47</v>
      </c>
      <c r="F15" s="75">
        <v>5.64</v>
      </c>
      <c r="G15" s="64">
        <f t="shared" si="1"/>
        <v>78.11</v>
      </c>
      <c r="H15" s="55" t="s">
        <v>72</v>
      </c>
      <c r="I15" s="28">
        <v>0</v>
      </c>
      <c r="J15" s="28">
        <v>0.06</v>
      </c>
      <c r="K15" s="54">
        <v>150</v>
      </c>
      <c r="L15" s="65">
        <v>2117.91</v>
      </c>
      <c r="M15" s="32" t="s">
        <v>61</v>
      </c>
      <c r="N15" s="73"/>
      <c r="O15" s="29">
        <f t="shared" ref="O15:O17" si="2">SUM(N15*G15)</f>
        <v>0</v>
      </c>
      <c r="P15" s="12" t="str">
        <f t="shared" ref="P15:P16" si="3">IF( O15=0," ", IF(100-((L15/O15)*100)&gt;20,"viac ako 20%",0))</f>
        <v xml:space="preserve"> </v>
      </c>
    </row>
    <row r="16" spans="1:16" ht="15.75" thickBot="1" x14ac:dyDescent="0.3">
      <c r="A16" s="27" t="s">
        <v>80</v>
      </c>
      <c r="B16" s="28" t="s">
        <v>81</v>
      </c>
      <c r="C16" s="93"/>
      <c r="D16" s="94"/>
      <c r="E16" s="69">
        <v>334.3</v>
      </c>
      <c r="F16" s="75">
        <v>5.55</v>
      </c>
      <c r="G16" s="64">
        <f t="shared" si="1"/>
        <v>339.85</v>
      </c>
      <c r="H16" s="55" t="s">
        <v>72</v>
      </c>
      <c r="I16" s="28">
        <v>0</v>
      </c>
      <c r="J16" s="78">
        <v>0.1</v>
      </c>
      <c r="K16" s="54">
        <v>300</v>
      </c>
      <c r="L16" s="65">
        <v>7332.24</v>
      </c>
      <c r="M16" s="32" t="s">
        <v>61</v>
      </c>
      <c r="N16" s="73"/>
      <c r="O16" s="29">
        <f t="shared" si="2"/>
        <v>0</v>
      </c>
      <c r="P16" s="12" t="str">
        <f t="shared" si="3"/>
        <v xml:space="preserve"> </v>
      </c>
    </row>
    <row r="17" spans="1:16" ht="15.75" thickBot="1" x14ac:dyDescent="0.3">
      <c r="A17" s="33"/>
      <c r="B17" s="34"/>
      <c r="C17" s="95"/>
      <c r="D17" s="96"/>
      <c r="E17" s="36"/>
      <c r="F17" s="36"/>
      <c r="G17" s="74">
        <f>SUM(G12:G16)</f>
        <v>577.97</v>
      </c>
      <c r="H17" s="37"/>
      <c r="I17" s="34"/>
      <c r="J17" s="34"/>
      <c r="K17" s="35"/>
      <c r="L17" s="38"/>
      <c r="M17" s="39"/>
      <c r="N17" s="42"/>
      <c r="O17" s="43">
        <f t="shared" si="2"/>
        <v>0</v>
      </c>
      <c r="P17" s="12"/>
    </row>
    <row r="18" spans="1:16" ht="15.75" thickBot="1" x14ac:dyDescent="0.3">
      <c r="A18" s="53"/>
      <c r="B18" s="40"/>
      <c r="C18" s="40"/>
      <c r="D18" s="40"/>
      <c r="E18" s="40"/>
      <c r="F18" s="40"/>
      <c r="G18" s="40"/>
      <c r="H18" s="40"/>
      <c r="I18" s="40"/>
      <c r="J18" s="131" t="s">
        <v>13</v>
      </c>
      <c r="K18" s="131"/>
      <c r="L18" s="43">
        <f>SUM(L12:L16)</f>
        <v>13766.27</v>
      </c>
      <c r="M18" s="41"/>
      <c r="N18" s="44" t="s">
        <v>14</v>
      </c>
      <c r="O18" s="38">
        <f>SUM(O12:O17)</f>
        <v>0</v>
      </c>
      <c r="P18" s="12" t="str">
        <f>IF(O18&gt;L18,"prekročená cena","nižšia ako stanovená")</f>
        <v>nižšia ako stanovená</v>
      </c>
    </row>
    <row r="19" spans="1:16" ht="15.75" thickBot="1" x14ac:dyDescent="0.3">
      <c r="A19" s="132" t="s">
        <v>15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38">
        <f>O20-O18</f>
        <v>0</v>
      </c>
    </row>
    <row r="20" spans="1:16" ht="15.75" thickBot="1" x14ac:dyDescent="0.3">
      <c r="A20" s="132" t="s">
        <v>16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4"/>
      <c r="O20" s="38">
        <f>IF("nie"=MID(I28,1,3),O18,(O18*1.2))</f>
        <v>0</v>
      </c>
    </row>
    <row r="21" spans="1:16" x14ac:dyDescent="0.25">
      <c r="A21" s="126" t="s">
        <v>17</v>
      </c>
      <c r="B21" s="126"/>
      <c r="C21" s="126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6" x14ac:dyDescent="0.25">
      <c r="A22" s="135" t="s">
        <v>65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spans="1:16" ht="25.5" customHeight="1" x14ac:dyDescent="0.25">
      <c r="A23" s="46" t="s">
        <v>57</v>
      </c>
      <c r="B23" s="46"/>
      <c r="C23" s="46"/>
      <c r="D23" s="46"/>
      <c r="E23" s="46"/>
      <c r="F23" s="46"/>
      <c r="G23" s="47" t="s">
        <v>55</v>
      </c>
      <c r="H23" s="46"/>
      <c r="I23" s="46"/>
      <c r="J23" s="48"/>
      <c r="K23" s="48"/>
      <c r="L23" s="48"/>
      <c r="M23" s="48"/>
      <c r="N23" s="48"/>
      <c r="O23" s="48"/>
    </row>
    <row r="24" spans="1:16" ht="15" customHeight="1" x14ac:dyDescent="0.25">
      <c r="A24" s="128" t="s">
        <v>83</v>
      </c>
      <c r="B24" s="128"/>
      <c r="C24" s="128"/>
      <c r="D24" s="128"/>
      <c r="E24" s="128"/>
      <c r="F24" s="127" t="s">
        <v>56</v>
      </c>
      <c r="G24" s="49" t="s">
        <v>18</v>
      </c>
      <c r="H24" s="120"/>
      <c r="I24" s="121"/>
      <c r="J24" s="121"/>
      <c r="K24" s="121"/>
      <c r="L24" s="121"/>
      <c r="M24" s="121"/>
      <c r="N24" s="121"/>
      <c r="O24" s="122"/>
    </row>
    <row r="25" spans="1:16" x14ac:dyDescent="0.25">
      <c r="A25" s="129"/>
      <c r="B25" s="129"/>
      <c r="C25" s="129"/>
      <c r="D25" s="129"/>
      <c r="E25" s="129"/>
      <c r="F25" s="127"/>
      <c r="G25" s="49" t="s">
        <v>19</v>
      </c>
      <c r="H25" s="120"/>
      <c r="I25" s="121"/>
      <c r="J25" s="121"/>
      <c r="K25" s="121"/>
      <c r="L25" s="121"/>
      <c r="M25" s="121"/>
      <c r="N25" s="121"/>
      <c r="O25" s="122"/>
    </row>
    <row r="26" spans="1:16" ht="18" customHeight="1" x14ac:dyDescent="0.25">
      <c r="A26" s="129"/>
      <c r="B26" s="129"/>
      <c r="C26" s="129"/>
      <c r="D26" s="129"/>
      <c r="E26" s="129"/>
      <c r="F26" s="127"/>
      <c r="G26" s="49" t="s">
        <v>20</v>
      </c>
      <c r="H26" s="120"/>
      <c r="I26" s="121"/>
      <c r="J26" s="121"/>
      <c r="K26" s="121"/>
      <c r="L26" s="121"/>
      <c r="M26" s="121"/>
      <c r="N26" s="121"/>
      <c r="O26" s="122"/>
    </row>
    <row r="27" spans="1:16" x14ac:dyDescent="0.25">
      <c r="A27" s="129"/>
      <c r="B27" s="129"/>
      <c r="C27" s="129"/>
      <c r="D27" s="129"/>
      <c r="E27" s="129"/>
      <c r="F27" s="127"/>
      <c r="G27" s="49" t="s">
        <v>21</v>
      </c>
      <c r="H27" s="120"/>
      <c r="I27" s="121"/>
      <c r="J27" s="121"/>
      <c r="K27" s="121"/>
      <c r="L27" s="121"/>
      <c r="M27" s="121"/>
      <c r="N27" s="121"/>
      <c r="O27" s="122"/>
    </row>
    <row r="28" spans="1:16" x14ac:dyDescent="0.25">
      <c r="A28" s="129"/>
      <c r="B28" s="129"/>
      <c r="C28" s="129"/>
      <c r="D28" s="129"/>
      <c r="E28" s="129"/>
      <c r="F28" s="127"/>
      <c r="G28" s="49" t="s">
        <v>22</v>
      </c>
      <c r="H28" s="120"/>
      <c r="I28" s="121"/>
      <c r="J28" s="121"/>
      <c r="K28" s="121"/>
      <c r="L28" s="121"/>
      <c r="M28" s="121"/>
      <c r="N28" s="121"/>
      <c r="O28" s="122"/>
    </row>
    <row r="29" spans="1:16" x14ac:dyDescent="0.25">
      <c r="A29" s="129"/>
      <c r="B29" s="129"/>
      <c r="C29" s="129"/>
      <c r="D29" s="129"/>
      <c r="E29" s="129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6" x14ac:dyDescent="0.25">
      <c r="A30" s="129"/>
      <c r="B30" s="129"/>
      <c r="C30" s="129"/>
      <c r="D30" s="129"/>
      <c r="E30" s="12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29"/>
      <c r="B31" s="129"/>
      <c r="C31" s="129"/>
      <c r="D31" s="129"/>
      <c r="E31" s="129"/>
      <c r="F31" s="48"/>
      <c r="G31" s="24"/>
      <c r="H31" s="18"/>
      <c r="I31" s="24"/>
      <c r="J31" s="24" t="s">
        <v>23</v>
      </c>
      <c r="K31" s="24"/>
      <c r="L31" s="123"/>
      <c r="M31" s="124"/>
      <c r="N31" s="125"/>
      <c r="O31" s="24"/>
    </row>
    <row r="32" spans="1:16" x14ac:dyDescent="0.25">
      <c r="A32" s="130"/>
      <c r="B32" s="130"/>
      <c r="C32" s="130"/>
      <c r="D32" s="130"/>
      <c r="E32" s="130"/>
      <c r="F32" s="48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21" t="s">
        <v>84</v>
      </c>
      <c r="B33" s="21"/>
      <c r="C33" s="21"/>
      <c r="D33" s="21"/>
      <c r="E33" s="21"/>
      <c r="F33" s="21"/>
      <c r="G33" s="24"/>
      <c r="H33" s="24"/>
      <c r="I33" s="24"/>
      <c r="J33" s="24"/>
      <c r="K33" s="24"/>
      <c r="L33" s="24"/>
      <c r="M33" s="24"/>
      <c r="N33" s="24"/>
      <c r="O33" s="24"/>
    </row>
  </sheetData>
  <mergeCells count="35">
    <mergeCell ref="J18:K18"/>
    <mergeCell ref="A19:N19"/>
    <mergeCell ref="A20:N20"/>
    <mergeCell ref="A22:O22"/>
    <mergeCell ref="H28:O28"/>
    <mergeCell ref="L31:N31"/>
    <mergeCell ref="A21:C21"/>
    <mergeCell ref="F24:F28"/>
    <mergeCell ref="H24:O24"/>
    <mergeCell ref="H25:O25"/>
    <mergeCell ref="H26:O26"/>
    <mergeCell ref="H27:O27"/>
    <mergeCell ref="A24:E32"/>
    <mergeCell ref="N9:N11"/>
    <mergeCell ref="O9:O11"/>
    <mergeCell ref="C10:D11"/>
    <mergeCell ref="E10:E11"/>
    <mergeCell ref="F10:F11"/>
    <mergeCell ref="G10:G11"/>
    <mergeCell ref="M9:M11"/>
    <mergeCell ref="B9:B11"/>
    <mergeCell ref="L9:L11"/>
    <mergeCell ref="C12:D17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6" t="s">
        <v>61</v>
      </c>
      <c r="B3" s="66" t="s">
        <v>71</v>
      </c>
      <c r="C3" s="66"/>
      <c r="D3" s="66" t="s">
        <v>61</v>
      </c>
      <c r="E3" s="66" t="s">
        <v>71</v>
      </c>
      <c r="F3" s="66"/>
      <c r="G3" s="66" t="s">
        <v>61</v>
      </c>
      <c r="H3" s="66" t="s">
        <v>71</v>
      </c>
    </row>
    <row r="4" spans="1:9" x14ac:dyDescent="0.25">
      <c r="A4" s="66">
        <v>13.4</v>
      </c>
      <c r="B4" s="66">
        <v>25.19</v>
      </c>
      <c r="C4" s="66">
        <f>A4*B4</f>
        <v>337.54600000000005</v>
      </c>
      <c r="D4" s="66">
        <v>83</v>
      </c>
      <c r="E4" s="66">
        <v>26.05</v>
      </c>
      <c r="F4" s="66">
        <f>D4*E4</f>
        <v>2162.15</v>
      </c>
      <c r="G4" s="66">
        <v>13</v>
      </c>
      <c r="H4" s="66">
        <v>17.32</v>
      </c>
      <c r="I4" s="66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1" t="s">
        <v>51</v>
      </c>
      <c r="M2" s="141"/>
    </row>
    <row r="3" spans="1:14" x14ac:dyDescent="0.25">
      <c r="A3" s="5" t="s">
        <v>25</v>
      </c>
      <c r="B3" s="138" t="s">
        <v>26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x14ac:dyDescent="0.25">
      <c r="A4" s="5" t="s">
        <v>27</v>
      </c>
      <c r="B4" s="138" t="s">
        <v>28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x14ac:dyDescent="0.25">
      <c r="A5" s="5" t="s">
        <v>8</v>
      </c>
      <c r="B5" s="138" t="s">
        <v>29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x14ac:dyDescent="0.25">
      <c r="A6" s="5" t="s">
        <v>2</v>
      </c>
      <c r="B6" s="138" t="s">
        <v>30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</row>
    <row r="7" spans="1:14" x14ac:dyDescent="0.25">
      <c r="A7" s="6" t="s">
        <v>31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12</v>
      </c>
      <c r="B8" s="138" t="s">
        <v>32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</row>
    <row r="9" spans="1:14" x14ac:dyDescent="0.25">
      <c r="A9" s="7" t="s">
        <v>33</v>
      </c>
      <c r="B9" s="138" t="s">
        <v>34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</row>
    <row r="10" spans="1:14" x14ac:dyDescent="0.25">
      <c r="A10" s="7" t="s">
        <v>35</v>
      </c>
      <c r="B10" s="138" t="s">
        <v>36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4" x14ac:dyDescent="0.25">
      <c r="A11" s="8" t="s">
        <v>37</v>
      </c>
      <c r="B11" s="138" t="s">
        <v>38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</row>
    <row r="12" spans="1:14" x14ac:dyDescent="0.25">
      <c r="A12" s="9" t="s">
        <v>39</v>
      </c>
      <c r="B12" s="138" t="s">
        <v>40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</row>
    <row r="13" spans="1:14" ht="24" customHeight="1" x14ac:dyDescent="0.25">
      <c r="A13" s="8" t="s">
        <v>41</v>
      </c>
      <c r="B13" s="138" t="s">
        <v>42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</row>
    <row r="14" spans="1:14" ht="16.5" customHeight="1" x14ac:dyDescent="0.25">
      <c r="A14" s="8" t="s">
        <v>5</v>
      </c>
      <c r="B14" s="138" t="s">
        <v>52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</row>
    <row r="15" spans="1:14" x14ac:dyDescent="0.25">
      <c r="A15" s="8" t="s">
        <v>43</v>
      </c>
      <c r="B15" s="138" t="s">
        <v>44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</row>
    <row r="16" spans="1:14" ht="38.25" x14ac:dyDescent="0.25">
      <c r="A16" s="10" t="s">
        <v>45</v>
      </c>
      <c r="B16" s="138" t="s">
        <v>46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pans="1:14" ht="28.5" customHeight="1" x14ac:dyDescent="0.25">
      <c r="A17" s="10" t="s">
        <v>47</v>
      </c>
      <c r="B17" s="138" t="s">
        <v>48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pans="1:14" ht="27" customHeight="1" x14ac:dyDescent="0.25">
      <c r="A18" s="11" t="s">
        <v>49</v>
      </c>
      <c r="B18" s="138" t="s">
        <v>50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</row>
    <row r="19" spans="1:14" ht="75" customHeight="1" x14ac:dyDescent="0.25">
      <c r="A19" s="50" t="s">
        <v>62</v>
      </c>
      <c r="B19" s="137" t="s">
        <v>63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2022-11-11T08:21:47Z</cp:lastPrinted>
  <dcterms:created xsi:type="dcterms:W3CDTF">2012-08-13T12:29:09Z</dcterms:created>
  <dcterms:modified xsi:type="dcterms:W3CDTF">2022-11-11T08:29:32Z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