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firstSheet="2" activeTab="5"/>
  </bookViews>
  <sheets>
    <sheet name="Krycí list" sheetId="1" r:id="rId1"/>
    <sheet name="Rekapitulácia objektov" sheetId="2" r:id="rId2"/>
    <sheet name="Učebňa cudzích jazykov - ASR" sheetId="3" r:id="rId3"/>
    <sheet name="Učebňa cudzích jazykov - ZTI" sheetId="4" r:id="rId4"/>
    <sheet name="Učebňa cudzích jazykov - UVK" sheetId="5" r:id="rId5"/>
    <sheet name="Učebňa cudzích jazykov - ELI" sheetId="6" r:id="rId6"/>
  </sheets>
  <definedNames>
    <definedName name="_xlnm.Print_Titles" localSheetId="0">'Krycí list'!$1:$3</definedName>
    <definedName name="_xlnm.Print_Titles" localSheetId="1">'Rekapitulácia objektov'!$1:$9</definedName>
    <definedName name="_xlnm.Print_Titles" localSheetId="2">'Učebňa cudzích jazykov - ASR'!$1:$12</definedName>
    <definedName name="_xlnm.Print_Titles" localSheetId="5">'Učebňa cudzích jazykov - ELI'!$1:$12</definedName>
    <definedName name="_xlnm.Print_Titles" localSheetId="4">'Učebňa cudzích jazykov - UVK'!$1:$12</definedName>
    <definedName name="_xlnm.Print_Titles" localSheetId="3">'Učebňa cudzích jazykov - ZTI'!$1:$12</definedName>
  </definedNames>
  <calcPr fullCalcOnLoad="1"/>
</workbook>
</file>

<file path=xl/sharedStrings.xml><?xml version="1.0" encoding="utf-8"?>
<sst xmlns="http://schemas.openxmlformats.org/spreadsheetml/2006/main" count="596" uniqueCount="380">
  <si>
    <t>KRYCÍ LIST ROZPOČTU</t>
  </si>
  <si>
    <t>Názov stavby</t>
  </si>
  <si>
    <t xml:space="preserve">ZŠ Bruselská   </t>
  </si>
  <si>
    <t>JKSO</t>
  </si>
  <si>
    <t>EČO</t>
  </si>
  <si>
    <t>Miesto</t>
  </si>
  <si>
    <t>IČO</t>
  </si>
  <si>
    <t>IČ DPH</t>
  </si>
  <si>
    <t>Objednávateľ</t>
  </si>
  <si>
    <t xml:space="preserve">   </t>
  </si>
  <si>
    <t>Projektant</t>
  </si>
  <si>
    <t>Zhotoviteľ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</si>
  <si>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</si>
  <si>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</si>
  <si>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</si>
  <si>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</si>
  <si>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</si>
  <si>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</si>
  <si>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</si>
  <si>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</si>
  <si>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</si>
  <si>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</si>
  <si>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</si>
  <si>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</si>
  <si>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</si>
  <si>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</si>
  <si>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</si>
  <si>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</si>
  <si>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</si>
  <si>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</si>
  <si>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</si>
  <si>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</si>
  <si>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</si>
  <si>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</si>
  <si>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</si>
  <si>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</si>
  <si>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</si>
  <si>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</si>
  <si>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</si>
  <si>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</si>
  <si>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</si>
  <si>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</si>
  <si>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</si>
  <si>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</si>
  <si>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</si>
  <si>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</si>
  <si>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</si>
  <si>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</si>
  <si>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</si>
  <si>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</si>
  <si>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</si>
  <si>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</si>
  <si>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</si>
  <si>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</si>
  <si>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</si>
  <si>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</si>
  <si>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</si>
  <si>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</si>
  <si>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</si>
  <si>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</si>
  <si>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</si>
  <si>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</si>
  <si>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</si>
  <si>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</si>
  <si>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</si>
  <si>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</si>
  <si>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</si>
  <si>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</si>
  <si>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</si>
  <si>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</si>
  <si>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</si>
  <si>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</si>
  <si>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</si>
  <si>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</si>
  <si>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</si>
  <si>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</si>
  <si>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</si>
  <si>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</si>
  <si>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</si>
  <si>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</si>
  <si>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</si>
  <si>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</si>
  <si>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</si>
  <si>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</si>
  <si>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</si>
  <si>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</si>
  <si>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</si>
  <si>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</si>
  <si>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</si>
  <si>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</si>
  <si>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</si>
  <si>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</si>
  <si>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</si>
  <si>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Celkom</t>
  </si>
  <si>
    <t xml:space="preserve">    Učebňa cudzích jazykov - ELI   </t>
  </si>
  <si>
    <t>UCJ eli</t>
  </si>
  <si>
    <t xml:space="preserve">    Učebňa cudzích jazykov - UVK   </t>
  </si>
  <si>
    <t>UCJ uvk</t>
  </si>
  <si>
    <t xml:space="preserve">    Učebňa cudzích jazykov - ZTI   </t>
  </si>
  <si>
    <t>UCJ zti</t>
  </si>
  <si>
    <t xml:space="preserve">    Učebňa cudzích jazykov - ASR   </t>
  </si>
  <si>
    <t>UCJ asr</t>
  </si>
  <si>
    <t>20190217</t>
  </si>
  <si>
    <t>KČ</t>
  </si>
  <si>
    <t>VRN</t>
  </si>
  <si>
    <t>ZRN</t>
  </si>
  <si>
    <t>Ostatné</t>
  </si>
  <si>
    <t>Cena s DPH</t>
  </si>
  <si>
    <t>Cena bez DPH</t>
  </si>
  <si>
    <t>Zákazka</t>
  </si>
  <si>
    <t>Kód</t>
  </si>
  <si>
    <t xml:space="preserve">Dátum: </t>
  </si>
  <si>
    <t xml:space="preserve">Miesto: </t>
  </si>
  <si>
    <t xml:space="preserve">Spracoval: </t>
  </si>
  <si>
    <t>Zhotoviteľ:</t>
  </si>
  <si>
    <t>Objednávateľ:</t>
  </si>
  <si>
    <t>ZŠ Bruselská</t>
  </si>
  <si>
    <t>Stavba:</t>
  </si>
  <si>
    <t>Rekapitulácia objektov stavby</t>
  </si>
  <si>
    <t xml:space="preserve">Celkom   </t>
  </si>
  <si>
    <t>m2</t>
  </si>
  <si>
    <t xml:space="preserve">Maľby z maliarskych zmesí, ručne nanášané dvojnásobné základné na podklad hrubozrnný výšky do 3, 80 m   </t>
  </si>
  <si>
    <t>784452273</t>
  </si>
  <si>
    <t xml:space="preserve">Dokončovacie práce - maľby   </t>
  </si>
  <si>
    <t>784</t>
  </si>
  <si>
    <t xml:space="preserve">Nátery olejové farby bielej omietok stien dvojnásobné 1x s emailovaním   </t>
  </si>
  <si>
    <t>783812100</t>
  </si>
  <si>
    <t xml:space="preserve">Nátery   </t>
  </si>
  <si>
    <t>783</t>
  </si>
  <si>
    <t xml:space="preserve">Obkladačky keramické glazované jednofarebné hladké B 200x200 Ia   </t>
  </si>
  <si>
    <t>5976574000</t>
  </si>
  <si>
    <t xml:space="preserve">Montáž obkladov vnútor. stien z obkladačiek kladených do malty veľ. 200x200 mm   </t>
  </si>
  <si>
    <t>781441018</t>
  </si>
  <si>
    <t xml:space="preserve">Obklady   </t>
  </si>
  <si>
    <t>781</t>
  </si>
  <si>
    <t xml:space="preserve">podlahovina z PVC, hrúbka 2,5 mm   </t>
  </si>
  <si>
    <t xml:space="preserve">Podlahovina linoleum   </t>
  </si>
  <si>
    <t>284140000600</t>
  </si>
  <si>
    <t xml:space="preserve">Lepenie povlakových podláh z prírodnej PVC podlahoviny   </t>
  </si>
  <si>
    <t>776560010</t>
  </si>
  <si>
    <t>m</t>
  </si>
  <si>
    <t xml:space="preserve">Soklová lišta   </t>
  </si>
  <si>
    <t>284130001400</t>
  </si>
  <si>
    <t xml:space="preserve">Lepenie podlahových soklov z PVC podlahoviny   </t>
  </si>
  <si>
    <t>776460010</t>
  </si>
  <si>
    <t xml:space="preserve">Tmelenie podkladu, úpravy prasklín a nerovností hr. 3 mm   </t>
  </si>
  <si>
    <t>776992121</t>
  </si>
  <si>
    <t xml:space="preserve">Odstránenie povlakových podláh z PVC podlahoviny lepených s podložkou,  -0,00100t   </t>
  </si>
  <si>
    <t>776511820</t>
  </si>
  <si>
    <t xml:space="preserve">Demontáž soklíkov alebo líšt   </t>
  </si>
  <si>
    <t>776401800</t>
  </si>
  <si>
    <t xml:space="preserve">Podlahy povlakové   </t>
  </si>
  <si>
    <t>776</t>
  </si>
  <si>
    <t xml:space="preserve">pódium   </t>
  </si>
  <si>
    <t xml:space="preserve">Ostatné opravy na nášľapnej ploche brúsenie podláh strojné s náterom lakom   </t>
  </si>
  <si>
    <t>775591901</t>
  </si>
  <si>
    <t xml:space="preserve">Podlahy vlysové a parketové   </t>
  </si>
  <si>
    <t>775</t>
  </si>
  <si>
    <t>ks</t>
  </si>
  <si>
    <t xml:space="preserve">Demontáž školskej tabule trojdielnej   </t>
  </si>
  <si>
    <t>766699313-1</t>
  </si>
  <si>
    <t xml:space="preserve">Demontáž parapetnej dosky drevenej šírky do 300 mm, dĺžky nad 1600 mm, -0,006t   </t>
  </si>
  <si>
    <t>766694981</t>
  </si>
  <si>
    <t xml:space="preserve">Konštrukcie stolárske   </t>
  </si>
  <si>
    <t>766</t>
  </si>
  <si>
    <t xml:space="preserve">čiastočná demontáž dreveného pódia   </t>
  </si>
  <si>
    <t xml:space="preserve">Demontáž podláh z podlahových panelov, plochy nad 3 m2   </t>
  </si>
  <si>
    <t>763756212</t>
  </si>
  <si>
    <t xml:space="preserve">Konštrukcie - drevostavby   </t>
  </si>
  <si>
    <t>763</t>
  </si>
  <si>
    <t xml:space="preserve">Práce a dodávky PSV   </t>
  </si>
  <si>
    <t>t</t>
  </si>
  <si>
    <t xml:space="preserve">Poplatok za skladovanie - betón, tehly, dlaždice (17 01 ), ostatné   </t>
  </si>
  <si>
    <t>979089012</t>
  </si>
  <si>
    <t xml:space="preserve">Vnútrostavenisková doprava sutiny a vybúraných hmôt do 10 m   </t>
  </si>
  <si>
    <t>979082111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</si>
  <si>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</si>
  <si>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</si>
  <si>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</si>
  <si>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</si>
  <si>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Zvislá doprava sutiny a vybúraných hmôt za prvé podlažie nad alebo pod základným podlažím   </t>
  </si>
  <si>
    <t>979011111</t>
  </si>
  <si>
    <t xml:space="preserve">Odsekanie a odobratie stien z obkladačiek vnútorných nad 2 m2,  -0,06800t   </t>
  </si>
  <si>
    <t>978059531</t>
  </si>
  <si>
    <t xml:space="preserve">pre elektroinštaláciu   </t>
  </si>
  <si>
    <t xml:space="preserve">Vyrezanie rýh frézovaním v murive z betónu v priestore priľahlom k stropnej konštrukcii hĺbky 20 mm, š. 40 mm -0,00176t   </t>
  </si>
  <si>
    <t>974049340</t>
  </si>
  <si>
    <t xml:space="preserve">Vytváranie drážok ručným drážkovačom v nepálených tehlách (Ytong, Porfix, ...) hĺbky do 30 mm, š. do 70 mm,  -0,00045t   </t>
  </si>
  <si>
    <t>974032872</t>
  </si>
  <si>
    <t xml:space="preserve">pre elektorinštalácie   </t>
  </si>
  <si>
    <t xml:space="preserve">Vysekávanie rýh v akomkoľvek murive tehlovom na akúkoľvek maltu do hĺbky 100 mm a š. do 150 mm,  -0,02700t   </t>
  </si>
  <si>
    <t>974031154</t>
  </si>
  <si>
    <t xml:space="preserve">Lešenie ľahké pracovné pomocné s výškou lešeňovej podlahy nad 1,90 do 2,50 m   </t>
  </si>
  <si>
    <t>941955003</t>
  </si>
  <si>
    <t xml:space="preserve">Ostatné konštrukcie a práce-búranie   </t>
  </si>
  <si>
    <t xml:space="preserve">Cementová samonivelizačná hmota   </t>
  </si>
  <si>
    <t>632457565</t>
  </si>
  <si>
    <t>kg</t>
  </si>
  <si>
    <t xml:space="preserve">Penetračný náter pre samonivelizačné potery a stierky, 25 kg   </t>
  </si>
  <si>
    <t>585520001900</t>
  </si>
  <si>
    <t xml:space="preserve">penetrácia podkladu nášľapnej vrstvy podlahy   </t>
  </si>
  <si>
    <t xml:space="preserve">Zhotovenie jednonásobného penetračného náteru pre potery a stierky   </t>
  </si>
  <si>
    <t>632001051</t>
  </si>
  <si>
    <t xml:space="preserve">steny pod olejový náter, do výšky 1,5 m   </t>
  </si>
  <si>
    <t xml:space="preserve">Penetračný náter   </t>
  </si>
  <si>
    <t>612465113</t>
  </si>
  <si>
    <t xml:space="preserve">po elektroinštalačných prácach   </t>
  </si>
  <si>
    <t xml:space="preserve">Omietka rýh v stenách maltou sadrovou, šírky do 150 mm   </t>
  </si>
  <si>
    <t>612443541</t>
  </si>
  <si>
    <t xml:space="preserve">Omietka rýh v stropoch maltou sadrovou šírky do 150 mm   </t>
  </si>
  <si>
    <t>611445541</t>
  </si>
  <si>
    <t xml:space="preserve">Profil rohový pre vnútorné tenkovrstvové omietky dĺ. 3000 mm   </t>
  </si>
  <si>
    <t>553630000200</t>
  </si>
  <si>
    <t xml:space="preserve">Príplatok za zabudované rohovníky (uholníky) na hrany stien (meria sa v m dľ.)   </t>
  </si>
  <si>
    <t>612473186</t>
  </si>
  <si>
    <t xml:space="preserve">Vnútorná omietka stien, vápennocementová, strojné miešanie, ručné nanášanie, hr. 10 mm   </t>
  </si>
  <si>
    <t>612465136</t>
  </si>
  <si>
    <t xml:space="preserve">Vnútorná omietka stropov, vápennocementová, strojné miešanie, ručné nanášanie,  hr. 8 mm   </t>
  </si>
  <si>
    <t>611461136</t>
  </si>
  <si>
    <t xml:space="preserve">Potiahnutie vnútorných stien sklotextílnou mriežkou s celoplošným prilepením   </t>
  </si>
  <si>
    <t>612481119</t>
  </si>
  <si>
    <t xml:space="preserve">Potiahnutie vnútorných stropov sklotextílnou mriežkou s celoplošným prilepením   </t>
  </si>
  <si>
    <t>611481119</t>
  </si>
  <si>
    <t xml:space="preserve">Príprava vnútorného podkladu stien, Univerzálny základ   </t>
  </si>
  <si>
    <t>612465116</t>
  </si>
  <si>
    <t xml:space="preserve">Príprava vnútorného podkladu stropov, Univerzálny základ   </t>
  </si>
  <si>
    <t>611461116</t>
  </si>
  <si>
    <t xml:space="preserve">Oprava vnútorných vápennocementových omietok stien, v množstve opravenej plochy nad 10 do 30 %   </t>
  </si>
  <si>
    <t>612421331-1</t>
  </si>
  <si>
    <t xml:space="preserve">Oprava vnútorných vápennocementových omietok stropov, v množstve opravenej plochy nad 10 do 30 %   </t>
  </si>
  <si>
    <t>612421331-2</t>
  </si>
  <si>
    <t xml:space="preserve">steny, stropy   </t>
  </si>
  <si>
    <t xml:space="preserve">Brúsenie vnútorných omietok   </t>
  </si>
  <si>
    <t>612902001</t>
  </si>
  <si>
    <t xml:space="preserve">Úpravy povrchov, podlahy, osadenie   </t>
  </si>
  <si>
    <t xml:space="preserve">Práce a dodávky HSV   </t>
  </si>
  <si>
    <t>Hmotnosť celkom</t>
  </si>
  <si>
    <t>Hmotnosť</t>
  </si>
  <si>
    <t>Cena celkom</t>
  </si>
  <si>
    <t>Montáž celkom</t>
  </si>
  <si>
    <t>Dodávka celkom</t>
  </si>
  <si>
    <t>Cena jednotková</t>
  </si>
  <si>
    <t>Množstvo celkom</t>
  </si>
  <si>
    <t>MJ</t>
  </si>
  <si>
    <t>Popis</t>
  </si>
  <si>
    <t>Kód položky</t>
  </si>
  <si>
    <t>Č.</t>
  </si>
  <si>
    <t xml:space="preserve">Miesto:  </t>
  </si>
  <si>
    <t xml:space="preserve">Zhotoviteľ:   </t>
  </si>
  <si>
    <t xml:space="preserve">Objednávateľ:   </t>
  </si>
  <si>
    <t>Objekt:   Učebňa cudzích jazykov - ASR</t>
  </si>
  <si>
    <t>Stavba:   ZŠ Bruselská</t>
  </si>
  <si>
    <t>ROZPOČET S VÝKAZOM VÝMER</t>
  </si>
  <si>
    <t xml:space="preserve">Umývadlo keramické   </t>
  </si>
  <si>
    <t>642110000200</t>
  </si>
  <si>
    <t xml:space="preserve">Batéria umývadlová nástenná páková   </t>
  </si>
  <si>
    <t>551450003500</t>
  </si>
  <si>
    <t xml:space="preserve">Montáž batérie umývadlovej   </t>
  </si>
  <si>
    <t>725829201</t>
  </si>
  <si>
    <t>súb.</t>
  </si>
  <si>
    <t xml:space="preserve">Montáž umývadla na konzoly, bez výtokovej armatúry   </t>
  </si>
  <si>
    <t>725219201</t>
  </si>
  <si>
    <t xml:space="preserve">Demontáž umývadiel alebo umývadielok bez výtokovej armatúry,  -0,01946t   </t>
  </si>
  <si>
    <t>725210821</t>
  </si>
  <si>
    <t xml:space="preserve">Zdravotechnika - zariaďovacie predmety   </t>
  </si>
  <si>
    <t>725</t>
  </si>
  <si>
    <t xml:space="preserve">Odlučovač nečistôt s magnetom, 1"   </t>
  </si>
  <si>
    <t>5511872530</t>
  </si>
  <si>
    <t xml:space="preserve">Montáž odlučovača nečistôt závitového G 1   </t>
  </si>
  <si>
    <t>722221395</t>
  </si>
  <si>
    <t xml:space="preserve">Poistný ventil, 1”x2,5 bar,   </t>
  </si>
  <si>
    <t>5511130300</t>
  </si>
  <si>
    <t xml:space="preserve">Montáž poistného ventilu závitového pre vodu G 1   </t>
  </si>
  <si>
    <t>722221180</t>
  </si>
  <si>
    <t xml:space="preserve">Guľový uzáver pre vodu s filtrom, 1", PN 16, mosadz OT 58   </t>
  </si>
  <si>
    <t>5511870980</t>
  </si>
  <si>
    <t xml:space="preserve">Montáž guľového kohúta závitového s filtrom G 1   </t>
  </si>
  <si>
    <t>722221095</t>
  </si>
  <si>
    <t xml:space="preserve">Rohový guľový uzáver pre vodu série 59, 1"FF, 59, niklovaná mosadz OT 58   </t>
  </si>
  <si>
    <t>5511870710</t>
  </si>
  <si>
    <t xml:space="preserve">Montáž guľového kohúta závitového rohového pre vodu G 1   </t>
  </si>
  <si>
    <t>722221080</t>
  </si>
  <si>
    <t xml:space="preserve">Guľový uzáver pre vodu, 1", FF páčka, niklovaná mosadz OT 58   </t>
  </si>
  <si>
    <t>5511870020</t>
  </si>
  <si>
    <t xml:space="preserve">Montáž guľového kohúta závitového priameho pre vodu G 1   </t>
  </si>
  <si>
    <t>722221020</t>
  </si>
  <si>
    <t xml:space="preserve">Zdravotechnika - vnútorný vodovod   </t>
  </si>
  <si>
    <t>722</t>
  </si>
  <si>
    <t xml:space="preserve">Zápachová uzávierka  DN 50   </t>
  </si>
  <si>
    <t>721225202</t>
  </si>
  <si>
    <t>Objekt:   Učebňa cudzích jazykov - ZTI</t>
  </si>
  <si>
    <t xml:space="preserve">Rúrka ohybná   </t>
  </si>
  <si>
    <t>345710005400</t>
  </si>
  <si>
    <t xml:space="preserve">H07V-U 6 Kábel pre pevné uloženie, medený harmonizovaný   </t>
  </si>
  <si>
    <t>3410350202</t>
  </si>
  <si>
    <t xml:space="preserve">Vodič medený uložený voľne H07V-U (CY) 450/750 V  6   </t>
  </si>
  <si>
    <t>210800513</t>
  </si>
  <si>
    <t xml:space="preserve">H07V-U 4 Kábel pre pevné uloženie, medený harmonizovaný   </t>
  </si>
  <si>
    <t>3410350201</t>
  </si>
  <si>
    <t xml:space="preserve">Vodič medený uložený voľne H07V-U (CY) 450/750 V  4   </t>
  </si>
  <si>
    <t>210800512</t>
  </si>
  <si>
    <t xml:space="preserve">Kábel medený CYKY 5x10 mm2   </t>
  </si>
  <si>
    <t>341110002300</t>
  </si>
  <si>
    <t xml:space="preserve">Kábel medený uložený v trubke CYKY 450/750 V 5x10   </t>
  </si>
  <si>
    <t>210800202</t>
  </si>
  <si>
    <t xml:space="preserve">Kábel medený CYKY 3x2,5 mm2   </t>
  </si>
  <si>
    <t>341110000800</t>
  </si>
  <si>
    <t xml:space="preserve">Kábel medený uložený v trubke CYKY 450/750 V 3x2,5   </t>
  </si>
  <si>
    <t>210800187</t>
  </si>
  <si>
    <t xml:space="preserve">Kábel medený CYKY 3x1,5 mm2   </t>
  </si>
  <si>
    <t>341110000700</t>
  </si>
  <si>
    <t xml:space="preserve">Kábel medený uložený v trubke CYKY 450/750 V 3x1,5   </t>
  </si>
  <si>
    <t>210800186</t>
  </si>
  <si>
    <t xml:space="preserve">Krabica KU 68-1901   </t>
  </si>
  <si>
    <t>3450906510</t>
  </si>
  <si>
    <t xml:space="preserve">Stropné svietidlo LED 1x62W   </t>
  </si>
  <si>
    <t>3483501060-1</t>
  </si>
  <si>
    <t xml:space="preserve">Zapojenie svietidlá IP54, stropného - nástenného LED   </t>
  </si>
  <si>
    <t>210201082</t>
  </si>
  <si>
    <t xml:space="preserve">Demontáž svietidla - žiarivkové stropné závesné   </t>
  </si>
  <si>
    <t>210962035</t>
  </si>
  <si>
    <t xml:space="preserve">Istič TX3 1P   </t>
  </si>
  <si>
    <t>358220000100</t>
  </si>
  <si>
    <t xml:space="preserve">Rozvodná skriňa   </t>
  </si>
  <si>
    <t>3570191037</t>
  </si>
  <si>
    <t xml:space="preserve">Rozvádzač RST   </t>
  </si>
  <si>
    <t>210193061</t>
  </si>
  <si>
    <t xml:space="preserve">Prúdový chránič   </t>
  </si>
  <si>
    <t>358230008500</t>
  </si>
  <si>
    <t xml:space="preserve">Prúdové chrániče 16A, 30 mA, 1P+N,   </t>
  </si>
  <si>
    <t>210120410</t>
  </si>
  <si>
    <t xml:space="preserve">Zásuvka nástenná   </t>
  </si>
  <si>
    <t>345510003100</t>
  </si>
  <si>
    <t xml:space="preserve">Zásuvka domová vstavaná 10, 16 A 48, 250, 380 V vrátane zapojenia vyhotovenie 2P   </t>
  </si>
  <si>
    <t>210111001</t>
  </si>
  <si>
    <t xml:space="preserve">Vypínač jednoduchý, radenie 2, IP 54   </t>
  </si>
  <si>
    <t>345320003200</t>
  </si>
  <si>
    <t xml:space="preserve">Spínač nástenný pre prostredie vonkajšie a mokré, vrátane zapojenia dvojpólový - radenie 2   </t>
  </si>
  <si>
    <t>210110022</t>
  </si>
  <si>
    <t xml:space="preserve">Krabica rozvodná 6455-11 acid   </t>
  </si>
  <si>
    <t>3450927000</t>
  </si>
  <si>
    <t xml:space="preserve">Krabicová rozvodka   </t>
  </si>
  <si>
    <t>210010351</t>
  </si>
  <si>
    <t xml:space="preserve">Elektromontáže   </t>
  </si>
  <si>
    <t>21-M</t>
  </si>
  <si>
    <t xml:space="preserve">Práce a dodávky M   </t>
  </si>
  <si>
    <t>M</t>
  </si>
  <si>
    <t>Objekt:   Učebňa cudzích jazykov - ELI</t>
  </si>
  <si>
    <t xml:space="preserve">Príplatok k cene za odvzdušňovací ventil telies U. S. Steel Košice s príplatkom 8 %   </t>
  </si>
  <si>
    <t>735153300</t>
  </si>
  <si>
    <t xml:space="preserve">Presun hmôt pre vykurovacie telesá v objektoch výšky do 6 m   </t>
  </si>
  <si>
    <t>998735101</t>
  </si>
  <si>
    <t xml:space="preserve">Napustenie vody do vykurovacieho systému vrátane potrubia   </t>
  </si>
  <si>
    <t>735191910</t>
  </si>
  <si>
    <t xml:space="preserve">Teleso vykurovacie doskové dvojradové oceľové vxlxhĺ 600x1100x100 mm   </t>
  </si>
  <si>
    <t>484530021600</t>
  </si>
  <si>
    <t xml:space="preserve">Montáž vykurovacieho telesa panelového dvojradového   </t>
  </si>
  <si>
    <t>735154143</t>
  </si>
  <si>
    <t xml:space="preserve">Demontáž konzol alebo držiakov vykurovacieho telesa   </t>
  </si>
  <si>
    <t>735291800</t>
  </si>
  <si>
    <t xml:space="preserve">Demontáž radiátorov liatinových,  -0,02380t   </t>
  </si>
  <si>
    <t>735111810</t>
  </si>
  <si>
    <t xml:space="preserve">Vypúšťanie vody z vykurovacích sústav o v. pl. vykurovacích telies   </t>
  </si>
  <si>
    <t>735494811</t>
  </si>
  <si>
    <t xml:space="preserve">Ústredné kúrenie, vykurov. telesá   </t>
  </si>
  <si>
    <t>735</t>
  </si>
  <si>
    <t xml:space="preserve">Montáž ventilu odvzdušňovacieho závitového   </t>
  </si>
  <si>
    <t>734213240</t>
  </si>
  <si>
    <t xml:space="preserve">Demontáž ventilu   </t>
  </si>
  <si>
    <t>734140823</t>
  </si>
  <si>
    <t xml:space="preserve">Ústredné kúrenie, armatúry.   </t>
  </si>
  <si>
    <t>734</t>
  </si>
  <si>
    <t xml:space="preserve">Tlaková skúška potrubia z oceľových rúrok   </t>
  </si>
  <si>
    <t>733190232</t>
  </si>
  <si>
    <t xml:space="preserve">Ústredné kúrenie, rozvodné potrubie   </t>
  </si>
  <si>
    <t>733</t>
  </si>
  <si>
    <t>Objekt:   Učebňa cudzích jazykov - UVK</t>
  </si>
  <si>
    <t xml:space="preserve">Spracoval:  </t>
  </si>
  <si>
    <t xml:space="preserve">Dátum:   </t>
  </si>
  <si>
    <t xml:space="preserve">Spracoval:   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</si>
</sst>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_*&quot;€&quot;;\-#,##0_*&quot;€&quot;"/>
    <numFmt numFmtId="175" formatCode="#,##0.000;\-#,##0.000"/>
    <numFmt numFmtId="176" formatCode="#,##0.00000;\-#,##0.00000"/>
    <numFmt numFmtId="177" formatCode="#,##0.000_ ;\-#,##0.000\ "/>
    <numFmt numFmtId="178" formatCode="#,##0.00_ ;\-#,##0.00\ "/>
    <numFmt numFmtId="179" formatCode="#,##0.0000;\-#,##0.0000"/>
    <numFmt numFmtId="180" formatCode="#,##0.0;\-#,##0.0"/>
  </numFmts>
  <fonts count="63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7"/>
      <name val="Arial"/>
      <family val="2"/>
    </font>
    <font>
      <b/>
      <sz val="9"/>
      <name val="Arial CE"/>
      <family val="0"/>
    </font>
    <font>
      <b/>
      <sz val="8"/>
      <color indexed="12"/>
      <name val="Arial CE"/>
      <family val="0"/>
    </font>
    <font>
      <sz val="9"/>
      <name val="MS Sans Serif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20"/>
      <name val="Arial CE"/>
      <family val="0"/>
    </font>
    <font>
      <b/>
      <sz val="11"/>
      <color indexed="18"/>
      <name val="Arial CE"/>
      <family val="0"/>
    </font>
    <font>
      <sz val="8"/>
      <name val="Arial CYR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37" fontId="1" fillId="0" borderId="38" xfId="0" applyNumberFormat="1" applyFont="1" applyBorder="1" applyAlignment="1" applyProtection="1">
      <alignment horizontal="right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74" fontId="1" fillId="0" borderId="39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39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39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39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39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2" fontId="16" fillId="0" borderId="29" xfId="0" applyNumberFormat="1" applyFont="1" applyBorder="1" applyAlignment="1" applyProtection="1">
      <alignment horizontal="right"/>
      <protection/>
    </xf>
    <xf numFmtId="39" fontId="16" fillId="0" borderId="64" xfId="0" applyNumberFormat="1" applyFont="1" applyBorder="1" applyAlignment="1" applyProtection="1">
      <alignment horizontal="right"/>
      <protection/>
    </xf>
    <xf numFmtId="0" fontId="16" fillId="0" borderId="64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175" fontId="0" fillId="0" borderId="0" xfId="0" applyNumberFormat="1" applyAlignment="1">
      <alignment horizontal="right" vertical="top"/>
    </xf>
    <xf numFmtId="17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right" vertical="top"/>
    </xf>
    <xf numFmtId="17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37" fontId="22" fillId="0" borderId="0" xfId="0" applyNumberFormat="1" applyFont="1" applyAlignment="1">
      <alignment horizontal="right"/>
    </xf>
    <xf numFmtId="0" fontId="7" fillId="0" borderId="64" xfId="0" applyFont="1" applyBorder="1" applyAlignment="1">
      <alignment horizontal="left" wrapText="1"/>
    </xf>
    <xf numFmtId="37" fontId="7" fillId="0" borderId="64" xfId="0" applyNumberFormat="1" applyFont="1" applyBorder="1" applyAlignment="1">
      <alignment horizontal="right"/>
    </xf>
    <xf numFmtId="175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37" fontId="23" fillId="0" borderId="0" xfId="0" applyNumberFormat="1" applyFont="1" applyAlignment="1">
      <alignment horizontal="right"/>
    </xf>
    <xf numFmtId="0" fontId="24" fillId="0" borderId="64" xfId="0" applyFont="1" applyBorder="1" applyAlignment="1">
      <alignment horizontal="left" wrapText="1"/>
    </xf>
    <xf numFmtId="37" fontId="24" fillId="0" borderId="64" xfId="0" applyNumberFormat="1" applyFont="1" applyBorder="1" applyAlignment="1">
      <alignment horizontal="right"/>
    </xf>
    <xf numFmtId="0" fontId="25" fillId="0" borderId="0" xfId="0" applyFont="1" applyAlignment="1">
      <alignment horizontal="left" wrapText="1"/>
    </xf>
    <xf numFmtId="37" fontId="25" fillId="0" borderId="0" xfId="0" applyNumberFormat="1" applyFont="1" applyAlignment="1">
      <alignment horizontal="right"/>
    </xf>
    <xf numFmtId="175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37" fontId="26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/>
      <protection/>
    </xf>
    <xf numFmtId="0" fontId="27" fillId="33" borderId="64" xfId="0" applyFont="1" applyFill="1" applyBorder="1" applyAlignment="1" applyProtection="1">
      <alignment horizontal="center" vertical="center" wrapText="1"/>
      <protection/>
    </xf>
    <xf numFmtId="175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176" fontId="7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39" fontId="26" fillId="0" borderId="0" xfId="0" applyNumberFormat="1" applyFont="1" applyAlignment="1">
      <alignment horizontal="right"/>
    </xf>
    <xf numFmtId="39" fontId="23" fillId="0" borderId="0" xfId="0" applyNumberFormat="1" applyFont="1" applyAlignment="1">
      <alignment horizontal="right"/>
    </xf>
    <xf numFmtId="39" fontId="7" fillId="0" borderId="64" xfId="0" applyNumberFormat="1" applyFont="1" applyBorder="1" applyAlignment="1">
      <alignment horizontal="right"/>
    </xf>
    <xf numFmtId="39" fontId="25" fillId="0" borderId="0" xfId="0" applyNumberFormat="1" applyFont="1" applyAlignment="1">
      <alignment horizontal="right"/>
    </xf>
    <xf numFmtId="39" fontId="24" fillId="0" borderId="64" xfId="0" applyNumberFormat="1" applyFont="1" applyBorder="1" applyAlignment="1">
      <alignment horizontal="right"/>
    </xf>
    <xf numFmtId="39" fontId="22" fillId="0" borderId="0" xfId="0" applyNumberFormat="1" applyFont="1" applyAlignment="1">
      <alignment horizontal="right"/>
    </xf>
    <xf numFmtId="0" fontId="16" fillId="0" borderId="65" xfId="0" applyFont="1" applyBorder="1" applyAlignment="1" applyProtection="1">
      <alignment horizontal="left" wrapText="1"/>
      <protection/>
    </xf>
    <xf numFmtId="39" fontId="16" fillId="0" borderId="65" xfId="0" applyNumberFormat="1" applyFont="1" applyBorder="1" applyAlignment="1" applyProtection="1">
      <alignment horizontal="right"/>
      <protection/>
    </xf>
    <xf numFmtId="2" fontId="16" fillId="0" borderId="17" xfId="0" applyNumberFormat="1" applyFont="1" applyBorder="1" applyAlignment="1" applyProtection="1">
      <alignment horizontal="right"/>
      <protection/>
    </xf>
    <xf numFmtId="0" fontId="15" fillId="0" borderId="66" xfId="0" applyFont="1" applyBorder="1" applyAlignment="1" applyProtection="1">
      <alignment horizontal="left" wrapText="1"/>
      <protection/>
    </xf>
    <xf numFmtId="39" fontId="15" fillId="0" borderId="66" xfId="0" applyNumberFormat="1" applyFont="1" applyBorder="1" applyAlignment="1" applyProtection="1">
      <alignment horizontal="right"/>
      <protection/>
    </xf>
    <xf numFmtId="39" fontId="15" fillId="0" borderId="67" xfId="0" applyNumberFormat="1" applyFont="1" applyBorder="1" applyAlignment="1" applyProtection="1">
      <alignment horizontal="right"/>
      <protection/>
    </xf>
    <xf numFmtId="176" fontId="13" fillId="0" borderId="0" xfId="0" applyNumberFormat="1" applyFont="1" applyAlignment="1" applyProtection="1">
      <alignment horizontal="left"/>
      <protection/>
    </xf>
    <xf numFmtId="176" fontId="26" fillId="0" borderId="0" xfId="0" applyNumberFormat="1" applyFont="1" applyAlignment="1">
      <alignment horizontal="right"/>
    </xf>
    <xf numFmtId="176" fontId="23" fillId="0" borderId="0" xfId="0" applyNumberFormat="1" applyFont="1" applyAlignment="1">
      <alignment horizontal="right"/>
    </xf>
    <xf numFmtId="176" fontId="7" fillId="0" borderId="64" xfId="0" applyNumberFormat="1" applyFont="1" applyBorder="1" applyAlignment="1">
      <alignment horizontal="right"/>
    </xf>
    <xf numFmtId="176" fontId="25" fillId="0" borderId="0" xfId="0" applyNumberFormat="1" applyFont="1" applyAlignment="1">
      <alignment horizontal="right"/>
    </xf>
    <xf numFmtId="176" fontId="24" fillId="0" borderId="64" xfId="0" applyNumberFormat="1" applyFont="1" applyBorder="1" applyAlignment="1">
      <alignment horizontal="right"/>
    </xf>
    <xf numFmtId="176" fontId="22" fillId="0" borderId="0" xfId="0" applyNumberFormat="1" applyFont="1" applyAlignment="1">
      <alignment horizontal="right"/>
    </xf>
    <xf numFmtId="175" fontId="7" fillId="0" borderId="64" xfId="0" applyNumberFormat="1" applyFont="1" applyBorder="1" applyAlignment="1">
      <alignment horizontal="right"/>
    </xf>
    <xf numFmtId="175" fontId="25" fillId="0" borderId="0" xfId="0" applyNumberFormat="1" applyFont="1" applyAlignment="1">
      <alignment horizontal="right"/>
    </xf>
    <xf numFmtId="175" fontId="24" fillId="0" borderId="64" xfId="0" applyNumberFormat="1" applyFont="1" applyBorder="1" applyAlignment="1">
      <alignment horizontal="right"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9" xfId="0" applyFont="1" applyBorder="1" applyAlignment="1" applyProtection="1">
      <alignment horizontal="left" vertical="center"/>
      <protection/>
    </xf>
    <xf numFmtId="0" fontId="4" fillId="0" borderId="70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4" fillId="0" borderId="71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2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8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2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center" vertical="center"/>
      <protection/>
    </xf>
    <xf numFmtId="176" fontId="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pane ySplit="3" topLeftCell="A20" activePane="bottomLeft" state="frozen"/>
      <selection pane="topLeft" activeCell="A1" sqref="A1"/>
      <selection pane="bottomLeft" activeCell="E24" sqref="E24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00" t="s">
        <v>2</v>
      </c>
      <c r="F5" s="201"/>
      <c r="G5" s="201"/>
      <c r="H5" s="201"/>
      <c r="I5" s="201"/>
      <c r="J5" s="201"/>
      <c r="K5" s="201"/>
      <c r="L5" s="201"/>
      <c r="M5" s="202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203"/>
      <c r="F6" s="204"/>
      <c r="G6" s="204"/>
      <c r="H6" s="204"/>
      <c r="I6" s="204"/>
      <c r="J6" s="204"/>
      <c r="K6" s="204"/>
      <c r="L6" s="204"/>
      <c r="M6" s="205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06"/>
      <c r="F7" s="207"/>
      <c r="G7" s="207"/>
      <c r="H7" s="207"/>
      <c r="I7" s="207"/>
      <c r="J7" s="207"/>
      <c r="K7" s="207"/>
      <c r="L7" s="207"/>
      <c r="M7" s="208"/>
      <c r="N7" s="16"/>
      <c r="O7" s="16"/>
      <c r="P7" s="16" t="s">
        <v>5</v>
      </c>
      <c r="Q7" s="24"/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>
      <c r="A9" s="18"/>
      <c r="B9" s="16" t="s">
        <v>8</v>
      </c>
      <c r="C9" s="16"/>
      <c r="D9" s="16"/>
      <c r="E9" s="209" t="s">
        <v>9</v>
      </c>
      <c r="F9" s="210"/>
      <c r="G9" s="210"/>
      <c r="H9" s="210"/>
      <c r="I9" s="210"/>
      <c r="J9" s="210"/>
      <c r="K9" s="210"/>
      <c r="L9" s="210"/>
      <c r="M9" s="211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10</v>
      </c>
      <c r="C10" s="16"/>
      <c r="D10" s="16"/>
      <c r="E10" s="212" t="s">
        <v>9</v>
      </c>
      <c r="F10" s="213"/>
      <c r="G10" s="213"/>
      <c r="H10" s="213"/>
      <c r="I10" s="213"/>
      <c r="J10" s="213"/>
      <c r="K10" s="213"/>
      <c r="L10" s="213"/>
      <c r="M10" s="214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11</v>
      </c>
      <c r="C11" s="16"/>
      <c r="D11" s="16"/>
      <c r="E11" s="212" t="s">
        <v>9</v>
      </c>
      <c r="F11" s="213"/>
      <c r="G11" s="213"/>
      <c r="H11" s="213"/>
      <c r="I11" s="213"/>
      <c r="J11" s="213"/>
      <c r="K11" s="213"/>
      <c r="L11" s="213"/>
      <c r="M11" s="214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198" t="s">
        <v>12</v>
      </c>
      <c r="C13" s="198"/>
      <c r="D13" s="198"/>
      <c r="E13" s="190"/>
      <c r="F13" s="191"/>
      <c r="G13" s="191"/>
      <c r="H13" s="191"/>
      <c r="I13" s="191"/>
      <c r="J13" s="191"/>
      <c r="K13" s="191"/>
      <c r="L13" s="191"/>
      <c r="M13" s="192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13</v>
      </c>
      <c r="F15" s="16"/>
      <c r="G15" s="28"/>
      <c r="H15" s="16" t="s">
        <v>14</v>
      </c>
      <c r="I15" s="16"/>
      <c r="J15" s="16"/>
      <c r="K15" s="16" t="s">
        <v>15</v>
      </c>
      <c r="L15" s="16"/>
      <c r="M15" s="16"/>
      <c r="N15" s="16"/>
      <c r="O15" s="16"/>
      <c r="P15" s="16" t="s">
        <v>16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193"/>
      <c r="I16" s="194"/>
      <c r="J16" s="16"/>
      <c r="K16" s="195"/>
      <c r="L16" s="196"/>
      <c r="M16" s="194"/>
      <c r="N16" s="16"/>
      <c r="O16" s="16"/>
      <c r="P16" s="16" t="s">
        <v>17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18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19</v>
      </c>
      <c r="B19" s="44"/>
      <c r="C19" s="44"/>
      <c r="D19" s="45"/>
      <c r="E19" s="46" t="s">
        <v>20</v>
      </c>
      <c r="F19" s="45"/>
      <c r="G19" s="46" t="s">
        <v>21</v>
      </c>
      <c r="H19" s="44"/>
      <c r="I19" s="47"/>
      <c r="J19" s="48" t="s">
        <v>20</v>
      </c>
      <c r="K19" s="45"/>
      <c r="L19" s="46" t="s">
        <v>22</v>
      </c>
      <c r="M19" s="44"/>
      <c r="N19" s="44"/>
      <c r="O19" s="49"/>
      <c r="P19" s="45"/>
      <c r="Q19" s="46" t="s">
        <v>23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24</v>
      </c>
      <c r="F21" s="40"/>
      <c r="G21" s="40"/>
      <c r="H21" s="40"/>
      <c r="I21" s="61" t="s">
        <v>25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26</v>
      </c>
      <c r="B22" s="65"/>
      <c r="C22" s="66" t="s">
        <v>27</v>
      </c>
      <c r="D22" s="67"/>
      <c r="E22" s="67"/>
      <c r="F22" s="68"/>
      <c r="G22" s="64" t="s">
        <v>28</v>
      </c>
      <c r="H22" s="65"/>
      <c r="I22" s="66" t="s">
        <v>29</v>
      </c>
      <c r="J22" s="67"/>
      <c r="K22" s="69"/>
      <c r="L22" s="64" t="s">
        <v>30</v>
      </c>
      <c r="M22" s="65"/>
      <c r="N22" s="66" t="s">
        <v>31</v>
      </c>
      <c r="O22" s="70"/>
      <c r="P22" s="67"/>
      <c r="Q22" s="67"/>
      <c r="R22" s="67"/>
      <c r="S22" s="69"/>
    </row>
    <row r="23" spans="1:19" s="2" customFormat="1" ht="27" customHeight="1">
      <c r="A23" s="71" t="s">
        <v>32</v>
      </c>
      <c r="B23" s="72" t="s">
        <v>33</v>
      </c>
      <c r="C23" s="73"/>
      <c r="D23" s="74" t="s">
        <v>34</v>
      </c>
      <c r="E23" s="75"/>
      <c r="F23" s="76"/>
      <c r="G23" s="71" t="s">
        <v>35</v>
      </c>
      <c r="H23" s="77" t="s">
        <v>36</v>
      </c>
      <c r="I23" s="78"/>
      <c r="J23" s="79"/>
      <c r="K23" s="76"/>
      <c r="L23" s="71" t="s">
        <v>37</v>
      </c>
      <c r="M23" s="80" t="s">
        <v>38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39</v>
      </c>
      <c r="B24" s="83"/>
      <c r="C24" s="84"/>
      <c r="D24" s="74" t="s">
        <v>40</v>
      </c>
      <c r="E24" s="75"/>
      <c r="F24" s="76"/>
      <c r="G24" s="71" t="s">
        <v>41</v>
      </c>
      <c r="H24" s="77" t="s">
        <v>42</v>
      </c>
      <c r="I24" s="78"/>
      <c r="J24" s="79"/>
      <c r="K24" s="76"/>
      <c r="L24" s="71" t="s">
        <v>43</v>
      </c>
      <c r="M24" s="80" t="s">
        <v>44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45</v>
      </c>
      <c r="B25" s="72" t="s">
        <v>46</v>
      </c>
      <c r="C25" s="73"/>
      <c r="D25" s="74" t="s">
        <v>34</v>
      </c>
      <c r="E25" s="75"/>
      <c r="F25" s="76"/>
      <c r="G25" s="71" t="s">
        <v>47</v>
      </c>
      <c r="H25" s="77" t="s">
        <v>48</v>
      </c>
      <c r="I25" s="78"/>
      <c r="J25" s="79"/>
      <c r="K25" s="76"/>
      <c r="L25" s="71" t="s">
        <v>49</v>
      </c>
      <c r="M25" s="80" t="s">
        <v>50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51</v>
      </c>
      <c r="B26" s="83"/>
      <c r="C26" s="84"/>
      <c r="D26" s="74" t="s">
        <v>40</v>
      </c>
      <c r="E26" s="75"/>
      <c r="F26" s="76"/>
      <c r="G26" s="71" t="s">
        <v>52</v>
      </c>
      <c r="H26" s="77"/>
      <c r="I26" s="78"/>
      <c r="J26" s="79"/>
      <c r="K26" s="76"/>
      <c r="L26" s="71" t="s">
        <v>53</v>
      </c>
      <c r="M26" s="85" t="s">
        <v>54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55</v>
      </c>
      <c r="B27" s="72" t="s">
        <v>56</v>
      </c>
      <c r="C27" s="73"/>
      <c r="D27" s="74" t="s">
        <v>34</v>
      </c>
      <c r="E27" s="75"/>
      <c r="F27" s="76"/>
      <c r="G27" s="86"/>
      <c r="H27" s="87"/>
      <c r="I27" s="78"/>
      <c r="J27" s="79"/>
      <c r="K27" s="76"/>
      <c r="L27" s="71" t="s">
        <v>57</v>
      </c>
      <c r="M27" s="80" t="s">
        <v>58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59</v>
      </c>
      <c r="B28" s="83"/>
      <c r="C28" s="84"/>
      <c r="D28" s="74" t="s">
        <v>40</v>
      </c>
      <c r="E28" s="75"/>
      <c r="F28" s="76"/>
      <c r="G28" s="86"/>
      <c r="H28" s="87"/>
      <c r="I28" s="78"/>
      <c r="J28" s="79"/>
      <c r="K28" s="76"/>
      <c r="L28" s="71" t="s">
        <v>60</v>
      </c>
      <c r="M28" s="80" t="s">
        <v>61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62</v>
      </c>
      <c r="B29" s="199" t="s">
        <v>63</v>
      </c>
      <c r="C29" s="199"/>
      <c r="D29" s="199"/>
      <c r="E29" s="75"/>
      <c r="F29" s="76"/>
      <c r="G29" s="71" t="s">
        <v>64</v>
      </c>
      <c r="H29" s="89" t="s">
        <v>65</v>
      </c>
      <c r="I29" s="78"/>
      <c r="J29" s="79"/>
      <c r="K29" s="76"/>
      <c r="L29" s="71" t="s">
        <v>66</v>
      </c>
      <c r="M29" s="89" t="s">
        <v>67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68</v>
      </c>
      <c r="B30" s="91" t="s">
        <v>69</v>
      </c>
      <c r="C30" s="52"/>
      <c r="D30" s="55"/>
      <c r="E30" s="92">
        <v>0</v>
      </c>
      <c r="F30" s="59"/>
      <c r="G30" s="90" t="s">
        <v>70</v>
      </c>
      <c r="H30" s="91" t="s">
        <v>71</v>
      </c>
      <c r="I30" s="55"/>
      <c r="J30" s="92">
        <v>0</v>
      </c>
      <c r="K30" s="59"/>
      <c r="L30" s="90" t="s">
        <v>72</v>
      </c>
      <c r="M30" s="91" t="s">
        <v>73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74</v>
      </c>
      <c r="M31" s="45"/>
      <c r="N31" s="66" t="s">
        <v>75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76</v>
      </c>
      <c r="M32" s="77" t="s">
        <v>77</v>
      </c>
      <c r="N32" s="81"/>
      <c r="O32" s="49"/>
      <c r="P32" s="81"/>
      <c r="Q32" s="78"/>
      <c r="R32" s="75">
        <f>'Rekapitulácia objektov'!C16</f>
        <v>0</v>
      </c>
      <c r="S32" s="76"/>
    </row>
    <row r="33" spans="1:19" s="2" customFormat="1" ht="21.75" customHeight="1">
      <c r="A33" s="104" t="s">
        <v>78</v>
      </c>
      <c r="B33" s="49"/>
      <c r="C33" s="49"/>
      <c r="D33" s="49"/>
      <c r="E33" s="49"/>
      <c r="F33" s="84"/>
      <c r="G33" s="105" t="s">
        <v>79</v>
      </c>
      <c r="H33" s="106"/>
      <c r="I33" s="49"/>
      <c r="J33" s="49"/>
      <c r="K33" s="107"/>
      <c r="L33" s="71" t="s">
        <v>80</v>
      </c>
      <c r="M33" s="108" t="s">
        <v>81</v>
      </c>
      <c r="N33" s="109">
        <v>20</v>
      </c>
      <c r="O33" s="110" t="s">
        <v>82</v>
      </c>
      <c r="P33" s="111"/>
      <c r="Q33" s="112"/>
      <c r="R33" s="113">
        <f>'Rekapitulácia objektov'!D16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8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83</v>
      </c>
      <c r="M35" s="197" t="s">
        <v>84</v>
      </c>
      <c r="N35" s="197"/>
      <c r="O35" s="197"/>
      <c r="P35" s="197"/>
      <c r="Q35" s="197"/>
      <c r="R35" s="122">
        <f>'Rekapitulácia objektov'!E16</f>
        <v>0</v>
      </c>
      <c r="S35" s="59"/>
    </row>
    <row r="36" spans="1:19" s="2" customFormat="1" ht="33" customHeight="1">
      <c r="A36" s="104" t="s">
        <v>78</v>
      </c>
      <c r="B36" s="49"/>
      <c r="C36" s="49"/>
      <c r="D36" s="49"/>
      <c r="E36" s="49"/>
      <c r="F36" s="84"/>
      <c r="G36" s="105" t="s">
        <v>79</v>
      </c>
      <c r="H36" s="49"/>
      <c r="I36" s="49"/>
      <c r="J36" s="49"/>
      <c r="K36" s="107"/>
      <c r="L36" s="64" t="s">
        <v>85</v>
      </c>
      <c r="M36" s="45"/>
      <c r="N36" s="66" t="s">
        <v>86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11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87</v>
      </c>
      <c r="M37" s="77" t="s">
        <v>88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89</v>
      </c>
      <c r="M38" s="77" t="s">
        <v>90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78</v>
      </c>
      <c r="B39" s="41"/>
      <c r="C39" s="41"/>
      <c r="D39" s="41"/>
      <c r="E39" s="41"/>
      <c r="F39" s="125"/>
      <c r="G39" s="126" t="s">
        <v>79</v>
      </c>
      <c r="H39" s="41"/>
      <c r="I39" s="41"/>
      <c r="J39" s="41"/>
      <c r="K39" s="127"/>
      <c r="L39" s="90" t="s">
        <v>91</v>
      </c>
      <c r="M39" s="91" t="s">
        <v>92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H7" sqref="H7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15" t="s">
        <v>118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2" customFormat="1" ht="6.75" customHeight="1">
      <c r="A2" s="134"/>
      <c r="B2" s="133"/>
      <c r="C2" s="133"/>
      <c r="D2" s="133"/>
      <c r="E2" s="133"/>
      <c r="F2" s="133"/>
      <c r="G2" s="133"/>
      <c r="H2" s="133"/>
      <c r="I2" s="133"/>
      <c r="J2" s="133"/>
    </row>
    <row r="3" spans="1:10" s="2" customFormat="1" ht="12.75" customHeight="1">
      <c r="A3" s="141" t="s">
        <v>117</v>
      </c>
      <c r="B3" s="129" t="s">
        <v>116</v>
      </c>
      <c r="C3" s="134"/>
      <c r="D3" s="134"/>
      <c r="E3" s="140"/>
      <c r="F3" s="134"/>
      <c r="G3" s="134"/>
      <c r="H3" s="134"/>
      <c r="I3" s="134"/>
      <c r="J3" s="134"/>
    </row>
    <row r="4" spans="1:10" s="2" customFormat="1" ht="6.75" customHeight="1">
      <c r="A4" s="28"/>
      <c r="B4" s="139"/>
      <c r="C4" s="28"/>
      <c r="D4" s="28"/>
      <c r="E4" s="139"/>
      <c r="F4" s="28"/>
      <c r="G4" s="28"/>
      <c r="H4" s="28"/>
      <c r="I4" s="28"/>
      <c r="J4" s="28"/>
    </row>
    <row r="5" spans="1:10" s="2" customFormat="1" ht="12.75" customHeight="1">
      <c r="A5" s="138" t="s">
        <v>115</v>
      </c>
      <c r="B5" s="137"/>
      <c r="C5" s="138"/>
      <c r="D5" s="138"/>
      <c r="E5" s="137"/>
      <c r="F5" s="138"/>
      <c r="G5" s="138"/>
      <c r="H5" s="138"/>
      <c r="I5" s="138"/>
      <c r="J5" s="138"/>
    </row>
    <row r="6" spans="1:10" s="2" customFormat="1" ht="13.5" customHeight="1">
      <c r="A6" s="138" t="s">
        <v>114</v>
      </c>
      <c r="B6" s="137"/>
      <c r="C6" s="138"/>
      <c r="D6" s="138"/>
      <c r="E6" s="137"/>
      <c r="F6" s="138"/>
      <c r="G6" s="137" t="s">
        <v>113</v>
      </c>
      <c r="H6" s="137"/>
      <c r="I6" s="138"/>
      <c r="J6" s="138"/>
    </row>
    <row r="7" spans="1:10" s="2" customFormat="1" ht="13.5" customHeight="1">
      <c r="A7" s="137" t="s">
        <v>112</v>
      </c>
      <c r="B7" s="137"/>
      <c r="C7" s="136"/>
      <c r="D7" s="136"/>
      <c r="E7" s="136"/>
      <c r="F7" s="136"/>
      <c r="G7" s="137" t="s">
        <v>111</v>
      </c>
      <c r="H7" s="137"/>
      <c r="I7" s="136"/>
      <c r="J7" s="136"/>
    </row>
    <row r="8" spans="1:10" s="2" customFormat="1" ht="6.75" customHeight="1">
      <c r="A8" s="134"/>
      <c r="B8" s="133"/>
      <c r="C8" s="133"/>
      <c r="D8" s="133"/>
      <c r="E8" s="133"/>
      <c r="F8" s="133"/>
      <c r="G8" s="133"/>
      <c r="H8" s="133"/>
      <c r="I8" s="133"/>
      <c r="J8" s="133"/>
    </row>
    <row r="9" spans="1:10" s="2" customFormat="1" ht="23.25" customHeight="1">
      <c r="A9" s="135" t="s">
        <v>110</v>
      </c>
      <c r="B9" s="135" t="s">
        <v>109</v>
      </c>
      <c r="C9" s="135" t="s">
        <v>108</v>
      </c>
      <c r="D9" s="135" t="s">
        <v>81</v>
      </c>
      <c r="E9" s="135" t="s">
        <v>107</v>
      </c>
      <c r="F9" s="135" t="s">
        <v>106</v>
      </c>
      <c r="G9" s="135" t="s">
        <v>105</v>
      </c>
      <c r="H9" s="135" t="s">
        <v>69</v>
      </c>
      <c r="I9" s="135" t="s">
        <v>104</v>
      </c>
      <c r="J9" s="135" t="s">
        <v>103</v>
      </c>
    </row>
    <row r="10" spans="1:10" s="2" customFormat="1" ht="6.75" customHeight="1">
      <c r="A10" s="134"/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s="2" customFormat="1" ht="14.25" customHeight="1" thickBot="1">
      <c r="A11" s="177" t="s">
        <v>102</v>
      </c>
      <c r="B11" s="177" t="s">
        <v>2</v>
      </c>
      <c r="C11" s="178">
        <f>SUM(C12:C15)</f>
        <v>0</v>
      </c>
      <c r="D11" s="178">
        <f>SUM(D12:D15)</f>
        <v>0</v>
      </c>
      <c r="E11" s="178">
        <f>SUM(E12:E15)</f>
        <v>0</v>
      </c>
      <c r="F11" s="178">
        <v>0</v>
      </c>
      <c r="G11" s="178">
        <f>'Krycí list'!E29</f>
        <v>0</v>
      </c>
      <c r="H11" s="178">
        <v>0</v>
      </c>
      <c r="I11" s="178">
        <v>0</v>
      </c>
      <c r="J11" s="179">
        <v>0</v>
      </c>
    </row>
    <row r="12" spans="1:10" s="2" customFormat="1" ht="13.5" customHeight="1">
      <c r="A12" s="174" t="s">
        <v>101</v>
      </c>
      <c r="B12" s="174" t="s">
        <v>100</v>
      </c>
      <c r="C12" s="175">
        <f>'Učebňa cudzích jazykov - ASR'!I77</f>
        <v>0</v>
      </c>
      <c r="D12" s="175">
        <f>C12*0.2</f>
        <v>0</v>
      </c>
      <c r="E12" s="175">
        <f>SUM(C12:D12)</f>
        <v>0</v>
      </c>
      <c r="F12" s="175">
        <v>0</v>
      </c>
      <c r="G12" s="175"/>
      <c r="H12" s="175">
        <v>0</v>
      </c>
      <c r="I12" s="175">
        <v>0</v>
      </c>
      <c r="J12" s="176">
        <v>0</v>
      </c>
    </row>
    <row r="13" spans="1:10" s="2" customFormat="1" ht="13.5" customHeight="1">
      <c r="A13" s="132" t="s">
        <v>99</v>
      </c>
      <c r="B13" s="132" t="s">
        <v>98</v>
      </c>
      <c r="C13" s="131">
        <f>'Učebňa cudzích jazykov - ZTI'!I32</f>
        <v>0</v>
      </c>
      <c r="D13" s="131">
        <f>C13*0.2</f>
        <v>0</v>
      </c>
      <c r="E13" s="131">
        <f>SUM(C13:D13)</f>
        <v>0</v>
      </c>
      <c r="F13" s="131">
        <v>0</v>
      </c>
      <c r="G13" s="131"/>
      <c r="H13" s="131">
        <v>0</v>
      </c>
      <c r="I13" s="131">
        <v>0</v>
      </c>
      <c r="J13" s="130">
        <v>0</v>
      </c>
    </row>
    <row r="14" spans="1:10" s="2" customFormat="1" ht="13.5" customHeight="1">
      <c r="A14" s="132" t="s">
        <v>97</v>
      </c>
      <c r="B14" s="132" t="s">
        <v>96</v>
      </c>
      <c r="C14" s="131">
        <f>'Učebňa cudzích jazykov - UVK'!I28</f>
        <v>0</v>
      </c>
      <c r="D14" s="131">
        <f>C14*0.2</f>
        <v>0</v>
      </c>
      <c r="E14" s="131">
        <f>SUM(C14:D14)</f>
        <v>0</v>
      </c>
      <c r="F14" s="131">
        <v>0</v>
      </c>
      <c r="G14" s="131"/>
      <c r="H14" s="131">
        <v>0</v>
      </c>
      <c r="I14" s="131">
        <v>0</v>
      </c>
      <c r="J14" s="130">
        <v>0</v>
      </c>
    </row>
    <row r="15" spans="1:10" s="2" customFormat="1" ht="13.5" customHeight="1">
      <c r="A15" s="132" t="s">
        <v>95</v>
      </c>
      <c r="B15" s="132" t="s">
        <v>94</v>
      </c>
      <c r="C15" s="131">
        <f>'Učebňa cudzích jazykov - ELI'!I41</f>
        <v>0</v>
      </c>
      <c r="D15" s="131">
        <f>C15*0.2</f>
        <v>0</v>
      </c>
      <c r="E15" s="131">
        <f>SUM(C15:D15)</f>
        <v>0</v>
      </c>
      <c r="F15" s="131">
        <v>0</v>
      </c>
      <c r="G15" s="131"/>
      <c r="H15" s="131">
        <v>0</v>
      </c>
      <c r="I15" s="131">
        <v>0</v>
      </c>
      <c r="J15" s="130">
        <v>0</v>
      </c>
    </row>
    <row r="16" spans="1:10" s="2" customFormat="1" ht="30.75" customHeight="1">
      <c r="A16" s="129"/>
      <c r="B16" s="129" t="s">
        <v>93</v>
      </c>
      <c r="C16" s="128">
        <f aca="true" t="shared" si="0" ref="C16:J16">C11</f>
        <v>0</v>
      </c>
      <c r="D16" s="128">
        <f t="shared" si="0"/>
        <v>0</v>
      </c>
      <c r="E16" s="128">
        <f t="shared" si="0"/>
        <v>0</v>
      </c>
      <c r="F16" s="128">
        <f t="shared" si="0"/>
        <v>0</v>
      </c>
      <c r="G16" s="128">
        <f t="shared" si="0"/>
        <v>0</v>
      </c>
      <c r="H16" s="128">
        <f t="shared" si="0"/>
        <v>0</v>
      </c>
      <c r="I16" s="128">
        <f t="shared" si="0"/>
        <v>0</v>
      </c>
      <c r="J16" s="128">
        <f t="shared" si="0"/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landscape" paperSize="9" scale="93" r:id="rId1"/>
  <headerFooter alignWithMargins="0">
    <oddFooter>&amp;C   Strana &amp;P  z &amp;N</oddFooter>
  </headerFooter>
  <ignoredErrors>
    <ignoredError sqref="C11:E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PageLayoutView="0" workbookViewId="0" topLeftCell="A1">
      <pane ySplit="12" topLeftCell="A58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5" customWidth="1"/>
    <col min="2" max="2" width="15.66015625" style="144" customWidth="1"/>
    <col min="3" max="3" width="60.33203125" style="144" customWidth="1"/>
    <col min="4" max="4" width="5.16015625" style="144" customWidth="1"/>
    <col min="5" max="5" width="13.83203125" style="142" customWidth="1"/>
    <col min="6" max="6" width="9.83203125" style="142" customWidth="1"/>
    <col min="7" max="7" width="16.83203125" style="142" customWidth="1"/>
    <col min="8" max="8" width="19" style="142" customWidth="1"/>
    <col min="9" max="9" width="20.16015625" style="142" customWidth="1"/>
    <col min="10" max="10" width="9.83203125" style="143" customWidth="1"/>
    <col min="11" max="11" width="13" style="142" customWidth="1"/>
    <col min="12" max="16384" width="10.5" style="1" customWidth="1"/>
  </cols>
  <sheetData>
    <row r="1" spans="1:11" s="2" customFormat="1" ht="27.75" customHeight="1">
      <c r="A1" s="216" t="s">
        <v>252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67" t="s">
        <v>251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2" customFormat="1" ht="12.75" customHeight="1">
      <c r="A3" s="167" t="s">
        <v>250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2" customFormat="1" ht="13.5" customHeight="1">
      <c r="A4" s="166"/>
      <c r="B4" s="166"/>
      <c r="C4" s="166"/>
      <c r="D4" s="140"/>
      <c r="E4" s="140"/>
      <c r="F4" s="140"/>
      <c r="G4" s="140"/>
      <c r="H4" s="140"/>
      <c r="I4" s="140"/>
      <c r="J4" s="140"/>
      <c r="K4" s="140"/>
    </row>
    <row r="5" spans="1:11" s="2" customFormat="1" ht="6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2" customFormat="1" ht="13.5" customHeight="1">
      <c r="A6" s="140" t="s">
        <v>249</v>
      </c>
      <c r="B6" s="164"/>
      <c r="C6" s="164"/>
      <c r="D6" s="164"/>
      <c r="E6" s="163"/>
      <c r="F6" s="163"/>
      <c r="G6" s="163"/>
      <c r="H6" s="163"/>
      <c r="I6" s="163"/>
      <c r="J6" s="165"/>
      <c r="K6" s="163"/>
    </row>
    <row r="7" spans="1:11" s="2" customFormat="1" ht="13.5" customHeight="1">
      <c r="A7" s="140" t="s">
        <v>248</v>
      </c>
      <c r="B7" s="164"/>
      <c r="C7" s="164"/>
      <c r="D7" s="164"/>
      <c r="E7" s="163"/>
      <c r="F7" s="163"/>
      <c r="G7" s="163"/>
      <c r="H7" s="217" t="s">
        <v>377</v>
      </c>
      <c r="I7" s="218"/>
      <c r="J7" s="219"/>
      <c r="K7" s="163"/>
    </row>
    <row r="8" spans="1:11" s="2" customFormat="1" ht="13.5" customHeight="1">
      <c r="A8" s="140" t="s">
        <v>247</v>
      </c>
      <c r="B8" s="164"/>
      <c r="C8" s="164"/>
      <c r="D8" s="164"/>
      <c r="E8" s="163"/>
      <c r="F8" s="163"/>
      <c r="G8" s="163"/>
      <c r="H8" s="217" t="s">
        <v>378</v>
      </c>
      <c r="I8" s="218"/>
      <c r="J8" s="219"/>
      <c r="K8" s="163"/>
    </row>
    <row r="9" spans="1:11" s="2" customFormat="1" ht="6.7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s="2" customFormat="1" ht="24" customHeight="1">
      <c r="A10" s="162" t="s">
        <v>246</v>
      </c>
      <c r="B10" s="162" t="s">
        <v>245</v>
      </c>
      <c r="C10" s="162" t="s">
        <v>244</v>
      </c>
      <c r="D10" s="162" t="s">
        <v>243</v>
      </c>
      <c r="E10" s="162" t="s">
        <v>242</v>
      </c>
      <c r="F10" s="162" t="s">
        <v>241</v>
      </c>
      <c r="G10" s="162" t="s">
        <v>240</v>
      </c>
      <c r="H10" s="162" t="s">
        <v>239</v>
      </c>
      <c r="I10" s="162" t="s">
        <v>238</v>
      </c>
      <c r="J10" s="162" t="s">
        <v>237</v>
      </c>
      <c r="K10" s="162" t="s">
        <v>236</v>
      </c>
    </row>
    <row r="11" spans="1:11" s="2" customFormat="1" ht="12.75" customHeight="1" hidden="1">
      <c r="A11" s="162" t="s">
        <v>32</v>
      </c>
      <c r="B11" s="162" t="s">
        <v>39</v>
      </c>
      <c r="C11" s="162" t="s">
        <v>45</v>
      </c>
      <c r="D11" s="162" t="s">
        <v>51</v>
      </c>
      <c r="E11" s="162" t="s">
        <v>55</v>
      </c>
      <c r="F11" s="162" t="s">
        <v>59</v>
      </c>
      <c r="G11" s="162" t="s">
        <v>62</v>
      </c>
      <c r="H11" s="162" t="s">
        <v>35</v>
      </c>
      <c r="I11" s="162" t="s">
        <v>41</v>
      </c>
      <c r="J11" s="162" t="s">
        <v>47</v>
      </c>
      <c r="K11" s="162" t="s">
        <v>52</v>
      </c>
    </row>
    <row r="12" spans="1:11" s="2" customFormat="1" ht="6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80"/>
      <c r="K12" s="180"/>
    </row>
    <row r="13" spans="1:11" s="2" customFormat="1" ht="30.75" customHeight="1">
      <c r="A13" s="160"/>
      <c r="B13" s="159" t="s">
        <v>33</v>
      </c>
      <c r="C13" s="159" t="s">
        <v>235</v>
      </c>
      <c r="D13" s="159"/>
      <c r="E13" s="158"/>
      <c r="F13" s="158"/>
      <c r="G13" s="168"/>
      <c r="H13" s="168"/>
      <c r="I13" s="168">
        <f>I14+I37</f>
        <v>0</v>
      </c>
      <c r="J13" s="181"/>
      <c r="K13" s="158">
        <f>K14+K37</f>
        <v>6.851843929999999</v>
      </c>
    </row>
    <row r="14" spans="1:11" s="2" customFormat="1" ht="28.5" customHeight="1">
      <c r="A14" s="153"/>
      <c r="B14" s="152" t="s">
        <v>59</v>
      </c>
      <c r="C14" s="152" t="s">
        <v>234</v>
      </c>
      <c r="D14" s="152"/>
      <c r="E14" s="151"/>
      <c r="F14" s="151"/>
      <c r="G14" s="169"/>
      <c r="H14" s="169"/>
      <c r="I14" s="169">
        <f>SUM(I15:I36)</f>
        <v>0</v>
      </c>
      <c r="J14" s="182"/>
      <c r="K14" s="151">
        <f>SUM(K15:K36)</f>
        <v>5.94164305</v>
      </c>
    </row>
    <row r="15" spans="1:11" s="2" customFormat="1" ht="13.5" customHeight="1">
      <c r="A15" s="150">
        <v>1</v>
      </c>
      <c r="B15" s="149" t="s">
        <v>233</v>
      </c>
      <c r="C15" s="149" t="s">
        <v>232</v>
      </c>
      <c r="D15" s="149" t="s">
        <v>120</v>
      </c>
      <c r="E15" s="170">
        <v>190.224</v>
      </c>
      <c r="F15" s="170"/>
      <c r="G15" s="170"/>
      <c r="H15" s="170"/>
      <c r="I15" s="170">
        <f>ROUND(E15*F15,2)</f>
        <v>0</v>
      </c>
      <c r="J15" s="183">
        <v>0</v>
      </c>
      <c r="K15" s="187">
        <v>0</v>
      </c>
    </row>
    <row r="16" spans="1:11" s="2" customFormat="1" ht="13.5" customHeight="1">
      <c r="A16" s="157"/>
      <c r="B16" s="156"/>
      <c r="C16" s="156" t="s">
        <v>231</v>
      </c>
      <c r="D16" s="156"/>
      <c r="E16" s="171"/>
      <c r="F16" s="171"/>
      <c r="G16" s="171"/>
      <c r="H16" s="171"/>
      <c r="I16" s="171"/>
      <c r="J16" s="184"/>
      <c r="K16" s="188"/>
    </row>
    <row r="17" spans="1:11" s="2" customFormat="1" ht="24" customHeight="1">
      <c r="A17" s="150">
        <v>2</v>
      </c>
      <c r="B17" s="149" t="s">
        <v>230</v>
      </c>
      <c r="C17" s="149" t="s">
        <v>229</v>
      </c>
      <c r="D17" s="149" t="s">
        <v>120</v>
      </c>
      <c r="E17" s="170">
        <v>24.774</v>
      </c>
      <c r="F17" s="170"/>
      <c r="G17" s="170"/>
      <c r="H17" s="170"/>
      <c r="I17" s="170">
        <f>ROUND(E17*F17,2)</f>
        <v>0</v>
      </c>
      <c r="J17" s="183">
        <v>0.01119</v>
      </c>
      <c r="K17" s="187">
        <v>0.27722106</v>
      </c>
    </row>
    <row r="18" spans="1:11" s="2" customFormat="1" ht="24" customHeight="1">
      <c r="A18" s="150">
        <v>3</v>
      </c>
      <c r="B18" s="149" t="s">
        <v>228</v>
      </c>
      <c r="C18" s="149" t="s">
        <v>227</v>
      </c>
      <c r="D18" s="149" t="s">
        <v>120</v>
      </c>
      <c r="E18" s="170">
        <v>32.293</v>
      </c>
      <c r="F18" s="170"/>
      <c r="G18" s="170"/>
      <c r="H18" s="170"/>
      <c r="I18" s="170">
        <f aca="true" t="shared" si="0" ref="I18:I27">ROUND(E18*F18,2)</f>
        <v>0</v>
      </c>
      <c r="J18" s="183">
        <v>0.01119</v>
      </c>
      <c r="K18" s="187">
        <v>0.36135867</v>
      </c>
    </row>
    <row r="19" spans="1:11" s="2" customFormat="1" ht="13.5" customHeight="1">
      <c r="A19" s="150">
        <v>4</v>
      </c>
      <c r="B19" s="149" t="s">
        <v>226</v>
      </c>
      <c r="C19" s="149" t="s">
        <v>225</v>
      </c>
      <c r="D19" s="149" t="s">
        <v>120</v>
      </c>
      <c r="E19" s="170">
        <v>82.58</v>
      </c>
      <c r="F19" s="170"/>
      <c r="G19" s="170"/>
      <c r="H19" s="170"/>
      <c r="I19" s="170">
        <f t="shared" si="0"/>
        <v>0</v>
      </c>
      <c r="J19" s="183">
        <v>0.00044</v>
      </c>
      <c r="K19" s="187">
        <v>0.0363352</v>
      </c>
    </row>
    <row r="20" spans="1:11" s="2" customFormat="1" ht="13.5" customHeight="1">
      <c r="A20" s="150">
        <v>5</v>
      </c>
      <c r="B20" s="149" t="s">
        <v>224</v>
      </c>
      <c r="C20" s="149" t="s">
        <v>223</v>
      </c>
      <c r="D20" s="149" t="s">
        <v>120</v>
      </c>
      <c r="E20" s="170">
        <v>107.644</v>
      </c>
      <c r="F20" s="170"/>
      <c r="G20" s="170"/>
      <c r="H20" s="170"/>
      <c r="I20" s="170">
        <f t="shared" si="0"/>
        <v>0</v>
      </c>
      <c r="J20" s="183">
        <v>0.00042</v>
      </c>
      <c r="K20" s="187">
        <v>0.04521048</v>
      </c>
    </row>
    <row r="21" spans="1:11" s="2" customFormat="1" ht="24" customHeight="1">
      <c r="A21" s="150">
        <v>6</v>
      </c>
      <c r="B21" s="149" t="s">
        <v>222</v>
      </c>
      <c r="C21" s="149" t="s">
        <v>221</v>
      </c>
      <c r="D21" s="149" t="s">
        <v>120</v>
      </c>
      <c r="E21" s="170">
        <v>82.58</v>
      </c>
      <c r="F21" s="170"/>
      <c r="G21" s="170"/>
      <c r="H21" s="170"/>
      <c r="I21" s="170">
        <f t="shared" si="0"/>
        <v>0</v>
      </c>
      <c r="J21" s="183">
        <v>0.00416</v>
      </c>
      <c r="K21" s="187">
        <v>0.3435328</v>
      </c>
    </row>
    <row r="22" spans="1:11" s="2" customFormat="1" ht="24" customHeight="1">
      <c r="A22" s="150">
        <v>7</v>
      </c>
      <c r="B22" s="149" t="s">
        <v>220</v>
      </c>
      <c r="C22" s="149" t="s">
        <v>219</v>
      </c>
      <c r="D22" s="149" t="s">
        <v>120</v>
      </c>
      <c r="E22" s="170">
        <v>107.644</v>
      </c>
      <c r="F22" s="170"/>
      <c r="G22" s="170"/>
      <c r="H22" s="170"/>
      <c r="I22" s="170">
        <f t="shared" si="0"/>
        <v>0</v>
      </c>
      <c r="J22" s="183">
        <v>0.00416</v>
      </c>
      <c r="K22" s="187">
        <v>0.44779904</v>
      </c>
    </row>
    <row r="23" spans="1:11" s="2" customFormat="1" ht="24" customHeight="1">
      <c r="A23" s="150">
        <v>8</v>
      </c>
      <c r="B23" s="149" t="s">
        <v>218</v>
      </c>
      <c r="C23" s="149" t="s">
        <v>217</v>
      </c>
      <c r="D23" s="149" t="s">
        <v>120</v>
      </c>
      <c r="E23" s="170">
        <v>82.58</v>
      </c>
      <c r="F23" s="170"/>
      <c r="G23" s="170"/>
      <c r="H23" s="170"/>
      <c r="I23" s="170">
        <f t="shared" si="0"/>
        <v>0</v>
      </c>
      <c r="J23" s="183">
        <v>0.011</v>
      </c>
      <c r="K23" s="187">
        <v>0.90838</v>
      </c>
    </row>
    <row r="24" spans="1:11" s="2" customFormat="1" ht="24" customHeight="1">
      <c r="A24" s="150">
        <v>9</v>
      </c>
      <c r="B24" s="149" t="s">
        <v>216</v>
      </c>
      <c r="C24" s="149" t="s">
        <v>215</v>
      </c>
      <c r="D24" s="149" t="s">
        <v>120</v>
      </c>
      <c r="E24" s="170">
        <v>107.644</v>
      </c>
      <c r="F24" s="170"/>
      <c r="G24" s="170"/>
      <c r="H24" s="170"/>
      <c r="I24" s="170">
        <f t="shared" si="0"/>
        <v>0</v>
      </c>
      <c r="J24" s="183">
        <v>0.01312</v>
      </c>
      <c r="K24" s="187">
        <v>1.41228928</v>
      </c>
    </row>
    <row r="25" spans="1:11" s="2" customFormat="1" ht="24" customHeight="1">
      <c r="A25" s="150">
        <v>10</v>
      </c>
      <c r="B25" s="149" t="s">
        <v>214</v>
      </c>
      <c r="C25" s="149" t="s">
        <v>213</v>
      </c>
      <c r="D25" s="149" t="s">
        <v>140</v>
      </c>
      <c r="E25" s="170">
        <v>84.36</v>
      </c>
      <c r="F25" s="170"/>
      <c r="G25" s="170"/>
      <c r="H25" s="170"/>
      <c r="I25" s="170">
        <f t="shared" si="0"/>
        <v>0</v>
      </c>
      <c r="J25" s="183">
        <v>0.00046</v>
      </c>
      <c r="K25" s="187">
        <v>0.0388056</v>
      </c>
    </row>
    <row r="26" spans="1:11" s="2" customFormat="1" ht="13.5" customHeight="1">
      <c r="A26" s="155">
        <v>11</v>
      </c>
      <c r="B26" s="154" t="s">
        <v>212</v>
      </c>
      <c r="C26" s="154" t="s">
        <v>211</v>
      </c>
      <c r="D26" s="154" t="s">
        <v>140</v>
      </c>
      <c r="E26" s="172">
        <v>84.36</v>
      </c>
      <c r="F26" s="172"/>
      <c r="G26" s="172"/>
      <c r="H26" s="172"/>
      <c r="I26" s="170">
        <f t="shared" si="0"/>
        <v>0</v>
      </c>
      <c r="J26" s="185">
        <v>0.00033</v>
      </c>
      <c r="K26" s="189">
        <v>0.0278388</v>
      </c>
    </row>
    <row r="27" spans="1:11" s="2" customFormat="1" ht="13.5" customHeight="1">
      <c r="A27" s="150">
        <v>12</v>
      </c>
      <c r="B27" s="149" t="s">
        <v>210</v>
      </c>
      <c r="C27" s="149" t="s">
        <v>209</v>
      </c>
      <c r="D27" s="149" t="s">
        <v>120</v>
      </c>
      <c r="E27" s="170">
        <v>5.363</v>
      </c>
      <c r="F27" s="170"/>
      <c r="G27" s="170"/>
      <c r="H27" s="170"/>
      <c r="I27" s="170">
        <f t="shared" si="0"/>
        <v>0</v>
      </c>
      <c r="J27" s="183">
        <v>0.04467</v>
      </c>
      <c r="K27" s="187">
        <v>0.23956521</v>
      </c>
    </row>
    <row r="28" spans="1:11" s="2" customFormat="1" ht="13.5" customHeight="1">
      <c r="A28" s="157"/>
      <c r="B28" s="156"/>
      <c r="C28" s="156" t="s">
        <v>206</v>
      </c>
      <c r="D28" s="156"/>
      <c r="E28" s="171"/>
      <c r="F28" s="171"/>
      <c r="G28" s="171"/>
      <c r="H28" s="171"/>
      <c r="I28" s="171"/>
      <c r="J28" s="184"/>
      <c r="K28" s="188"/>
    </row>
    <row r="29" spans="1:11" s="2" customFormat="1" ht="13.5" customHeight="1">
      <c r="A29" s="150">
        <v>13</v>
      </c>
      <c r="B29" s="149" t="s">
        <v>208</v>
      </c>
      <c r="C29" s="149" t="s">
        <v>207</v>
      </c>
      <c r="D29" s="149" t="s">
        <v>120</v>
      </c>
      <c r="E29" s="170">
        <v>6.953</v>
      </c>
      <c r="F29" s="170"/>
      <c r="G29" s="170"/>
      <c r="H29" s="170"/>
      <c r="I29" s="170">
        <f>ROUND(E29*F29,2)</f>
        <v>0</v>
      </c>
      <c r="J29" s="183">
        <v>0.04467</v>
      </c>
      <c r="K29" s="187">
        <v>0.31059051</v>
      </c>
    </row>
    <row r="30" spans="1:11" s="2" customFormat="1" ht="13.5" customHeight="1">
      <c r="A30" s="157"/>
      <c r="B30" s="156"/>
      <c r="C30" s="156" t="s">
        <v>206</v>
      </c>
      <c r="D30" s="156"/>
      <c r="E30" s="171"/>
      <c r="F30" s="171"/>
      <c r="G30" s="171"/>
      <c r="H30" s="171"/>
      <c r="I30" s="171"/>
      <c r="J30" s="184"/>
      <c r="K30" s="188"/>
    </row>
    <row r="31" spans="1:11" s="2" customFormat="1" ht="13.5" customHeight="1">
      <c r="A31" s="150">
        <v>14</v>
      </c>
      <c r="B31" s="149" t="s">
        <v>205</v>
      </c>
      <c r="C31" s="149" t="s">
        <v>204</v>
      </c>
      <c r="D31" s="149" t="s">
        <v>120</v>
      </c>
      <c r="E31" s="170">
        <v>50.425</v>
      </c>
      <c r="F31" s="170"/>
      <c r="G31" s="170"/>
      <c r="H31" s="170"/>
      <c r="I31" s="170">
        <f>ROUND(E31*F31,2)</f>
        <v>0</v>
      </c>
      <c r="J31" s="183">
        <v>0.0004</v>
      </c>
      <c r="K31" s="187">
        <v>0.02017</v>
      </c>
    </row>
    <row r="32" spans="1:11" s="2" customFormat="1" ht="13.5" customHeight="1">
      <c r="A32" s="157"/>
      <c r="B32" s="156"/>
      <c r="C32" s="156" t="s">
        <v>203</v>
      </c>
      <c r="D32" s="156"/>
      <c r="E32" s="171"/>
      <c r="F32" s="171"/>
      <c r="G32" s="171"/>
      <c r="H32" s="171"/>
      <c r="I32" s="171"/>
      <c r="J32" s="184"/>
      <c r="K32" s="188"/>
    </row>
    <row r="33" spans="1:11" s="2" customFormat="1" ht="13.5" customHeight="1">
      <c r="A33" s="150">
        <v>15</v>
      </c>
      <c r="B33" s="149" t="s">
        <v>202</v>
      </c>
      <c r="C33" s="149" t="s">
        <v>201</v>
      </c>
      <c r="D33" s="149" t="s">
        <v>120</v>
      </c>
      <c r="E33" s="170">
        <v>70.24</v>
      </c>
      <c r="F33" s="170"/>
      <c r="G33" s="170"/>
      <c r="H33" s="170"/>
      <c r="I33" s="170">
        <f>ROUND(E33*F33,2)</f>
        <v>0</v>
      </c>
      <c r="J33" s="183">
        <v>0</v>
      </c>
      <c r="K33" s="187">
        <v>0</v>
      </c>
    </row>
    <row r="34" spans="1:11" s="2" customFormat="1" ht="13.5" customHeight="1">
      <c r="A34" s="157"/>
      <c r="B34" s="156"/>
      <c r="C34" s="156" t="s">
        <v>200</v>
      </c>
      <c r="D34" s="156"/>
      <c r="E34" s="171"/>
      <c r="F34" s="171"/>
      <c r="G34" s="171"/>
      <c r="H34" s="171"/>
      <c r="I34" s="171"/>
      <c r="J34" s="184"/>
      <c r="K34" s="188"/>
    </row>
    <row r="35" spans="1:11" s="2" customFormat="1" ht="13.5" customHeight="1">
      <c r="A35" s="155">
        <v>16</v>
      </c>
      <c r="B35" s="154" t="s">
        <v>199</v>
      </c>
      <c r="C35" s="154" t="s">
        <v>198</v>
      </c>
      <c r="D35" s="154" t="s">
        <v>197</v>
      </c>
      <c r="E35" s="172">
        <v>10.852</v>
      </c>
      <c r="F35" s="172"/>
      <c r="G35" s="172"/>
      <c r="H35" s="172"/>
      <c r="I35" s="172">
        <f>ROUND(E35*F35,2)</f>
        <v>0</v>
      </c>
      <c r="J35" s="185">
        <v>0.001</v>
      </c>
      <c r="K35" s="189">
        <v>0.010852</v>
      </c>
    </row>
    <row r="36" spans="1:11" s="2" customFormat="1" ht="13.5" customHeight="1">
      <c r="A36" s="150">
        <v>17</v>
      </c>
      <c r="B36" s="149" t="s">
        <v>196</v>
      </c>
      <c r="C36" s="149" t="s">
        <v>195</v>
      </c>
      <c r="D36" s="149" t="s">
        <v>120</v>
      </c>
      <c r="E36" s="170">
        <v>70.24</v>
      </c>
      <c r="F36" s="170"/>
      <c r="G36" s="170"/>
      <c r="H36" s="170"/>
      <c r="I36" s="172">
        <f>ROUND(E36*F36,2)</f>
        <v>0</v>
      </c>
      <c r="J36" s="183">
        <v>0.02081</v>
      </c>
      <c r="K36" s="187">
        <v>1.4616944</v>
      </c>
    </row>
    <row r="37" spans="1:11" s="2" customFormat="1" ht="28.5" customHeight="1">
      <c r="A37" s="153"/>
      <c r="B37" s="152" t="s">
        <v>41</v>
      </c>
      <c r="C37" s="152" t="s">
        <v>194</v>
      </c>
      <c r="D37" s="152"/>
      <c r="E37" s="169"/>
      <c r="F37" s="169"/>
      <c r="G37" s="169"/>
      <c r="H37" s="169"/>
      <c r="I37" s="169"/>
      <c r="J37" s="182"/>
      <c r="K37" s="151">
        <f>SUM(K38:K50)</f>
        <v>0.91020088</v>
      </c>
    </row>
    <row r="38" spans="1:11" s="2" customFormat="1" ht="24" customHeight="1">
      <c r="A38" s="150">
        <v>18</v>
      </c>
      <c r="B38" s="149" t="s">
        <v>193</v>
      </c>
      <c r="C38" s="149" t="s">
        <v>192</v>
      </c>
      <c r="D38" s="149" t="s">
        <v>120</v>
      </c>
      <c r="E38" s="170">
        <v>147.166</v>
      </c>
      <c r="F38" s="170"/>
      <c r="G38" s="170"/>
      <c r="H38" s="170"/>
      <c r="I38" s="172">
        <f>ROUND(E38*F38,2)</f>
        <v>0</v>
      </c>
      <c r="J38" s="183">
        <v>0.00618</v>
      </c>
      <c r="K38" s="187">
        <v>0.90948588</v>
      </c>
    </row>
    <row r="39" spans="1:11" s="2" customFormat="1" ht="24" customHeight="1">
      <c r="A39" s="150">
        <v>19</v>
      </c>
      <c r="B39" s="149" t="s">
        <v>191</v>
      </c>
      <c r="C39" s="149" t="s">
        <v>190</v>
      </c>
      <c r="D39" s="149" t="s">
        <v>140</v>
      </c>
      <c r="E39" s="170">
        <v>16.56</v>
      </c>
      <c r="F39" s="170"/>
      <c r="G39" s="170"/>
      <c r="H39" s="170"/>
      <c r="I39" s="172">
        <f aca="true" t="shared" si="1" ref="I39:I50">ROUND(E39*F39,2)</f>
        <v>0</v>
      </c>
      <c r="J39" s="183">
        <v>0</v>
      </c>
      <c r="K39" s="187">
        <v>0</v>
      </c>
    </row>
    <row r="40" spans="1:11" s="2" customFormat="1" ht="13.5" customHeight="1">
      <c r="A40" s="157"/>
      <c r="B40" s="156"/>
      <c r="C40" s="156" t="s">
        <v>189</v>
      </c>
      <c r="D40" s="156"/>
      <c r="E40" s="171"/>
      <c r="F40" s="171"/>
      <c r="G40" s="171"/>
      <c r="H40" s="171"/>
      <c r="I40" s="172"/>
      <c r="J40" s="184"/>
      <c r="K40" s="188"/>
    </row>
    <row r="41" spans="1:11" s="2" customFormat="1" ht="24" customHeight="1">
      <c r="A41" s="150">
        <v>20</v>
      </c>
      <c r="B41" s="149" t="s">
        <v>188</v>
      </c>
      <c r="C41" s="149" t="s">
        <v>187</v>
      </c>
      <c r="D41" s="149" t="s">
        <v>140</v>
      </c>
      <c r="E41" s="170">
        <v>46.35</v>
      </c>
      <c r="F41" s="170"/>
      <c r="G41" s="170"/>
      <c r="H41" s="170"/>
      <c r="I41" s="172">
        <f t="shared" si="1"/>
        <v>0</v>
      </c>
      <c r="J41" s="183">
        <v>0</v>
      </c>
      <c r="K41" s="187">
        <v>0</v>
      </c>
    </row>
    <row r="42" spans="1:11" s="2" customFormat="1" ht="13.5" customHeight="1">
      <c r="A42" s="157"/>
      <c r="B42" s="156"/>
      <c r="C42" s="156" t="s">
        <v>184</v>
      </c>
      <c r="D42" s="156"/>
      <c r="E42" s="171"/>
      <c r="F42" s="171"/>
      <c r="G42" s="171"/>
      <c r="H42" s="171"/>
      <c r="I42" s="172">
        <f t="shared" si="1"/>
        <v>0</v>
      </c>
      <c r="J42" s="184"/>
      <c r="K42" s="188"/>
    </row>
    <row r="43" spans="1:11" s="2" customFormat="1" ht="24" customHeight="1">
      <c r="A43" s="150">
        <v>21</v>
      </c>
      <c r="B43" s="149" t="s">
        <v>186</v>
      </c>
      <c r="C43" s="149" t="s">
        <v>185</v>
      </c>
      <c r="D43" s="149" t="s">
        <v>140</v>
      </c>
      <c r="E43" s="170">
        <v>35.75</v>
      </c>
      <c r="F43" s="170"/>
      <c r="G43" s="170"/>
      <c r="H43" s="170"/>
      <c r="I43" s="172">
        <f t="shared" si="1"/>
        <v>0</v>
      </c>
      <c r="J43" s="183">
        <v>2E-05</v>
      </c>
      <c r="K43" s="187">
        <v>0.000715</v>
      </c>
    </row>
    <row r="44" spans="1:11" s="2" customFormat="1" ht="13.5" customHeight="1">
      <c r="A44" s="157"/>
      <c r="B44" s="156"/>
      <c r="C44" s="156" t="s">
        <v>184</v>
      </c>
      <c r="D44" s="156"/>
      <c r="E44" s="171"/>
      <c r="F44" s="171"/>
      <c r="G44" s="171"/>
      <c r="H44" s="171"/>
      <c r="I44" s="172"/>
      <c r="J44" s="184"/>
      <c r="K44" s="188"/>
    </row>
    <row r="45" spans="1:11" s="2" customFormat="1" ht="24" customHeight="1">
      <c r="A45" s="150">
        <v>22</v>
      </c>
      <c r="B45" s="149" t="s">
        <v>183</v>
      </c>
      <c r="C45" s="149" t="s">
        <v>182</v>
      </c>
      <c r="D45" s="149" t="s">
        <v>120</v>
      </c>
      <c r="E45" s="170">
        <v>2.32</v>
      </c>
      <c r="F45" s="170"/>
      <c r="G45" s="170"/>
      <c r="H45" s="170"/>
      <c r="I45" s="172">
        <f t="shared" si="1"/>
        <v>0</v>
      </c>
      <c r="J45" s="183">
        <v>0</v>
      </c>
      <c r="K45" s="187">
        <v>0</v>
      </c>
    </row>
    <row r="46" spans="1:11" s="2" customFormat="1" ht="24" customHeight="1">
      <c r="A46" s="150">
        <v>23</v>
      </c>
      <c r="B46" s="149" t="s">
        <v>181</v>
      </c>
      <c r="C46" s="149" t="s">
        <v>180</v>
      </c>
      <c r="D46" s="149" t="s">
        <v>171</v>
      </c>
      <c r="E46" s="170">
        <v>0.82</v>
      </c>
      <c r="F46" s="170"/>
      <c r="G46" s="170"/>
      <c r="H46" s="170"/>
      <c r="I46" s="172">
        <f t="shared" si="1"/>
        <v>0</v>
      </c>
      <c r="J46" s="183">
        <v>0</v>
      </c>
      <c r="K46" s="187">
        <v>0</v>
      </c>
    </row>
    <row r="47" spans="1:11" s="2" customFormat="1" ht="13.5" customHeight="1">
      <c r="A47" s="150">
        <v>24</v>
      </c>
      <c r="B47" s="149" t="s">
        <v>179</v>
      </c>
      <c r="C47" s="149" t="s">
        <v>178</v>
      </c>
      <c r="D47" s="149" t="s">
        <v>171</v>
      </c>
      <c r="E47" s="170">
        <v>0.82</v>
      </c>
      <c r="F47" s="170"/>
      <c r="G47" s="170"/>
      <c r="H47" s="170"/>
      <c r="I47" s="172">
        <f t="shared" si="1"/>
        <v>0</v>
      </c>
      <c r="J47" s="183">
        <v>0</v>
      </c>
      <c r="K47" s="187">
        <v>0</v>
      </c>
    </row>
    <row r="48" spans="1:11" s="2" customFormat="1" ht="13.5" customHeight="1">
      <c r="A48" s="150">
        <v>25</v>
      </c>
      <c r="B48" s="149" t="s">
        <v>177</v>
      </c>
      <c r="C48" s="149" t="s">
        <v>176</v>
      </c>
      <c r="D48" s="149" t="s">
        <v>171</v>
      </c>
      <c r="E48" s="170">
        <v>12.3</v>
      </c>
      <c r="F48" s="170"/>
      <c r="G48" s="170"/>
      <c r="H48" s="170"/>
      <c r="I48" s="172">
        <f t="shared" si="1"/>
        <v>0</v>
      </c>
      <c r="J48" s="183">
        <v>0</v>
      </c>
      <c r="K48" s="187">
        <v>0</v>
      </c>
    </row>
    <row r="49" spans="1:11" s="2" customFormat="1" ht="13.5" customHeight="1">
      <c r="A49" s="150">
        <v>26</v>
      </c>
      <c r="B49" s="149" t="s">
        <v>175</v>
      </c>
      <c r="C49" s="149" t="s">
        <v>174</v>
      </c>
      <c r="D49" s="149" t="s">
        <v>171</v>
      </c>
      <c r="E49" s="170">
        <v>0.82</v>
      </c>
      <c r="F49" s="170"/>
      <c r="G49" s="170"/>
      <c r="H49" s="170"/>
      <c r="I49" s="172">
        <f t="shared" si="1"/>
        <v>0</v>
      </c>
      <c r="J49" s="183">
        <v>0</v>
      </c>
      <c r="K49" s="187">
        <v>0</v>
      </c>
    </row>
    <row r="50" spans="1:11" s="2" customFormat="1" ht="13.5" customHeight="1">
      <c r="A50" s="150">
        <v>27</v>
      </c>
      <c r="B50" s="149" t="s">
        <v>173</v>
      </c>
      <c r="C50" s="149" t="s">
        <v>172</v>
      </c>
      <c r="D50" s="149" t="s">
        <v>171</v>
      </c>
      <c r="E50" s="170">
        <v>0.82</v>
      </c>
      <c r="F50" s="170"/>
      <c r="G50" s="170"/>
      <c r="H50" s="170"/>
      <c r="I50" s="172">
        <f t="shared" si="1"/>
        <v>0</v>
      </c>
      <c r="J50" s="183">
        <v>0</v>
      </c>
      <c r="K50" s="187">
        <v>0</v>
      </c>
    </row>
    <row r="51" spans="1:11" s="2" customFormat="1" ht="30.75" customHeight="1">
      <c r="A51" s="160"/>
      <c r="B51" s="159" t="s">
        <v>46</v>
      </c>
      <c r="C51" s="159" t="s">
        <v>170</v>
      </c>
      <c r="D51" s="159"/>
      <c r="E51" s="168"/>
      <c r="F51" s="168"/>
      <c r="G51" s="168"/>
      <c r="H51" s="168"/>
      <c r="I51" s="168">
        <f>I52+I55+I58+I61+I70+I73+I75</f>
        <v>0</v>
      </c>
      <c r="J51" s="181"/>
      <c r="K51" s="158">
        <f>K52+K55+K58+K61+K70+K73+K75</f>
        <v>0.7572554</v>
      </c>
    </row>
    <row r="52" spans="1:11" s="2" customFormat="1" ht="28.5" customHeight="1">
      <c r="A52" s="153"/>
      <c r="B52" s="152" t="s">
        <v>169</v>
      </c>
      <c r="C52" s="152" t="s">
        <v>168</v>
      </c>
      <c r="D52" s="152"/>
      <c r="E52" s="169"/>
      <c r="F52" s="169"/>
      <c r="G52" s="169"/>
      <c r="H52" s="169"/>
      <c r="I52" s="169">
        <f>SUM(I53)</f>
        <v>0</v>
      </c>
      <c r="J52" s="182"/>
      <c r="K52" s="151">
        <f>SUM(K53)</f>
        <v>0</v>
      </c>
    </row>
    <row r="53" spans="1:11" s="2" customFormat="1" ht="13.5" customHeight="1">
      <c r="A53" s="150">
        <v>28</v>
      </c>
      <c r="B53" s="149" t="s">
        <v>167</v>
      </c>
      <c r="C53" s="149" t="s">
        <v>166</v>
      </c>
      <c r="D53" s="149" t="s">
        <v>120</v>
      </c>
      <c r="E53" s="170">
        <v>4.8</v>
      </c>
      <c r="F53" s="170"/>
      <c r="G53" s="170"/>
      <c r="H53" s="170"/>
      <c r="I53" s="170">
        <f>ROUND(E53*F53,2)</f>
        <v>0</v>
      </c>
      <c r="J53" s="183">
        <v>0</v>
      </c>
      <c r="K53" s="187">
        <v>0</v>
      </c>
    </row>
    <row r="54" spans="1:11" s="2" customFormat="1" ht="13.5" customHeight="1">
      <c r="A54" s="157"/>
      <c r="B54" s="156"/>
      <c r="C54" s="156" t="s">
        <v>165</v>
      </c>
      <c r="D54" s="156"/>
      <c r="E54" s="171"/>
      <c r="F54" s="171"/>
      <c r="G54" s="171"/>
      <c r="H54" s="171"/>
      <c r="I54" s="171"/>
      <c r="J54" s="184"/>
      <c r="K54" s="188"/>
    </row>
    <row r="55" spans="1:11" s="2" customFormat="1" ht="28.5" customHeight="1">
      <c r="A55" s="153"/>
      <c r="B55" s="152" t="s">
        <v>164</v>
      </c>
      <c r="C55" s="152" t="s">
        <v>163</v>
      </c>
      <c r="D55" s="152"/>
      <c r="E55" s="169"/>
      <c r="F55" s="169"/>
      <c r="G55" s="169"/>
      <c r="H55" s="169"/>
      <c r="I55" s="169"/>
      <c r="J55" s="182"/>
      <c r="K55" s="151">
        <v>0</v>
      </c>
    </row>
    <row r="56" spans="1:11" s="2" customFormat="1" ht="24" customHeight="1">
      <c r="A56" s="150">
        <v>29</v>
      </c>
      <c r="B56" s="149" t="s">
        <v>162</v>
      </c>
      <c r="C56" s="149" t="s">
        <v>161</v>
      </c>
      <c r="D56" s="149" t="s">
        <v>158</v>
      </c>
      <c r="E56" s="170">
        <v>4</v>
      </c>
      <c r="F56" s="170"/>
      <c r="G56" s="170"/>
      <c r="H56" s="170"/>
      <c r="I56" s="170">
        <f>ROUND(E56*F56,2)</f>
        <v>0</v>
      </c>
      <c r="J56" s="183">
        <v>0</v>
      </c>
      <c r="K56" s="187">
        <v>0</v>
      </c>
    </row>
    <row r="57" spans="1:11" s="2" customFormat="1" ht="13.5" customHeight="1">
      <c r="A57" s="150">
        <v>30</v>
      </c>
      <c r="B57" s="149" t="s">
        <v>160</v>
      </c>
      <c r="C57" s="149" t="s">
        <v>159</v>
      </c>
      <c r="D57" s="149" t="s">
        <v>158</v>
      </c>
      <c r="E57" s="170">
        <v>1</v>
      </c>
      <c r="F57" s="170"/>
      <c r="G57" s="170"/>
      <c r="H57" s="170"/>
      <c r="I57" s="170">
        <f>ROUND(E57*F57,2)</f>
        <v>0</v>
      </c>
      <c r="J57" s="183">
        <v>0</v>
      </c>
      <c r="K57" s="187">
        <v>0</v>
      </c>
    </row>
    <row r="58" spans="1:11" s="2" customFormat="1" ht="28.5" customHeight="1">
      <c r="A58" s="153"/>
      <c r="B58" s="152" t="s">
        <v>157</v>
      </c>
      <c r="C58" s="152" t="s">
        <v>156</v>
      </c>
      <c r="D58" s="152"/>
      <c r="E58" s="169"/>
      <c r="F58" s="169"/>
      <c r="G58" s="169"/>
      <c r="H58" s="169"/>
      <c r="I58" s="169"/>
      <c r="J58" s="182"/>
      <c r="K58" s="151">
        <v>0.004446</v>
      </c>
    </row>
    <row r="59" spans="1:11" s="2" customFormat="1" ht="24" customHeight="1">
      <c r="A59" s="150">
        <v>31</v>
      </c>
      <c r="B59" s="149" t="s">
        <v>155</v>
      </c>
      <c r="C59" s="149" t="s">
        <v>154</v>
      </c>
      <c r="D59" s="149" t="s">
        <v>120</v>
      </c>
      <c r="E59" s="170">
        <v>12.35</v>
      </c>
      <c r="F59" s="170"/>
      <c r="G59" s="170"/>
      <c r="H59" s="170"/>
      <c r="I59" s="170">
        <f>ROUND(E59*F59,2)</f>
        <v>0</v>
      </c>
      <c r="J59" s="183">
        <v>0.00036</v>
      </c>
      <c r="K59" s="187">
        <v>0.004446</v>
      </c>
    </row>
    <row r="60" spans="1:11" s="2" customFormat="1" ht="13.5" customHeight="1">
      <c r="A60" s="157"/>
      <c r="B60" s="156"/>
      <c r="C60" s="156" t="s">
        <v>153</v>
      </c>
      <c r="D60" s="156"/>
      <c r="E60" s="171"/>
      <c r="F60" s="171"/>
      <c r="G60" s="171"/>
      <c r="H60" s="171"/>
      <c r="I60" s="171"/>
      <c r="J60" s="184"/>
      <c r="K60" s="188"/>
    </row>
    <row r="61" spans="1:11" s="2" customFormat="1" ht="28.5" customHeight="1">
      <c r="A61" s="153"/>
      <c r="B61" s="152" t="s">
        <v>152</v>
      </c>
      <c r="C61" s="152" t="s">
        <v>151</v>
      </c>
      <c r="D61" s="152"/>
      <c r="E61" s="169"/>
      <c r="F61" s="169"/>
      <c r="G61" s="169"/>
      <c r="H61" s="169"/>
      <c r="I61" s="169">
        <f>SUM(I62:I68)</f>
        <v>0</v>
      </c>
      <c r="J61" s="182"/>
      <c r="K61" s="151">
        <f>SUM(K62:K68)</f>
        <v>0.51989152</v>
      </c>
    </row>
    <row r="62" spans="1:11" s="2" customFormat="1" ht="13.5" customHeight="1">
      <c r="A62" s="150">
        <v>32</v>
      </c>
      <c r="B62" s="149" t="s">
        <v>150</v>
      </c>
      <c r="C62" s="149" t="s">
        <v>149</v>
      </c>
      <c r="D62" s="149" t="s">
        <v>140</v>
      </c>
      <c r="E62" s="170">
        <v>41.85</v>
      </c>
      <c r="F62" s="170"/>
      <c r="G62" s="170"/>
      <c r="H62" s="170"/>
      <c r="I62" s="170">
        <f>ROUND(E62*F62,2)</f>
        <v>0</v>
      </c>
      <c r="J62" s="183">
        <v>0</v>
      </c>
      <c r="K62" s="187">
        <v>0</v>
      </c>
    </row>
    <row r="63" spans="1:11" s="2" customFormat="1" ht="24" customHeight="1">
      <c r="A63" s="150">
        <v>33</v>
      </c>
      <c r="B63" s="149" t="s">
        <v>148</v>
      </c>
      <c r="C63" s="149" t="s">
        <v>147</v>
      </c>
      <c r="D63" s="149" t="s">
        <v>120</v>
      </c>
      <c r="E63" s="170">
        <v>65.46</v>
      </c>
      <c r="F63" s="170"/>
      <c r="G63" s="170"/>
      <c r="H63" s="170"/>
      <c r="I63" s="170">
        <f aca="true" t="shared" si="2" ref="I63:I68">ROUND(E63*F63,2)</f>
        <v>0</v>
      </c>
      <c r="J63" s="183">
        <v>0</v>
      </c>
      <c r="K63" s="187">
        <v>0</v>
      </c>
    </row>
    <row r="64" spans="1:11" s="2" customFormat="1" ht="13.5" customHeight="1">
      <c r="A64" s="150">
        <v>34</v>
      </c>
      <c r="B64" s="149" t="s">
        <v>146</v>
      </c>
      <c r="C64" s="149" t="s">
        <v>145</v>
      </c>
      <c r="D64" s="149" t="s">
        <v>120</v>
      </c>
      <c r="E64" s="170">
        <v>70.24</v>
      </c>
      <c r="F64" s="170"/>
      <c r="G64" s="170"/>
      <c r="H64" s="170"/>
      <c r="I64" s="170">
        <f t="shared" si="2"/>
        <v>0</v>
      </c>
      <c r="J64" s="183">
        <v>0.0045</v>
      </c>
      <c r="K64" s="187">
        <v>0.31608</v>
      </c>
    </row>
    <row r="65" spans="1:11" s="2" customFormat="1" ht="13.5" customHeight="1">
      <c r="A65" s="150">
        <v>35</v>
      </c>
      <c r="B65" s="149" t="s">
        <v>144</v>
      </c>
      <c r="C65" s="149" t="s">
        <v>143</v>
      </c>
      <c r="D65" s="149" t="s">
        <v>140</v>
      </c>
      <c r="E65" s="170">
        <v>41.58</v>
      </c>
      <c r="F65" s="170"/>
      <c r="G65" s="170"/>
      <c r="H65" s="170"/>
      <c r="I65" s="170">
        <f t="shared" si="2"/>
        <v>0</v>
      </c>
      <c r="J65" s="183">
        <v>4E-05</v>
      </c>
      <c r="K65" s="187">
        <v>0.0016632</v>
      </c>
    </row>
    <row r="66" spans="1:11" s="2" customFormat="1" ht="13.5" customHeight="1">
      <c r="A66" s="155">
        <v>36</v>
      </c>
      <c r="B66" s="154" t="s">
        <v>142</v>
      </c>
      <c r="C66" s="154" t="s">
        <v>141</v>
      </c>
      <c r="D66" s="154" t="s">
        <v>140</v>
      </c>
      <c r="E66" s="172">
        <v>41.952</v>
      </c>
      <c r="F66" s="172"/>
      <c r="G66" s="172"/>
      <c r="H66" s="172"/>
      <c r="I66" s="170">
        <f t="shared" si="2"/>
        <v>0</v>
      </c>
      <c r="J66" s="185">
        <v>1E-05</v>
      </c>
      <c r="K66" s="189">
        <v>0.00041952</v>
      </c>
    </row>
    <row r="67" spans="1:11" s="2" customFormat="1" ht="13.5" customHeight="1">
      <c r="A67" s="150">
        <v>37</v>
      </c>
      <c r="B67" s="149" t="s">
        <v>139</v>
      </c>
      <c r="C67" s="149" t="s">
        <v>138</v>
      </c>
      <c r="D67" s="149" t="s">
        <v>120</v>
      </c>
      <c r="E67" s="170">
        <v>70.24</v>
      </c>
      <c r="F67" s="170"/>
      <c r="G67" s="170"/>
      <c r="H67" s="170"/>
      <c r="I67" s="170">
        <f t="shared" si="2"/>
        <v>0</v>
      </c>
      <c r="J67" s="183">
        <v>0.0004</v>
      </c>
      <c r="K67" s="187">
        <v>0.028096</v>
      </c>
    </row>
    <row r="68" spans="1:11" s="2" customFormat="1" ht="13.5" customHeight="1">
      <c r="A68" s="155">
        <v>38</v>
      </c>
      <c r="B68" s="154" t="s">
        <v>137</v>
      </c>
      <c r="C68" s="154" t="s">
        <v>136</v>
      </c>
      <c r="D68" s="154" t="s">
        <v>120</v>
      </c>
      <c r="E68" s="172">
        <v>72.347</v>
      </c>
      <c r="F68" s="172"/>
      <c r="G68" s="172"/>
      <c r="H68" s="172"/>
      <c r="I68" s="170">
        <f t="shared" si="2"/>
        <v>0</v>
      </c>
      <c r="J68" s="185">
        <v>0.0024</v>
      </c>
      <c r="K68" s="189">
        <v>0.1736328</v>
      </c>
    </row>
    <row r="69" spans="1:11" s="2" customFormat="1" ht="13.5" customHeight="1">
      <c r="A69" s="157"/>
      <c r="B69" s="156"/>
      <c r="C69" s="156" t="s">
        <v>135</v>
      </c>
      <c r="D69" s="156"/>
      <c r="E69" s="171"/>
      <c r="F69" s="171"/>
      <c r="G69" s="171"/>
      <c r="H69" s="171"/>
      <c r="I69" s="171"/>
      <c r="J69" s="184"/>
      <c r="K69" s="188"/>
    </row>
    <row r="70" spans="1:11" s="2" customFormat="1" ht="28.5" customHeight="1">
      <c r="A70" s="153"/>
      <c r="B70" s="152" t="s">
        <v>134</v>
      </c>
      <c r="C70" s="152" t="s">
        <v>133</v>
      </c>
      <c r="D70" s="152"/>
      <c r="E70" s="169"/>
      <c r="F70" s="169"/>
      <c r="G70" s="169"/>
      <c r="H70" s="169"/>
      <c r="I70" s="169">
        <f>SUM(I71:I72)</f>
        <v>0</v>
      </c>
      <c r="J70" s="182"/>
      <c r="K70" s="151">
        <f>SUM(K71:K72)</f>
        <v>0.16138740000000001</v>
      </c>
    </row>
    <row r="71" spans="1:11" s="2" customFormat="1" ht="24" customHeight="1">
      <c r="A71" s="150">
        <v>39</v>
      </c>
      <c r="B71" s="149" t="s">
        <v>132</v>
      </c>
      <c r="C71" s="149" t="s">
        <v>131</v>
      </c>
      <c r="D71" s="149" t="s">
        <v>120</v>
      </c>
      <c r="E71" s="170">
        <v>2.58</v>
      </c>
      <c r="F71" s="170"/>
      <c r="G71" s="170"/>
      <c r="H71" s="170"/>
      <c r="I71" s="170">
        <f>ROUND(E71*F71,2)</f>
        <v>0</v>
      </c>
      <c r="J71" s="183">
        <v>0.04113</v>
      </c>
      <c r="K71" s="187">
        <v>0.1061154</v>
      </c>
    </row>
    <row r="72" spans="1:11" s="2" customFormat="1" ht="13.5" customHeight="1">
      <c r="A72" s="155">
        <v>40</v>
      </c>
      <c r="B72" s="154" t="s">
        <v>130</v>
      </c>
      <c r="C72" s="154" t="s">
        <v>129</v>
      </c>
      <c r="D72" s="154" t="s">
        <v>120</v>
      </c>
      <c r="E72" s="172">
        <v>2.632</v>
      </c>
      <c r="F72" s="172"/>
      <c r="G72" s="172"/>
      <c r="H72" s="172"/>
      <c r="I72" s="170">
        <f>ROUND(E72*F72,2)</f>
        <v>0</v>
      </c>
      <c r="J72" s="185">
        <v>0.021</v>
      </c>
      <c r="K72" s="189">
        <v>0.055272</v>
      </c>
    </row>
    <row r="73" spans="1:11" s="2" customFormat="1" ht="28.5" customHeight="1">
      <c r="A73" s="153"/>
      <c r="B73" s="152" t="s">
        <v>128</v>
      </c>
      <c r="C73" s="152" t="s">
        <v>127</v>
      </c>
      <c r="D73" s="152"/>
      <c r="E73" s="169"/>
      <c r="F73" s="169"/>
      <c r="G73" s="169"/>
      <c r="H73" s="169"/>
      <c r="I73" s="169">
        <f>SUM(I74)</f>
        <v>0</v>
      </c>
      <c r="J73" s="182"/>
      <c r="K73" s="151">
        <f>SUM(K74)</f>
        <v>0.02017</v>
      </c>
    </row>
    <row r="74" spans="1:11" s="2" customFormat="1" ht="13.5" customHeight="1">
      <c r="A74" s="150">
        <v>41</v>
      </c>
      <c r="B74" s="149" t="s">
        <v>126</v>
      </c>
      <c r="C74" s="149" t="s">
        <v>125</v>
      </c>
      <c r="D74" s="149" t="s">
        <v>120</v>
      </c>
      <c r="E74" s="170">
        <v>50.425</v>
      </c>
      <c r="F74" s="170"/>
      <c r="G74" s="170"/>
      <c r="H74" s="170"/>
      <c r="I74" s="170">
        <f>ROUND(E74*F74,2)</f>
        <v>0</v>
      </c>
      <c r="J74" s="183">
        <v>0.0004</v>
      </c>
      <c r="K74" s="187">
        <v>0.02017</v>
      </c>
    </row>
    <row r="75" spans="1:11" s="2" customFormat="1" ht="28.5" customHeight="1">
      <c r="A75" s="153"/>
      <c r="B75" s="152" t="s">
        <v>124</v>
      </c>
      <c r="C75" s="152" t="s">
        <v>123</v>
      </c>
      <c r="D75" s="152"/>
      <c r="E75" s="169"/>
      <c r="F75" s="169"/>
      <c r="G75" s="169"/>
      <c r="H75" s="169"/>
      <c r="I75" s="169">
        <f>SUM(I76)</f>
        <v>0</v>
      </c>
      <c r="J75" s="182"/>
      <c r="K75" s="151">
        <f>SUM(K76)</f>
        <v>0.05136048</v>
      </c>
    </row>
    <row r="76" spans="1:11" s="2" customFormat="1" ht="24" customHeight="1">
      <c r="A76" s="150">
        <v>42</v>
      </c>
      <c r="B76" s="149" t="s">
        <v>122</v>
      </c>
      <c r="C76" s="149" t="s">
        <v>121</v>
      </c>
      <c r="D76" s="149" t="s">
        <v>120</v>
      </c>
      <c r="E76" s="170">
        <v>190.224</v>
      </c>
      <c r="F76" s="170"/>
      <c r="G76" s="170"/>
      <c r="H76" s="170"/>
      <c r="I76" s="170">
        <f>ROUND(E76*F76,2)</f>
        <v>0</v>
      </c>
      <c r="J76" s="183">
        <v>0.00027</v>
      </c>
      <c r="K76" s="187">
        <v>0.05136048</v>
      </c>
    </row>
    <row r="77" spans="1:11" s="2" customFormat="1" ht="30.75" customHeight="1">
      <c r="A77" s="148"/>
      <c r="B77" s="147"/>
      <c r="C77" s="147" t="s">
        <v>119</v>
      </c>
      <c r="D77" s="147"/>
      <c r="E77" s="146"/>
      <c r="F77" s="146"/>
      <c r="G77" s="173"/>
      <c r="H77" s="173"/>
      <c r="I77" s="173">
        <f>I51+I13</f>
        <v>0</v>
      </c>
      <c r="J77" s="186"/>
      <c r="K77" s="146">
        <f>K51+K13</f>
        <v>7.609099329999999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4 K14 K37" formulaRange="1" unlockedFormula="1"/>
    <ignoredError sqref="I13 K13 K51:K52 I52 I77 K77 I70:K70 I73:K73 I75:K75 K61 I61 I51" unlockedFormula="1"/>
    <ignoredError sqref="B55:B56 B58:B63 B64:B76 B52:B53 B14:B5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pane ySplit="12" topLeftCell="A31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5" customWidth="1"/>
    <col min="2" max="2" width="15.66015625" style="144" customWidth="1"/>
    <col min="3" max="3" width="60.33203125" style="144" customWidth="1"/>
    <col min="4" max="4" width="5.16015625" style="144" customWidth="1"/>
    <col min="5" max="6" width="9.83203125" style="142" customWidth="1"/>
    <col min="7" max="7" width="16.83203125" style="142" customWidth="1"/>
    <col min="8" max="8" width="19" style="142" customWidth="1"/>
    <col min="9" max="9" width="20.16015625" style="142" customWidth="1"/>
    <col min="10" max="10" width="9.83203125" style="143" customWidth="1"/>
    <col min="11" max="11" width="13" style="142" customWidth="1"/>
    <col min="12" max="16384" width="10.5" style="1" customWidth="1"/>
  </cols>
  <sheetData>
    <row r="1" spans="1:11" s="2" customFormat="1" ht="27.75" customHeight="1">
      <c r="A1" s="216" t="s">
        <v>252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67" t="s">
        <v>251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2" customFormat="1" ht="12.75" customHeight="1">
      <c r="A3" s="167" t="s">
        <v>290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2" customFormat="1" ht="13.5" customHeight="1">
      <c r="A4" s="166"/>
      <c r="B4" s="166"/>
      <c r="C4" s="166"/>
      <c r="D4" s="140"/>
      <c r="E4" s="140"/>
      <c r="F4" s="140"/>
      <c r="G4" s="140"/>
      <c r="H4" s="140"/>
      <c r="I4" s="140"/>
      <c r="J4" s="140"/>
      <c r="K4" s="140"/>
    </row>
    <row r="5" spans="1:11" s="2" customFormat="1" ht="6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2" customFormat="1" ht="13.5" customHeight="1">
      <c r="A6" s="140" t="s">
        <v>249</v>
      </c>
      <c r="B6" s="164"/>
      <c r="C6" s="164"/>
      <c r="D6" s="164"/>
      <c r="E6" s="163"/>
      <c r="F6" s="163"/>
      <c r="G6" s="163"/>
      <c r="H6" s="163"/>
      <c r="I6" s="163"/>
      <c r="J6" s="165"/>
      <c r="K6" s="163"/>
    </row>
    <row r="7" spans="1:11" s="2" customFormat="1" ht="13.5" customHeight="1">
      <c r="A7" s="140" t="s">
        <v>248</v>
      </c>
      <c r="B7" s="164"/>
      <c r="C7" s="164"/>
      <c r="D7" s="164"/>
      <c r="E7" s="163"/>
      <c r="F7" s="163"/>
      <c r="G7" s="163"/>
      <c r="H7" s="217" t="s">
        <v>379</v>
      </c>
      <c r="I7" s="218"/>
      <c r="J7" s="219"/>
      <c r="K7" s="163"/>
    </row>
    <row r="8" spans="1:11" s="2" customFormat="1" ht="13.5" customHeight="1">
      <c r="A8" s="140" t="s">
        <v>247</v>
      </c>
      <c r="B8" s="164"/>
      <c r="C8" s="164"/>
      <c r="D8" s="164"/>
      <c r="E8" s="163"/>
      <c r="F8" s="163"/>
      <c r="G8" s="163"/>
      <c r="H8" s="217" t="s">
        <v>378</v>
      </c>
      <c r="I8" s="218"/>
      <c r="J8" s="219"/>
      <c r="K8" s="163"/>
    </row>
    <row r="9" spans="1:11" s="2" customFormat="1" ht="6.7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s="2" customFormat="1" ht="24" customHeight="1">
      <c r="A10" s="162" t="s">
        <v>246</v>
      </c>
      <c r="B10" s="162" t="s">
        <v>245</v>
      </c>
      <c r="C10" s="162" t="s">
        <v>244</v>
      </c>
      <c r="D10" s="162" t="s">
        <v>243</v>
      </c>
      <c r="E10" s="162" t="s">
        <v>242</v>
      </c>
      <c r="F10" s="162" t="s">
        <v>241</v>
      </c>
      <c r="G10" s="162" t="s">
        <v>240</v>
      </c>
      <c r="H10" s="162" t="s">
        <v>239</v>
      </c>
      <c r="I10" s="162" t="s">
        <v>238</v>
      </c>
      <c r="J10" s="162" t="s">
        <v>237</v>
      </c>
      <c r="K10" s="162" t="s">
        <v>236</v>
      </c>
    </row>
    <row r="11" spans="1:11" s="2" customFormat="1" ht="12.75" customHeight="1" hidden="1">
      <c r="A11" s="162" t="s">
        <v>32</v>
      </c>
      <c r="B11" s="162" t="s">
        <v>39</v>
      </c>
      <c r="C11" s="162" t="s">
        <v>45</v>
      </c>
      <c r="D11" s="162" t="s">
        <v>51</v>
      </c>
      <c r="E11" s="162" t="s">
        <v>55</v>
      </c>
      <c r="F11" s="162" t="s">
        <v>59</v>
      </c>
      <c r="G11" s="162" t="s">
        <v>62</v>
      </c>
      <c r="H11" s="162" t="s">
        <v>35</v>
      </c>
      <c r="I11" s="162" t="s">
        <v>41</v>
      </c>
      <c r="J11" s="162" t="s">
        <v>47</v>
      </c>
      <c r="K11" s="162" t="s">
        <v>52</v>
      </c>
    </row>
    <row r="12" spans="1:11" s="2" customFormat="1" ht="6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s="2" customFormat="1" ht="30.75" customHeight="1">
      <c r="A13" s="160"/>
      <c r="B13" s="159" t="s">
        <v>46</v>
      </c>
      <c r="C13" s="159" t="s">
        <v>170</v>
      </c>
      <c r="D13" s="159"/>
      <c r="E13" s="158"/>
      <c r="F13" s="158"/>
      <c r="G13" s="168"/>
      <c r="H13" s="168"/>
      <c r="I13" s="168">
        <f>I14+I15+I26</f>
        <v>0</v>
      </c>
      <c r="J13" s="181"/>
      <c r="K13" s="158">
        <f>K14+K15+K26</f>
        <v>0.03454</v>
      </c>
    </row>
    <row r="14" spans="1:11" s="2" customFormat="1" ht="13.5" customHeight="1">
      <c r="A14" s="150">
        <v>1</v>
      </c>
      <c r="B14" s="149" t="s">
        <v>289</v>
      </c>
      <c r="C14" s="149" t="s">
        <v>288</v>
      </c>
      <c r="D14" s="149" t="s">
        <v>158</v>
      </c>
      <c r="E14" s="170">
        <v>1</v>
      </c>
      <c r="F14" s="170"/>
      <c r="G14" s="170"/>
      <c r="H14" s="170"/>
      <c r="I14" s="170">
        <f>ROUND(E14*F14,2)</f>
        <v>0</v>
      </c>
      <c r="J14" s="183">
        <v>0.00399</v>
      </c>
      <c r="K14" s="187">
        <v>0.00399</v>
      </c>
    </row>
    <row r="15" spans="1:11" s="2" customFormat="1" ht="28.5" customHeight="1">
      <c r="A15" s="153"/>
      <c r="B15" s="152" t="s">
        <v>287</v>
      </c>
      <c r="C15" s="152" t="s">
        <v>286</v>
      </c>
      <c r="D15" s="152"/>
      <c r="E15" s="169"/>
      <c r="F15" s="169"/>
      <c r="G15" s="169"/>
      <c r="H15" s="169"/>
      <c r="I15" s="169">
        <f>SUM(I16:I25)</f>
        <v>0</v>
      </c>
      <c r="J15" s="182"/>
      <c r="K15" s="151">
        <f>SUM(K16:K25)</f>
        <v>0.009229999999999999</v>
      </c>
    </row>
    <row r="16" spans="1:11" s="2" customFormat="1" ht="13.5" customHeight="1">
      <c r="A16" s="150">
        <v>2</v>
      </c>
      <c r="B16" s="149" t="s">
        <v>285</v>
      </c>
      <c r="C16" s="149" t="s">
        <v>284</v>
      </c>
      <c r="D16" s="149" t="s">
        <v>158</v>
      </c>
      <c r="E16" s="170">
        <v>1</v>
      </c>
      <c r="F16" s="170"/>
      <c r="G16" s="170"/>
      <c r="H16" s="170"/>
      <c r="I16" s="170">
        <f>ROUND(E16*F16,2)</f>
        <v>0</v>
      </c>
      <c r="J16" s="183">
        <v>5E-05</v>
      </c>
      <c r="K16" s="187">
        <v>5E-05</v>
      </c>
    </row>
    <row r="17" spans="1:11" s="2" customFormat="1" ht="13.5" customHeight="1">
      <c r="A17" s="155">
        <v>3</v>
      </c>
      <c r="B17" s="154" t="s">
        <v>283</v>
      </c>
      <c r="C17" s="154" t="s">
        <v>282</v>
      </c>
      <c r="D17" s="154" t="s">
        <v>158</v>
      </c>
      <c r="E17" s="172">
        <v>1</v>
      </c>
      <c r="F17" s="172"/>
      <c r="G17" s="172"/>
      <c r="H17" s="172"/>
      <c r="I17" s="170">
        <f aca="true" t="shared" si="0" ref="I17:I25">ROUND(E17*F17,2)</f>
        <v>0</v>
      </c>
      <c r="J17" s="185">
        <v>8E-05</v>
      </c>
      <c r="K17" s="189">
        <v>8E-05</v>
      </c>
    </row>
    <row r="18" spans="1:11" s="2" customFormat="1" ht="13.5" customHeight="1">
      <c r="A18" s="150">
        <v>4</v>
      </c>
      <c r="B18" s="149" t="s">
        <v>281</v>
      </c>
      <c r="C18" s="149" t="s">
        <v>280</v>
      </c>
      <c r="D18" s="149" t="s">
        <v>158</v>
      </c>
      <c r="E18" s="170">
        <v>1</v>
      </c>
      <c r="F18" s="170"/>
      <c r="G18" s="170"/>
      <c r="H18" s="170"/>
      <c r="I18" s="170">
        <f t="shared" si="0"/>
        <v>0</v>
      </c>
      <c r="J18" s="183">
        <v>5E-05</v>
      </c>
      <c r="K18" s="187">
        <v>5E-05</v>
      </c>
    </row>
    <row r="19" spans="1:11" s="2" customFormat="1" ht="24" customHeight="1">
      <c r="A19" s="155">
        <v>5</v>
      </c>
      <c r="B19" s="154" t="s">
        <v>279</v>
      </c>
      <c r="C19" s="154" t="s">
        <v>278</v>
      </c>
      <c r="D19" s="154" t="s">
        <v>158</v>
      </c>
      <c r="E19" s="172">
        <v>1</v>
      </c>
      <c r="F19" s="172"/>
      <c r="G19" s="172"/>
      <c r="H19" s="172"/>
      <c r="I19" s="170">
        <f t="shared" si="0"/>
        <v>0</v>
      </c>
      <c r="J19" s="185">
        <v>0.00085</v>
      </c>
      <c r="K19" s="189">
        <v>0.00085</v>
      </c>
    </row>
    <row r="20" spans="1:11" s="2" customFormat="1" ht="13.5" customHeight="1">
      <c r="A20" s="150">
        <v>6</v>
      </c>
      <c r="B20" s="149" t="s">
        <v>277</v>
      </c>
      <c r="C20" s="149" t="s">
        <v>276</v>
      </c>
      <c r="D20" s="149" t="s">
        <v>158</v>
      </c>
      <c r="E20" s="170">
        <v>1</v>
      </c>
      <c r="F20" s="170"/>
      <c r="G20" s="170"/>
      <c r="H20" s="170"/>
      <c r="I20" s="170">
        <f t="shared" si="0"/>
        <v>0</v>
      </c>
      <c r="J20" s="183">
        <v>5E-05</v>
      </c>
      <c r="K20" s="187">
        <v>5E-05</v>
      </c>
    </row>
    <row r="21" spans="1:11" s="2" customFormat="1" ht="13.5" customHeight="1">
      <c r="A21" s="155">
        <v>7</v>
      </c>
      <c r="B21" s="154" t="s">
        <v>275</v>
      </c>
      <c r="C21" s="154" t="s">
        <v>274</v>
      </c>
      <c r="D21" s="154" t="s">
        <v>158</v>
      </c>
      <c r="E21" s="172">
        <v>1</v>
      </c>
      <c r="F21" s="172"/>
      <c r="G21" s="172"/>
      <c r="H21" s="172"/>
      <c r="I21" s="170">
        <f t="shared" si="0"/>
        <v>0</v>
      </c>
      <c r="J21" s="185">
        <v>0.0045</v>
      </c>
      <c r="K21" s="189">
        <v>0.0045</v>
      </c>
    </row>
    <row r="22" spans="1:11" s="2" customFormat="1" ht="13.5" customHeight="1">
      <c r="A22" s="150">
        <v>8</v>
      </c>
      <c r="B22" s="149" t="s">
        <v>273</v>
      </c>
      <c r="C22" s="149" t="s">
        <v>272</v>
      </c>
      <c r="D22" s="149" t="s">
        <v>158</v>
      </c>
      <c r="E22" s="170">
        <v>1</v>
      </c>
      <c r="F22" s="170"/>
      <c r="G22" s="170"/>
      <c r="H22" s="170"/>
      <c r="I22" s="170">
        <f t="shared" si="0"/>
        <v>0</v>
      </c>
      <c r="J22" s="183">
        <v>5E-05</v>
      </c>
      <c r="K22" s="187">
        <v>5E-05</v>
      </c>
    </row>
    <row r="23" spans="1:11" s="2" customFormat="1" ht="13.5" customHeight="1">
      <c r="A23" s="155">
        <v>9</v>
      </c>
      <c r="B23" s="154" t="s">
        <v>271</v>
      </c>
      <c r="C23" s="154" t="s">
        <v>270</v>
      </c>
      <c r="D23" s="154" t="s">
        <v>158</v>
      </c>
      <c r="E23" s="172">
        <v>1</v>
      </c>
      <c r="F23" s="172"/>
      <c r="G23" s="172"/>
      <c r="H23" s="172"/>
      <c r="I23" s="170">
        <f t="shared" si="0"/>
        <v>0</v>
      </c>
      <c r="J23" s="185">
        <v>0.00044</v>
      </c>
      <c r="K23" s="189">
        <v>0.00044</v>
      </c>
    </row>
    <row r="24" spans="1:11" s="2" customFormat="1" ht="13.5" customHeight="1">
      <c r="A24" s="150">
        <v>10</v>
      </c>
      <c r="B24" s="149" t="s">
        <v>269</v>
      </c>
      <c r="C24" s="149" t="s">
        <v>268</v>
      </c>
      <c r="D24" s="149" t="s">
        <v>158</v>
      </c>
      <c r="E24" s="170">
        <v>1</v>
      </c>
      <c r="F24" s="170"/>
      <c r="G24" s="170"/>
      <c r="H24" s="170"/>
      <c r="I24" s="170">
        <f t="shared" si="0"/>
        <v>0</v>
      </c>
      <c r="J24" s="183">
        <v>5E-05</v>
      </c>
      <c r="K24" s="187">
        <v>5E-05</v>
      </c>
    </row>
    <row r="25" spans="1:11" s="2" customFormat="1" ht="13.5" customHeight="1">
      <c r="A25" s="155">
        <v>11</v>
      </c>
      <c r="B25" s="154" t="s">
        <v>267</v>
      </c>
      <c r="C25" s="154" t="s">
        <v>266</v>
      </c>
      <c r="D25" s="154" t="s">
        <v>158</v>
      </c>
      <c r="E25" s="172">
        <v>1</v>
      </c>
      <c r="F25" s="172"/>
      <c r="G25" s="172"/>
      <c r="H25" s="172"/>
      <c r="I25" s="170">
        <f t="shared" si="0"/>
        <v>0</v>
      </c>
      <c r="J25" s="185">
        <v>0.00311</v>
      </c>
      <c r="K25" s="189">
        <v>0.00311</v>
      </c>
    </row>
    <row r="26" spans="1:11" s="2" customFormat="1" ht="28.5" customHeight="1">
      <c r="A26" s="153"/>
      <c r="B26" s="152" t="s">
        <v>265</v>
      </c>
      <c r="C26" s="152" t="s">
        <v>264</v>
      </c>
      <c r="D26" s="152"/>
      <c r="E26" s="169"/>
      <c r="F26" s="169"/>
      <c r="G26" s="169"/>
      <c r="H26" s="169"/>
      <c r="I26" s="169">
        <f>SUM(I27:I31)</f>
        <v>0</v>
      </c>
      <c r="J26" s="182"/>
      <c r="K26" s="151">
        <f>SUM(K27:K31)</f>
        <v>0.02132</v>
      </c>
    </row>
    <row r="27" spans="1:11" s="2" customFormat="1" ht="24" customHeight="1">
      <c r="A27" s="150">
        <v>12</v>
      </c>
      <c r="B27" s="149" t="s">
        <v>263</v>
      </c>
      <c r="C27" s="149" t="s">
        <v>262</v>
      </c>
      <c r="D27" s="149" t="s">
        <v>259</v>
      </c>
      <c r="E27" s="170">
        <v>1</v>
      </c>
      <c r="F27" s="170"/>
      <c r="G27" s="170"/>
      <c r="H27" s="170"/>
      <c r="I27" s="170">
        <f>ROUND(E27*F27,2)</f>
        <v>0</v>
      </c>
      <c r="J27" s="183">
        <v>0</v>
      </c>
      <c r="K27" s="187">
        <v>0</v>
      </c>
    </row>
    <row r="28" spans="1:11" s="2" customFormat="1" ht="13.5" customHeight="1">
      <c r="A28" s="150">
        <v>13</v>
      </c>
      <c r="B28" s="149" t="s">
        <v>261</v>
      </c>
      <c r="C28" s="149" t="s">
        <v>260</v>
      </c>
      <c r="D28" s="149" t="s">
        <v>259</v>
      </c>
      <c r="E28" s="170">
        <v>1</v>
      </c>
      <c r="F28" s="170"/>
      <c r="G28" s="170"/>
      <c r="H28" s="170"/>
      <c r="I28" s="170">
        <f>ROUND(E28*F28,2)</f>
        <v>0</v>
      </c>
      <c r="J28" s="183">
        <v>0.0023</v>
      </c>
      <c r="K28" s="187">
        <v>0.0023</v>
      </c>
    </row>
    <row r="29" spans="1:11" s="2" customFormat="1" ht="13.5" customHeight="1">
      <c r="A29" s="150">
        <v>14</v>
      </c>
      <c r="B29" s="149" t="s">
        <v>258</v>
      </c>
      <c r="C29" s="149" t="s">
        <v>257</v>
      </c>
      <c r="D29" s="149" t="s">
        <v>158</v>
      </c>
      <c r="E29" s="170">
        <v>1</v>
      </c>
      <c r="F29" s="170"/>
      <c r="G29" s="170"/>
      <c r="H29" s="170"/>
      <c r="I29" s="170">
        <f>ROUND(E29*F29,2)</f>
        <v>0</v>
      </c>
      <c r="J29" s="183">
        <v>0.00012</v>
      </c>
      <c r="K29" s="187">
        <v>0.00012</v>
      </c>
    </row>
    <row r="30" spans="1:11" s="2" customFormat="1" ht="13.5" customHeight="1">
      <c r="A30" s="155">
        <v>15</v>
      </c>
      <c r="B30" s="154" t="s">
        <v>256</v>
      </c>
      <c r="C30" s="154" t="s">
        <v>255</v>
      </c>
      <c r="D30" s="154" t="s">
        <v>158</v>
      </c>
      <c r="E30" s="172">
        <v>1</v>
      </c>
      <c r="F30" s="172"/>
      <c r="G30" s="172"/>
      <c r="H30" s="172"/>
      <c r="I30" s="170">
        <f>ROUND(E30*F30,2)</f>
        <v>0</v>
      </c>
      <c r="J30" s="185">
        <v>0.0059</v>
      </c>
      <c r="K30" s="189">
        <v>0.0059</v>
      </c>
    </row>
    <row r="31" spans="1:11" s="2" customFormat="1" ht="13.5" customHeight="1">
      <c r="A31" s="155">
        <v>16</v>
      </c>
      <c r="B31" s="154" t="s">
        <v>254</v>
      </c>
      <c r="C31" s="154" t="s">
        <v>253</v>
      </c>
      <c r="D31" s="154" t="s">
        <v>158</v>
      </c>
      <c r="E31" s="172">
        <v>1</v>
      </c>
      <c r="F31" s="172"/>
      <c r="G31" s="172"/>
      <c r="H31" s="172"/>
      <c r="I31" s="170">
        <f>ROUND(E31*F31,2)</f>
        <v>0</v>
      </c>
      <c r="J31" s="185">
        <v>0.013</v>
      </c>
      <c r="K31" s="189">
        <v>0.013</v>
      </c>
    </row>
    <row r="32" spans="1:11" s="2" customFormat="1" ht="30.75" customHeight="1">
      <c r="A32" s="148"/>
      <c r="B32" s="147"/>
      <c r="C32" s="147" t="s">
        <v>119</v>
      </c>
      <c r="D32" s="147"/>
      <c r="E32" s="146"/>
      <c r="F32" s="146"/>
      <c r="G32" s="173"/>
      <c r="H32" s="173"/>
      <c r="I32" s="173">
        <f>I13</f>
        <v>0</v>
      </c>
      <c r="J32" s="186"/>
      <c r="K32" s="146">
        <f>K13</f>
        <v>0.03454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 K13 K32 I32" unlockedFormula="1"/>
    <ignoredError sqref="I15 K15 I26 K26" formulaRange="1" unlockedFormula="1"/>
    <ignoredError sqref="B14:B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5" customWidth="1"/>
    <col min="2" max="2" width="15.66015625" style="144" customWidth="1"/>
    <col min="3" max="3" width="60.33203125" style="144" customWidth="1"/>
    <col min="4" max="4" width="5.16015625" style="144" customWidth="1"/>
    <col min="5" max="6" width="9.83203125" style="142" customWidth="1"/>
    <col min="7" max="7" width="16.83203125" style="142" customWidth="1"/>
    <col min="8" max="8" width="19" style="142" customWidth="1"/>
    <col min="9" max="9" width="20.16015625" style="142" customWidth="1"/>
    <col min="10" max="10" width="9.83203125" style="143" customWidth="1"/>
    <col min="11" max="11" width="13" style="142" customWidth="1"/>
    <col min="12" max="16384" width="10.5" style="1" customWidth="1"/>
  </cols>
  <sheetData>
    <row r="1" spans="1:11" s="2" customFormat="1" ht="27.75" customHeight="1">
      <c r="A1" s="216" t="s">
        <v>252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67" t="s">
        <v>251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2" customFormat="1" ht="12.75" customHeight="1">
      <c r="A3" s="167" t="s">
        <v>376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2" customFormat="1" ht="13.5" customHeight="1">
      <c r="A4" s="166"/>
      <c r="B4" s="166"/>
      <c r="C4" s="166"/>
      <c r="D4" s="140"/>
      <c r="E4" s="140"/>
      <c r="F4" s="140"/>
      <c r="G4" s="140"/>
      <c r="H4" s="140"/>
      <c r="I4" s="140"/>
      <c r="J4" s="140"/>
      <c r="K4" s="140"/>
    </row>
    <row r="5" spans="1:11" s="2" customFormat="1" ht="6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2" customFormat="1" ht="13.5" customHeight="1">
      <c r="A6" s="140" t="s">
        <v>249</v>
      </c>
      <c r="B6" s="164"/>
      <c r="C6" s="164"/>
      <c r="D6" s="164"/>
      <c r="E6" s="163"/>
      <c r="F6" s="163"/>
      <c r="G6" s="163"/>
      <c r="H6" s="163"/>
      <c r="I6" s="163"/>
      <c r="J6" s="165"/>
      <c r="K6" s="163"/>
    </row>
    <row r="7" spans="1:11" s="2" customFormat="1" ht="13.5" customHeight="1">
      <c r="A7" s="140" t="s">
        <v>248</v>
      </c>
      <c r="B7" s="164"/>
      <c r="C7" s="164"/>
      <c r="D7" s="164"/>
      <c r="E7" s="163"/>
      <c r="F7" s="163"/>
      <c r="G7" s="163"/>
      <c r="H7" s="217" t="s">
        <v>113</v>
      </c>
      <c r="I7" s="218"/>
      <c r="J7" s="219"/>
      <c r="K7" s="163"/>
    </row>
    <row r="8" spans="1:11" s="2" customFormat="1" ht="13.5" customHeight="1">
      <c r="A8" s="140" t="s">
        <v>247</v>
      </c>
      <c r="B8" s="164"/>
      <c r="C8" s="164"/>
      <c r="D8" s="164"/>
      <c r="E8" s="163"/>
      <c r="F8" s="163"/>
      <c r="G8" s="163"/>
      <c r="H8" s="217" t="s">
        <v>111</v>
      </c>
      <c r="I8" s="218"/>
      <c r="J8" s="219"/>
      <c r="K8" s="163"/>
    </row>
    <row r="9" spans="1:11" s="2" customFormat="1" ht="6.7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s="2" customFormat="1" ht="24" customHeight="1">
      <c r="A10" s="162" t="s">
        <v>246</v>
      </c>
      <c r="B10" s="162" t="s">
        <v>245</v>
      </c>
      <c r="C10" s="162" t="s">
        <v>244</v>
      </c>
      <c r="D10" s="162" t="s">
        <v>243</v>
      </c>
      <c r="E10" s="162" t="s">
        <v>242</v>
      </c>
      <c r="F10" s="162" t="s">
        <v>241</v>
      </c>
      <c r="G10" s="162" t="s">
        <v>240</v>
      </c>
      <c r="H10" s="162" t="s">
        <v>239</v>
      </c>
      <c r="I10" s="162" t="s">
        <v>238</v>
      </c>
      <c r="J10" s="162" t="s">
        <v>237</v>
      </c>
      <c r="K10" s="162" t="s">
        <v>236</v>
      </c>
    </row>
    <row r="11" spans="1:11" s="2" customFormat="1" ht="12.75" customHeight="1" hidden="1">
      <c r="A11" s="162" t="s">
        <v>32</v>
      </c>
      <c r="B11" s="162" t="s">
        <v>39</v>
      </c>
      <c r="C11" s="162" t="s">
        <v>45</v>
      </c>
      <c r="D11" s="162" t="s">
        <v>51</v>
      </c>
      <c r="E11" s="162" t="s">
        <v>55</v>
      </c>
      <c r="F11" s="162" t="s">
        <v>59</v>
      </c>
      <c r="G11" s="162" t="s">
        <v>62</v>
      </c>
      <c r="H11" s="162" t="s">
        <v>35</v>
      </c>
      <c r="I11" s="162" t="s">
        <v>41</v>
      </c>
      <c r="J11" s="162" t="s">
        <v>47</v>
      </c>
      <c r="K11" s="162" t="s">
        <v>52</v>
      </c>
    </row>
    <row r="12" spans="1:11" s="2" customFormat="1" ht="6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s="2" customFormat="1" ht="30.75" customHeight="1">
      <c r="A13" s="160"/>
      <c r="B13" s="159" t="s">
        <v>46</v>
      </c>
      <c r="C13" s="159" t="s">
        <v>170</v>
      </c>
      <c r="D13" s="159"/>
      <c r="E13" s="158"/>
      <c r="F13" s="158"/>
      <c r="G13" s="168"/>
      <c r="H13" s="168"/>
      <c r="I13" s="168">
        <f>SUM(I14+I16+I19)</f>
        <v>10.626</v>
      </c>
      <c r="J13" s="181"/>
      <c r="K13" s="158">
        <f>SUM(K14+K16+K19)</f>
        <v>0.14484000000000002</v>
      </c>
    </row>
    <row r="14" spans="1:11" s="2" customFormat="1" ht="28.5" customHeight="1">
      <c r="A14" s="153"/>
      <c r="B14" s="152" t="s">
        <v>375</v>
      </c>
      <c r="C14" s="152" t="s">
        <v>374</v>
      </c>
      <c r="D14" s="152"/>
      <c r="E14" s="151"/>
      <c r="F14" s="151"/>
      <c r="G14" s="169"/>
      <c r="H14" s="169"/>
      <c r="I14" s="169">
        <v>10.626</v>
      </c>
      <c r="J14" s="182"/>
      <c r="K14" s="151">
        <v>0</v>
      </c>
    </row>
    <row r="15" spans="1:11" s="2" customFormat="1" ht="13.5" customHeight="1">
      <c r="A15" s="150">
        <v>1</v>
      </c>
      <c r="B15" s="149" t="s">
        <v>373</v>
      </c>
      <c r="C15" s="149" t="s">
        <v>372</v>
      </c>
      <c r="D15" s="149" t="s">
        <v>140</v>
      </c>
      <c r="E15" s="170">
        <v>11</v>
      </c>
      <c r="F15" s="170"/>
      <c r="G15" s="170"/>
      <c r="H15" s="170"/>
      <c r="I15" s="170">
        <f>ROUND(E15*F15,2)</f>
        <v>0</v>
      </c>
      <c r="J15" s="183">
        <v>0</v>
      </c>
      <c r="K15" s="187">
        <v>0</v>
      </c>
    </row>
    <row r="16" spans="1:11" s="2" customFormat="1" ht="28.5" customHeight="1">
      <c r="A16" s="153"/>
      <c r="B16" s="152" t="s">
        <v>371</v>
      </c>
      <c r="C16" s="152" t="s">
        <v>370</v>
      </c>
      <c r="D16" s="152"/>
      <c r="E16" s="169"/>
      <c r="F16" s="169"/>
      <c r="G16" s="169"/>
      <c r="H16" s="169"/>
      <c r="I16" s="169"/>
      <c r="J16" s="182"/>
      <c r="K16" s="151">
        <f>SUM(K17:K18)</f>
        <v>0.00016</v>
      </c>
    </row>
    <row r="17" spans="1:11" s="2" customFormat="1" ht="13.5" customHeight="1">
      <c r="A17" s="150">
        <v>2</v>
      </c>
      <c r="B17" s="149" t="s">
        <v>369</v>
      </c>
      <c r="C17" s="149" t="s">
        <v>368</v>
      </c>
      <c r="D17" s="149" t="s">
        <v>158</v>
      </c>
      <c r="E17" s="170">
        <v>4</v>
      </c>
      <c r="F17" s="170"/>
      <c r="G17" s="170"/>
      <c r="H17" s="170"/>
      <c r="I17" s="170">
        <f>ROUND(E17*F17,2)</f>
        <v>0</v>
      </c>
      <c r="J17" s="183">
        <v>2E-05</v>
      </c>
      <c r="K17" s="187">
        <v>8E-05</v>
      </c>
    </row>
    <row r="18" spans="1:11" s="2" customFormat="1" ht="13.5" customHeight="1">
      <c r="A18" s="150">
        <v>3</v>
      </c>
      <c r="B18" s="149" t="s">
        <v>367</v>
      </c>
      <c r="C18" s="149" t="s">
        <v>366</v>
      </c>
      <c r="D18" s="149" t="s">
        <v>158</v>
      </c>
      <c r="E18" s="170">
        <v>4</v>
      </c>
      <c r="F18" s="170"/>
      <c r="G18" s="170"/>
      <c r="H18" s="170"/>
      <c r="I18" s="170">
        <f>ROUND(E18*F18,2)</f>
        <v>0</v>
      </c>
      <c r="J18" s="183">
        <v>2E-05</v>
      </c>
      <c r="K18" s="187">
        <v>8E-05</v>
      </c>
    </row>
    <row r="19" spans="1:11" s="2" customFormat="1" ht="28.5" customHeight="1">
      <c r="A19" s="153"/>
      <c r="B19" s="152" t="s">
        <v>365</v>
      </c>
      <c r="C19" s="152" t="s">
        <v>364</v>
      </c>
      <c r="D19" s="152"/>
      <c r="E19" s="169"/>
      <c r="F19" s="169"/>
      <c r="G19" s="169"/>
      <c r="H19" s="169"/>
      <c r="I19" s="169"/>
      <c r="J19" s="182"/>
      <c r="K19" s="151">
        <f>SUM(K20:K27)</f>
        <v>0.14468000000000003</v>
      </c>
    </row>
    <row r="20" spans="1:11" s="2" customFormat="1" ht="13.5" customHeight="1">
      <c r="A20" s="150">
        <v>4</v>
      </c>
      <c r="B20" s="149" t="s">
        <v>363</v>
      </c>
      <c r="C20" s="149" t="s">
        <v>362</v>
      </c>
      <c r="D20" s="149" t="s">
        <v>140</v>
      </c>
      <c r="E20" s="170">
        <v>11</v>
      </c>
      <c r="F20" s="170"/>
      <c r="G20" s="170"/>
      <c r="H20" s="170"/>
      <c r="I20" s="170">
        <f>ROUND(E20*F20,2)</f>
        <v>0</v>
      </c>
      <c r="J20" s="183">
        <v>0</v>
      </c>
      <c r="K20" s="187">
        <v>0</v>
      </c>
    </row>
    <row r="21" spans="1:11" s="2" customFormat="1" ht="13.5" customHeight="1">
      <c r="A21" s="150">
        <v>5</v>
      </c>
      <c r="B21" s="149" t="s">
        <v>361</v>
      </c>
      <c r="C21" s="149" t="s">
        <v>360</v>
      </c>
      <c r="D21" s="149" t="s">
        <v>158</v>
      </c>
      <c r="E21" s="170">
        <v>4</v>
      </c>
      <c r="F21" s="170"/>
      <c r="G21" s="170"/>
      <c r="H21" s="170"/>
      <c r="I21" s="170">
        <f aca="true" t="shared" si="0" ref="I21:I27">ROUND(E21*F21,2)</f>
        <v>0</v>
      </c>
      <c r="J21" s="183">
        <v>0</v>
      </c>
      <c r="K21" s="187">
        <v>0</v>
      </c>
    </row>
    <row r="22" spans="1:11" s="2" customFormat="1" ht="13.5" customHeight="1">
      <c r="A22" s="150">
        <v>6</v>
      </c>
      <c r="B22" s="149" t="s">
        <v>359</v>
      </c>
      <c r="C22" s="149" t="s">
        <v>358</v>
      </c>
      <c r="D22" s="149" t="s">
        <v>158</v>
      </c>
      <c r="E22" s="170">
        <v>32</v>
      </c>
      <c r="F22" s="170"/>
      <c r="G22" s="170"/>
      <c r="H22" s="170"/>
      <c r="I22" s="170">
        <f t="shared" si="0"/>
        <v>0</v>
      </c>
      <c r="J22" s="183">
        <v>1E-05</v>
      </c>
      <c r="K22" s="187">
        <v>0.00032</v>
      </c>
    </row>
    <row r="23" spans="1:11" s="2" customFormat="1" ht="13.5" customHeight="1">
      <c r="A23" s="150">
        <v>7</v>
      </c>
      <c r="B23" s="149" t="s">
        <v>357</v>
      </c>
      <c r="C23" s="149" t="s">
        <v>356</v>
      </c>
      <c r="D23" s="149" t="s">
        <v>158</v>
      </c>
      <c r="E23" s="170">
        <v>4</v>
      </c>
      <c r="F23" s="170"/>
      <c r="G23" s="170"/>
      <c r="H23" s="170"/>
      <c r="I23" s="170">
        <f t="shared" si="0"/>
        <v>0</v>
      </c>
      <c r="J23" s="183">
        <v>2E-05</v>
      </c>
      <c r="K23" s="187">
        <v>8E-05</v>
      </c>
    </row>
    <row r="24" spans="1:11" s="2" customFormat="1" ht="24" customHeight="1">
      <c r="A24" s="155">
        <v>8</v>
      </c>
      <c r="B24" s="154" t="s">
        <v>355</v>
      </c>
      <c r="C24" s="154" t="s">
        <v>354</v>
      </c>
      <c r="D24" s="154" t="s">
        <v>158</v>
      </c>
      <c r="E24" s="172">
        <v>4</v>
      </c>
      <c r="F24" s="172"/>
      <c r="G24" s="172"/>
      <c r="H24" s="172"/>
      <c r="I24" s="170">
        <f t="shared" si="0"/>
        <v>0</v>
      </c>
      <c r="J24" s="185">
        <v>0.03602</v>
      </c>
      <c r="K24" s="189">
        <v>0.14408</v>
      </c>
    </row>
    <row r="25" spans="1:11" s="2" customFormat="1" ht="13.5" customHeight="1">
      <c r="A25" s="150">
        <v>9</v>
      </c>
      <c r="B25" s="149" t="s">
        <v>353</v>
      </c>
      <c r="C25" s="149" t="s">
        <v>352</v>
      </c>
      <c r="D25" s="149" t="s">
        <v>140</v>
      </c>
      <c r="E25" s="170">
        <v>11</v>
      </c>
      <c r="F25" s="170"/>
      <c r="G25" s="170"/>
      <c r="H25" s="170"/>
      <c r="I25" s="170">
        <f t="shared" si="0"/>
        <v>0</v>
      </c>
      <c r="J25" s="183">
        <v>0</v>
      </c>
      <c r="K25" s="187">
        <v>0</v>
      </c>
    </row>
    <row r="26" spans="1:11" s="2" customFormat="1" ht="13.5" customHeight="1">
      <c r="A26" s="150">
        <v>10</v>
      </c>
      <c r="B26" s="149" t="s">
        <v>351</v>
      </c>
      <c r="C26" s="149" t="s">
        <v>350</v>
      </c>
      <c r="D26" s="149" t="s">
        <v>171</v>
      </c>
      <c r="E26" s="170">
        <v>0.725</v>
      </c>
      <c r="F26" s="170"/>
      <c r="G26" s="170"/>
      <c r="H26" s="170"/>
      <c r="I26" s="170">
        <f t="shared" si="0"/>
        <v>0</v>
      </c>
      <c r="J26" s="183">
        <v>0</v>
      </c>
      <c r="K26" s="187">
        <v>0</v>
      </c>
    </row>
    <row r="27" spans="1:11" s="2" customFormat="1" ht="24" customHeight="1">
      <c r="A27" s="150">
        <v>11</v>
      </c>
      <c r="B27" s="149" t="s">
        <v>349</v>
      </c>
      <c r="C27" s="149" t="s">
        <v>348</v>
      </c>
      <c r="D27" s="149" t="s">
        <v>158</v>
      </c>
      <c r="E27" s="170">
        <v>4</v>
      </c>
      <c r="F27" s="170"/>
      <c r="G27" s="170"/>
      <c r="H27" s="170"/>
      <c r="I27" s="170">
        <f t="shared" si="0"/>
        <v>0</v>
      </c>
      <c r="J27" s="183">
        <v>5E-05</v>
      </c>
      <c r="K27" s="187">
        <v>0.0002</v>
      </c>
    </row>
    <row r="28" spans="1:11" s="2" customFormat="1" ht="30.75" customHeight="1">
      <c r="A28" s="148"/>
      <c r="B28" s="147"/>
      <c r="C28" s="147" t="s">
        <v>119</v>
      </c>
      <c r="D28" s="147"/>
      <c r="E28" s="146"/>
      <c r="F28" s="146"/>
      <c r="G28" s="173"/>
      <c r="H28" s="173"/>
      <c r="I28" s="173">
        <f>SUM(I15:I27)</f>
        <v>0</v>
      </c>
      <c r="J28" s="186"/>
      <c r="K28" s="146">
        <f>K13</f>
        <v>0.14484000000000002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G29:H29 L28 J28 K28 J16:K16 J29:L29" unlockedFormula="1"/>
    <ignoredError sqref="J19:K19" formulaRange="1" unlockedFormula="1"/>
    <ignoredError sqref="B14:B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5" customWidth="1"/>
    <col min="2" max="2" width="15.66015625" style="144" customWidth="1"/>
    <col min="3" max="3" width="60.33203125" style="144" customWidth="1"/>
    <col min="4" max="4" width="5.16015625" style="144" customWidth="1"/>
    <col min="5" max="5" width="13.33203125" style="142" customWidth="1"/>
    <col min="6" max="6" width="9.83203125" style="142" customWidth="1"/>
    <col min="7" max="7" width="16.83203125" style="142" customWidth="1"/>
    <col min="8" max="8" width="19" style="142" customWidth="1"/>
    <col min="9" max="9" width="20.16015625" style="142" customWidth="1"/>
    <col min="10" max="10" width="9.83203125" style="143" customWidth="1"/>
    <col min="11" max="11" width="13" style="142" customWidth="1"/>
    <col min="12" max="16384" width="10.5" style="1" customWidth="1"/>
  </cols>
  <sheetData>
    <row r="1" spans="1:11" s="2" customFormat="1" ht="27.75" customHeight="1">
      <c r="A1" s="216" t="s">
        <v>252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67" t="s">
        <v>251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2" customFormat="1" ht="12.75" customHeight="1">
      <c r="A3" s="167" t="s">
        <v>347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2" customFormat="1" ht="13.5" customHeight="1">
      <c r="A4" s="166"/>
      <c r="B4" s="166"/>
      <c r="C4" s="166"/>
      <c r="D4" s="140"/>
      <c r="E4" s="140"/>
      <c r="F4" s="140"/>
      <c r="G4" s="140"/>
      <c r="H4" s="140"/>
      <c r="I4" s="140"/>
      <c r="J4" s="140"/>
      <c r="K4" s="140"/>
    </row>
    <row r="5" spans="1:11" s="2" customFormat="1" ht="6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2" customFormat="1" ht="13.5" customHeight="1">
      <c r="A6" s="140" t="s">
        <v>249</v>
      </c>
      <c r="B6" s="164"/>
      <c r="C6" s="164"/>
      <c r="D6" s="164"/>
      <c r="E6" s="163"/>
      <c r="F6" s="163"/>
      <c r="G6" s="163"/>
      <c r="H6" s="163"/>
      <c r="I6" s="163"/>
      <c r="J6" s="165"/>
      <c r="K6" s="163"/>
    </row>
    <row r="7" spans="1:11" s="2" customFormat="1" ht="13.5" customHeight="1">
      <c r="A7" s="140" t="s">
        <v>248</v>
      </c>
      <c r="B7" s="164"/>
      <c r="C7" s="164"/>
      <c r="D7" s="164"/>
      <c r="E7" s="163"/>
      <c r="F7" s="163"/>
      <c r="G7" s="163"/>
      <c r="H7" s="217" t="s">
        <v>113</v>
      </c>
      <c r="I7" s="218"/>
      <c r="J7" s="219"/>
      <c r="K7" s="163"/>
    </row>
    <row r="8" spans="1:11" s="2" customFormat="1" ht="13.5" customHeight="1">
      <c r="A8" s="140" t="s">
        <v>247</v>
      </c>
      <c r="B8" s="164"/>
      <c r="C8" s="164"/>
      <c r="D8" s="164"/>
      <c r="E8" s="163"/>
      <c r="F8" s="163"/>
      <c r="G8" s="163"/>
      <c r="H8" s="217" t="s">
        <v>111</v>
      </c>
      <c r="I8" s="218"/>
      <c r="J8" s="219"/>
      <c r="K8" s="163"/>
    </row>
    <row r="9" spans="1:11" s="2" customFormat="1" ht="6.7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s="2" customFormat="1" ht="24" customHeight="1">
      <c r="A10" s="162" t="s">
        <v>246</v>
      </c>
      <c r="B10" s="162" t="s">
        <v>245</v>
      </c>
      <c r="C10" s="162" t="s">
        <v>244</v>
      </c>
      <c r="D10" s="162" t="s">
        <v>243</v>
      </c>
      <c r="E10" s="162" t="s">
        <v>242</v>
      </c>
      <c r="F10" s="162" t="s">
        <v>241</v>
      </c>
      <c r="G10" s="162" t="s">
        <v>240</v>
      </c>
      <c r="H10" s="162" t="s">
        <v>239</v>
      </c>
      <c r="I10" s="162" t="s">
        <v>238</v>
      </c>
      <c r="J10" s="162" t="s">
        <v>237</v>
      </c>
      <c r="K10" s="162" t="s">
        <v>236</v>
      </c>
    </row>
    <row r="11" spans="1:11" s="2" customFormat="1" ht="12.75" customHeight="1" hidden="1">
      <c r="A11" s="162" t="s">
        <v>32</v>
      </c>
      <c r="B11" s="162" t="s">
        <v>39</v>
      </c>
      <c r="C11" s="162" t="s">
        <v>45</v>
      </c>
      <c r="D11" s="162" t="s">
        <v>51</v>
      </c>
      <c r="E11" s="162" t="s">
        <v>55</v>
      </c>
      <c r="F11" s="162" t="s">
        <v>59</v>
      </c>
      <c r="G11" s="162" t="s">
        <v>62</v>
      </c>
      <c r="H11" s="162" t="s">
        <v>35</v>
      </c>
      <c r="I11" s="162" t="s">
        <v>41</v>
      </c>
      <c r="J11" s="162" t="s">
        <v>47</v>
      </c>
      <c r="K11" s="162" t="s">
        <v>52</v>
      </c>
    </row>
    <row r="12" spans="1:11" s="2" customFormat="1" ht="6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s="2" customFormat="1" ht="30.75" customHeight="1">
      <c r="A13" s="160"/>
      <c r="B13" s="159" t="s">
        <v>346</v>
      </c>
      <c r="C13" s="159" t="s">
        <v>345</v>
      </c>
      <c r="D13" s="159"/>
      <c r="E13" s="158"/>
      <c r="F13" s="158"/>
      <c r="G13" s="168"/>
      <c r="H13" s="168"/>
      <c r="I13" s="168">
        <f>I14</f>
        <v>0</v>
      </c>
      <c r="J13" s="181"/>
      <c r="K13" s="158">
        <f>K14</f>
        <v>0.66405444</v>
      </c>
    </row>
    <row r="14" spans="1:11" s="2" customFormat="1" ht="28.5" customHeight="1">
      <c r="A14" s="153"/>
      <c r="B14" s="152" t="s">
        <v>344</v>
      </c>
      <c r="C14" s="152" t="s">
        <v>343</v>
      </c>
      <c r="D14" s="152"/>
      <c r="E14" s="151"/>
      <c r="F14" s="151"/>
      <c r="G14" s="169"/>
      <c r="H14" s="169"/>
      <c r="I14" s="169">
        <f>SUM(I15:I40)</f>
        <v>0</v>
      </c>
      <c r="J14" s="182"/>
      <c r="K14" s="151">
        <f>SUM(K15:K40)</f>
        <v>0.66405444</v>
      </c>
    </row>
    <row r="15" spans="1:11" s="2" customFormat="1" ht="13.5" customHeight="1">
      <c r="A15" s="150">
        <v>1</v>
      </c>
      <c r="B15" s="149" t="s">
        <v>342</v>
      </c>
      <c r="C15" s="149" t="s">
        <v>341</v>
      </c>
      <c r="D15" s="149" t="s">
        <v>158</v>
      </c>
      <c r="E15" s="170">
        <v>22</v>
      </c>
      <c r="F15" s="170"/>
      <c r="G15" s="170"/>
      <c r="H15" s="170"/>
      <c r="I15" s="170">
        <f>ROUND(E15*F15,2)</f>
        <v>0</v>
      </c>
      <c r="J15" s="183">
        <v>0</v>
      </c>
      <c r="K15" s="187">
        <v>0</v>
      </c>
    </row>
    <row r="16" spans="1:11" s="2" customFormat="1" ht="13.5" customHeight="1">
      <c r="A16" s="155">
        <v>2</v>
      </c>
      <c r="B16" s="154" t="s">
        <v>340</v>
      </c>
      <c r="C16" s="154" t="s">
        <v>339</v>
      </c>
      <c r="D16" s="154" t="s">
        <v>158</v>
      </c>
      <c r="E16" s="172">
        <v>22</v>
      </c>
      <c r="F16" s="172"/>
      <c r="G16" s="172"/>
      <c r="H16" s="172"/>
      <c r="I16" s="170">
        <f aca="true" t="shared" si="0" ref="I16:I40">ROUND(E16*F16,2)</f>
        <v>0</v>
      </c>
      <c r="J16" s="185">
        <v>0.00016</v>
      </c>
      <c r="K16" s="189">
        <v>0.00352</v>
      </c>
    </row>
    <row r="17" spans="1:11" s="2" customFormat="1" ht="24" customHeight="1">
      <c r="A17" s="150">
        <v>3</v>
      </c>
      <c r="B17" s="149" t="s">
        <v>338</v>
      </c>
      <c r="C17" s="149" t="s">
        <v>337</v>
      </c>
      <c r="D17" s="149" t="s">
        <v>158</v>
      </c>
      <c r="E17" s="170">
        <v>2</v>
      </c>
      <c r="F17" s="170"/>
      <c r="G17" s="170"/>
      <c r="H17" s="170"/>
      <c r="I17" s="170">
        <f t="shared" si="0"/>
        <v>0</v>
      </c>
      <c r="J17" s="183">
        <v>0</v>
      </c>
      <c r="K17" s="187">
        <v>0</v>
      </c>
    </row>
    <row r="18" spans="1:11" s="2" customFormat="1" ht="13.5" customHeight="1">
      <c r="A18" s="155">
        <v>4</v>
      </c>
      <c r="B18" s="154" t="s">
        <v>336</v>
      </c>
      <c r="C18" s="154" t="s">
        <v>335</v>
      </c>
      <c r="D18" s="154" t="s">
        <v>158</v>
      </c>
      <c r="E18" s="172">
        <v>2</v>
      </c>
      <c r="F18" s="172"/>
      <c r="G18" s="172"/>
      <c r="H18" s="172"/>
      <c r="I18" s="170">
        <f t="shared" si="0"/>
        <v>0</v>
      </c>
      <c r="J18" s="185">
        <v>0.0001</v>
      </c>
      <c r="K18" s="189">
        <v>0.0002</v>
      </c>
    </row>
    <row r="19" spans="1:11" s="2" customFormat="1" ht="24" customHeight="1">
      <c r="A19" s="150">
        <v>5</v>
      </c>
      <c r="B19" s="149" t="s">
        <v>334</v>
      </c>
      <c r="C19" s="149" t="s">
        <v>333</v>
      </c>
      <c r="D19" s="149" t="s">
        <v>158</v>
      </c>
      <c r="E19" s="170">
        <v>22</v>
      </c>
      <c r="F19" s="170"/>
      <c r="G19" s="170"/>
      <c r="H19" s="170"/>
      <c r="I19" s="170">
        <f t="shared" si="0"/>
        <v>0</v>
      </c>
      <c r="J19" s="183">
        <v>0</v>
      </c>
      <c r="K19" s="187">
        <v>0</v>
      </c>
    </row>
    <row r="20" spans="1:11" s="2" customFormat="1" ht="13.5" customHeight="1">
      <c r="A20" s="155">
        <v>6</v>
      </c>
      <c r="B20" s="154" t="s">
        <v>332</v>
      </c>
      <c r="C20" s="154" t="s">
        <v>331</v>
      </c>
      <c r="D20" s="154" t="s">
        <v>158</v>
      </c>
      <c r="E20" s="172">
        <v>22</v>
      </c>
      <c r="F20" s="172"/>
      <c r="G20" s="172"/>
      <c r="H20" s="172"/>
      <c r="I20" s="170">
        <f t="shared" si="0"/>
        <v>0</v>
      </c>
      <c r="J20" s="185">
        <v>0.00021</v>
      </c>
      <c r="K20" s="189">
        <v>0.00462</v>
      </c>
    </row>
    <row r="21" spans="1:11" s="2" customFormat="1" ht="13.5" customHeight="1">
      <c r="A21" s="150">
        <v>7</v>
      </c>
      <c r="B21" s="149" t="s">
        <v>330</v>
      </c>
      <c r="C21" s="149" t="s">
        <v>329</v>
      </c>
      <c r="D21" s="149" t="s">
        <v>158</v>
      </c>
      <c r="E21" s="170">
        <v>6</v>
      </c>
      <c r="F21" s="170"/>
      <c r="G21" s="170"/>
      <c r="H21" s="170"/>
      <c r="I21" s="170">
        <f t="shared" si="0"/>
        <v>0</v>
      </c>
      <c r="J21" s="183">
        <v>0</v>
      </c>
      <c r="K21" s="187">
        <v>0</v>
      </c>
    </row>
    <row r="22" spans="1:11" s="2" customFormat="1" ht="13.5" customHeight="1">
      <c r="A22" s="155">
        <v>8</v>
      </c>
      <c r="B22" s="154" t="s">
        <v>328</v>
      </c>
      <c r="C22" s="154" t="s">
        <v>327</v>
      </c>
      <c r="D22" s="154" t="s">
        <v>158</v>
      </c>
      <c r="E22" s="172">
        <v>6</v>
      </c>
      <c r="F22" s="172"/>
      <c r="G22" s="172"/>
      <c r="H22" s="172"/>
      <c r="I22" s="170">
        <f t="shared" si="0"/>
        <v>0</v>
      </c>
      <c r="J22" s="185">
        <v>0.00023</v>
      </c>
      <c r="K22" s="189">
        <v>0.00138</v>
      </c>
    </row>
    <row r="23" spans="1:11" s="2" customFormat="1" ht="13.5" customHeight="1">
      <c r="A23" s="150">
        <v>9</v>
      </c>
      <c r="B23" s="149" t="s">
        <v>326</v>
      </c>
      <c r="C23" s="149" t="s">
        <v>325</v>
      </c>
      <c r="D23" s="149" t="s">
        <v>158</v>
      </c>
      <c r="E23" s="170">
        <v>1</v>
      </c>
      <c r="F23" s="170"/>
      <c r="G23" s="170"/>
      <c r="H23" s="170"/>
      <c r="I23" s="170">
        <f t="shared" si="0"/>
        <v>0</v>
      </c>
      <c r="J23" s="183">
        <v>0</v>
      </c>
      <c r="K23" s="187">
        <v>0</v>
      </c>
    </row>
    <row r="24" spans="1:11" s="2" customFormat="1" ht="13.5" customHeight="1">
      <c r="A24" s="155">
        <v>10</v>
      </c>
      <c r="B24" s="154" t="s">
        <v>324</v>
      </c>
      <c r="C24" s="154" t="s">
        <v>323</v>
      </c>
      <c r="D24" s="154" t="s">
        <v>158</v>
      </c>
      <c r="E24" s="172">
        <v>1</v>
      </c>
      <c r="F24" s="172"/>
      <c r="G24" s="172"/>
      <c r="H24" s="172"/>
      <c r="I24" s="170">
        <f t="shared" si="0"/>
        <v>0</v>
      </c>
      <c r="J24" s="185">
        <v>0.00126</v>
      </c>
      <c r="K24" s="189">
        <v>0.00126</v>
      </c>
    </row>
    <row r="25" spans="1:11" s="2" customFormat="1" ht="13.5" customHeight="1">
      <c r="A25" s="155">
        <v>11</v>
      </c>
      <c r="B25" s="154" t="s">
        <v>322</v>
      </c>
      <c r="C25" s="154" t="s">
        <v>321</v>
      </c>
      <c r="D25" s="154" t="s">
        <v>158</v>
      </c>
      <c r="E25" s="172">
        <v>2</v>
      </c>
      <c r="F25" s="172"/>
      <c r="G25" s="172"/>
      <c r="H25" s="172"/>
      <c r="I25" s="170">
        <f t="shared" si="0"/>
        <v>0</v>
      </c>
      <c r="J25" s="185">
        <v>0.00016</v>
      </c>
      <c r="K25" s="189">
        <v>0.00032</v>
      </c>
    </row>
    <row r="26" spans="1:11" s="2" customFormat="1" ht="13.5" customHeight="1">
      <c r="A26" s="150">
        <v>12</v>
      </c>
      <c r="B26" s="149" t="s">
        <v>320</v>
      </c>
      <c r="C26" s="149" t="s">
        <v>319</v>
      </c>
      <c r="D26" s="149" t="s">
        <v>158</v>
      </c>
      <c r="E26" s="170">
        <v>18</v>
      </c>
      <c r="F26" s="170"/>
      <c r="G26" s="170"/>
      <c r="H26" s="170"/>
      <c r="I26" s="170">
        <f t="shared" si="0"/>
        <v>0</v>
      </c>
      <c r="J26" s="183">
        <v>0</v>
      </c>
      <c r="K26" s="187">
        <v>0</v>
      </c>
    </row>
    <row r="27" spans="1:11" s="2" customFormat="1" ht="13.5" customHeight="1">
      <c r="A27" s="150">
        <v>13</v>
      </c>
      <c r="B27" s="149" t="s">
        <v>318</v>
      </c>
      <c r="C27" s="149" t="s">
        <v>317</v>
      </c>
      <c r="D27" s="149" t="s">
        <v>158</v>
      </c>
      <c r="E27" s="170">
        <v>18</v>
      </c>
      <c r="F27" s="170"/>
      <c r="G27" s="170"/>
      <c r="H27" s="170"/>
      <c r="I27" s="170">
        <f t="shared" si="0"/>
        <v>0</v>
      </c>
      <c r="J27" s="183">
        <v>0</v>
      </c>
      <c r="K27" s="187">
        <v>0</v>
      </c>
    </row>
    <row r="28" spans="1:11" s="2" customFormat="1" ht="13.5" customHeight="1">
      <c r="A28" s="155">
        <v>14</v>
      </c>
      <c r="B28" s="154" t="s">
        <v>316</v>
      </c>
      <c r="C28" s="154" t="s">
        <v>315</v>
      </c>
      <c r="D28" s="154" t="s">
        <v>158</v>
      </c>
      <c r="E28" s="172">
        <v>18</v>
      </c>
      <c r="F28" s="172"/>
      <c r="G28" s="172"/>
      <c r="H28" s="172"/>
      <c r="I28" s="170">
        <f t="shared" si="0"/>
        <v>0</v>
      </c>
      <c r="J28" s="185">
        <v>0.01</v>
      </c>
      <c r="K28" s="189">
        <v>0.18</v>
      </c>
    </row>
    <row r="29" spans="1:11" s="2" customFormat="1" ht="13.5" customHeight="1">
      <c r="A29" s="155">
        <v>15</v>
      </c>
      <c r="B29" s="154" t="s">
        <v>314</v>
      </c>
      <c r="C29" s="154" t="s">
        <v>313</v>
      </c>
      <c r="D29" s="154" t="s">
        <v>158</v>
      </c>
      <c r="E29" s="172">
        <v>54</v>
      </c>
      <c r="F29" s="172"/>
      <c r="G29" s="172"/>
      <c r="H29" s="172"/>
      <c r="I29" s="170">
        <f t="shared" si="0"/>
        <v>0</v>
      </c>
      <c r="J29" s="185">
        <v>3E-05</v>
      </c>
      <c r="K29" s="189">
        <v>0.00162</v>
      </c>
    </row>
    <row r="30" spans="1:11" s="2" customFormat="1" ht="13.5" customHeight="1">
      <c r="A30" s="150">
        <v>16</v>
      </c>
      <c r="B30" s="149" t="s">
        <v>312</v>
      </c>
      <c r="C30" s="149" t="s">
        <v>311</v>
      </c>
      <c r="D30" s="149" t="s">
        <v>140</v>
      </c>
      <c r="E30" s="170">
        <v>275</v>
      </c>
      <c r="F30" s="170"/>
      <c r="G30" s="170"/>
      <c r="H30" s="170"/>
      <c r="I30" s="170">
        <f t="shared" si="0"/>
        <v>0</v>
      </c>
      <c r="J30" s="183">
        <v>0</v>
      </c>
      <c r="K30" s="187">
        <v>0</v>
      </c>
    </row>
    <row r="31" spans="1:11" s="2" customFormat="1" ht="13.5" customHeight="1">
      <c r="A31" s="155">
        <v>17</v>
      </c>
      <c r="B31" s="154" t="s">
        <v>310</v>
      </c>
      <c r="C31" s="154" t="s">
        <v>309</v>
      </c>
      <c r="D31" s="154" t="s">
        <v>140</v>
      </c>
      <c r="E31" s="172">
        <v>275</v>
      </c>
      <c r="F31" s="172"/>
      <c r="G31" s="172"/>
      <c r="H31" s="172"/>
      <c r="I31" s="170">
        <f t="shared" si="0"/>
        <v>0</v>
      </c>
      <c r="J31" s="185">
        <v>0.00014</v>
      </c>
      <c r="K31" s="189">
        <v>0.0385</v>
      </c>
    </row>
    <row r="32" spans="1:11" s="2" customFormat="1" ht="13.5" customHeight="1">
      <c r="A32" s="150">
        <v>18</v>
      </c>
      <c r="B32" s="149" t="s">
        <v>308</v>
      </c>
      <c r="C32" s="149" t="s">
        <v>307</v>
      </c>
      <c r="D32" s="149" t="s">
        <v>140</v>
      </c>
      <c r="E32" s="170">
        <v>192.5</v>
      </c>
      <c r="F32" s="170"/>
      <c r="G32" s="170"/>
      <c r="H32" s="170"/>
      <c r="I32" s="170">
        <f t="shared" si="0"/>
        <v>0</v>
      </c>
      <c r="J32" s="183">
        <v>0</v>
      </c>
      <c r="K32" s="187">
        <v>0</v>
      </c>
    </row>
    <row r="33" spans="1:11" s="2" customFormat="1" ht="13.5" customHeight="1">
      <c r="A33" s="155">
        <v>19</v>
      </c>
      <c r="B33" s="154" t="s">
        <v>306</v>
      </c>
      <c r="C33" s="154" t="s">
        <v>305</v>
      </c>
      <c r="D33" s="154" t="s">
        <v>140</v>
      </c>
      <c r="E33" s="172">
        <v>192.5</v>
      </c>
      <c r="F33" s="172"/>
      <c r="G33" s="172"/>
      <c r="H33" s="172"/>
      <c r="I33" s="170">
        <f t="shared" si="0"/>
        <v>0</v>
      </c>
      <c r="J33" s="185">
        <v>0.00019</v>
      </c>
      <c r="K33" s="189">
        <v>0.036575</v>
      </c>
    </row>
    <row r="34" spans="1:11" s="2" customFormat="1" ht="13.5" customHeight="1">
      <c r="A34" s="150">
        <v>20</v>
      </c>
      <c r="B34" s="149" t="s">
        <v>304</v>
      </c>
      <c r="C34" s="149" t="s">
        <v>303</v>
      </c>
      <c r="D34" s="149" t="s">
        <v>140</v>
      </c>
      <c r="E34" s="170">
        <v>110</v>
      </c>
      <c r="F34" s="170"/>
      <c r="G34" s="170"/>
      <c r="H34" s="170"/>
      <c r="I34" s="170">
        <f t="shared" si="0"/>
        <v>0</v>
      </c>
      <c r="J34" s="183">
        <v>0</v>
      </c>
      <c r="K34" s="187">
        <v>0</v>
      </c>
    </row>
    <row r="35" spans="1:11" s="2" customFormat="1" ht="13.5" customHeight="1">
      <c r="A35" s="155">
        <v>21</v>
      </c>
      <c r="B35" s="154" t="s">
        <v>302</v>
      </c>
      <c r="C35" s="154" t="s">
        <v>301</v>
      </c>
      <c r="D35" s="154" t="s">
        <v>140</v>
      </c>
      <c r="E35" s="172">
        <v>110</v>
      </c>
      <c r="F35" s="172"/>
      <c r="G35" s="172"/>
      <c r="H35" s="172"/>
      <c r="I35" s="170">
        <f t="shared" si="0"/>
        <v>0</v>
      </c>
      <c r="J35" s="185">
        <v>0.00074</v>
      </c>
      <c r="K35" s="189">
        <v>0.0814</v>
      </c>
    </row>
    <row r="36" spans="1:11" s="2" customFormat="1" ht="13.5" customHeight="1">
      <c r="A36" s="150">
        <v>22</v>
      </c>
      <c r="B36" s="149" t="s">
        <v>300</v>
      </c>
      <c r="C36" s="149" t="s">
        <v>299</v>
      </c>
      <c r="D36" s="149" t="s">
        <v>140</v>
      </c>
      <c r="E36" s="170">
        <v>30</v>
      </c>
      <c r="F36" s="170"/>
      <c r="G36" s="170"/>
      <c r="H36" s="170"/>
      <c r="I36" s="170">
        <f t="shared" si="0"/>
        <v>0</v>
      </c>
      <c r="J36" s="183">
        <v>0</v>
      </c>
      <c r="K36" s="187">
        <v>0</v>
      </c>
    </row>
    <row r="37" spans="1:11" s="2" customFormat="1" ht="13.5" customHeight="1">
      <c r="A37" s="155">
        <v>23</v>
      </c>
      <c r="B37" s="154" t="s">
        <v>298</v>
      </c>
      <c r="C37" s="154" t="s">
        <v>297</v>
      </c>
      <c r="D37" s="154" t="s">
        <v>140</v>
      </c>
      <c r="E37" s="172">
        <v>30</v>
      </c>
      <c r="F37" s="172"/>
      <c r="G37" s="172"/>
      <c r="H37" s="172"/>
      <c r="I37" s="170">
        <f t="shared" si="0"/>
        <v>0</v>
      </c>
      <c r="J37" s="185">
        <v>5E-05</v>
      </c>
      <c r="K37" s="189">
        <v>0.0015</v>
      </c>
    </row>
    <row r="38" spans="1:11" s="2" customFormat="1" ht="13.5" customHeight="1">
      <c r="A38" s="150">
        <v>24</v>
      </c>
      <c r="B38" s="149" t="s">
        <v>296</v>
      </c>
      <c r="C38" s="149" t="s">
        <v>295</v>
      </c>
      <c r="D38" s="149" t="s">
        <v>140</v>
      </c>
      <c r="E38" s="170">
        <v>30</v>
      </c>
      <c r="F38" s="170"/>
      <c r="G38" s="170"/>
      <c r="H38" s="170"/>
      <c r="I38" s="170">
        <f t="shared" si="0"/>
        <v>0</v>
      </c>
      <c r="J38" s="183">
        <v>0</v>
      </c>
      <c r="K38" s="187">
        <v>0</v>
      </c>
    </row>
    <row r="39" spans="1:11" s="2" customFormat="1" ht="13.5" customHeight="1">
      <c r="A39" s="155">
        <v>25</v>
      </c>
      <c r="B39" s="154" t="s">
        <v>294</v>
      </c>
      <c r="C39" s="154" t="s">
        <v>293</v>
      </c>
      <c r="D39" s="154" t="s">
        <v>140</v>
      </c>
      <c r="E39" s="172">
        <v>30</v>
      </c>
      <c r="F39" s="172"/>
      <c r="G39" s="172"/>
      <c r="H39" s="172"/>
      <c r="I39" s="170">
        <f t="shared" si="0"/>
        <v>0</v>
      </c>
      <c r="J39" s="185">
        <v>8E-05</v>
      </c>
      <c r="K39" s="189">
        <v>0.0024</v>
      </c>
    </row>
    <row r="40" spans="1:11" s="2" customFormat="1" ht="13.5" customHeight="1">
      <c r="A40" s="155">
        <v>26</v>
      </c>
      <c r="B40" s="154" t="s">
        <v>292</v>
      </c>
      <c r="C40" s="154" t="s">
        <v>291</v>
      </c>
      <c r="D40" s="154" t="s">
        <v>140</v>
      </c>
      <c r="E40" s="172">
        <v>272.596</v>
      </c>
      <c r="F40" s="172"/>
      <c r="G40" s="172"/>
      <c r="H40" s="172"/>
      <c r="I40" s="170">
        <f t="shared" si="0"/>
        <v>0</v>
      </c>
      <c r="J40" s="185">
        <v>0.00114</v>
      </c>
      <c r="K40" s="189">
        <v>0.31075944</v>
      </c>
    </row>
    <row r="41" spans="1:11" s="2" customFormat="1" ht="30.75" customHeight="1">
      <c r="A41" s="148"/>
      <c r="B41" s="147"/>
      <c r="C41" s="147" t="s">
        <v>119</v>
      </c>
      <c r="D41" s="147"/>
      <c r="E41" s="146"/>
      <c r="F41" s="146"/>
      <c r="G41" s="173"/>
      <c r="H41" s="173"/>
      <c r="I41" s="173">
        <f>I13</f>
        <v>0</v>
      </c>
      <c r="J41" s="186"/>
      <c r="K41" s="146">
        <f>K13</f>
        <v>0.66405444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I14 K13:K14 G42:L42 I41:L41" unlockedFormula="1"/>
    <ignoredError sqref="B15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tarhanicova</cp:lastModifiedBy>
  <dcterms:created xsi:type="dcterms:W3CDTF">2019-02-17T22:22:15Z</dcterms:created>
  <dcterms:modified xsi:type="dcterms:W3CDTF">2019-05-02T11:06:26Z</dcterms:modified>
  <cp:category/>
  <cp:version/>
  <cp:contentType/>
  <cp:contentStatus/>
</cp:coreProperties>
</file>