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" sheetId="1" r:id="rId1"/>
    <sheet name="Rekapitulácia objektov" sheetId="2" r:id="rId2"/>
    <sheet name="Polytechnická učebňa - ASR" sheetId="3" r:id="rId3"/>
    <sheet name="Polytechnická učebňa - ZTI" sheetId="4" r:id="rId4"/>
    <sheet name="Polytechnická učebňa - UVK" sheetId="5" r:id="rId5"/>
    <sheet name="Polytechnická učebňa - ELI" sheetId="6" r:id="rId6"/>
  </sheets>
  <definedNames>
    <definedName name="_xlnm.Print_Titles" localSheetId="0">'Krycí list'!$1:$3</definedName>
    <definedName name="_xlnm.Print_Titles" localSheetId="2">'Polytechnická učebňa - ASR'!$1:$12</definedName>
    <definedName name="_xlnm.Print_Titles" localSheetId="5">'Polytechnická učebňa - ELI'!$1:$12</definedName>
    <definedName name="_xlnm.Print_Titles" localSheetId="4">'Polytechnická učebňa - UVK'!$1:$12</definedName>
    <definedName name="_xlnm.Print_Titles" localSheetId="3">'Polytechnická učebňa - ZTI'!$1:$12</definedName>
    <definedName name="_xlnm.Print_Titles" localSheetId="1">'Rekapitulácia objektov'!$1:$9</definedName>
  </definedNames>
  <calcPr fullCalcOnLoad="1"/>
</workbook>
</file>

<file path=xl/sharedStrings.xml><?xml version="1.0" encoding="utf-8"?>
<sst xmlns="http://schemas.openxmlformats.org/spreadsheetml/2006/main" count="679" uniqueCount="437">
  <si>
    <t>KRYCÍ LIST ROZPOČTU</t>
  </si>
  <si>
    <t>Názov stavby</t>
  </si>
  <si>
    <t xml:space="preserve">ZŠ Družicová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</si>
  <si>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</si>
  <si>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</si>
  <si>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</si>
  <si>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</si>
  <si>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</si>
  <si>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</si>
  <si>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</si>
  <si>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</si>
  <si>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</si>
  <si>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</si>
  <si>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</si>
  <si>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</si>
  <si>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</si>
  <si>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</si>
  <si>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</si>
  <si>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</si>
  <si>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</si>
  <si>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</si>
  <si>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</si>
  <si>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</si>
  <si>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</si>
  <si>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</si>
  <si>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</si>
  <si>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</si>
  <si>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</si>
  <si>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</si>
  <si>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</si>
  <si>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</si>
  <si>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</si>
  <si>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</si>
  <si>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</si>
  <si>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</si>
  <si>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</si>
  <si>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</si>
  <si>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</si>
  <si>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</si>
  <si>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</si>
  <si>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</si>
  <si>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</si>
  <si>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</si>
  <si>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</si>
  <si>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</si>
  <si>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</si>
  <si>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</si>
  <si>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</si>
  <si>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</si>
  <si>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</si>
  <si>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</si>
  <si>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</si>
  <si>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</si>
  <si>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</si>
  <si>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</si>
  <si>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</si>
  <si>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</si>
  <si>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</si>
  <si>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</si>
  <si>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</si>
  <si>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</si>
  <si>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</si>
  <si>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</si>
  <si>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</si>
  <si>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</si>
  <si>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</si>
  <si>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</si>
  <si>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</si>
  <si>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</si>
  <si>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</si>
  <si>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</si>
  <si>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</si>
  <si>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</si>
  <si>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</si>
  <si>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</si>
  <si>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</si>
  <si>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</si>
  <si>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</si>
  <si>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</si>
  <si>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</si>
  <si>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</si>
  <si>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</si>
  <si>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</si>
  <si>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</si>
  <si>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</si>
  <si>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</si>
  <si>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</si>
  <si>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</si>
  <si>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</si>
  <si>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</si>
  <si>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</si>
  <si>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</si>
  <si>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</si>
  <si>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</si>
  <si>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Polytechnická učebňa - ELI   </t>
  </si>
  <si>
    <t>PTU eli</t>
  </si>
  <si>
    <t xml:space="preserve">    Polytechnická učebňa - UVK   </t>
  </si>
  <si>
    <t>PTU uvk</t>
  </si>
  <si>
    <t xml:space="preserve">    Polytechnická učebňa - ZTI   </t>
  </si>
  <si>
    <t>PTU zti</t>
  </si>
  <si>
    <t xml:space="preserve">    Polytechnická učebňa - ASR   </t>
  </si>
  <si>
    <t>PTU asr</t>
  </si>
  <si>
    <t>20190220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</si>
  <si>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</si>
  <si>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</si>
  <si>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</si>
  <si>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</si>
  <si>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</si>
  <si>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</si>
  <si>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</si>
  <si>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</si>
  <si>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</si>
  <si>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</si>
  <si>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</si>
  <si>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</si>
  <si>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</si>
  <si>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Družicová</t>
  </si>
  <si>
    <t>Stavba:</t>
  </si>
  <si>
    <t>Rekapitulácia objektov stavby</t>
  </si>
  <si>
    <t xml:space="preserve">Celkom   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</si>
  <si>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</si>
  <si>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</si>
  <si>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</si>
  <si>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</si>
  <si>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</si>
  <si>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</si>
  <si>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</si>
  <si>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</si>
  <si>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</si>
  <si>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</si>
  <si>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</si>
  <si>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</si>
  <si>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</si>
  <si>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</si>
  <si>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</si>
  <si>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záťažová podlahovina z PVC, hrúbka 3,2 mm   </t>
  </si>
  <si>
    <t xml:space="preserve">Podlahovina linoleum   </t>
  </si>
  <si>
    <t>284140000300</t>
  </si>
  <si>
    <t xml:space="preserve">Lepenie povlakových podláh z prírodnej PVC podlahoviny   </t>
  </si>
  <si>
    <t>776560010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</si>
  <si>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</si>
  <si>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</si>
  <si>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</si>
  <si>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</si>
  <si>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</si>
  <si>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Podlahy povlakové   </t>
  </si>
  <si>
    <t>776</t>
  </si>
  <si>
    <t>ks</t>
  </si>
  <si>
    <t xml:space="preserve">Nadstavec, kryt pre vpust   </t>
  </si>
  <si>
    <t>286630050300-1</t>
  </si>
  <si>
    <t xml:space="preserve">montáž krytu na vpusť   </t>
  </si>
  <si>
    <t>kg</t>
  </si>
  <si>
    <t xml:space="preserve">Montáž kovových stavebných doplnkových konštrukcií do 5 kg   </t>
  </si>
  <si>
    <t>767995101</t>
  </si>
  <si>
    <t xml:space="preserve">Konštrukcie doplnkové kovové   </t>
  </si>
  <si>
    <t>767</t>
  </si>
  <si>
    <t xml:space="preserve">Dvere vnútorné jednokrídlové, šírka 600-900 mm, plné,   </t>
  </si>
  <si>
    <t>611610000400</t>
  </si>
  <si>
    <t xml:space="preserve">Kľučka dverová 2x, 2x rozeta BB, FAB, nehrdzavejúca oceľ, povrch nerez brúsený   </t>
  </si>
  <si>
    <t>549150000600</t>
  </si>
  <si>
    <t xml:space="preserve">Montáž dverového krídla otočného jednokrídlového poldrážkového, do existujúcej zárubne, vrátane kovania   </t>
  </si>
  <si>
    <t>766662112</t>
  </si>
  <si>
    <t xml:space="preserve">Konštrukcie stolárske   </t>
  </si>
  <si>
    <t>766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</si>
  <si>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</si>
  <si>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</si>
  <si>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</si>
  <si>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</si>
  <si>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</si>
  <si>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</si>
  <si>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</si>
  <si>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</si>
  <si>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</si>
  <si>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</si>
  <si>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</si>
  <si>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</si>
  <si>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</si>
  <si>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</si>
  <si>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</si>
  <si>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</si>
  <si>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</si>
  <si>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</si>
  <si>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</si>
  <si>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zdravotechnické inštalácie a elektroinštaláciu   </t>
  </si>
  <si>
    <t xml:space="preserve">Vysekávanie rýh v akomkoľvek murive tehlovom na akúkoľvek maltu do hĺbky 100 mm a š. do 150 mm,  -0,02700t   </t>
  </si>
  <si>
    <t>974031154</t>
  </si>
  <si>
    <t xml:space="preserve">Priečky z tvárnic YTONG hr. 150 mm P2-500 hladkých, na MVC a maltu YTONG (150x249x599)   </t>
  </si>
  <si>
    <t>342272104</t>
  </si>
  <si>
    <t xml:space="preserve">Búranie priečok alebo vybúranie otvorov plochy nad 4 m2 z tvárnic alebo priečkoviek   </t>
  </si>
  <si>
    <t>962031135</t>
  </si>
  <si>
    <t xml:space="preserve">Vybúranie drevených stien plných, zasklených alebo výkladných,  -0,02400t   </t>
  </si>
  <si>
    <t>968062745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</si>
  <si>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</si>
  <si>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</si>
  <si>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</si>
  <si>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Zárubňa kovová šxv 300-1195x500-1970 a 2100 mm, jednodielna zamurovacia   </t>
  </si>
  <si>
    <t>553310001700</t>
  </si>
  <si>
    <t xml:space="preserve">Osadenie oceľovej dverovej zárubne alebo rámu, plochy otvoru do 2,5 m2   </t>
  </si>
  <si>
    <t>642942111</t>
  </si>
  <si>
    <t xml:space="preserve">odstránenie spádovania podlahy   </t>
  </si>
  <si>
    <t xml:space="preserve">Cementová samonivelizačná hmota   </t>
  </si>
  <si>
    <t>632457565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</si>
  <si>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</si>
  <si>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</si>
  <si>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</si>
  <si>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</si>
  <si>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</si>
  <si>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</si>
  <si>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</si>
  <si>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</si>
  <si>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</si>
  <si>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</si>
  <si>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</si>
  <si>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</si>
  <si>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</si>
  <si>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</si>
  <si>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</si>
  <si>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</si>
  <si>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</si>
  <si>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</si>
  <si>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</si>
  <si>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</si>
  <si>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</si>
  <si>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</si>
  <si>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</si>
  <si>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</si>
  <si>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</si>
  <si>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</si>
  <si>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</si>
  <si>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</si>
  <si>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</si>
  <si>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</si>
  <si>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</si>
  <si>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</si>
  <si>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</si>
  <si>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</si>
  <si>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</si>
  <si>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</si>
  <si>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</si>
  <si>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</si>
  <si>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</si>
  <si>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</si>
  <si>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</si>
  <si>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</si>
  <si>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</si>
  <si>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</si>
  <si>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</si>
  <si>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</si>
  <si>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</si>
  <si>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</si>
  <si>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</si>
  <si>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</si>
  <si>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</si>
  <si>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</si>
  <si>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Polytechnická učebňa - ASR</t>
  </si>
  <si>
    <t>Stavba:   ZŠ Družicová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</si>
  <si>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</si>
  <si>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</si>
  <si>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</si>
  <si>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</si>
  <si>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</si>
  <si>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</si>
  <si>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</si>
  <si>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</si>
  <si>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</si>
  <si>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</si>
  <si>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</si>
  <si>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</si>
  <si>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</si>
  <si>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</si>
  <si>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</si>
  <si>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</si>
  <si>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</si>
  <si>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</si>
  <si>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</si>
  <si>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</si>
  <si>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</si>
  <si>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</si>
  <si>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</si>
  <si>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</si>
  <si>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</si>
  <si>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</si>
  <si>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</si>
  <si>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</si>
  <si>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</si>
  <si>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</si>
  <si>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</si>
  <si>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</si>
  <si>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</si>
  <si>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</si>
  <si>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</si>
  <si>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</si>
  <si>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</si>
  <si>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</si>
  <si>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</si>
  <si>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</si>
  <si>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</si>
  <si>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</si>
  <si>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</si>
  <si>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</si>
  <si>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</si>
  <si>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</si>
  <si>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</si>
  <si>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</si>
  <si>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</si>
  <si>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</si>
  <si>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</si>
  <si>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</si>
  <si>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</si>
  <si>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</si>
  <si>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Zápachová uzávierka  DN 50   </t>
  </si>
  <si>
    <t>721225202</t>
  </si>
  <si>
    <t xml:space="preserve">Podlahový vpust HL80.1, (0,5 l/s), variabilný odtok DN 50/75, mriežka nerez 115x115 mm, PP/PE   </t>
  </si>
  <si>
    <t>286630022500</t>
  </si>
  <si>
    <t xml:space="preserve">Montáž podlahového vpustu s vodorovným odtokom DN 75   </t>
  </si>
  <si>
    <t>721213006</t>
  </si>
  <si>
    <t xml:space="preserve">Demontáž vpustu vaňového DN 70,  -0,01218t   </t>
  </si>
  <si>
    <t>721210817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</si>
  <si>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</si>
  <si>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</si>
  <si>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</si>
  <si>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</si>
  <si>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</si>
  <si>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</si>
  <si>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</si>
  <si>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</si>
  <si>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</si>
  <si>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</si>
  <si>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</si>
  <si>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</si>
  <si>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</si>
  <si>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</si>
  <si>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</si>
  <si>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</si>
  <si>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</si>
  <si>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</si>
  <si>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</si>
  <si>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</si>
  <si>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</si>
  <si>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</si>
  <si>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</si>
  <si>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</si>
  <si>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</si>
  <si>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</si>
  <si>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</si>
  <si>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</si>
  <si>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Polytechnická učebňa - ZTI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</si>
  <si>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</si>
  <si>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</si>
  <si>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</si>
  <si>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</si>
  <si>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</si>
  <si>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</si>
  <si>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600x1400x100 mm   </t>
  </si>
  <si>
    <t>484530021800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</si>
  <si>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</si>
  <si>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</si>
  <si>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</si>
  <si>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</si>
  <si>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</si>
  <si>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</si>
  <si>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</si>
  <si>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</si>
  <si>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</si>
  <si>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</si>
  <si>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</si>
  <si>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</si>
  <si>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</si>
  <si>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</si>
  <si>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</si>
  <si>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</si>
  <si>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</si>
  <si>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</si>
  <si>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</si>
  <si>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</si>
  <si>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Polytechnická učebňa - UVK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</si>
  <si>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</si>
  <si>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</si>
  <si>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</si>
  <si>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</si>
  <si>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</si>
  <si>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</si>
  <si>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</si>
  <si>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</si>
  <si>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</si>
  <si>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</si>
  <si>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</si>
  <si>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</si>
  <si>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</si>
  <si>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</si>
  <si>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</si>
  <si>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</si>
  <si>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</si>
  <si>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</si>
  <si>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</si>
  <si>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</si>
  <si>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</si>
  <si>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</si>
  <si>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</si>
  <si>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</si>
  <si>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</si>
  <si>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</si>
  <si>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</si>
  <si>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</si>
  <si>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</si>
  <si>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</si>
  <si>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</si>
  <si>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</si>
  <si>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</si>
  <si>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</si>
  <si>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</si>
  <si>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</si>
  <si>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</si>
  <si>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</si>
  <si>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</si>
  <si>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</si>
  <si>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</si>
  <si>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</si>
  <si>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</si>
  <si>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</si>
  <si>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</si>
  <si>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</si>
  <si>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</si>
  <si>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</si>
  <si>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</si>
  <si>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</si>
  <si>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</si>
  <si>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</si>
  <si>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</si>
  <si>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</si>
  <si>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 xml:space="preserve">Práce a dodávky M   </t>
  </si>
  <si>
    <t>M</t>
  </si>
  <si>
    <t>Objekt:   Polytechnická učebňa - ELI</t>
  </si>
  <si>
    <t xml:space="preserve">Spracoval:  </t>
  </si>
  <si>
    <t xml:space="preserve">Dátum:   </t>
  </si>
  <si>
    <t xml:space="preserve">Spracoval:   </t>
  </si>
  <si>
    <t xml:space="preserve">Dátum: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</si>
</sst>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00;\-#,##0.00000"/>
    <numFmt numFmtId="169" formatCode="#,##0.00_ ;\-#,##0.00\ "/>
    <numFmt numFmtId="170" formatCode="#,##0.0000;\-#,##0.0000"/>
    <numFmt numFmtId="171" formatCode="#,##0.000000;\-#,##0.000000"/>
    <numFmt numFmtId="172" formatCode="#,##0.0;\-#,##0.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166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166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4" fontId="22" fillId="0" borderId="0" xfId="0" applyNumberFormat="1" applyFont="1" applyAlignment="1">
      <alignment horizontal="right"/>
    </xf>
    <xf numFmtId="167" fontId="7" fillId="0" borderId="64" xfId="0" applyNumberFormat="1" applyFont="1" applyBorder="1" applyAlignment="1">
      <alignment horizontal="right"/>
    </xf>
    <xf numFmtId="168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4" fontId="7" fillId="0" borderId="64" xfId="0" applyNumberFormat="1" applyFont="1" applyBorder="1" applyAlignment="1">
      <alignment horizontal="right"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/>
    </xf>
    <xf numFmtId="167" fontId="24" fillId="0" borderId="64" xfId="0" applyNumberFormat="1" applyFont="1" applyBorder="1" applyAlignment="1">
      <alignment horizontal="right"/>
    </xf>
    <xf numFmtId="168" fontId="24" fillId="0" borderId="64" xfId="0" applyNumberFormat="1" applyFont="1" applyBorder="1" applyAlignment="1">
      <alignment horizontal="right"/>
    </xf>
    <xf numFmtId="0" fontId="24" fillId="0" borderId="64" xfId="0" applyFont="1" applyBorder="1" applyAlignment="1">
      <alignment horizontal="left" wrapText="1"/>
    </xf>
    <xf numFmtId="164" fontId="24" fillId="0" borderId="64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4" fontId="25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6" fontId="7" fillId="0" borderId="64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6" fontId="24" fillId="0" borderId="64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5" sqref="E5:M5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96" t="s">
        <v>2</v>
      </c>
      <c r="F5" s="197"/>
      <c r="G5" s="197"/>
      <c r="H5" s="197"/>
      <c r="I5" s="197"/>
      <c r="J5" s="197"/>
      <c r="K5" s="197"/>
      <c r="L5" s="197"/>
      <c r="M5" s="198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9"/>
      <c r="F6" s="200"/>
      <c r="G6" s="200"/>
      <c r="H6" s="200"/>
      <c r="I6" s="200"/>
      <c r="J6" s="200"/>
      <c r="K6" s="200"/>
      <c r="L6" s="200"/>
      <c r="M6" s="201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2"/>
      <c r="F7" s="203"/>
      <c r="G7" s="203"/>
      <c r="H7" s="203"/>
      <c r="I7" s="203"/>
      <c r="J7" s="203"/>
      <c r="K7" s="203"/>
      <c r="L7" s="203"/>
      <c r="M7" s="204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5" t="s">
        <v>9</v>
      </c>
      <c r="F9" s="206"/>
      <c r="G9" s="206"/>
      <c r="H9" s="206"/>
      <c r="I9" s="206"/>
      <c r="J9" s="206"/>
      <c r="K9" s="206"/>
      <c r="L9" s="206"/>
      <c r="M9" s="207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08" t="s">
        <v>9</v>
      </c>
      <c r="F10" s="209"/>
      <c r="G10" s="209"/>
      <c r="H10" s="209"/>
      <c r="I10" s="209"/>
      <c r="J10" s="209"/>
      <c r="K10" s="209"/>
      <c r="L10" s="209"/>
      <c r="M10" s="210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08" t="s">
        <v>9</v>
      </c>
      <c r="F11" s="209"/>
      <c r="G11" s="209"/>
      <c r="H11" s="209"/>
      <c r="I11" s="209"/>
      <c r="J11" s="209"/>
      <c r="K11" s="209"/>
      <c r="L11" s="209"/>
      <c r="M11" s="210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4" t="s">
        <v>12</v>
      </c>
      <c r="C13" s="194"/>
      <c r="D13" s="194"/>
      <c r="E13" s="186"/>
      <c r="F13" s="187"/>
      <c r="G13" s="187"/>
      <c r="H13" s="187"/>
      <c r="I13" s="187"/>
      <c r="J13" s="187"/>
      <c r="K13" s="187"/>
      <c r="L13" s="187"/>
      <c r="M13" s="188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89"/>
      <c r="I16" s="190"/>
      <c r="J16" s="16"/>
      <c r="K16" s="191"/>
      <c r="L16" s="192"/>
      <c r="M16" s="190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195" t="s">
        <v>63</v>
      </c>
      <c r="C29" s="195"/>
      <c r="D29" s="195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>
        <v>0</v>
      </c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objektov'!C16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82</v>
      </c>
      <c r="P33" s="111"/>
      <c r="Q33" s="112"/>
      <c r="R33" s="113">
        <f>'Rekapitulácia objektov'!D16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83</v>
      </c>
      <c r="M35" s="193" t="s">
        <v>84</v>
      </c>
      <c r="N35" s="193"/>
      <c r="O35" s="193"/>
      <c r="P35" s="193"/>
      <c r="Q35" s="193"/>
      <c r="R35" s="122">
        <f>'Rekapitulácia objektov'!E16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85</v>
      </c>
      <c r="M36" s="45"/>
      <c r="N36" s="66" t="s">
        <v>86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87</v>
      </c>
      <c r="M37" s="77" t="s">
        <v>88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89</v>
      </c>
      <c r="M38" s="77" t="s">
        <v>90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91</v>
      </c>
      <c r="M39" s="91" t="s">
        <v>92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117</v>
      </c>
      <c r="B3" s="129" t="s">
        <v>116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115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114</v>
      </c>
      <c r="B6" s="140"/>
      <c r="C6" s="141"/>
      <c r="D6" s="141"/>
      <c r="E6" s="140"/>
      <c r="F6" s="141"/>
      <c r="G6" s="140" t="s">
        <v>113</v>
      </c>
      <c r="H6" s="140"/>
      <c r="I6" s="141"/>
      <c r="J6" s="141"/>
    </row>
    <row r="7" spans="1:10" s="2" customFormat="1" ht="13.5" customHeight="1">
      <c r="A7" s="140" t="s">
        <v>112</v>
      </c>
      <c r="B7" s="140"/>
      <c r="C7" s="139"/>
      <c r="D7" s="139"/>
      <c r="E7" s="139"/>
      <c r="F7" s="139"/>
      <c r="G7" s="140" t="s">
        <v>111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110</v>
      </c>
      <c r="B9" s="138" t="s">
        <v>109</v>
      </c>
      <c r="C9" s="138" t="s">
        <v>108</v>
      </c>
      <c r="D9" s="138" t="s">
        <v>81</v>
      </c>
      <c r="E9" s="138" t="s">
        <v>107</v>
      </c>
      <c r="F9" s="138" t="s">
        <v>106</v>
      </c>
      <c r="G9" s="138" t="s">
        <v>105</v>
      </c>
      <c r="H9" s="138" t="s">
        <v>69</v>
      </c>
      <c r="I9" s="138" t="s">
        <v>104</v>
      </c>
      <c r="J9" s="138" t="s">
        <v>103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102</v>
      </c>
      <c r="B11" s="134" t="s">
        <v>2</v>
      </c>
      <c r="C11" s="133">
        <f aca="true" t="shared" si="0" ref="C11:J11">SUM(C12:C15)</f>
        <v>0</v>
      </c>
      <c r="D11" s="133">
        <f t="shared" si="0"/>
        <v>0</v>
      </c>
      <c r="E11" s="133">
        <f t="shared" si="0"/>
        <v>0</v>
      </c>
      <c r="F11" s="133">
        <f t="shared" si="0"/>
        <v>0</v>
      </c>
      <c r="G11" s="133"/>
      <c r="H11" s="133">
        <f t="shared" si="0"/>
        <v>0</v>
      </c>
      <c r="I11" s="133">
        <f t="shared" si="0"/>
        <v>0</v>
      </c>
      <c r="J11" s="133">
        <f t="shared" si="0"/>
        <v>0</v>
      </c>
    </row>
    <row r="12" spans="1:10" s="2" customFormat="1" ht="13.5" customHeight="1">
      <c r="A12" s="132" t="s">
        <v>101</v>
      </c>
      <c r="B12" s="132" t="s">
        <v>100</v>
      </c>
      <c r="C12" s="131">
        <f>'Polytechnická učebňa - ASR'!I79</f>
        <v>0</v>
      </c>
      <c r="D12" s="131">
        <f>C12*0.2</f>
        <v>0</v>
      </c>
      <c r="E12" s="131">
        <f>D12+C12</f>
        <v>0</v>
      </c>
      <c r="F12" s="131">
        <v>0</v>
      </c>
      <c r="G12" s="131"/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99</v>
      </c>
      <c r="B13" s="132" t="s">
        <v>98</v>
      </c>
      <c r="C13" s="131">
        <f>'Polytechnická učebňa - ZTI'!I58</f>
        <v>0</v>
      </c>
      <c r="D13" s="131">
        <f>C13*0.2</f>
        <v>0</v>
      </c>
      <c r="E13" s="131">
        <f>D13+C13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97</v>
      </c>
      <c r="B14" s="132" t="s">
        <v>96</v>
      </c>
      <c r="C14" s="131">
        <f>'Polytechnická učebňa - UVK'!I28</f>
        <v>0</v>
      </c>
      <c r="D14" s="131">
        <f>C14*0.2</f>
        <v>0</v>
      </c>
      <c r="E14" s="131">
        <f>D14+C14</f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95</v>
      </c>
      <c r="B15" s="132" t="s">
        <v>94</v>
      </c>
      <c r="C15" s="131">
        <f>'Polytechnická učebňa - ELI'!I41</f>
        <v>0</v>
      </c>
      <c r="D15" s="131">
        <f>C15*0.2</f>
        <v>0</v>
      </c>
      <c r="E15" s="131">
        <f>D15+C15</f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30.75" customHeight="1">
      <c r="A16" s="129"/>
      <c r="B16" s="129" t="s">
        <v>93</v>
      </c>
      <c r="C16" s="128">
        <f aca="true" t="shared" si="1" ref="C16:J16">C11</f>
        <v>0</v>
      </c>
      <c r="D16" s="128">
        <f t="shared" si="1"/>
        <v>0</v>
      </c>
      <c r="E16" s="128">
        <f t="shared" si="1"/>
        <v>0</v>
      </c>
      <c r="F16" s="128">
        <f t="shared" si="1"/>
        <v>0</v>
      </c>
      <c r="G16" s="128">
        <f t="shared" si="1"/>
        <v>0</v>
      </c>
      <c r="H16" s="128">
        <f t="shared" si="1"/>
        <v>0</v>
      </c>
      <c r="I16" s="128">
        <f t="shared" si="1"/>
        <v>0</v>
      </c>
      <c r="J16" s="128">
        <f t="shared" si="1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F11 H11:J11" formulaRange="1"/>
    <ignoredError sqref="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2" t="s">
        <v>256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" customFormat="1" ht="12.75" customHeight="1">
      <c r="A2" s="178" t="s">
        <v>255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254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253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252</v>
      </c>
      <c r="B7" s="175"/>
      <c r="C7" s="175"/>
      <c r="D7" s="175"/>
      <c r="E7" s="174"/>
      <c r="F7" s="174"/>
      <c r="G7" s="174"/>
      <c r="H7" s="213" t="s">
        <v>433</v>
      </c>
      <c r="I7" s="214"/>
      <c r="J7" s="215"/>
      <c r="K7" s="174"/>
    </row>
    <row r="8" spans="1:11" s="2" customFormat="1" ht="13.5" customHeight="1">
      <c r="A8" s="143" t="s">
        <v>251</v>
      </c>
      <c r="B8" s="175"/>
      <c r="C8" s="175"/>
      <c r="D8" s="175"/>
      <c r="E8" s="174"/>
      <c r="F8" s="174"/>
      <c r="G8" s="174"/>
      <c r="H8" s="213" t="s">
        <v>434</v>
      </c>
      <c r="I8" s="214"/>
      <c r="J8" s="215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250</v>
      </c>
      <c r="B10" s="173" t="s">
        <v>249</v>
      </c>
      <c r="C10" s="173" t="s">
        <v>248</v>
      </c>
      <c r="D10" s="173" t="s">
        <v>247</v>
      </c>
      <c r="E10" s="173" t="s">
        <v>246</v>
      </c>
      <c r="F10" s="173" t="s">
        <v>245</v>
      </c>
      <c r="G10" s="173" t="s">
        <v>244</v>
      </c>
      <c r="H10" s="173" t="s">
        <v>243</v>
      </c>
      <c r="I10" s="173" t="s">
        <v>242</v>
      </c>
      <c r="J10" s="173" t="s">
        <v>241</v>
      </c>
      <c r="K10" s="173" t="s">
        <v>240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239</v>
      </c>
      <c r="D13" s="170"/>
      <c r="E13" s="168"/>
      <c r="F13" s="168"/>
      <c r="G13" s="179"/>
      <c r="H13" s="179"/>
      <c r="I13" s="179">
        <f>I14+I40</f>
        <v>0</v>
      </c>
      <c r="J13" s="169"/>
      <c r="K13" s="168">
        <f>K14+K40</f>
        <v>6.6513165</v>
      </c>
    </row>
    <row r="14" spans="1:11" s="2" customFormat="1" ht="28.5" customHeight="1">
      <c r="A14" s="160"/>
      <c r="B14" s="159" t="s">
        <v>59</v>
      </c>
      <c r="C14" s="159" t="s">
        <v>238</v>
      </c>
      <c r="D14" s="159"/>
      <c r="E14" s="157"/>
      <c r="F14" s="157"/>
      <c r="G14" s="180"/>
      <c r="H14" s="180"/>
      <c r="I14" s="180">
        <f>SUM(I15:I39)</f>
        <v>0</v>
      </c>
      <c r="J14" s="158"/>
      <c r="K14" s="157">
        <f>SUM(K15:K39)</f>
        <v>3.71884194</v>
      </c>
    </row>
    <row r="15" spans="1:11" s="2" customFormat="1" ht="13.5" customHeight="1">
      <c r="A15" s="156">
        <v>1</v>
      </c>
      <c r="B15" s="155" t="s">
        <v>237</v>
      </c>
      <c r="C15" s="155" t="s">
        <v>236</v>
      </c>
      <c r="D15" s="155" t="s">
        <v>120</v>
      </c>
      <c r="E15" s="181">
        <v>118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235</v>
      </c>
      <c r="D16" s="166"/>
      <c r="E16" s="182"/>
      <c r="F16" s="182"/>
      <c r="G16" s="182"/>
      <c r="H16" s="182"/>
      <c r="I16" s="181"/>
      <c r="J16" s="185"/>
      <c r="K16" s="165"/>
    </row>
    <row r="17" spans="1:11" s="2" customFormat="1" ht="24" customHeight="1">
      <c r="A17" s="156">
        <v>2</v>
      </c>
      <c r="B17" s="155" t="s">
        <v>234</v>
      </c>
      <c r="C17" s="155" t="s">
        <v>233</v>
      </c>
      <c r="D17" s="155" t="s">
        <v>120</v>
      </c>
      <c r="E17" s="181">
        <v>13.689</v>
      </c>
      <c r="F17" s="181"/>
      <c r="G17" s="181"/>
      <c r="H17" s="181"/>
      <c r="I17" s="181">
        <f aca="true" t="shared" si="0" ref="I17:I39">ROUND(E17*F17,2)</f>
        <v>0</v>
      </c>
      <c r="J17" s="154">
        <v>0.01119</v>
      </c>
      <c r="K17" s="153">
        <v>0.15317991</v>
      </c>
    </row>
    <row r="18" spans="1:11" s="2" customFormat="1" ht="24" customHeight="1">
      <c r="A18" s="156">
        <v>3</v>
      </c>
      <c r="B18" s="155" t="s">
        <v>232</v>
      </c>
      <c r="C18" s="155" t="s">
        <v>231</v>
      </c>
      <c r="D18" s="155" t="s">
        <v>120</v>
      </c>
      <c r="E18" s="181">
        <v>21.711</v>
      </c>
      <c r="F18" s="181"/>
      <c r="G18" s="181"/>
      <c r="H18" s="181"/>
      <c r="I18" s="181">
        <f t="shared" si="0"/>
        <v>0</v>
      </c>
      <c r="J18" s="154">
        <v>0.01119</v>
      </c>
      <c r="K18" s="153">
        <v>0.24294609</v>
      </c>
    </row>
    <row r="19" spans="1:11" s="2" customFormat="1" ht="13.5" customHeight="1">
      <c r="A19" s="156">
        <v>4</v>
      </c>
      <c r="B19" s="155" t="s">
        <v>230</v>
      </c>
      <c r="C19" s="155" t="s">
        <v>229</v>
      </c>
      <c r="D19" s="155" t="s">
        <v>120</v>
      </c>
      <c r="E19" s="181">
        <v>45.63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0.0200772</v>
      </c>
    </row>
    <row r="20" spans="1:11" s="2" customFormat="1" ht="13.5" customHeight="1">
      <c r="A20" s="156">
        <v>5</v>
      </c>
      <c r="B20" s="155" t="s">
        <v>228</v>
      </c>
      <c r="C20" s="155" t="s">
        <v>227</v>
      </c>
      <c r="D20" s="155" t="s">
        <v>120</v>
      </c>
      <c r="E20" s="181">
        <v>72.37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0.0303954</v>
      </c>
    </row>
    <row r="21" spans="1:11" s="2" customFormat="1" ht="24" customHeight="1">
      <c r="A21" s="156">
        <v>6</v>
      </c>
      <c r="B21" s="155" t="s">
        <v>226</v>
      </c>
      <c r="C21" s="155" t="s">
        <v>225</v>
      </c>
      <c r="D21" s="155" t="s">
        <v>120</v>
      </c>
      <c r="E21" s="181">
        <v>45.63</v>
      </c>
      <c r="F21" s="181"/>
      <c r="G21" s="181"/>
      <c r="H21" s="181"/>
      <c r="I21" s="181">
        <f t="shared" si="0"/>
        <v>0</v>
      </c>
      <c r="J21" s="154">
        <v>0.011</v>
      </c>
      <c r="K21" s="153">
        <v>0.50193</v>
      </c>
    </row>
    <row r="22" spans="1:11" s="2" customFormat="1" ht="24" customHeight="1">
      <c r="A22" s="156">
        <v>7</v>
      </c>
      <c r="B22" s="155" t="s">
        <v>224</v>
      </c>
      <c r="C22" s="155" t="s">
        <v>223</v>
      </c>
      <c r="D22" s="155" t="s">
        <v>120</v>
      </c>
      <c r="E22" s="181">
        <v>72.37</v>
      </c>
      <c r="F22" s="181"/>
      <c r="G22" s="181"/>
      <c r="H22" s="181"/>
      <c r="I22" s="181">
        <f t="shared" si="0"/>
        <v>0</v>
      </c>
      <c r="J22" s="154">
        <v>0.01312</v>
      </c>
      <c r="K22" s="153">
        <v>0.9494944</v>
      </c>
    </row>
    <row r="23" spans="1:11" s="2" customFormat="1" ht="24" customHeight="1">
      <c r="A23" s="156">
        <v>8</v>
      </c>
      <c r="B23" s="155" t="s">
        <v>222</v>
      </c>
      <c r="C23" s="155" t="s">
        <v>221</v>
      </c>
      <c r="D23" s="155" t="s">
        <v>120</v>
      </c>
      <c r="E23" s="181">
        <v>45.63</v>
      </c>
      <c r="F23" s="181"/>
      <c r="G23" s="181"/>
      <c r="H23" s="181"/>
      <c r="I23" s="181">
        <f t="shared" si="0"/>
        <v>0</v>
      </c>
      <c r="J23" s="154">
        <v>0.00416</v>
      </c>
      <c r="K23" s="153">
        <v>0.1898208</v>
      </c>
    </row>
    <row r="24" spans="1:11" s="2" customFormat="1" ht="24" customHeight="1">
      <c r="A24" s="156">
        <v>9</v>
      </c>
      <c r="B24" s="155" t="s">
        <v>220</v>
      </c>
      <c r="C24" s="155" t="s">
        <v>219</v>
      </c>
      <c r="D24" s="155" t="s">
        <v>120</v>
      </c>
      <c r="E24" s="181">
        <v>72.37</v>
      </c>
      <c r="F24" s="181"/>
      <c r="G24" s="181"/>
      <c r="H24" s="181"/>
      <c r="I24" s="181">
        <f t="shared" si="0"/>
        <v>0</v>
      </c>
      <c r="J24" s="154">
        <v>0.00416</v>
      </c>
      <c r="K24" s="153">
        <v>0.3010592</v>
      </c>
    </row>
    <row r="25" spans="1:11" s="2" customFormat="1" ht="24" customHeight="1">
      <c r="A25" s="156">
        <v>10</v>
      </c>
      <c r="B25" s="155" t="s">
        <v>218</v>
      </c>
      <c r="C25" s="155" t="s">
        <v>217</v>
      </c>
      <c r="D25" s="155" t="s">
        <v>140</v>
      </c>
      <c r="E25" s="181">
        <v>29.8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0.013708</v>
      </c>
    </row>
    <row r="26" spans="1:11" s="2" customFormat="1" ht="13.5" customHeight="1">
      <c r="A26" s="164">
        <v>11</v>
      </c>
      <c r="B26" s="163" t="s">
        <v>216</v>
      </c>
      <c r="C26" s="163" t="s">
        <v>215</v>
      </c>
      <c r="D26" s="163" t="s">
        <v>140</v>
      </c>
      <c r="E26" s="183">
        <v>29.8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0.009834</v>
      </c>
    </row>
    <row r="27" spans="1:11" s="2" customFormat="1" ht="13.5" customHeight="1">
      <c r="A27" s="156">
        <v>12</v>
      </c>
      <c r="B27" s="155" t="s">
        <v>214</v>
      </c>
      <c r="C27" s="155" t="s">
        <v>213</v>
      </c>
      <c r="D27" s="155" t="s">
        <v>120</v>
      </c>
      <c r="E27" s="181">
        <v>1.464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0.06539688</v>
      </c>
    </row>
    <row r="28" spans="1:11" s="2" customFormat="1" ht="13.5" customHeight="1">
      <c r="A28" s="167"/>
      <c r="B28" s="166"/>
      <c r="C28" s="166" t="s">
        <v>210</v>
      </c>
      <c r="D28" s="166"/>
      <c r="E28" s="182"/>
      <c r="F28" s="182"/>
      <c r="G28" s="182"/>
      <c r="H28" s="182"/>
      <c r="I28" s="181"/>
      <c r="J28" s="185"/>
      <c r="K28" s="165"/>
    </row>
    <row r="29" spans="1:11" s="2" customFormat="1" ht="13.5" customHeight="1">
      <c r="A29" s="156">
        <v>13</v>
      </c>
      <c r="B29" s="155" t="s">
        <v>212</v>
      </c>
      <c r="C29" s="155" t="s">
        <v>211</v>
      </c>
      <c r="D29" s="155" t="s">
        <v>120</v>
      </c>
      <c r="E29" s="181">
        <v>5.328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0.23800176</v>
      </c>
    </row>
    <row r="30" spans="1:11" s="2" customFormat="1" ht="13.5" customHeight="1">
      <c r="A30" s="167"/>
      <c r="B30" s="166"/>
      <c r="C30" s="166" t="s">
        <v>210</v>
      </c>
      <c r="D30" s="166"/>
      <c r="E30" s="182"/>
      <c r="F30" s="182"/>
      <c r="G30" s="182"/>
      <c r="H30" s="182"/>
      <c r="I30" s="181"/>
      <c r="J30" s="185"/>
      <c r="K30" s="165"/>
    </row>
    <row r="31" spans="1:11" s="2" customFormat="1" ht="13.5" customHeight="1">
      <c r="A31" s="156">
        <v>14</v>
      </c>
      <c r="B31" s="155" t="s">
        <v>209</v>
      </c>
      <c r="C31" s="155" t="s">
        <v>208</v>
      </c>
      <c r="D31" s="155" t="s">
        <v>120</v>
      </c>
      <c r="E31" s="181">
        <v>35.15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0.01406</v>
      </c>
    </row>
    <row r="32" spans="1:11" s="2" customFormat="1" ht="13.5" customHeight="1">
      <c r="A32" s="167"/>
      <c r="B32" s="166"/>
      <c r="C32" s="166" t="s">
        <v>207</v>
      </c>
      <c r="D32" s="166"/>
      <c r="E32" s="182"/>
      <c r="F32" s="182"/>
      <c r="G32" s="182"/>
      <c r="H32" s="182"/>
      <c r="I32" s="181"/>
      <c r="J32" s="185"/>
      <c r="K32" s="165"/>
    </row>
    <row r="33" spans="1:11" s="2" customFormat="1" ht="13.5" customHeight="1">
      <c r="A33" s="156">
        <v>15</v>
      </c>
      <c r="B33" s="155" t="s">
        <v>206</v>
      </c>
      <c r="C33" s="155" t="s">
        <v>205</v>
      </c>
      <c r="D33" s="155" t="s">
        <v>120</v>
      </c>
      <c r="E33" s="181">
        <v>45.63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204</v>
      </c>
      <c r="D34" s="166"/>
      <c r="E34" s="182"/>
      <c r="F34" s="182"/>
      <c r="G34" s="182"/>
      <c r="H34" s="182"/>
      <c r="I34" s="181"/>
      <c r="J34" s="185"/>
      <c r="K34" s="165"/>
    </row>
    <row r="35" spans="1:11" s="2" customFormat="1" ht="13.5" customHeight="1">
      <c r="A35" s="164">
        <v>16</v>
      </c>
      <c r="B35" s="163" t="s">
        <v>203</v>
      </c>
      <c r="C35" s="163" t="s">
        <v>202</v>
      </c>
      <c r="D35" s="163" t="s">
        <v>151</v>
      </c>
      <c r="E35" s="183">
        <v>11.878</v>
      </c>
      <c r="F35" s="183"/>
      <c r="G35" s="183"/>
      <c r="H35" s="183"/>
      <c r="I35" s="181">
        <f t="shared" si="0"/>
        <v>0</v>
      </c>
      <c r="J35" s="162">
        <v>0.001</v>
      </c>
      <c r="K35" s="161">
        <v>0.011878</v>
      </c>
    </row>
    <row r="36" spans="1:11" s="2" customFormat="1" ht="13.5" customHeight="1">
      <c r="A36" s="156">
        <v>17</v>
      </c>
      <c r="B36" s="155" t="s">
        <v>201</v>
      </c>
      <c r="C36" s="155" t="s">
        <v>200</v>
      </c>
      <c r="D36" s="155" t="s">
        <v>120</v>
      </c>
      <c r="E36" s="181">
        <v>45.63</v>
      </c>
      <c r="F36" s="181"/>
      <c r="G36" s="181"/>
      <c r="H36" s="181"/>
      <c r="I36" s="181">
        <f t="shared" si="0"/>
        <v>0</v>
      </c>
      <c r="J36" s="154">
        <v>0.02081</v>
      </c>
      <c r="K36" s="153">
        <v>0.9495603</v>
      </c>
    </row>
    <row r="37" spans="1:11" s="2" customFormat="1" ht="13.5" customHeight="1">
      <c r="A37" s="167"/>
      <c r="B37" s="166"/>
      <c r="C37" s="166" t="s">
        <v>199</v>
      </c>
      <c r="D37" s="166"/>
      <c r="E37" s="182"/>
      <c r="F37" s="182"/>
      <c r="G37" s="182"/>
      <c r="H37" s="182"/>
      <c r="I37" s="181"/>
      <c r="J37" s="185"/>
      <c r="K37" s="165"/>
    </row>
    <row r="38" spans="1:11" s="2" customFormat="1" ht="24" customHeight="1">
      <c r="A38" s="156">
        <v>18</v>
      </c>
      <c r="B38" s="155" t="s">
        <v>198</v>
      </c>
      <c r="C38" s="155" t="s">
        <v>197</v>
      </c>
      <c r="D38" s="155" t="s">
        <v>147</v>
      </c>
      <c r="E38" s="181">
        <v>1</v>
      </c>
      <c r="F38" s="181"/>
      <c r="G38" s="181"/>
      <c r="H38" s="181"/>
      <c r="I38" s="181">
        <f t="shared" si="0"/>
        <v>0</v>
      </c>
      <c r="J38" s="154">
        <v>0.0175</v>
      </c>
      <c r="K38" s="153">
        <v>0.0175</v>
      </c>
    </row>
    <row r="39" spans="1:11" s="2" customFormat="1" ht="24" customHeight="1">
      <c r="A39" s="164">
        <v>19</v>
      </c>
      <c r="B39" s="163" t="s">
        <v>196</v>
      </c>
      <c r="C39" s="163" t="s">
        <v>195</v>
      </c>
      <c r="D39" s="163" t="s">
        <v>147</v>
      </c>
      <c r="E39" s="183">
        <v>1</v>
      </c>
      <c r="F39" s="183"/>
      <c r="G39" s="183"/>
      <c r="H39" s="183"/>
      <c r="I39" s="181">
        <f t="shared" si="0"/>
        <v>0</v>
      </c>
      <c r="J39" s="162">
        <v>0.01</v>
      </c>
      <c r="K39" s="161">
        <v>0.01</v>
      </c>
    </row>
    <row r="40" spans="1:11" s="2" customFormat="1" ht="28.5" customHeight="1">
      <c r="A40" s="160"/>
      <c r="B40" s="159" t="s">
        <v>41</v>
      </c>
      <c r="C40" s="159" t="s">
        <v>194</v>
      </c>
      <c r="D40" s="159"/>
      <c r="E40" s="180"/>
      <c r="F40" s="180"/>
      <c r="G40" s="180"/>
      <c r="H40" s="180"/>
      <c r="I40" s="180">
        <f>SUM(I41:I56)</f>
        <v>0</v>
      </c>
      <c r="J40" s="158"/>
      <c r="K40" s="157">
        <f>SUM(K41:K56)</f>
        <v>2.9324745599999997</v>
      </c>
    </row>
    <row r="41" spans="1:11" s="2" customFormat="1" ht="24" customHeight="1">
      <c r="A41" s="156">
        <v>20</v>
      </c>
      <c r="B41" s="155" t="s">
        <v>193</v>
      </c>
      <c r="C41" s="155" t="s">
        <v>192</v>
      </c>
      <c r="D41" s="155" t="s">
        <v>120</v>
      </c>
      <c r="E41" s="181">
        <v>89.052</v>
      </c>
      <c r="F41" s="181"/>
      <c r="G41" s="181"/>
      <c r="H41" s="181"/>
      <c r="I41" s="181">
        <f>ROUND(E41*F41,2)</f>
        <v>0</v>
      </c>
      <c r="J41" s="154">
        <v>0.00618</v>
      </c>
      <c r="K41" s="153">
        <v>0.55034136</v>
      </c>
    </row>
    <row r="42" spans="1:11" s="2" customFormat="1" ht="24" customHeight="1">
      <c r="A42" s="156">
        <v>21</v>
      </c>
      <c r="B42" s="155" t="s">
        <v>191</v>
      </c>
      <c r="C42" s="155" t="s">
        <v>190</v>
      </c>
      <c r="D42" s="155" t="s">
        <v>120</v>
      </c>
      <c r="E42" s="181">
        <v>21.45</v>
      </c>
      <c r="F42" s="181"/>
      <c r="G42" s="181"/>
      <c r="H42" s="181"/>
      <c r="I42" s="181">
        <f>ROUND(E42*F42,2)</f>
        <v>0</v>
      </c>
      <c r="J42" s="154">
        <v>0</v>
      </c>
      <c r="K42" s="153">
        <v>0</v>
      </c>
    </row>
    <row r="43" spans="1:11" s="2" customFormat="1" ht="24" customHeight="1">
      <c r="A43" s="156">
        <v>22</v>
      </c>
      <c r="B43" s="155" t="s">
        <v>189</v>
      </c>
      <c r="C43" s="155" t="s">
        <v>188</v>
      </c>
      <c r="D43" s="155" t="s">
        <v>120</v>
      </c>
      <c r="E43" s="181">
        <v>11</v>
      </c>
      <c r="F43" s="181"/>
      <c r="G43" s="181"/>
      <c r="H43" s="181"/>
      <c r="I43" s="181">
        <f>ROUND(E43*F43,2)</f>
        <v>0</v>
      </c>
      <c r="J43" s="154">
        <v>0</v>
      </c>
      <c r="K43" s="153">
        <v>0</v>
      </c>
    </row>
    <row r="44" spans="1:11" s="2" customFormat="1" ht="24" customHeight="1">
      <c r="A44" s="156">
        <v>23</v>
      </c>
      <c r="B44" s="155" t="s">
        <v>187</v>
      </c>
      <c r="C44" s="155" t="s">
        <v>186</v>
      </c>
      <c r="D44" s="155" t="s">
        <v>120</v>
      </c>
      <c r="E44" s="181">
        <v>22.1</v>
      </c>
      <c r="F44" s="181"/>
      <c r="G44" s="181"/>
      <c r="H44" s="181"/>
      <c r="I44" s="181">
        <f>ROUND(E44*F44,2)</f>
        <v>0</v>
      </c>
      <c r="J44" s="154">
        <v>0.10778</v>
      </c>
      <c r="K44" s="153">
        <v>2.381938</v>
      </c>
    </row>
    <row r="45" spans="1:11" s="2" customFormat="1" ht="24" customHeight="1">
      <c r="A45" s="156">
        <v>24</v>
      </c>
      <c r="B45" s="155" t="s">
        <v>185</v>
      </c>
      <c r="C45" s="155" t="s">
        <v>184</v>
      </c>
      <c r="D45" s="155" t="s">
        <v>140</v>
      </c>
      <c r="E45" s="181">
        <v>19.1</v>
      </c>
      <c r="F45" s="181"/>
      <c r="G45" s="181"/>
      <c r="H45" s="181"/>
      <c r="I45" s="181">
        <f>ROUND(E45*F45,2)</f>
        <v>0</v>
      </c>
      <c r="J45" s="154">
        <v>0</v>
      </c>
      <c r="K45" s="153">
        <v>0</v>
      </c>
    </row>
    <row r="46" spans="1:11" s="2" customFormat="1" ht="13.5" customHeight="1">
      <c r="A46" s="167"/>
      <c r="B46" s="166"/>
      <c r="C46" s="166" t="s">
        <v>183</v>
      </c>
      <c r="D46" s="166"/>
      <c r="E46" s="182"/>
      <c r="F46" s="182"/>
      <c r="G46" s="182"/>
      <c r="H46" s="182"/>
      <c r="I46" s="182"/>
      <c r="J46" s="185"/>
      <c r="K46" s="165"/>
    </row>
    <row r="47" spans="1:11" s="2" customFormat="1" ht="24" customHeight="1">
      <c r="A47" s="156">
        <v>25</v>
      </c>
      <c r="B47" s="155" t="s">
        <v>182</v>
      </c>
      <c r="C47" s="155" t="s">
        <v>181</v>
      </c>
      <c r="D47" s="155" t="s">
        <v>140</v>
      </c>
      <c r="E47" s="181">
        <v>35.52</v>
      </c>
      <c r="F47" s="181"/>
      <c r="G47" s="181"/>
      <c r="H47" s="181"/>
      <c r="I47" s="181">
        <f>ROUND(E47*F47,2)</f>
        <v>0</v>
      </c>
      <c r="J47" s="154">
        <v>0</v>
      </c>
      <c r="K47" s="153">
        <v>0</v>
      </c>
    </row>
    <row r="48" spans="1:11" s="2" customFormat="1" ht="13.5" customHeight="1">
      <c r="A48" s="167"/>
      <c r="B48" s="166"/>
      <c r="C48" s="166" t="s">
        <v>178</v>
      </c>
      <c r="D48" s="166"/>
      <c r="E48" s="182"/>
      <c r="F48" s="182"/>
      <c r="G48" s="182"/>
      <c r="H48" s="182"/>
      <c r="I48" s="182"/>
      <c r="J48" s="185"/>
      <c r="K48" s="165"/>
    </row>
    <row r="49" spans="1:11" s="2" customFormat="1" ht="24" customHeight="1">
      <c r="A49" s="156">
        <v>26</v>
      </c>
      <c r="B49" s="155" t="s">
        <v>180</v>
      </c>
      <c r="C49" s="155" t="s">
        <v>179</v>
      </c>
      <c r="D49" s="155" t="s">
        <v>140</v>
      </c>
      <c r="E49" s="181">
        <v>9.76</v>
      </c>
      <c r="F49" s="181"/>
      <c r="G49" s="181"/>
      <c r="H49" s="181"/>
      <c r="I49" s="181">
        <f>ROUND(E49*F49,2)</f>
        <v>0</v>
      </c>
      <c r="J49" s="154">
        <v>2E-05</v>
      </c>
      <c r="K49" s="153">
        <v>0.0001952</v>
      </c>
    </row>
    <row r="50" spans="1:11" s="2" customFormat="1" ht="13.5" customHeight="1">
      <c r="A50" s="167"/>
      <c r="B50" s="166"/>
      <c r="C50" s="166" t="s">
        <v>178</v>
      </c>
      <c r="D50" s="166"/>
      <c r="E50" s="182"/>
      <c r="F50" s="182"/>
      <c r="G50" s="182"/>
      <c r="H50" s="182"/>
      <c r="I50" s="182"/>
      <c r="J50" s="185"/>
      <c r="K50" s="165"/>
    </row>
    <row r="51" spans="1:11" s="2" customFormat="1" ht="24" customHeight="1">
      <c r="A51" s="156">
        <v>27</v>
      </c>
      <c r="B51" s="155" t="s">
        <v>177</v>
      </c>
      <c r="C51" s="155" t="s">
        <v>176</v>
      </c>
      <c r="D51" s="155" t="s">
        <v>120</v>
      </c>
      <c r="E51" s="181">
        <v>1.8</v>
      </c>
      <c r="F51" s="181"/>
      <c r="G51" s="181"/>
      <c r="H51" s="181"/>
      <c r="I51" s="181">
        <f aca="true" t="shared" si="1" ref="I51:I56">ROUND(E51*F51,2)</f>
        <v>0</v>
      </c>
      <c r="J51" s="154">
        <v>0</v>
      </c>
      <c r="K51" s="153">
        <v>0</v>
      </c>
    </row>
    <row r="52" spans="1:11" s="2" customFormat="1" ht="24" customHeight="1">
      <c r="A52" s="156">
        <v>28</v>
      </c>
      <c r="B52" s="155" t="s">
        <v>175</v>
      </c>
      <c r="C52" s="155" t="s">
        <v>174</v>
      </c>
      <c r="D52" s="155" t="s">
        <v>165</v>
      </c>
      <c r="E52" s="181">
        <v>2.451</v>
      </c>
      <c r="F52" s="181"/>
      <c r="G52" s="181"/>
      <c r="H52" s="181"/>
      <c r="I52" s="181">
        <f t="shared" si="1"/>
        <v>0</v>
      </c>
      <c r="J52" s="154">
        <v>0</v>
      </c>
      <c r="K52" s="153">
        <v>0</v>
      </c>
    </row>
    <row r="53" spans="1:11" s="2" customFormat="1" ht="13.5" customHeight="1">
      <c r="A53" s="156">
        <v>29</v>
      </c>
      <c r="B53" s="155" t="s">
        <v>173</v>
      </c>
      <c r="C53" s="155" t="s">
        <v>172</v>
      </c>
      <c r="D53" s="155" t="s">
        <v>165</v>
      </c>
      <c r="E53" s="181">
        <v>2.451</v>
      </c>
      <c r="F53" s="181"/>
      <c r="G53" s="181"/>
      <c r="H53" s="181"/>
      <c r="I53" s="181">
        <f t="shared" si="1"/>
        <v>0</v>
      </c>
      <c r="J53" s="154">
        <v>0</v>
      </c>
      <c r="K53" s="153">
        <v>0</v>
      </c>
    </row>
    <row r="54" spans="1:11" s="2" customFormat="1" ht="13.5" customHeight="1">
      <c r="A54" s="156">
        <v>30</v>
      </c>
      <c r="B54" s="155" t="s">
        <v>171</v>
      </c>
      <c r="C54" s="155" t="s">
        <v>170</v>
      </c>
      <c r="D54" s="155" t="s">
        <v>165</v>
      </c>
      <c r="E54" s="181">
        <v>36.765</v>
      </c>
      <c r="F54" s="181"/>
      <c r="G54" s="181"/>
      <c r="H54" s="181"/>
      <c r="I54" s="181">
        <f t="shared" si="1"/>
        <v>0</v>
      </c>
      <c r="J54" s="154">
        <v>0</v>
      </c>
      <c r="K54" s="153">
        <v>0</v>
      </c>
    </row>
    <row r="55" spans="1:11" s="2" customFormat="1" ht="13.5" customHeight="1">
      <c r="A55" s="156">
        <v>31</v>
      </c>
      <c r="B55" s="155" t="s">
        <v>169</v>
      </c>
      <c r="C55" s="155" t="s">
        <v>168</v>
      </c>
      <c r="D55" s="155" t="s">
        <v>165</v>
      </c>
      <c r="E55" s="181">
        <v>2.451</v>
      </c>
      <c r="F55" s="181"/>
      <c r="G55" s="181"/>
      <c r="H55" s="181"/>
      <c r="I55" s="181">
        <f t="shared" si="1"/>
        <v>0</v>
      </c>
      <c r="J55" s="154">
        <v>0</v>
      </c>
      <c r="K55" s="153">
        <v>0</v>
      </c>
    </row>
    <row r="56" spans="1:11" s="2" customFormat="1" ht="13.5" customHeight="1">
      <c r="A56" s="156">
        <v>32</v>
      </c>
      <c r="B56" s="155" t="s">
        <v>167</v>
      </c>
      <c r="C56" s="155" t="s">
        <v>166</v>
      </c>
      <c r="D56" s="155" t="s">
        <v>165</v>
      </c>
      <c r="E56" s="181">
        <v>2.451</v>
      </c>
      <c r="F56" s="181"/>
      <c r="G56" s="181"/>
      <c r="H56" s="181"/>
      <c r="I56" s="181">
        <f t="shared" si="1"/>
        <v>0</v>
      </c>
      <c r="J56" s="154">
        <v>0</v>
      </c>
      <c r="K56" s="153">
        <v>0</v>
      </c>
    </row>
    <row r="57" spans="1:11" s="2" customFormat="1" ht="30.75" customHeight="1">
      <c r="A57" s="171"/>
      <c r="B57" s="170" t="s">
        <v>46</v>
      </c>
      <c r="C57" s="170" t="s">
        <v>164</v>
      </c>
      <c r="D57" s="170"/>
      <c r="E57" s="179"/>
      <c r="F57" s="179"/>
      <c r="G57" s="179"/>
      <c r="H57" s="179"/>
      <c r="I57" s="179">
        <f>I58+I62+I66+I72+I75+I77</f>
        <v>0</v>
      </c>
      <c r="J57" s="169"/>
      <c r="K57" s="168">
        <f>K58+K62+K66+K72+K75+K77</f>
        <v>0.41290307000000004</v>
      </c>
    </row>
    <row r="58" spans="1:11" s="2" customFormat="1" ht="28.5" customHeight="1">
      <c r="A58" s="160"/>
      <c r="B58" s="159" t="s">
        <v>163</v>
      </c>
      <c r="C58" s="159" t="s">
        <v>162</v>
      </c>
      <c r="D58" s="159"/>
      <c r="E58" s="180"/>
      <c r="F58" s="180"/>
      <c r="G58" s="180"/>
      <c r="H58" s="180"/>
      <c r="I58" s="180">
        <f>SUM(I59:I61)</f>
        <v>0</v>
      </c>
      <c r="J58" s="158"/>
      <c r="K58" s="157">
        <f>SUM(K59:K61)</f>
        <v>0.026000000000000002</v>
      </c>
    </row>
    <row r="59" spans="1:11" s="2" customFormat="1" ht="24" customHeight="1">
      <c r="A59" s="156">
        <v>33</v>
      </c>
      <c r="B59" s="155" t="s">
        <v>161</v>
      </c>
      <c r="C59" s="155" t="s">
        <v>160</v>
      </c>
      <c r="D59" s="155" t="s">
        <v>147</v>
      </c>
      <c r="E59" s="181">
        <v>1</v>
      </c>
      <c r="F59" s="181"/>
      <c r="G59" s="181"/>
      <c r="H59" s="181"/>
      <c r="I59" s="181">
        <f>ROUND(E59*F59,2)</f>
        <v>0</v>
      </c>
      <c r="J59" s="154">
        <v>0</v>
      </c>
      <c r="K59" s="153">
        <v>0</v>
      </c>
    </row>
    <row r="60" spans="1:11" s="2" customFormat="1" ht="24" customHeight="1">
      <c r="A60" s="164">
        <v>34</v>
      </c>
      <c r="B60" s="163" t="s">
        <v>159</v>
      </c>
      <c r="C60" s="163" t="s">
        <v>158</v>
      </c>
      <c r="D60" s="163" t="s">
        <v>147</v>
      </c>
      <c r="E60" s="183">
        <v>1</v>
      </c>
      <c r="F60" s="183"/>
      <c r="G60" s="183"/>
      <c r="H60" s="183"/>
      <c r="I60" s="181">
        <f>ROUND(E60*F60,2)</f>
        <v>0</v>
      </c>
      <c r="J60" s="162">
        <v>0.001</v>
      </c>
      <c r="K60" s="161">
        <v>0.001</v>
      </c>
    </row>
    <row r="61" spans="1:11" s="2" customFormat="1" ht="13.5" customHeight="1">
      <c r="A61" s="164">
        <v>35</v>
      </c>
      <c r="B61" s="163" t="s">
        <v>157</v>
      </c>
      <c r="C61" s="163" t="s">
        <v>156</v>
      </c>
      <c r="D61" s="163" t="s">
        <v>147</v>
      </c>
      <c r="E61" s="183">
        <v>1</v>
      </c>
      <c r="F61" s="183"/>
      <c r="G61" s="183"/>
      <c r="H61" s="183"/>
      <c r="I61" s="181">
        <f>ROUND(E61*F61,2)</f>
        <v>0</v>
      </c>
      <c r="J61" s="162">
        <v>0.025</v>
      </c>
      <c r="K61" s="161">
        <v>0.025</v>
      </c>
    </row>
    <row r="62" spans="1:11" s="2" customFormat="1" ht="28.5" customHeight="1">
      <c r="A62" s="160"/>
      <c r="B62" s="159" t="s">
        <v>155</v>
      </c>
      <c r="C62" s="159" t="s">
        <v>154</v>
      </c>
      <c r="D62" s="159"/>
      <c r="E62" s="180"/>
      <c r="F62" s="180"/>
      <c r="G62" s="180"/>
      <c r="H62" s="180"/>
      <c r="I62" s="180">
        <f>SUM(I63:I65)</f>
        <v>0</v>
      </c>
      <c r="J62" s="158"/>
      <c r="K62" s="157">
        <f>SUM(K63:K65)</f>
        <v>0.00038</v>
      </c>
    </row>
    <row r="63" spans="1:11" s="2" customFormat="1" ht="13.5" customHeight="1">
      <c r="A63" s="156">
        <v>36</v>
      </c>
      <c r="B63" s="155" t="s">
        <v>153</v>
      </c>
      <c r="C63" s="155" t="s">
        <v>152</v>
      </c>
      <c r="D63" s="155" t="s">
        <v>151</v>
      </c>
      <c r="E63" s="181">
        <v>0.5</v>
      </c>
      <c r="F63" s="181"/>
      <c r="G63" s="181"/>
      <c r="H63" s="181"/>
      <c r="I63" s="181">
        <f>ROUND(E63*F63,2)</f>
        <v>0</v>
      </c>
      <c r="J63" s="154">
        <v>8E-05</v>
      </c>
      <c r="K63" s="153">
        <v>4E-05</v>
      </c>
    </row>
    <row r="64" spans="1:11" s="2" customFormat="1" ht="13.5" customHeight="1">
      <c r="A64" s="167"/>
      <c r="B64" s="166"/>
      <c r="C64" s="166" t="s">
        <v>150</v>
      </c>
      <c r="D64" s="166"/>
      <c r="E64" s="182"/>
      <c r="F64" s="182"/>
      <c r="G64" s="182"/>
      <c r="H64" s="182"/>
      <c r="I64" s="182"/>
      <c r="J64" s="185"/>
      <c r="K64" s="165"/>
    </row>
    <row r="65" spans="1:11" s="2" customFormat="1" ht="13.5" customHeight="1">
      <c r="A65" s="164">
        <v>37</v>
      </c>
      <c r="B65" s="163" t="s">
        <v>149</v>
      </c>
      <c r="C65" s="163" t="s">
        <v>148</v>
      </c>
      <c r="D65" s="163" t="s">
        <v>147</v>
      </c>
      <c r="E65" s="183">
        <v>1</v>
      </c>
      <c r="F65" s="183"/>
      <c r="G65" s="183"/>
      <c r="H65" s="183"/>
      <c r="I65" s="183">
        <f>ROUND(E65*F65,2)</f>
        <v>0</v>
      </c>
      <c r="J65" s="162">
        <v>0.00034</v>
      </c>
      <c r="K65" s="161">
        <v>0.00034</v>
      </c>
    </row>
    <row r="66" spans="1:11" s="2" customFormat="1" ht="28.5" customHeight="1">
      <c r="A66" s="160"/>
      <c r="B66" s="159" t="s">
        <v>146</v>
      </c>
      <c r="C66" s="159" t="s">
        <v>145</v>
      </c>
      <c r="D66" s="159"/>
      <c r="E66" s="180"/>
      <c r="F66" s="180"/>
      <c r="G66" s="180"/>
      <c r="H66" s="180"/>
      <c r="I66" s="180">
        <f>SUM(I67:I70)</f>
        <v>0</v>
      </c>
      <c r="J66" s="158"/>
      <c r="K66" s="157">
        <f>SUM(K67:K70)</f>
        <v>0.20924807</v>
      </c>
    </row>
    <row r="67" spans="1:11" s="2" customFormat="1" ht="13.5" customHeight="1">
      <c r="A67" s="156">
        <v>38</v>
      </c>
      <c r="B67" s="155" t="s">
        <v>144</v>
      </c>
      <c r="C67" s="155" t="s">
        <v>143</v>
      </c>
      <c r="D67" s="155" t="s">
        <v>140</v>
      </c>
      <c r="E67" s="181">
        <v>28.02</v>
      </c>
      <c r="F67" s="181"/>
      <c r="G67" s="181"/>
      <c r="H67" s="181"/>
      <c r="I67" s="181">
        <f>ROUND(E67*F67,2)</f>
        <v>0</v>
      </c>
      <c r="J67" s="154">
        <v>4E-05</v>
      </c>
      <c r="K67" s="153">
        <v>0.0011208</v>
      </c>
    </row>
    <row r="68" spans="1:11" s="2" customFormat="1" ht="13.5" customHeight="1">
      <c r="A68" s="164">
        <v>39</v>
      </c>
      <c r="B68" s="163" t="s">
        <v>142</v>
      </c>
      <c r="C68" s="163" t="s">
        <v>141</v>
      </c>
      <c r="D68" s="163" t="s">
        <v>140</v>
      </c>
      <c r="E68" s="183">
        <v>28.087</v>
      </c>
      <c r="F68" s="183"/>
      <c r="G68" s="183"/>
      <c r="H68" s="183"/>
      <c r="I68" s="181">
        <f>ROUND(E68*F68,2)</f>
        <v>0</v>
      </c>
      <c r="J68" s="162">
        <v>1E-05</v>
      </c>
      <c r="K68" s="161">
        <v>0.00028087</v>
      </c>
    </row>
    <row r="69" spans="1:11" s="2" customFormat="1" ht="13.5" customHeight="1">
      <c r="A69" s="156">
        <v>40</v>
      </c>
      <c r="B69" s="155" t="s">
        <v>139</v>
      </c>
      <c r="C69" s="155" t="s">
        <v>138</v>
      </c>
      <c r="D69" s="155" t="s">
        <v>120</v>
      </c>
      <c r="E69" s="181">
        <v>72.37</v>
      </c>
      <c r="F69" s="181"/>
      <c r="G69" s="181"/>
      <c r="H69" s="181"/>
      <c r="I69" s="181">
        <f>ROUND(E69*F69,2)</f>
        <v>0</v>
      </c>
      <c r="J69" s="154">
        <v>0.0004</v>
      </c>
      <c r="K69" s="153">
        <v>0.028948</v>
      </c>
    </row>
    <row r="70" spans="1:11" s="2" customFormat="1" ht="13.5" customHeight="1">
      <c r="A70" s="164">
        <v>41</v>
      </c>
      <c r="B70" s="163" t="s">
        <v>137</v>
      </c>
      <c r="C70" s="163" t="s">
        <v>136</v>
      </c>
      <c r="D70" s="163" t="s">
        <v>120</v>
      </c>
      <c r="E70" s="183">
        <v>74.541</v>
      </c>
      <c r="F70" s="183"/>
      <c r="G70" s="183"/>
      <c r="H70" s="183"/>
      <c r="I70" s="181">
        <f>ROUND(E70*F70,2)</f>
        <v>0</v>
      </c>
      <c r="J70" s="162">
        <v>0.0024</v>
      </c>
      <c r="K70" s="161">
        <v>0.1788984</v>
      </c>
    </row>
    <row r="71" spans="1:11" s="2" customFormat="1" ht="13.5" customHeight="1">
      <c r="A71" s="167"/>
      <c r="B71" s="166"/>
      <c r="C71" s="166" t="s">
        <v>135</v>
      </c>
      <c r="D71" s="166"/>
      <c r="E71" s="182"/>
      <c r="F71" s="182"/>
      <c r="G71" s="182"/>
      <c r="H71" s="182"/>
      <c r="I71" s="182"/>
      <c r="J71" s="185"/>
      <c r="K71" s="165"/>
    </row>
    <row r="72" spans="1:11" s="2" customFormat="1" ht="28.5" customHeight="1">
      <c r="A72" s="160"/>
      <c r="B72" s="159" t="s">
        <v>134</v>
      </c>
      <c r="C72" s="159" t="s">
        <v>133</v>
      </c>
      <c r="D72" s="159"/>
      <c r="E72" s="180"/>
      <c r="F72" s="180"/>
      <c r="G72" s="180"/>
      <c r="H72" s="180"/>
      <c r="I72" s="180">
        <f>SUM(I73:I74)</f>
        <v>0</v>
      </c>
      <c r="J72" s="158"/>
      <c r="K72" s="157">
        <f>SUM(K73:K74)</f>
        <v>0.131355</v>
      </c>
    </row>
    <row r="73" spans="1:11" s="2" customFormat="1" ht="24" customHeight="1">
      <c r="A73" s="156">
        <v>42</v>
      </c>
      <c r="B73" s="155" t="s">
        <v>132</v>
      </c>
      <c r="C73" s="155" t="s">
        <v>131</v>
      </c>
      <c r="D73" s="155" t="s">
        <v>120</v>
      </c>
      <c r="E73" s="181">
        <v>2.1</v>
      </c>
      <c r="F73" s="181"/>
      <c r="G73" s="181"/>
      <c r="H73" s="181"/>
      <c r="I73" s="181">
        <f>ROUND(E73*F73,2)</f>
        <v>0</v>
      </c>
      <c r="J73" s="154">
        <v>0.04113</v>
      </c>
      <c r="K73" s="153">
        <v>0.086373</v>
      </c>
    </row>
    <row r="74" spans="1:11" s="2" customFormat="1" ht="13.5" customHeight="1">
      <c r="A74" s="164">
        <v>43</v>
      </c>
      <c r="B74" s="163" t="s">
        <v>130</v>
      </c>
      <c r="C74" s="163" t="s">
        <v>129</v>
      </c>
      <c r="D74" s="163" t="s">
        <v>120</v>
      </c>
      <c r="E74" s="183">
        <v>2.142</v>
      </c>
      <c r="F74" s="183"/>
      <c r="G74" s="183"/>
      <c r="H74" s="183"/>
      <c r="I74" s="181">
        <f>ROUND(E74*F74,2)</f>
        <v>0</v>
      </c>
      <c r="J74" s="162">
        <v>0.021</v>
      </c>
      <c r="K74" s="161">
        <v>0.044982</v>
      </c>
    </row>
    <row r="75" spans="1:11" s="2" customFormat="1" ht="28.5" customHeight="1">
      <c r="A75" s="160"/>
      <c r="B75" s="159" t="s">
        <v>128</v>
      </c>
      <c r="C75" s="159" t="s">
        <v>127</v>
      </c>
      <c r="D75" s="159"/>
      <c r="E75" s="180"/>
      <c r="F75" s="180"/>
      <c r="G75" s="180"/>
      <c r="H75" s="180"/>
      <c r="I75" s="180">
        <f>SUM(I76)</f>
        <v>0</v>
      </c>
      <c r="J75" s="158"/>
      <c r="K75" s="157">
        <f>SUM(K76)</f>
        <v>0.01406</v>
      </c>
    </row>
    <row r="76" spans="1:11" s="2" customFormat="1" ht="13.5" customHeight="1">
      <c r="A76" s="156">
        <v>44</v>
      </c>
      <c r="B76" s="155" t="s">
        <v>126</v>
      </c>
      <c r="C76" s="155" t="s">
        <v>125</v>
      </c>
      <c r="D76" s="155" t="s">
        <v>120</v>
      </c>
      <c r="E76" s="181">
        <v>35.15</v>
      </c>
      <c r="F76" s="181"/>
      <c r="G76" s="181"/>
      <c r="H76" s="181"/>
      <c r="I76" s="181">
        <f>ROUND(E76*F76,2)</f>
        <v>0</v>
      </c>
      <c r="J76" s="154">
        <v>0.0004</v>
      </c>
      <c r="K76" s="153">
        <v>0.01406</v>
      </c>
    </row>
    <row r="77" spans="1:11" s="2" customFormat="1" ht="28.5" customHeight="1">
      <c r="A77" s="160"/>
      <c r="B77" s="159" t="s">
        <v>124</v>
      </c>
      <c r="C77" s="159" t="s">
        <v>123</v>
      </c>
      <c r="D77" s="159"/>
      <c r="E77" s="180"/>
      <c r="F77" s="180"/>
      <c r="G77" s="180"/>
      <c r="H77" s="180"/>
      <c r="I77" s="180">
        <f>SUM(I78)</f>
        <v>0</v>
      </c>
      <c r="J77" s="158"/>
      <c r="K77" s="157">
        <f>SUM(K78)</f>
        <v>0.03186</v>
      </c>
    </row>
    <row r="78" spans="1:11" s="2" customFormat="1" ht="24" customHeight="1">
      <c r="A78" s="156">
        <v>45</v>
      </c>
      <c r="B78" s="155" t="s">
        <v>122</v>
      </c>
      <c r="C78" s="155" t="s">
        <v>121</v>
      </c>
      <c r="D78" s="155" t="s">
        <v>120</v>
      </c>
      <c r="E78" s="181">
        <v>118</v>
      </c>
      <c r="F78" s="181"/>
      <c r="G78" s="181"/>
      <c r="H78" s="181"/>
      <c r="I78" s="181">
        <f>ROUND(E78*F78,2)</f>
        <v>0</v>
      </c>
      <c r="J78" s="154">
        <v>0.00027</v>
      </c>
      <c r="K78" s="153">
        <v>0.03186</v>
      </c>
    </row>
    <row r="79" spans="1:11" s="2" customFormat="1" ht="30.75" customHeight="1">
      <c r="A79" s="152"/>
      <c r="B79" s="151"/>
      <c r="C79" s="151" t="s">
        <v>119</v>
      </c>
      <c r="D79" s="151"/>
      <c r="E79" s="149"/>
      <c r="F79" s="149"/>
      <c r="G79" s="184"/>
      <c r="H79" s="184"/>
      <c r="I79" s="184">
        <f>I57+I13</f>
        <v>0</v>
      </c>
      <c r="J79" s="150"/>
      <c r="K79" s="149">
        <f>K57+K13</f>
        <v>7.064219570000001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40 K40 I58:K58 I72 K72" formulaRange="1" unlockedFormula="1"/>
    <ignoredError sqref="J40 I14 K13:K14 I13 I57:K57 I79:K79 I62 K62 K66 I66 K75 I75 K77 I77 J41:K42" unlockedFormula="1"/>
    <ignoredError sqref="B14:B7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PageLayoutView="0" workbookViewId="0" topLeftCell="A1">
      <pane ySplit="12" topLeftCell="A53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2" t="s">
        <v>256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" customFormat="1" ht="12.75" customHeight="1">
      <c r="A2" s="178" t="s">
        <v>255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346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253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252</v>
      </c>
      <c r="B7" s="175"/>
      <c r="C7" s="175"/>
      <c r="D7" s="175"/>
      <c r="E7" s="174"/>
      <c r="F7" s="174"/>
      <c r="G7" s="174"/>
      <c r="H7" s="213" t="s">
        <v>435</v>
      </c>
      <c r="I7" s="214"/>
      <c r="J7" s="215"/>
      <c r="K7" s="174"/>
    </row>
    <row r="8" spans="1:11" s="2" customFormat="1" ht="13.5" customHeight="1">
      <c r="A8" s="143" t="s">
        <v>251</v>
      </c>
      <c r="B8" s="175"/>
      <c r="C8" s="175"/>
      <c r="D8" s="175"/>
      <c r="E8" s="174"/>
      <c r="F8" s="174"/>
      <c r="G8" s="174"/>
      <c r="H8" s="213" t="s">
        <v>434</v>
      </c>
      <c r="I8" s="214"/>
      <c r="J8" s="215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250</v>
      </c>
      <c r="B10" s="173" t="s">
        <v>249</v>
      </c>
      <c r="C10" s="173" t="s">
        <v>248</v>
      </c>
      <c r="D10" s="173" t="s">
        <v>247</v>
      </c>
      <c r="E10" s="173" t="s">
        <v>246</v>
      </c>
      <c r="F10" s="173" t="s">
        <v>245</v>
      </c>
      <c r="G10" s="173" t="s">
        <v>244</v>
      </c>
      <c r="H10" s="173" t="s">
        <v>243</v>
      </c>
      <c r="I10" s="173" t="s">
        <v>242</v>
      </c>
      <c r="J10" s="173" t="s">
        <v>241</v>
      </c>
      <c r="K10" s="173" t="s">
        <v>240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164</v>
      </c>
      <c r="D13" s="170"/>
      <c r="E13" s="168"/>
      <c r="F13" s="168"/>
      <c r="G13" s="179"/>
      <c r="H13" s="179"/>
      <c r="I13" s="179">
        <f>I14+I17+I34+I52</f>
        <v>0</v>
      </c>
      <c r="J13" s="169"/>
      <c r="K13" s="168">
        <f>K14+K17+K34+K52</f>
        <v>0.23941893999999997</v>
      </c>
    </row>
    <row r="14" spans="1:11" s="2" customFormat="1" ht="28.5" customHeight="1">
      <c r="A14" s="160"/>
      <c r="B14" s="159" t="s">
        <v>345</v>
      </c>
      <c r="C14" s="159" t="s">
        <v>344</v>
      </c>
      <c r="D14" s="159"/>
      <c r="E14" s="157"/>
      <c r="F14" s="157"/>
      <c r="G14" s="180"/>
      <c r="H14" s="180"/>
      <c r="I14" s="180">
        <f>SUM(I15:I16)</f>
        <v>0</v>
      </c>
      <c r="J14" s="158"/>
      <c r="K14" s="157">
        <f>SUM(K15:K16)</f>
        <v>0.00048335999999999995</v>
      </c>
    </row>
    <row r="15" spans="1:11" s="2" customFormat="1" ht="24" customHeight="1">
      <c r="A15" s="156">
        <v>1</v>
      </c>
      <c r="B15" s="155" t="s">
        <v>343</v>
      </c>
      <c r="C15" s="155" t="s">
        <v>342</v>
      </c>
      <c r="D15" s="155" t="s">
        <v>140</v>
      </c>
      <c r="E15" s="181">
        <v>5.3</v>
      </c>
      <c r="F15" s="181"/>
      <c r="G15" s="181"/>
      <c r="H15" s="181"/>
      <c r="I15" s="181">
        <f>ROUND(E15*F15,2)</f>
        <v>0</v>
      </c>
      <c r="J15" s="154">
        <v>3E-05</v>
      </c>
      <c r="K15" s="153">
        <v>0.000159</v>
      </c>
    </row>
    <row r="16" spans="1:11" s="2" customFormat="1" ht="13.5" customHeight="1">
      <c r="A16" s="164">
        <v>2</v>
      </c>
      <c r="B16" s="163" t="s">
        <v>341</v>
      </c>
      <c r="C16" s="163" t="s">
        <v>340</v>
      </c>
      <c r="D16" s="163" t="s">
        <v>140</v>
      </c>
      <c r="E16" s="183">
        <v>5.406</v>
      </c>
      <c r="F16" s="183"/>
      <c r="G16" s="183"/>
      <c r="H16" s="183"/>
      <c r="I16" s="181">
        <f>ROUND(E16*F16,2)</f>
        <v>0</v>
      </c>
      <c r="J16" s="162">
        <v>6E-05</v>
      </c>
      <c r="K16" s="161">
        <v>0.00032436</v>
      </c>
    </row>
    <row r="17" spans="1:11" s="2" customFormat="1" ht="28.5" customHeight="1">
      <c r="A17" s="160"/>
      <c r="B17" s="159" t="s">
        <v>339</v>
      </c>
      <c r="C17" s="159" t="s">
        <v>338</v>
      </c>
      <c r="D17" s="159"/>
      <c r="E17" s="180"/>
      <c r="F17" s="180"/>
      <c r="G17" s="180"/>
      <c r="H17" s="180"/>
      <c r="I17" s="180">
        <f>SUM(I18:I33)</f>
        <v>0</v>
      </c>
      <c r="J17" s="158"/>
      <c r="K17" s="157">
        <f>SUM(K18:K33)</f>
        <v>0.018405579999999998</v>
      </c>
    </row>
    <row r="18" spans="1:11" s="2" customFormat="1" ht="13.5" customHeight="1">
      <c r="A18" s="156">
        <v>3</v>
      </c>
      <c r="B18" s="155" t="s">
        <v>337</v>
      </c>
      <c r="C18" s="155" t="s">
        <v>336</v>
      </c>
      <c r="D18" s="155" t="s">
        <v>140</v>
      </c>
      <c r="E18" s="181">
        <v>5.3</v>
      </c>
      <c r="F18" s="181"/>
      <c r="G18" s="181"/>
      <c r="H18" s="181"/>
      <c r="I18" s="181">
        <f>ROUND(E18*F18,2)</f>
        <v>0</v>
      </c>
      <c r="J18" s="154">
        <v>0.00117</v>
      </c>
      <c r="K18" s="153">
        <v>0.006201</v>
      </c>
    </row>
    <row r="19" spans="1:11" s="2" customFormat="1" ht="13.5" customHeight="1">
      <c r="A19" s="156">
        <v>4</v>
      </c>
      <c r="B19" s="155" t="s">
        <v>335</v>
      </c>
      <c r="C19" s="155" t="s">
        <v>334</v>
      </c>
      <c r="D19" s="155" t="s">
        <v>140</v>
      </c>
      <c r="E19" s="181">
        <v>5.406</v>
      </c>
      <c r="F19" s="181"/>
      <c r="G19" s="181"/>
      <c r="H19" s="181"/>
      <c r="I19" s="181">
        <f aca="true" t="shared" si="0" ref="I19:I33">ROUND(E19*F19,2)</f>
        <v>0</v>
      </c>
      <c r="J19" s="154">
        <v>0.00043</v>
      </c>
      <c r="K19" s="153">
        <v>0.00232458</v>
      </c>
    </row>
    <row r="20" spans="1:11" s="2" customFormat="1" ht="13.5" customHeight="1">
      <c r="A20" s="156">
        <v>5</v>
      </c>
      <c r="B20" s="155" t="s">
        <v>333</v>
      </c>
      <c r="C20" s="155" t="s">
        <v>332</v>
      </c>
      <c r="D20" s="155" t="s">
        <v>147</v>
      </c>
      <c r="E20" s="181">
        <v>7</v>
      </c>
      <c r="F20" s="181"/>
      <c r="G20" s="181"/>
      <c r="H20" s="181"/>
      <c r="I20" s="181">
        <f t="shared" si="0"/>
        <v>0</v>
      </c>
      <c r="J20" s="154">
        <v>0.0001</v>
      </c>
      <c r="K20" s="153">
        <v>0.0007</v>
      </c>
    </row>
    <row r="21" spans="1:11" s="2" customFormat="1" ht="13.5" customHeight="1">
      <c r="A21" s="164">
        <v>6</v>
      </c>
      <c r="B21" s="163" t="s">
        <v>331</v>
      </c>
      <c r="C21" s="163" t="s">
        <v>330</v>
      </c>
      <c r="D21" s="163" t="s">
        <v>147</v>
      </c>
      <c r="E21" s="183">
        <v>7</v>
      </c>
      <c r="F21" s="183"/>
      <c r="G21" s="183"/>
      <c r="H21" s="183"/>
      <c r="I21" s="181">
        <f t="shared" si="0"/>
        <v>0</v>
      </c>
      <c r="J21" s="162">
        <v>6E-05</v>
      </c>
      <c r="K21" s="161">
        <v>0.00042</v>
      </c>
    </row>
    <row r="22" spans="1:11" s="2" customFormat="1" ht="13.5" customHeight="1">
      <c r="A22" s="156">
        <v>7</v>
      </c>
      <c r="B22" s="155" t="s">
        <v>329</v>
      </c>
      <c r="C22" s="155" t="s">
        <v>328</v>
      </c>
      <c r="D22" s="155" t="s">
        <v>147</v>
      </c>
      <c r="E22" s="181">
        <v>1</v>
      </c>
      <c r="F22" s="181"/>
      <c r="G22" s="181"/>
      <c r="H22" s="181"/>
      <c r="I22" s="181">
        <f t="shared" si="0"/>
        <v>0</v>
      </c>
      <c r="J22" s="154">
        <v>0.0001</v>
      </c>
      <c r="K22" s="153">
        <v>0.0001</v>
      </c>
    </row>
    <row r="23" spans="1:11" s="2" customFormat="1" ht="13.5" customHeight="1">
      <c r="A23" s="164">
        <v>8</v>
      </c>
      <c r="B23" s="163" t="s">
        <v>327</v>
      </c>
      <c r="C23" s="163" t="s">
        <v>326</v>
      </c>
      <c r="D23" s="163" t="s">
        <v>147</v>
      </c>
      <c r="E23" s="183">
        <v>1</v>
      </c>
      <c r="F23" s="183"/>
      <c r="G23" s="183"/>
      <c r="H23" s="183"/>
      <c r="I23" s="181">
        <f t="shared" si="0"/>
        <v>0</v>
      </c>
      <c r="J23" s="162">
        <v>0.0001</v>
      </c>
      <c r="K23" s="161">
        <v>0.0001</v>
      </c>
    </row>
    <row r="24" spans="1:11" s="2" customFormat="1" ht="13.5" customHeight="1">
      <c r="A24" s="156">
        <v>9</v>
      </c>
      <c r="B24" s="155" t="s">
        <v>325</v>
      </c>
      <c r="C24" s="155" t="s">
        <v>324</v>
      </c>
      <c r="D24" s="155" t="s">
        <v>147</v>
      </c>
      <c r="E24" s="181">
        <v>21</v>
      </c>
      <c r="F24" s="181"/>
      <c r="G24" s="181"/>
      <c r="H24" s="181"/>
      <c r="I24" s="181">
        <f t="shared" si="0"/>
        <v>0</v>
      </c>
      <c r="J24" s="154">
        <v>0.0001</v>
      </c>
      <c r="K24" s="153">
        <v>0.0021</v>
      </c>
    </row>
    <row r="25" spans="1:11" s="2" customFormat="1" ht="13.5" customHeight="1">
      <c r="A25" s="164">
        <v>10</v>
      </c>
      <c r="B25" s="163" t="s">
        <v>323</v>
      </c>
      <c r="C25" s="163" t="s">
        <v>322</v>
      </c>
      <c r="D25" s="163" t="s">
        <v>147</v>
      </c>
      <c r="E25" s="183">
        <v>21</v>
      </c>
      <c r="F25" s="183"/>
      <c r="G25" s="183"/>
      <c r="H25" s="183"/>
      <c r="I25" s="181">
        <f t="shared" si="0"/>
        <v>0</v>
      </c>
      <c r="J25" s="162">
        <v>4E-05</v>
      </c>
      <c r="K25" s="161">
        <v>0.00084</v>
      </c>
    </row>
    <row r="26" spans="1:11" s="2" customFormat="1" ht="13.5" customHeight="1">
      <c r="A26" s="156">
        <v>11</v>
      </c>
      <c r="B26" s="155" t="s">
        <v>321</v>
      </c>
      <c r="C26" s="155" t="s">
        <v>320</v>
      </c>
      <c r="D26" s="155" t="s">
        <v>147</v>
      </c>
      <c r="E26" s="181">
        <v>7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64">
        <v>12</v>
      </c>
      <c r="B27" s="163" t="s">
        <v>319</v>
      </c>
      <c r="C27" s="163" t="s">
        <v>318</v>
      </c>
      <c r="D27" s="163" t="s">
        <v>147</v>
      </c>
      <c r="E27" s="183">
        <v>7</v>
      </c>
      <c r="F27" s="183"/>
      <c r="G27" s="183"/>
      <c r="H27" s="183"/>
      <c r="I27" s="181">
        <f t="shared" si="0"/>
        <v>0</v>
      </c>
      <c r="J27" s="162">
        <v>0.0001</v>
      </c>
      <c r="K27" s="161">
        <v>0.0007</v>
      </c>
    </row>
    <row r="28" spans="1:11" s="2" customFormat="1" ht="13.5" customHeight="1">
      <c r="A28" s="156">
        <v>13</v>
      </c>
      <c r="B28" s="155" t="s">
        <v>317</v>
      </c>
      <c r="C28" s="155" t="s">
        <v>316</v>
      </c>
      <c r="D28" s="155" t="s">
        <v>147</v>
      </c>
      <c r="E28" s="181">
        <v>1</v>
      </c>
      <c r="F28" s="181"/>
      <c r="G28" s="181"/>
      <c r="H28" s="181"/>
      <c r="I28" s="181">
        <f t="shared" si="0"/>
        <v>0</v>
      </c>
      <c r="J28" s="154">
        <v>0</v>
      </c>
      <c r="K28" s="153">
        <v>0</v>
      </c>
    </row>
    <row r="29" spans="1:11" s="2" customFormat="1" ht="13.5" customHeight="1">
      <c r="A29" s="156">
        <v>14</v>
      </c>
      <c r="B29" s="155" t="s">
        <v>315</v>
      </c>
      <c r="C29" s="155" t="s">
        <v>314</v>
      </c>
      <c r="D29" s="155" t="s">
        <v>147</v>
      </c>
      <c r="E29" s="181">
        <v>1</v>
      </c>
      <c r="F29" s="181"/>
      <c r="G29" s="181"/>
      <c r="H29" s="181"/>
      <c r="I29" s="181">
        <f t="shared" si="0"/>
        <v>0</v>
      </c>
      <c r="J29" s="154">
        <v>0.00037</v>
      </c>
      <c r="K29" s="153">
        <v>0.00037</v>
      </c>
    </row>
    <row r="30" spans="1:11" s="2" customFormat="1" ht="24" customHeight="1">
      <c r="A30" s="164">
        <v>15</v>
      </c>
      <c r="B30" s="163" t="s">
        <v>313</v>
      </c>
      <c r="C30" s="163" t="s">
        <v>312</v>
      </c>
      <c r="D30" s="163" t="s">
        <v>147</v>
      </c>
      <c r="E30" s="183">
        <v>1</v>
      </c>
      <c r="F30" s="183"/>
      <c r="G30" s="183"/>
      <c r="H30" s="183"/>
      <c r="I30" s="181">
        <f t="shared" si="0"/>
        <v>0</v>
      </c>
      <c r="J30" s="162">
        <v>0.00056</v>
      </c>
      <c r="K30" s="161">
        <v>0.00056</v>
      </c>
    </row>
    <row r="31" spans="1:11" s="2" customFormat="1" ht="13.5" customHeight="1">
      <c r="A31" s="156">
        <v>16</v>
      </c>
      <c r="B31" s="155" t="s">
        <v>311</v>
      </c>
      <c r="C31" s="155" t="s">
        <v>310</v>
      </c>
      <c r="D31" s="155" t="s">
        <v>147</v>
      </c>
      <c r="E31" s="181">
        <v>1</v>
      </c>
      <c r="F31" s="181"/>
      <c r="G31" s="181"/>
      <c r="H31" s="181"/>
      <c r="I31" s="181">
        <f t="shared" si="0"/>
        <v>0</v>
      </c>
      <c r="J31" s="154">
        <v>0.00399</v>
      </c>
      <c r="K31" s="153">
        <v>0.00399</v>
      </c>
    </row>
    <row r="32" spans="1:11" s="2" customFormat="1" ht="13.5" customHeight="1">
      <c r="A32" s="156">
        <v>17</v>
      </c>
      <c r="B32" s="155" t="s">
        <v>309</v>
      </c>
      <c r="C32" s="155" t="s">
        <v>308</v>
      </c>
      <c r="D32" s="155" t="s">
        <v>140</v>
      </c>
      <c r="E32" s="181">
        <v>5.3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56">
        <v>18</v>
      </c>
      <c r="B33" s="155" t="s">
        <v>307</v>
      </c>
      <c r="C33" s="155" t="s">
        <v>306</v>
      </c>
      <c r="D33" s="155" t="s">
        <v>165</v>
      </c>
      <c r="E33" s="181">
        <v>0.78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28.5" customHeight="1">
      <c r="A34" s="160"/>
      <c r="B34" s="159" t="s">
        <v>305</v>
      </c>
      <c r="C34" s="159" t="s">
        <v>304</v>
      </c>
      <c r="D34" s="159"/>
      <c r="E34" s="180"/>
      <c r="F34" s="180"/>
      <c r="G34" s="180"/>
      <c r="H34" s="180"/>
      <c r="I34" s="180">
        <f>SUM(I35:I51)</f>
        <v>0</v>
      </c>
      <c r="J34" s="158"/>
      <c r="K34" s="157">
        <f>SUM(K35:K51)</f>
        <v>0.07129</v>
      </c>
    </row>
    <row r="35" spans="1:11" s="2" customFormat="1" ht="13.5" customHeight="1">
      <c r="A35" s="156">
        <v>19</v>
      </c>
      <c r="B35" s="155" t="s">
        <v>303</v>
      </c>
      <c r="C35" s="155" t="s">
        <v>302</v>
      </c>
      <c r="D35" s="155" t="s">
        <v>140</v>
      </c>
      <c r="E35" s="181">
        <v>5.3</v>
      </c>
      <c r="F35" s="181"/>
      <c r="G35" s="181"/>
      <c r="H35" s="181"/>
      <c r="I35" s="181">
        <f>ROUND(E35*F35,2)</f>
        <v>0</v>
      </c>
      <c r="J35" s="154">
        <v>0.00062</v>
      </c>
      <c r="K35" s="153">
        <v>0.003286</v>
      </c>
    </row>
    <row r="36" spans="1:11" s="2" customFormat="1" ht="13.5" customHeight="1">
      <c r="A36" s="156">
        <v>20</v>
      </c>
      <c r="B36" s="155" t="s">
        <v>301</v>
      </c>
      <c r="C36" s="155" t="s">
        <v>300</v>
      </c>
      <c r="D36" s="155" t="s">
        <v>147</v>
      </c>
      <c r="E36" s="181">
        <v>6</v>
      </c>
      <c r="F36" s="181"/>
      <c r="G36" s="181"/>
      <c r="H36" s="181"/>
      <c r="I36" s="181">
        <f aca="true" t="shared" si="1" ref="I36:I51">ROUND(E36*F36,2)</f>
        <v>0</v>
      </c>
      <c r="J36" s="154">
        <v>0</v>
      </c>
      <c r="K36" s="153">
        <v>0</v>
      </c>
    </row>
    <row r="37" spans="1:11" s="2" customFormat="1" ht="13.5" customHeight="1">
      <c r="A37" s="164">
        <v>21</v>
      </c>
      <c r="B37" s="163" t="s">
        <v>299</v>
      </c>
      <c r="C37" s="163" t="s">
        <v>298</v>
      </c>
      <c r="D37" s="163" t="s">
        <v>147</v>
      </c>
      <c r="E37" s="183">
        <v>6</v>
      </c>
      <c r="F37" s="183"/>
      <c r="G37" s="183"/>
      <c r="H37" s="183"/>
      <c r="I37" s="181">
        <f t="shared" si="1"/>
        <v>0</v>
      </c>
      <c r="J37" s="162">
        <v>0.00022</v>
      </c>
      <c r="K37" s="161">
        <v>0.00132</v>
      </c>
    </row>
    <row r="38" spans="1:11" s="2" customFormat="1" ht="13.5" customHeight="1">
      <c r="A38" s="156">
        <v>22</v>
      </c>
      <c r="B38" s="155" t="s">
        <v>297</v>
      </c>
      <c r="C38" s="155" t="s">
        <v>296</v>
      </c>
      <c r="D38" s="155" t="s">
        <v>147</v>
      </c>
      <c r="E38" s="181">
        <v>7</v>
      </c>
      <c r="F38" s="181"/>
      <c r="G38" s="181"/>
      <c r="H38" s="181"/>
      <c r="I38" s="181">
        <f t="shared" si="1"/>
        <v>0</v>
      </c>
      <c r="J38" s="154">
        <v>0</v>
      </c>
      <c r="K38" s="153">
        <v>0</v>
      </c>
    </row>
    <row r="39" spans="1:11" s="2" customFormat="1" ht="13.5" customHeight="1">
      <c r="A39" s="164">
        <v>23</v>
      </c>
      <c r="B39" s="163" t="s">
        <v>295</v>
      </c>
      <c r="C39" s="163" t="s">
        <v>294</v>
      </c>
      <c r="D39" s="163" t="s">
        <v>147</v>
      </c>
      <c r="E39" s="183">
        <v>7</v>
      </c>
      <c r="F39" s="183"/>
      <c r="G39" s="183"/>
      <c r="H39" s="183"/>
      <c r="I39" s="181">
        <f t="shared" si="1"/>
        <v>0</v>
      </c>
      <c r="J39" s="162">
        <v>0.00016</v>
      </c>
      <c r="K39" s="161">
        <v>0.00112</v>
      </c>
    </row>
    <row r="40" spans="1:11" s="2" customFormat="1" ht="13.5" customHeight="1">
      <c r="A40" s="156">
        <v>24</v>
      </c>
      <c r="B40" s="155" t="s">
        <v>293</v>
      </c>
      <c r="C40" s="155" t="s">
        <v>292</v>
      </c>
      <c r="D40" s="155" t="s">
        <v>147</v>
      </c>
      <c r="E40" s="181">
        <v>7</v>
      </c>
      <c r="F40" s="181"/>
      <c r="G40" s="181"/>
      <c r="H40" s="181"/>
      <c r="I40" s="181">
        <f t="shared" si="1"/>
        <v>0</v>
      </c>
      <c r="J40" s="154">
        <v>5E-05</v>
      </c>
      <c r="K40" s="153">
        <v>0.00035</v>
      </c>
    </row>
    <row r="41" spans="1:11" s="2" customFormat="1" ht="13.5" customHeight="1">
      <c r="A41" s="164">
        <v>25</v>
      </c>
      <c r="B41" s="163" t="s">
        <v>291</v>
      </c>
      <c r="C41" s="163" t="s">
        <v>290</v>
      </c>
      <c r="D41" s="163" t="s">
        <v>147</v>
      </c>
      <c r="E41" s="183">
        <v>7</v>
      </c>
      <c r="F41" s="183"/>
      <c r="G41" s="183"/>
      <c r="H41" s="183"/>
      <c r="I41" s="181">
        <f t="shared" si="1"/>
        <v>0</v>
      </c>
      <c r="J41" s="162">
        <v>8E-05</v>
      </c>
      <c r="K41" s="161">
        <v>0.00056</v>
      </c>
    </row>
    <row r="42" spans="1:11" s="2" customFormat="1" ht="13.5" customHeight="1">
      <c r="A42" s="156">
        <v>26</v>
      </c>
      <c r="B42" s="155" t="s">
        <v>289</v>
      </c>
      <c r="C42" s="155" t="s">
        <v>288</v>
      </c>
      <c r="D42" s="155" t="s">
        <v>147</v>
      </c>
      <c r="E42" s="181">
        <v>7</v>
      </c>
      <c r="F42" s="181"/>
      <c r="G42" s="181"/>
      <c r="H42" s="181"/>
      <c r="I42" s="181">
        <f t="shared" si="1"/>
        <v>0</v>
      </c>
      <c r="J42" s="154">
        <v>5E-05</v>
      </c>
      <c r="K42" s="153">
        <v>0.00035</v>
      </c>
    </row>
    <row r="43" spans="1:11" s="2" customFormat="1" ht="24" customHeight="1">
      <c r="A43" s="164">
        <v>27</v>
      </c>
      <c r="B43" s="163" t="s">
        <v>287</v>
      </c>
      <c r="C43" s="163" t="s">
        <v>286</v>
      </c>
      <c r="D43" s="163" t="s">
        <v>147</v>
      </c>
      <c r="E43" s="183">
        <v>7</v>
      </c>
      <c r="F43" s="183"/>
      <c r="G43" s="183"/>
      <c r="H43" s="183"/>
      <c r="I43" s="181">
        <f t="shared" si="1"/>
        <v>0</v>
      </c>
      <c r="J43" s="162">
        <v>0.00085</v>
      </c>
      <c r="K43" s="161">
        <v>0.00595</v>
      </c>
    </row>
    <row r="44" spans="1:11" s="2" customFormat="1" ht="13.5" customHeight="1">
      <c r="A44" s="156">
        <v>28</v>
      </c>
      <c r="B44" s="155" t="s">
        <v>285</v>
      </c>
      <c r="C44" s="155" t="s">
        <v>284</v>
      </c>
      <c r="D44" s="155" t="s">
        <v>147</v>
      </c>
      <c r="E44" s="181">
        <v>7</v>
      </c>
      <c r="F44" s="181"/>
      <c r="G44" s="181"/>
      <c r="H44" s="181"/>
      <c r="I44" s="181">
        <f t="shared" si="1"/>
        <v>0</v>
      </c>
      <c r="J44" s="154">
        <v>5E-05</v>
      </c>
      <c r="K44" s="153">
        <v>0.00035</v>
      </c>
    </row>
    <row r="45" spans="1:11" s="2" customFormat="1" ht="13.5" customHeight="1">
      <c r="A45" s="164">
        <v>29</v>
      </c>
      <c r="B45" s="163" t="s">
        <v>283</v>
      </c>
      <c r="C45" s="163" t="s">
        <v>282</v>
      </c>
      <c r="D45" s="163" t="s">
        <v>147</v>
      </c>
      <c r="E45" s="183">
        <v>7</v>
      </c>
      <c r="F45" s="183"/>
      <c r="G45" s="183"/>
      <c r="H45" s="183"/>
      <c r="I45" s="181">
        <f t="shared" si="1"/>
        <v>0</v>
      </c>
      <c r="J45" s="162">
        <v>0.0045</v>
      </c>
      <c r="K45" s="161">
        <v>0.0315</v>
      </c>
    </row>
    <row r="46" spans="1:11" s="2" customFormat="1" ht="13.5" customHeight="1">
      <c r="A46" s="156">
        <v>30</v>
      </c>
      <c r="B46" s="155" t="s">
        <v>281</v>
      </c>
      <c r="C46" s="155" t="s">
        <v>280</v>
      </c>
      <c r="D46" s="155" t="s">
        <v>147</v>
      </c>
      <c r="E46" s="181">
        <v>7</v>
      </c>
      <c r="F46" s="181"/>
      <c r="G46" s="181"/>
      <c r="H46" s="181"/>
      <c r="I46" s="181">
        <f t="shared" si="1"/>
        <v>0</v>
      </c>
      <c r="J46" s="154">
        <v>5E-05</v>
      </c>
      <c r="K46" s="153">
        <v>0.00035</v>
      </c>
    </row>
    <row r="47" spans="1:11" s="2" customFormat="1" ht="13.5" customHeight="1">
      <c r="A47" s="164">
        <v>31</v>
      </c>
      <c r="B47" s="163" t="s">
        <v>279</v>
      </c>
      <c r="C47" s="163" t="s">
        <v>278</v>
      </c>
      <c r="D47" s="163" t="s">
        <v>147</v>
      </c>
      <c r="E47" s="183">
        <v>7</v>
      </c>
      <c r="F47" s="183"/>
      <c r="G47" s="183"/>
      <c r="H47" s="183"/>
      <c r="I47" s="181">
        <f t="shared" si="1"/>
        <v>0</v>
      </c>
      <c r="J47" s="162">
        <v>0.00044</v>
      </c>
      <c r="K47" s="161">
        <v>0.00308</v>
      </c>
    </row>
    <row r="48" spans="1:11" s="2" customFormat="1" ht="13.5" customHeight="1">
      <c r="A48" s="156">
        <v>32</v>
      </c>
      <c r="B48" s="155" t="s">
        <v>277</v>
      </c>
      <c r="C48" s="155" t="s">
        <v>276</v>
      </c>
      <c r="D48" s="155" t="s">
        <v>147</v>
      </c>
      <c r="E48" s="181">
        <v>7</v>
      </c>
      <c r="F48" s="181"/>
      <c r="G48" s="181"/>
      <c r="H48" s="181"/>
      <c r="I48" s="181">
        <f t="shared" si="1"/>
        <v>0</v>
      </c>
      <c r="J48" s="154">
        <v>5E-05</v>
      </c>
      <c r="K48" s="153">
        <v>0.00035</v>
      </c>
    </row>
    <row r="49" spans="1:11" s="2" customFormat="1" ht="13.5" customHeight="1">
      <c r="A49" s="164">
        <v>33</v>
      </c>
      <c r="B49" s="163" t="s">
        <v>275</v>
      </c>
      <c r="C49" s="163" t="s">
        <v>274</v>
      </c>
      <c r="D49" s="163" t="s">
        <v>147</v>
      </c>
      <c r="E49" s="183">
        <v>7</v>
      </c>
      <c r="F49" s="183"/>
      <c r="G49" s="183"/>
      <c r="H49" s="183"/>
      <c r="I49" s="181">
        <f t="shared" si="1"/>
        <v>0</v>
      </c>
      <c r="J49" s="162">
        <v>0.00311</v>
      </c>
      <c r="K49" s="161">
        <v>0.02177</v>
      </c>
    </row>
    <row r="50" spans="1:11" s="2" customFormat="1" ht="13.5" customHeight="1">
      <c r="A50" s="156">
        <v>34</v>
      </c>
      <c r="B50" s="155" t="s">
        <v>273</v>
      </c>
      <c r="C50" s="155" t="s">
        <v>272</v>
      </c>
      <c r="D50" s="155" t="s">
        <v>140</v>
      </c>
      <c r="E50" s="181">
        <v>5.3</v>
      </c>
      <c r="F50" s="181"/>
      <c r="G50" s="181"/>
      <c r="H50" s="181"/>
      <c r="I50" s="181">
        <f t="shared" si="1"/>
        <v>0</v>
      </c>
      <c r="J50" s="154">
        <v>0.00018</v>
      </c>
      <c r="K50" s="153">
        <v>0.000954</v>
      </c>
    </row>
    <row r="51" spans="1:11" s="2" customFormat="1" ht="13.5" customHeight="1">
      <c r="A51" s="156">
        <v>35</v>
      </c>
      <c r="B51" s="155" t="s">
        <v>271</v>
      </c>
      <c r="C51" s="155" t="s">
        <v>270</v>
      </c>
      <c r="D51" s="155" t="s">
        <v>165</v>
      </c>
      <c r="E51" s="181">
        <v>0.52</v>
      </c>
      <c r="F51" s="181"/>
      <c r="G51" s="181"/>
      <c r="H51" s="181"/>
      <c r="I51" s="181">
        <f t="shared" si="1"/>
        <v>0</v>
      </c>
      <c r="J51" s="154">
        <v>0</v>
      </c>
      <c r="K51" s="153">
        <v>0</v>
      </c>
    </row>
    <row r="52" spans="1:11" s="2" customFormat="1" ht="28.5" customHeight="1">
      <c r="A52" s="160"/>
      <c r="B52" s="159" t="s">
        <v>269</v>
      </c>
      <c r="C52" s="159" t="s">
        <v>268</v>
      </c>
      <c r="D52" s="159"/>
      <c r="E52" s="180"/>
      <c r="F52" s="180"/>
      <c r="G52" s="180"/>
      <c r="H52" s="180"/>
      <c r="I52" s="180">
        <f>SUM(I53:I57)</f>
        <v>0</v>
      </c>
      <c r="J52" s="158"/>
      <c r="K52" s="157">
        <f>SUM(K53:K57)</f>
        <v>0.14923999999999998</v>
      </c>
    </row>
    <row r="53" spans="1:11" s="2" customFormat="1" ht="24" customHeight="1">
      <c r="A53" s="156">
        <v>36</v>
      </c>
      <c r="B53" s="155" t="s">
        <v>267</v>
      </c>
      <c r="C53" s="155" t="s">
        <v>266</v>
      </c>
      <c r="D53" s="155" t="s">
        <v>263</v>
      </c>
      <c r="E53" s="181">
        <v>5</v>
      </c>
      <c r="F53" s="181"/>
      <c r="G53" s="181"/>
      <c r="H53" s="181"/>
      <c r="I53" s="181">
        <f>ROUND(E53*F53,2)</f>
        <v>0</v>
      </c>
      <c r="J53" s="154">
        <v>0</v>
      </c>
      <c r="K53" s="153">
        <v>0</v>
      </c>
    </row>
    <row r="54" spans="1:11" s="2" customFormat="1" ht="13.5" customHeight="1">
      <c r="A54" s="156">
        <v>37</v>
      </c>
      <c r="B54" s="155" t="s">
        <v>265</v>
      </c>
      <c r="C54" s="155" t="s">
        <v>264</v>
      </c>
      <c r="D54" s="155" t="s">
        <v>263</v>
      </c>
      <c r="E54" s="181">
        <v>7</v>
      </c>
      <c r="F54" s="181"/>
      <c r="G54" s="181"/>
      <c r="H54" s="181"/>
      <c r="I54" s="181">
        <f>ROUND(E54*F54,2)</f>
        <v>0</v>
      </c>
      <c r="J54" s="154">
        <v>0.0023</v>
      </c>
      <c r="K54" s="153">
        <v>0.0161</v>
      </c>
    </row>
    <row r="55" spans="1:11" s="2" customFormat="1" ht="13.5" customHeight="1">
      <c r="A55" s="156">
        <v>38</v>
      </c>
      <c r="B55" s="155" t="s">
        <v>262</v>
      </c>
      <c r="C55" s="155" t="s">
        <v>261</v>
      </c>
      <c r="D55" s="155" t="s">
        <v>147</v>
      </c>
      <c r="E55" s="181">
        <v>7</v>
      </c>
      <c r="F55" s="181"/>
      <c r="G55" s="181"/>
      <c r="H55" s="181"/>
      <c r="I55" s="181">
        <f>ROUND(E55*F55,2)</f>
        <v>0</v>
      </c>
      <c r="J55" s="154">
        <v>0.00012</v>
      </c>
      <c r="K55" s="153">
        <v>0.00084</v>
      </c>
    </row>
    <row r="56" spans="1:11" s="2" customFormat="1" ht="13.5" customHeight="1">
      <c r="A56" s="164">
        <v>39</v>
      </c>
      <c r="B56" s="163" t="s">
        <v>260</v>
      </c>
      <c r="C56" s="163" t="s">
        <v>259</v>
      </c>
      <c r="D56" s="163" t="s">
        <v>147</v>
      </c>
      <c r="E56" s="183">
        <v>7</v>
      </c>
      <c r="F56" s="183"/>
      <c r="G56" s="183"/>
      <c r="H56" s="183"/>
      <c r="I56" s="181">
        <f>ROUND(E56*F56,2)</f>
        <v>0</v>
      </c>
      <c r="J56" s="162">
        <v>0.0059</v>
      </c>
      <c r="K56" s="161">
        <v>0.0413</v>
      </c>
    </row>
    <row r="57" spans="1:11" s="2" customFormat="1" ht="13.5" customHeight="1">
      <c r="A57" s="164">
        <v>40</v>
      </c>
      <c r="B57" s="163" t="s">
        <v>258</v>
      </c>
      <c r="C57" s="163" t="s">
        <v>257</v>
      </c>
      <c r="D57" s="163" t="s">
        <v>147</v>
      </c>
      <c r="E57" s="183">
        <v>7</v>
      </c>
      <c r="F57" s="183"/>
      <c r="G57" s="183"/>
      <c r="H57" s="183"/>
      <c r="I57" s="181">
        <f>ROUND(E57*F57,2)</f>
        <v>0</v>
      </c>
      <c r="J57" s="162">
        <v>0.013</v>
      </c>
      <c r="K57" s="161">
        <v>0.091</v>
      </c>
    </row>
    <row r="58" spans="1:11" s="2" customFormat="1" ht="30.75" customHeight="1">
      <c r="A58" s="152"/>
      <c r="B58" s="151"/>
      <c r="C58" s="151" t="s">
        <v>119</v>
      </c>
      <c r="D58" s="151"/>
      <c r="E58" s="149"/>
      <c r="F58" s="149"/>
      <c r="G58" s="184"/>
      <c r="H58" s="184"/>
      <c r="I58" s="184">
        <f>I13</f>
        <v>0</v>
      </c>
      <c r="J58" s="150"/>
      <c r="K58" s="149">
        <f>K13</f>
        <v>0.23941893999999997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58:K58 I52:K52 I34:K34 I17:L17 I14:K14" unlockedFormula="1"/>
    <ignoredError sqref="B14:B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29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2" t="s">
        <v>256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" customFormat="1" ht="12.75" customHeight="1">
      <c r="A2" s="178" t="s">
        <v>255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375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253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252</v>
      </c>
      <c r="B7" s="175"/>
      <c r="C7" s="175"/>
      <c r="D7" s="175"/>
      <c r="E7" s="174"/>
      <c r="F7" s="174"/>
      <c r="G7" s="174"/>
      <c r="H7" s="213" t="s">
        <v>433</v>
      </c>
      <c r="I7" s="214"/>
      <c r="J7" s="215"/>
      <c r="K7" s="174"/>
    </row>
    <row r="8" spans="1:11" s="2" customFormat="1" ht="13.5" customHeight="1">
      <c r="A8" s="143" t="s">
        <v>251</v>
      </c>
      <c r="B8" s="175"/>
      <c r="C8" s="175"/>
      <c r="D8" s="175"/>
      <c r="E8" s="174"/>
      <c r="F8" s="174"/>
      <c r="G8" s="174"/>
      <c r="H8" s="213" t="s">
        <v>436</v>
      </c>
      <c r="I8" s="214"/>
      <c r="J8" s="215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250</v>
      </c>
      <c r="B10" s="173" t="s">
        <v>249</v>
      </c>
      <c r="C10" s="173" t="s">
        <v>248</v>
      </c>
      <c r="D10" s="173" t="s">
        <v>247</v>
      </c>
      <c r="E10" s="173" t="s">
        <v>246</v>
      </c>
      <c r="F10" s="173" t="s">
        <v>245</v>
      </c>
      <c r="G10" s="173" t="s">
        <v>244</v>
      </c>
      <c r="H10" s="173" t="s">
        <v>243</v>
      </c>
      <c r="I10" s="173" t="s">
        <v>242</v>
      </c>
      <c r="J10" s="173" t="s">
        <v>241</v>
      </c>
      <c r="K10" s="173" t="s">
        <v>240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164</v>
      </c>
      <c r="D13" s="170"/>
      <c r="E13" s="168"/>
      <c r="F13" s="168"/>
      <c r="G13" s="179"/>
      <c r="H13" s="179"/>
      <c r="I13" s="179">
        <f>I14+I16+I19</f>
        <v>0</v>
      </c>
      <c r="J13" s="169"/>
      <c r="K13" s="168">
        <f>K14+K16+K19</f>
        <v>0.09140000000000001</v>
      </c>
    </row>
    <row r="14" spans="1:11" s="2" customFormat="1" ht="28.5" customHeight="1">
      <c r="A14" s="160"/>
      <c r="B14" s="159" t="s">
        <v>374</v>
      </c>
      <c r="C14" s="159" t="s">
        <v>373</v>
      </c>
      <c r="D14" s="159"/>
      <c r="E14" s="157"/>
      <c r="F14" s="157"/>
      <c r="G14" s="180"/>
      <c r="H14" s="180"/>
      <c r="I14" s="180">
        <f>SUM(I15)</f>
        <v>0</v>
      </c>
      <c r="J14" s="158"/>
      <c r="K14" s="157">
        <f>SUM(K15)</f>
        <v>0</v>
      </c>
    </row>
    <row r="15" spans="1:11" s="2" customFormat="1" ht="13.5" customHeight="1">
      <c r="A15" s="156">
        <v>1</v>
      </c>
      <c r="B15" s="155" t="s">
        <v>372</v>
      </c>
      <c r="C15" s="155" t="s">
        <v>371</v>
      </c>
      <c r="D15" s="155" t="s">
        <v>140</v>
      </c>
      <c r="E15" s="181">
        <v>5.9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370</v>
      </c>
      <c r="C16" s="159" t="s">
        <v>369</v>
      </c>
      <c r="D16" s="159"/>
      <c r="E16" s="180"/>
      <c r="F16" s="180"/>
      <c r="G16" s="180"/>
      <c r="H16" s="180"/>
      <c r="I16" s="180">
        <f>SUM(I17:I18)</f>
        <v>0</v>
      </c>
      <c r="J16" s="158"/>
      <c r="K16" s="157">
        <f>SUM(K17:K18)</f>
        <v>8E-05</v>
      </c>
    </row>
    <row r="17" spans="1:11" s="2" customFormat="1" ht="13.5" customHeight="1">
      <c r="A17" s="156">
        <v>2</v>
      </c>
      <c r="B17" s="155" t="s">
        <v>368</v>
      </c>
      <c r="C17" s="155" t="s">
        <v>367</v>
      </c>
      <c r="D17" s="155" t="s">
        <v>147</v>
      </c>
      <c r="E17" s="181">
        <v>2</v>
      </c>
      <c r="F17" s="181"/>
      <c r="G17" s="181"/>
      <c r="H17" s="181"/>
      <c r="I17" s="181">
        <f>ROUND(E17*F17,2)</f>
        <v>0</v>
      </c>
      <c r="J17" s="154">
        <v>2E-05</v>
      </c>
      <c r="K17" s="153">
        <v>4E-05</v>
      </c>
    </row>
    <row r="18" spans="1:11" s="2" customFormat="1" ht="13.5" customHeight="1">
      <c r="A18" s="156">
        <v>3</v>
      </c>
      <c r="B18" s="155" t="s">
        <v>366</v>
      </c>
      <c r="C18" s="155" t="s">
        <v>365</v>
      </c>
      <c r="D18" s="155" t="s">
        <v>147</v>
      </c>
      <c r="E18" s="181">
        <v>2</v>
      </c>
      <c r="F18" s="181"/>
      <c r="G18" s="181"/>
      <c r="H18" s="181"/>
      <c r="I18" s="181">
        <f>ROUND(E18*F18,2)</f>
        <v>0</v>
      </c>
      <c r="J18" s="154">
        <v>2E-05</v>
      </c>
      <c r="K18" s="153">
        <v>4E-05</v>
      </c>
    </row>
    <row r="19" spans="1:11" s="2" customFormat="1" ht="28.5" customHeight="1">
      <c r="A19" s="160"/>
      <c r="B19" s="159" t="s">
        <v>364</v>
      </c>
      <c r="C19" s="159" t="s">
        <v>363</v>
      </c>
      <c r="D19" s="159"/>
      <c r="E19" s="180"/>
      <c r="F19" s="180"/>
      <c r="G19" s="180"/>
      <c r="H19" s="180"/>
      <c r="I19" s="180">
        <f>SUM(I20:I27)</f>
        <v>0</v>
      </c>
      <c r="J19" s="158"/>
      <c r="K19" s="157">
        <f>SUM(K20:K27)</f>
        <v>0.09132000000000001</v>
      </c>
    </row>
    <row r="20" spans="1:11" s="2" customFormat="1" ht="13.5" customHeight="1">
      <c r="A20" s="156">
        <v>4</v>
      </c>
      <c r="B20" s="155" t="s">
        <v>362</v>
      </c>
      <c r="C20" s="155" t="s">
        <v>361</v>
      </c>
      <c r="D20" s="155" t="s">
        <v>140</v>
      </c>
      <c r="E20" s="181">
        <v>5.9</v>
      </c>
      <c r="F20" s="181"/>
      <c r="G20" s="181"/>
      <c r="H20" s="181"/>
      <c r="I20" s="181">
        <f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360</v>
      </c>
      <c r="C21" s="155" t="s">
        <v>359</v>
      </c>
      <c r="D21" s="155" t="s">
        <v>147</v>
      </c>
      <c r="E21" s="181">
        <v>2</v>
      </c>
      <c r="F21" s="181"/>
      <c r="G21" s="181"/>
      <c r="H21" s="181"/>
      <c r="I21" s="181">
        <f aca="true" t="shared" si="0" ref="I21:I27">ROUND(E21*F21,2)</f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358</v>
      </c>
      <c r="C22" s="155" t="s">
        <v>357</v>
      </c>
      <c r="D22" s="155" t="s">
        <v>147</v>
      </c>
      <c r="E22" s="181">
        <v>16</v>
      </c>
      <c r="F22" s="181"/>
      <c r="G22" s="181"/>
      <c r="H22" s="181"/>
      <c r="I22" s="181">
        <f t="shared" si="0"/>
        <v>0</v>
      </c>
      <c r="J22" s="154">
        <v>1E-05</v>
      </c>
      <c r="K22" s="153">
        <v>0.00016</v>
      </c>
    </row>
    <row r="23" spans="1:11" s="2" customFormat="1" ht="13.5" customHeight="1">
      <c r="A23" s="156">
        <v>7</v>
      </c>
      <c r="B23" s="155" t="s">
        <v>356</v>
      </c>
      <c r="C23" s="155" t="s">
        <v>355</v>
      </c>
      <c r="D23" s="155" t="s">
        <v>147</v>
      </c>
      <c r="E23" s="181">
        <v>2</v>
      </c>
      <c r="F23" s="181"/>
      <c r="G23" s="181"/>
      <c r="H23" s="181"/>
      <c r="I23" s="181">
        <f t="shared" si="0"/>
        <v>0</v>
      </c>
      <c r="J23" s="154">
        <v>2E-05</v>
      </c>
      <c r="K23" s="153">
        <v>4E-05</v>
      </c>
    </row>
    <row r="24" spans="1:11" s="2" customFormat="1" ht="13.5" customHeight="1">
      <c r="A24" s="164">
        <v>8</v>
      </c>
      <c r="B24" s="163" t="s">
        <v>354</v>
      </c>
      <c r="C24" s="163" t="s">
        <v>353</v>
      </c>
      <c r="D24" s="163" t="s">
        <v>147</v>
      </c>
      <c r="E24" s="183">
        <v>2</v>
      </c>
      <c r="F24" s="183"/>
      <c r="G24" s="183"/>
      <c r="H24" s="183"/>
      <c r="I24" s="181">
        <f t="shared" si="0"/>
        <v>0</v>
      </c>
      <c r="J24" s="162">
        <v>0.04551</v>
      </c>
      <c r="K24" s="161">
        <v>0.09102</v>
      </c>
    </row>
    <row r="25" spans="1:11" s="2" customFormat="1" ht="13.5" customHeight="1">
      <c r="A25" s="156">
        <v>9</v>
      </c>
      <c r="B25" s="155" t="s">
        <v>352</v>
      </c>
      <c r="C25" s="155" t="s">
        <v>351</v>
      </c>
      <c r="D25" s="155" t="s">
        <v>140</v>
      </c>
      <c r="E25" s="181">
        <v>5.9</v>
      </c>
      <c r="F25" s="181"/>
      <c r="G25" s="181"/>
      <c r="H25" s="181"/>
      <c r="I25" s="181">
        <f t="shared" si="0"/>
        <v>0</v>
      </c>
      <c r="J25" s="154">
        <v>0</v>
      </c>
      <c r="K25" s="153">
        <v>0</v>
      </c>
    </row>
    <row r="26" spans="1:11" s="2" customFormat="1" ht="13.5" customHeight="1">
      <c r="A26" s="156">
        <v>10</v>
      </c>
      <c r="B26" s="155" t="s">
        <v>350</v>
      </c>
      <c r="C26" s="155" t="s">
        <v>349</v>
      </c>
      <c r="D26" s="155" t="s">
        <v>165</v>
      </c>
      <c r="E26" s="181">
        <v>0.37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56">
        <v>11</v>
      </c>
      <c r="B27" s="155" t="s">
        <v>348</v>
      </c>
      <c r="C27" s="155" t="s">
        <v>347</v>
      </c>
      <c r="D27" s="155" t="s">
        <v>147</v>
      </c>
      <c r="E27" s="181">
        <v>2</v>
      </c>
      <c r="F27" s="181"/>
      <c r="G27" s="181"/>
      <c r="H27" s="181"/>
      <c r="I27" s="181">
        <f t="shared" si="0"/>
        <v>0</v>
      </c>
      <c r="J27" s="154">
        <v>5E-05</v>
      </c>
      <c r="K27" s="153">
        <v>0.0001</v>
      </c>
    </row>
    <row r="28" spans="1:11" s="2" customFormat="1" ht="30.75" customHeight="1">
      <c r="A28" s="152"/>
      <c r="B28" s="151"/>
      <c r="C28" s="151" t="s">
        <v>119</v>
      </c>
      <c r="D28" s="151"/>
      <c r="E28" s="184"/>
      <c r="F28" s="184"/>
      <c r="G28" s="184"/>
      <c r="H28" s="184"/>
      <c r="I28" s="184">
        <f>I13</f>
        <v>0</v>
      </c>
      <c r="J28" s="150"/>
      <c r="K28" s="149">
        <f>K13</f>
        <v>0.09140000000000001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I14 I16:K16 K13:K14 I28:K28" unlockedFormula="1"/>
    <ignoredError sqref="I19:K19" formulaRange="1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8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2" t="s">
        <v>256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" customFormat="1" ht="12.75" customHeight="1">
      <c r="A2" s="178" t="s">
        <v>255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253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252</v>
      </c>
      <c r="B7" s="175"/>
      <c r="C7" s="175"/>
      <c r="D7" s="175"/>
      <c r="E7" s="174"/>
      <c r="F7" s="174"/>
      <c r="G7" s="174"/>
      <c r="H7" s="213" t="s">
        <v>435</v>
      </c>
      <c r="I7" s="214"/>
      <c r="J7" s="215"/>
      <c r="K7" s="174"/>
    </row>
    <row r="8" spans="1:11" s="2" customFormat="1" ht="13.5" customHeight="1">
      <c r="A8" s="143" t="s">
        <v>251</v>
      </c>
      <c r="B8" s="175"/>
      <c r="C8" s="175"/>
      <c r="D8" s="175"/>
      <c r="E8" s="174"/>
      <c r="F8" s="174"/>
      <c r="G8" s="174"/>
      <c r="H8" s="213" t="s">
        <v>434</v>
      </c>
      <c r="I8" s="214"/>
      <c r="J8" s="215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250</v>
      </c>
      <c r="B10" s="173" t="s">
        <v>249</v>
      </c>
      <c r="C10" s="173" t="s">
        <v>248</v>
      </c>
      <c r="D10" s="173" t="s">
        <v>247</v>
      </c>
      <c r="E10" s="173" t="s">
        <v>246</v>
      </c>
      <c r="F10" s="173" t="s">
        <v>245</v>
      </c>
      <c r="G10" s="173" t="s">
        <v>244</v>
      </c>
      <c r="H10" s="173" t="s">
        <v>243</v>
      </c>
      <c r="I10" s="173" t="s">
        <v>242</v>
      </c>
      <c r="J10" s="173" t="s">
        <v>241</v>
      </c>
      <c r="K10" s="173" t="s">
        <v>240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431</v>
      </c>
      <c r="C13" s="170" t="s">
        <v>430</v>
      </c>
      <c r="D13" s="170"/>
      <c r="E13" s="179"/>
      <c r="F13" s="179"/>
      <c r="G13" s="179"/>
      <c r="H13" s="179"/>
      <c r="I13" s="179">
        <f>I14</f>
        <v>0</v>
      </c>
      <c r="J13" s="169"/>
      <c r="K13" s="168">
        <f>K14</f>
        <v>0.49774944</v>
      </c>
    </row>
    <row r="14" spans="1:11" s="2" customFormat="1" ht="28.5" customHeight="1">
      <c r="A14" s="160"/>
      <c r="B14" s="159" t="s">
        <v>429</v>
      </c>
      <c r="C14" s="159" t="s">
        <v>428</v>
      </c>
      <c r="D14" s="159"/>
      <c r="E14" s="180"/>
      <c r="F14" s="180"/>
      <c r="G14" s="180"/>
      <c r="H14" s="180"/>
      <c r="I14" s="180">
        <f>SUM(I15:I40)</f>
        <v>0</v>
      </c>
      <c r="J14" s="158"/>
      <c r="K14" s="157">
        <f>SUM(K15:K40)</f>
        <v>0.49774944</v>
      </c>
    </row>
    <row r="15" spans="1:11" s="2" customFormat="1" ht="13.5" customHeight="1">
      <c r="A15" s="156">
        <v>1</v>
      </c>
      <c r="B15" s="155" t="s">
        <v>427</v>
      </c>
      <c r="C15" s="155" t="s">
        <v>426</v>
      </c>
      <c r="D15" s="155" t="s">
        <v>147</v>
      </c>
      <c r="E15" s="181">
        <v>16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425</v>
      </c>
      <c r="C16" s="163" t="s">
        <v>424</v>
      </c>
      <c r="D16" s="163" t="s">
        <v>147</v>
      </c>
      <c r="E16" s="183">
        <v>16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0.00256</v>
      </c>
    </row>
    <row r="17" spans="1:11" s="2" customFormat="1" ht="24" customHeight="1">
      <c r="A17" s="156">
        <v>3</v>
      </c>
      <c r="B17" s="155" t="s">
        <v>423</v>
      </c>
      <c r="C17" s="155" t="s">
        <v>422</v>
      </c>
      <c r="D17" s="155" t="s">
        <v>147</v>
      </c>
      <c r="E17" s="181">
        <v>1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421</v>
      </c>
      <c r="C18" s="163" t="s">
        <v>420</v>
      </c>
      <c r="D18" s="163" t="s">
        <v>147</v>
      </c>
      <c r="E18" s="183">
        <v>1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0.0001</v>
      </c>
    </row>
    <row r="19" spans="1:11" s="2" customFormat="1" ht="24" customHeight="1">
      <c r="A19" s="156">
        <v>5</v>
      </c>
      <c r="B19" s="155" t="s">
        <v>419</v>
      </c>
      <c r="C19" s="155" t="s">
        <v>418</v>
      </c>
      <c r="D19" s="155" t="s">
        <v>147</v>
      </c>
      <c r="E19" s="181">
        <v>16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417</v>
      </c>
      <c r="C20" s="163" t="s">
        <v>416</v>
      </c>
      <c r="D20" s="163" t="s">
        <v>147</v>
      </c>
      <c r="E20" s="183">
        <v>16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0.00336</v>
      </c>
    </row>
    <row r="21" spans="1:11" s="2" customFormat="1" ht="13.5" customHeight="1">
      <c r="A21" s="156">
        <v>7</v>
      </c>
      <c r="B21" s="155" t="s">
        <v>415</v>
      </c>
      <c r="C21" s="155" t="s">
        <v>414</v>
      </c>
      <c r="D21" s="155" t="s">
        <v>147</v>
      </c>
      <c r="E21" s="181">
        <v>5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413</v>
      </c>
      <c r="C22" s="163" t="s">
        <v>412</v>
      </c>
      <c r="D22" s="163" t="s">
        <v>147</v>
      </c>
      <c r="E22" s="183">
        <v>5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0.00115</v>
      </c>
    </row>
    <row r="23" spans="1:11" s="2" customFormat="1" ht="13.5" customHeight="1">
      <c r="A23" s="156">
        <v>9</v>
      </c>
      <c r="B23" s="155" t="s">
        <v>411</v>
      </c>
      <c r="C23" s="155" t="s">
        <v>410</v>
      </c>
      <c r="D23" s="155" t="s">
        <v>147</v>
      </c>
      <c r="E23" s="181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409</v>
      </c>
      <c r="C24" s="163" t="s">
        <v>408</v>
      </c>
      <c r="D24" s="163" t="s">
        <v>147</v>
      </c>
      <c r="E24" s="183">
        <v>1</v>
      </c>
      <c r="F24" s="183"/>
      <c r="G24" s="183"/>
      <c r="H24" s="183"/>
      <c r="I24" s="181">
        <f t="shared" si="0"/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407</v>
      </c>
      <c r="C25" s="163" t="s">
        <v>406</v>
      </c>
      <c r="D25" s="163" t="s">
        <v>147</v>
      </c>
      <c r="E25" s="183">
        <v>2</v>
      </c>
      <c r="F25" s="183"/>
      <c r="G25" s="183"/>
      <c r="H25" s="183"/>
      <c r="I25" s="181">
        <f t="shared" si="0"/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405</v>
      </c>
      <c r="C26" s="155" t="s">
        <v>404</v>
      </c>
      <c r="D26" s="155" t="s">
        <v>147</v>
      </c>
      <c r="E26" s="181">
        <v>4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403</v>
      </c>
      <c r="C27" s="155" t="s">
        <v>402</v>
      </c>
      <c r="D27" s="155" t="s">
        <v>147</v>
      </c>
      <c r="E27" s="181">
        <v>6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401</v>
      </c>
      <c r="C28" s="163" t="s">
        <v>400</v>
      </c>
      <c r="D28" s="163" t="s">
        <v>147</v>
      </c>
      <c r="E28" s="183">
        <v>6</v>
      </c>
      <c r="F28" s="183"/>
      <c r="G28" s="183"/>
      <c r="H28" s="183"/>
      <c r="I28" s="181">
        <f t="shared" si="0"/>
        <v>0</v>
      </c>
      <c r="J28" s="162">
        <v>0.01</v>
      </c>
      <c r="K28" s="161">
        <v>0.06</v>
      </c>
    </row>
    <row r="29" spans="1:11" s="2" customFormat="1" ht="13.5" customHeight="1">
      <c r="A29" s="164">
        <v>15</v>
      </c>
      <c r="B29" s="163" t="s">
        <v>399</v>
      </c>
      <c r="C29" s="163" t="s">
        <v>398</v>
      </c>
      <c r="D29" s="163" t="s">
        <v>147</v>
      </c>
      <c r="E29" s="183">
        <v>18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0.00054</v>
      </c>
    </row>
    <row r="30" spans="1:11" s="2" customFormat="1" ht="13.5" customHeight="1">
      <c r="A30" s="156">
        <v>16</v>
      </c>
      <c r="B30" s="155" t="s">
        <v>397</v>
      </c>
      <c r="C30" s="155" t="s">
        <v>396</v>
      </c>
      <c r="D30" s="155" t="s">
        <v>140</v>
      </c>
      <c r="E30" s="181">
        <v>200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395</v>
      </c>
      <c r="C31" s="163" t="s">
        <v>394</v>
      </c>
      <c r="D31" s="163" t="s">
        <v>140</v>
      </c>
      <c r="E31" s="183">
        <v>200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0.028</v>
      </c>
    </row>
    <row r="32" spans="1:11" s="2" customFormat="1" ht="13.5" customHeight="1">
      <c r="A32" s="156">
        <v>18</v>
      </c>
      <c r="B32" s="155" t="s">
        <v>393</v>
      </c>
      <c r="C32" s="155" t="s">
        <v>392</v>
      </c>
      <c r="D32" s="155" t="s">
        <v>140</v>
      </c>
      <c r="E32" s="181">
        <v>140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391</v>
      </c>
      <c r="C33" s="163" t="s">
        <v>390</v>
      </c>
      <c r="D33" s="163" t="s">
        <v>140</v>
      </c>
      <c r="E33" s="183">
        <v>140</v>
      </c>
      <c r="F33" s="183"/>
      <c r="G33" s="183"/>
      <c r="H33" s="183"/>
      <c r="I33" s="181">
        <f t="shared" si="0"/>
        <v>0</v>
      </c>
      <c r="J33" s="162">
        <v>0.00019</v>
      </c>
      <c r="K33" s="161">
        <v>0.0266</v>
      </c>
    </row>
    <row r="34" spans="1:11" s="2" customFormat="1" ht="13.5" customHeight="1">
      <c r="A34" s="156">
        <v>20</v>
      </c>
      <c r="B34" s="155" t="s">
        <v>389</v>
      </c>
      <c r="C34" s="155" t="s">
        <v>388</v>
      </c>
      <c r="D34" s="155" t="s">
        <v>140</v>
      </c>
      <c r="E34" s="181">
        <v>80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387</v>
      </c>
      <c r="C35" s="163" t="s">
        <v>386</v>
      </c>
      <c r="D35" s="163" t="s">
        <v>140</v>
      </c>
      <c r="E35" s="183">
        <v>80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0.0592</v>
      </c>
    </row>
    <row r="36" spans="1:11" s="2" customFormat="1" ht="13.5" customHeight="1">
      <c r="A36" s="156">
        <v>22</v>
      </c>
      <c r="B36" s="155" t="s">
        <v>385</v>
      </c>
      <c r="C36" s="155" t="s">
        <v>384</v>
      </c>
      <c r="D36" s="155" t="s">
        <v>140</v>
      </c>
      <c r="E36" s="181">
        <v>30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383</v>
      </c>
      <c r="C37" s="163" t="s">
        <v>382</v>
      </c>
      <c r="D37" s="163" t="s">
        <v>140</v>
      </c>
      <c r="E37" s="183">
        <v>30</v>
      </c>
      <c r="F37" s="183"/>
      <c r="G37" s="183"/>
      <c r="H37" s="183"/>
      <c r="I37" s="181">
        <f t="shared" si="0"/>
        <v>0</v>
      </c>
      <c r="J37" s="162">
        <v>5E-05</v>
      </c>
      <c r="K37" s="161">
        <v>0.0015</v>
      </c>
    </row>
    <row r="38" spans="1:11" s="2" customFormat="1" ht="13.5" customHeight="1">
      <c r="A38" s="156">
        <v>24</v>
      </c>
      <c r="B38" s="155" t="s">
        <v>381</v>
      </c>
      <c r="C38" s="155" t="s">
        <v>380</v>
      </c>
      <c r="D38" s="155" t="s">
        <v>140</v>
      </c>
      <c r="E38" s="181">
        <v>30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379</v>
      </c>
      <c r="C39" s="163" t="s">
        <v>378</v>
      </c>
      <c r="D39" s="163" t="s">
        <v>140</v>
      </c>
      <c r="E39" s="183">
        <v>30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0.0024</v>
      </c>
    </row>
    <row r="40" spans="1:11" s="2" customFormat="1" ht="13.5" customHeight="1">
      <c r="A40" s="164">
        <v>26</v>
      </c>
      <c r="B40" s="163" t="s">
        <v>377</v>
      </c>
      <c r="C40" s="163" t="s">
        <v>376</v>
      </c>
      <c r="D40" s="163" t="s">
        <v>140</v>
      </c>
      <c r="E40" s="183">
        <v>272.596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0.31075944</v>
      </c>
    </row>
    <row r="41" spans="1:11" s="2" customFormat="1" ht="30.75" customHeight="1">
      <c r="A41" s="152"/>
      <c r="B41" s="151"/>
      <c r="C41" s="151" t="s">
        <v>119</v>
      </c>
      <c r="D41" s="151"/>
      <c r="E41" s="184"/>
      <c r="F41" s="184"/>
      <c r="G41" s="184"/>
      <c r="H41" s="184"/>
      <c r="I41" s="184">
        <f>I13</f>
        <v>0</v>
      </c>
      <c r="J41" s="150"/>
      <c r="K41" s="149">
        <f>K13</f>
        <v>0.49774944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41:K41" unlockedFormula="1"/>
    <ignoredError sqref="I14:K14" formulaRange="1" unlockedFormula="1"/>
    <ignoredError sqref="B15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Lišková, Eva</cp:lastModifiedBy>
  <dcterms:created xsi:type="dcterms:W3CDTF">2019-02-18T00:36:57Z</dcterms:created>
  <dcterms:modified xsi:type="dcterms:W3CDTF">2019-04-15T13:35:49Z</dcterms:modified>
  <cp:category/>
  <cp:version/>
  <cp:contentType/>
  <cp:contentStatus/>
</cp:coreProperties>
</file>