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ata\2022\1 Rámcová zmluva\6 Borina\"/>
    </mc:Choice>
  </mc:AlternateContent>
  <bookViews>
    <workbookView xWindow="0" yWindow="0" windowWidth="12660" windowHeight="16470"/>
  </bookViews>
  <sheets>
    <sheet name="02a - Spevnená plocha - R..." sheetId="2" r:id="rId1"/>
  </sheets>
  <definedNames>
    <definedName name="_xlnm._FilterDatabase" localSheetId="0" hidden="1">'02a - Spevnená plocha - R...'!$C$127:$K$223</definedName>
    <definedName name="_xlnm.Print_Titles" localSheetId="0">'02a - Spevnená plocha - R...'!$127:$127</definedName>
    <definedName name="_xlnm.Print_Area" localSheetId="0">'02a - Spevnená plocha - R...'!$B$3:$J$224</definedName>
  </definedNames>
  <calcPr calcId="162913"/>
</workbook>
</file>

<file path=xl/calcChain.xml><?xml version="1.0" encoding="utf-8"?>
<calcChain xmlns="http://schemas.openxmlformats.org/spreadsheetml/2006/main">
  <c r="CI171" i="2" l="1"/>
  <c r="CG171" i="2"/>
  <c r="CF171" i="2"/>
  <c r="CE171" i="2"/>
  <c r="CC171" i="2"/>
  <c r="T171" i="2"/>
  <c r="R171" i="2"/>
  <c r="P171" i="2"/>
  <c r="J171" i="2"/>
  <c r="CD171" i="2" s="1"/>
  <c r="CI166" i="2"/>
  <c r="CG166" i="2"/>
  <c r="CF166" i="2"/>
  <c r="CE166" i="2"/>
  <c r="CC166" i="2"/>
  <c r="T166" i="2"/>
  <c r="R166" i="2"/>
  <c r="P166" i="2"/>
  <c r="J166" i="2"/>
  <c r="CD166" i="2" s="1"/>
  <c r="CC157" i="2" l="1"/>
  <c r="CD157" i="2"/>
  <c r="CE157" i="2"/>
  <c r="CF157" i="2"/>
  <c r="CG157" i="2"/>
  <c r="CI157" i="2"/>
  <c r="J157" i="2"/>
  <c r="J37" i="2" l="1"/>
  <c r="J36" i="2"/>
  <c r="J35" i="2"/>
  <c r="CG223" i="2"/>
  <c r="CF223" i="2"/>
  <c r="CE223" i="2"/>
  <c r="CC223" i="2"/>
  <c r="T223" i="2"/>
  <c r="R223" i="2"/>
  <c r="P223" i="2"/>
  <c r="CG222" i="2"/>
  <c r="CF222" i="2"/>
  <c r="CE222" i="2"/>
  <c r="CC222" i="2"/>
  <c r="T222" i="2"/>
  <c r="R222" i="2"/>
  <c r="P222" i="2"/>
  <c r="CG221" i="2"/>
  <c r="CF221" i="2"/>
  <c r="CE221" i="2"/>
  <c r="CC221" i="2"/>
  <c r="T221" i="2"/>
  <c r="R221" i="2"/>
  <c r="P221" i="2"/>
  <c r="CG216" i="2"/>
  <c r="CF216" i="2"/>
  <c r="CE216" i="2"/>
  <c r="CC216" i="2"/>
  <c r="T216" i="2"/>
  <c r="R216" i="2"/>
  <c r="P216" i="2"/>
  <c r="CG214" i="2"/>
  <c r="CF214" i="2"/>
  <c r="CE214" i="2"/>
  <c r="CC214" i="2"/>
  <c r="T214" i="2"/>
  <c r="R214" i="2"/>
  <c r="P214" i="2"/>
  <c r="CG213" i="2"/>
  <c r="CF213" i="2"/>
  <c r="CE213" i="2"/>
  <c r="CC213" i="2"/>
  <c r="T213" i="2"/>
  <c r="R213" i="2"/>
  <c r="P213" i="2"/>
  <c r="CG212" i="2"/>
  <c r="CF212" i="2"/>
  <c r="CE212" i="2"/>
  <c r="CC212" i="2"/>
  <c r="T212" i="2"/>
  <c r="R212" i="2"/>
  <c r="P212" i="2"/>
  <c r="CG210" i="2"/>
  <c r="CF210" i="2"/>
  <c r="CE210" i="2"/>
  <c r="CC210" i="2"/>
  <c r="T210" i="2"/>
  <c r="R210" i="2"/>
  <c r="P210" i="2"/>
  <c r="CG205" i="2"/>
  <c r="CF205" i="2"/>
  <c r="CE205" i="2"/>
  <c r="CC205" i="2"/>
  <c r="T205" i="2"/>
  <c r="R205" i="2"/>
  <c r="P205" i="2"/>
  <c r="CG202" i="2"/>
  <c r="CF202" i="2"/>
  <c r="CE202" i="2"/>
  <c r="CC202" i="2"/>
  <c r="T202" i="2"/>
  <c r="R202" i="2"/>
  <c r="P202" i="2"/>
  <c r="CG201" i="2"/>
  <c r="CF201" i="2"/>
  <c r="CE201" i="2"/>
  <c r="CC201" i="2"/>
  <c r="T201" i="2"/>
  <c r="R201" i="2"/>
  <c r="P201" i="2"/>
  <c r="CG200" i="2"/>
  <c r="CF200" i="2"/>
  <c r="CE200" i="2"/>
  <c r="CC200" i="2"/>
  <c r="T200" i="2"/>
  <c r="R200" i="2"/>
  <c r="P200" i="2"/>
  <c r="CG199" i="2"/>
  <c r="CF199" i="2"/>
  <c r="CE199" i="2"/>
  <c r="CC199" i="2"/>
  <c r="T199" i="2"/>
  <c r="R199" i="2"/>
  <c r="P199" i="2"/>
  <c r="CG196" i="2"/>
  <c r="CF196" i="2"/>
  <c r="CE196" i="2"/>
  <c r="CC196" i="2"/>
  <c r="T196" i="2"/>
  <c r="R196" i="2"/>
  <c r="P196" i="2"/>
  <c r="CG194" i="2"/>
  <c r="CF194" i="2"/>
  <c r="CE194" i="2"/>
  <c r="CC194" i="2"/>
  <c r="T194" i="2"/>
  <c r="R194" i="2"/>
  <c r="P194" i="2"/>
  <c r="CG193" i="2"/>
  <c r="CF193" i="2"/>
  <c r="CE193" i="2"/>
  <c r="CC193" i="2"/>
  <c r="T193" i="2"/>
  <c r="R193" i="2"/>
  <c r="P193" i="2"/>
  <c r="CG192" i="2"/>
  <c r="CF192" i="2"/>
  <c r="CE192" i="2"/>
  <c r="CC192" i="2"/>
  <c r="T192" i="2"/>
  <c r="R192" i="2"/>
  <c r="P192" i="2"/>
  <c r="CG190" i="2"/>
  <c r="CF190" i="2"/>
  <c r="CE190" i="2"/>
  <c r="CC190" i="2"/>
  <c r="T190" i="2"/>
  <c r="R190" i="2"/>
  <c r="P190" i="2"/>
  <c r="CG184" i="2"/>
  <c r="CF184" i="2"/>
  <c r="CE184" i="2"/>
  <c r="CC184" i="2"/>
  <c r="T184" i="2"/>
  <c r="R184" i="2"/>
  <c r="P184" i="2"/>
  <c r="CG181" i="2"/>
  <c r="CF181" i="2"/>
  <c r="CE181" i="2"/>
  <c r="CC181" i="2"/>
  <c r="T181" i="2"/>
  <c r="R181" i="2"/>
  <c r="P181" i="2"/>
  <c r="CG180" i="2"/>
  <c r="CF180" i="2"/>
  <c r="CE180" i="2"/>
  <c r="CC180" i="2"/>
  <c r="T180" i="2"/>
  <c r="R180" i="2"/>
  <c r="P180" i="2"/>
  <c r="CG178" i="2"/>
  <c r="CF178" i="2"/>
  <c r="CE178" i="2"/>
  <c r="CC178" i="2"/>
  <c r="T178" i="2"/>
  <c r="T177" i="2" s="1"/>
  <c r="R178" i="2"/>
  <c r="R177" i="2" s="1"/>
  <c r="P178" i="2"/>
  <c r="P177" i="2" s="1"/>
  <c r="CG176" i="2"/>
  <c r="CF176" i="2"/>
  <c r="CE176" i="2"/>
  <c r="CC176" i="2"/>
  <c r="T176" i="2"/>
  <c r="R176" i="2"/>
  <c r="P176" i="2"/>
  <c r="CG174" i="2"/>
  <c r="CF174" i="2"/>
  <c r="CE174" i="2"/>
  <c r="CC174" i="2"/>
  <c r="CG173" i="2"/>
  <c r="CF173" i="2"/>
  <c r="CE173" i="2"/>
  <c r="CC173" i="2"/>
  <c r="CG172" i="2"/>
  <c r="CF172" i="2"/>
  <c r="CE172" i="2"/>
  <c r="CC172" i="2"/>
  <c r="CG164" i="2"/>
  <c r="CF164" i="2"/>
  <c r="CE164" i="2"/>
  <c r="CC164" i="2"/>
  <c r="T164" i="2"/>
  <c r="R164" i="2"/>
  <c r="P164" i="2"/>
  <c r="CG163" i="2"/>
  <c r="CF163" i="2"/>
  <c r="CE163" i="2"/>
  <c r="CC163" i="2"/>
  <c r="T163" i="2"/>
  <c r="R163" i="2"/>
  <c r="P163" i="2"/>
  <c r="CG162" i="2"/>
  <c r="CF162" i="2"/>
  <c r="CE162" i="2"/>
  <c r="CC162" i="2"/>
  <c r="T162" i="2"/>
  <c r="R162" i="2"/>
  <c r="P162" i="2"/>
  <c r="CG160" i="2"/>
  <c r="CF160" i="2"/>
  <c r="CE160" i="2"/>
  <c r="CC160" i="2"/>
  <c r="T160" i="2"/>
  <c r="R160" i="2"/>
  <c r="P160" i="2"/>
  <c r="CG159" i="2"/>
  <c r="CF159" i="2"/>
  <c r="CE159" i="2"/>
  <c r="CC159" i="2"/>
  <c r="T159" i="2"/>
  <c r="R159" i="2"/>
  <c r="P159" i="2"/>
  <c r="CG158" i="2"/>
  <c r="CF158" i="2"/>
  <c r="CE158" i="2"/>
  <c r="CC158" i="2"/>
  <c r="T158" i="2"/>
  <c r="R158" i="2"/>
  <c r="P158" i="2"/>
  <c r="CG155" i="2"/>
  <c r="CF155" i="2"/>
  <c r="CE155" i="2"/>
  <c r="CC155" i="2"/>
  <c r="T155" i="2"/>
  <c r="R155" i="2"/>
  <c r="P155" i="2"/>
  <c r="CG154" i="2"/>
  <c r="CF154" i="2"/>
  <c r="CE154" i="2"/>
  <c r="CC154" i="2"/>
  <c r="T154" i="2"/>
  <c r="R154" i="2"/>
  <c r="P154" i="2"/>
  <c r="CG152" i="2"/>
  <c r="CF152" i="2"/>
  <c r="CE152" i="2"/>
  <c r="CC152" i="2"/>
  <c r="T152" i="2"/>
  <c r="R152" i="2"/>
  <c r="P152" i="2"/>
  <c r="CG150" i="2"/>
  <c r="CF150" i="2"/>
  <c r="CE150" i="2"/>
  <c r="CC150" i="2"/>
  <c r="T150" i="2"/>
  <c r="R150" i="2"/>
  <c r="P150" i="2"/>
  <c r="CG148" i="2"/>
  <c r="CF148" i="2"/>
  <c r="CE148" i="2"/>
  <c r="CC148" i="2"/>
  <c r="T148" i="2"/>
  <c r="R148" i="2"/>
  <c r="P148" i="2"/>
  <c r="CG146" i="2"/>
  <c r="CF146" i="2"/>
  <c r="CE146" i="2"/>
  <c r="CC146" i="2"/>
  <c r="T146" i="2"/>
  <c r="R146" i="2"/>
  <c r="P146" i="2"/>
  <c r="CG145" i="2"/>
  <c r="CF145" i="2"/>
  <c r="CE145" i="2"/>
  <c r="CC145" i="2"/>
  <c r="T145" i="2"/>
  <c r="R145" i="2"/>
  <c r="P145" i="2"/>
  <c r="CG144" i="2"/>
  <c r="CF144" i="2"/>
  <c r="CE144" i="2"/>
  <c r="CC144" i="2"/>
  <c r="T144" i="2"/>
  <c r="R144" i="2"/>
  <c r="P144" i="2"/>
  <c r="CG142" i="2"/>
  <c r="CF142" i="2"/>
  <c r="CE142" i="2"/>
  <c r="CC142" i="2"/>
  <c r="T142" i="2"/>
  <c r="R142" i="2"/>
  <c r="P142" i="2"/>
  <c r="CG140" i="2"/>
  <c r="CF140" i="2"/>
  <c r="CE140" i="2"/>
  <c r="CC140" i="2"/>
  <c r="T140" i="2"/>
  <c r="R140" i="2"/>
  <c r="P140" i="2"/>
  <c r="CG138" i="2"/>
  <c r="CF138" i="2"/>
  <c r="CE138" i="2"/>
  <c r="CC138" i="2"/>
  <c r="T138" i="2"/>
  <c r="R138" i="2"/>
  <c r="P138" i="2"/>
  <c r="CG137" i="2"/>
  <c r="CF137" i="2"/>
  <c r="CE137" i="2"/>
  <c r="CC137" i="2"/>
  <c r="T137" i="2"/>
  <c r="R137" i="2"/>
  <c r="P137" i="2"/>
  <c r="CG136" i="2"/>
  <c r="CF136" i="2"/>
  <c r="CE136" i="2"/>
  <c r="CC136" i="2"/>
  <c r="T136" i="2"/>
  <c r="R136" i="2"/>
  <c r="P136" i="2"/>
  <c r="CG135" i="2"/>
  <c r="CF135" i="2"/>
  <c r="CE135" i="2"/>
  <c r="CC135" i="2"/>
  <c r="T135" i="2"/>
  <c r="R135" i="2"/>
  <c r="P135" i="2"/>
  <c r="CG134" i="2"/>
  <c r="CF134" i="2"/>
  <c r="CE134" i="2"/>
  <c r="CC134" i="2"/>
  <c r="T134" i="2"/>
  <c r="R134" i="2"/>
  <c r="P134" i="2"/>
  <c r="CG133" i="2"/>
  <c r="CF133" i="2"/>
  <c r="CE133" i="2"/>
  <c r="CC133" i="2"/>
  <c r="T133" i="2"/>
  <c r="R133" i="2"/>
  <c r="P133" i="2"/>
  <c r="CG132" i="2"/>
  <c r="CF132" i="2"/>
  <c r="CE132" i="2"/>
  <c r="CC132" i="2"/>
  <c r="T132" i="2"/>
  <c r="H175" i="2" s="1"/>
  <c r="R132" i="2"/>
  <c r="P132" i="2"/>
  <c r="CG131" i="2"/>
  <c r="CF131" i="2"/>
  <c r="CE131" i="2"/>
  <c r="CC131" i="2"/>
  <c r="T131" i="2"/>
  <c r="H172" i="2" s="1"/>
  <c r="R131" i="2"/>
  <c r="P131" i="2"/>
  <c r="F122" i="2"/>
  <c r="E120" i="2"/>
  <c r="F89" i="2"/>
  <c r="E87" i="2"/>
  <c r="J92" i="2"/>
  <c r="F92" i="2"/>
  <c r="F91" i="2"/>
  <c r="J122" i="2"/>
  <c r="E85" i="2"/>
  <c r="CI223" i="2"/>
  <c r="J194" i="2"/>
  <c r="CI164" i="2"/>
  <c r="J223" i="2"/>
  <c r="J196" i="2"/>
  <c r="J210" i="2"/>
  <c r="CI190" i="2"/>
  <c r="J216" i="2"/>
  <c r="J193" i="2"/>
  <c r="CI134" i="2"/>
  <c r="J163" i="2"/>
  <c r="J133" i="2"/>
  <c r="CI213" i="2"/>
  <c r="CI199" i="2"/>
  <c r="J155" i="2"/>
  <c r="CI210" i="2"/>
  <c r="CI214" i="2"/>
  <c r="CI193" i="2"/>
  <c r="J158" i="2"/>
  <c r="CI140" i="2"/>
  <c r="CI202" i="2"/>
  <c r="CI162" i="2"/>
  <c r="J154" i="2"/>
  <c r="J178" i="2"/>
  <c r="J131" i="2"/>
  <c r="J145" i="2"/>
  <c r="CI148" i="2"/>
  <c r="CI221" i="2"/>
  <c r="J144" i="2"/>
  <c r="J222" i="2"/>
  <c r="J201" i="2"/>
  <c r="J135" i="2"/>
  <c r="J199" i="2"/>
  <c r="J150" i="2"/>
  <c r="J214" i="2"/>
  <c r="J192" i="2"/>
  <c r="J181" i="2"/>
  <c r="J160" i="2"/>
  <c r="CI145" i="2"/>
  <c r="CI133" i="2"/>
  <c r="J159" i="2"/>
  <c r="J132" i="2"/>
  <c r="CI216" i="2"/>
  <c r="CI196" i="2"/>
  <c r="J221" i="2"/>
  <c r="J180" i="2"/>
  <c r="CI142" i="2"/>
  <c r="J200" i="2"/>
  <c r="J176" i="2"/>
  <c r="CI144" i="2"/>
  <c r="J212" i="2"/>
  <c r="CI181" i="2"/>
  <c r="J190" i="2"/>
  <c r="CI155" i="2"/>
  <c r="J138" i="2"/>
  <c r="CI205" i="2"/>
  <c r="CI137" i="2"/>
  <c r="CI136" i="2"/>
  <c r="J137" i="2"/>
  <c r="CI201" i="2"/>
  <c r="J184" i="2"/>
  <c r="CI158" i="2"/>
  <c r="CI132" i="2"/>
  <c r="J202" i="2"/>
  <c r="CI146" i="2"/>
  <c r="J205" i="2"/>
  <c r="CI192" i="2"/>
  <c r="CI152" i="2"/>
  <c r="CI135" i="2"/>
  <c r="CI184" i="2"/>
  <c r="CI176" i="2"/>
  <c r="J164" i="2"/>
  <c r="J140" i="2"/>
  <c r="J136" i="2"/>
  <c r="CI159" i="2"/>
  <c r="J134" i="2"/>
  <c r="CI222" i="2"/>
  <c r="CI180" i="2"/>
  <c r="CI150" i="2"/>
  <c r="CI212" i="2"/>
  <c r="CI178" i="2"/>
  <c r="J152" i="2"/>
  <c r="J213" i="2"/>
  <c r="CI194" i="2"/>
  <c r="J162" i="2"/>
  <c r="J148" i="2"/>
  <c r="CI131" i="2"/>
  <c r="CI200" i="2"/>
  <c r="J146" i="2"/>
  <c r="CI163" i="2"/>
  <c r="J142" i="2"/>
  <c r="CI138" i="2"/>
  <c r="CI160" i="2"/>
  <c r="CI154" i="2"/>
  <c r="CI175" i="2" l="1"/>
  <c r="J175" i="2"/>
  <c r="H174" i="2"/>
  <c r="H173" i="2"/>
  <c r="CI183" i="2"/>
  <c r="J183" i="2" s="1"/>
  <c r="J105" i="2" s="1"/>
  <c r="CI195" i="2"/>
  <c r="CI156" i="2"/>
  <c r="J156" i="2" s="1"/>
  <c r="J100" i="2" s="1"/>
  <c r="R130" i="2"/>
  <c r="P156" i="2"/>
  <c r="P130" i="2"/>
  <c r="T153" i="2"/>
  <c r="T156" i="2"/>
  <c r="CI153" i="2"/>
  <c r="J153" i="2" s="1"/>
  <c r="J99" i="2" s="1"/>
  <c r="R156" i="2"/>
  <c r="P179" i="2"/>
  <c r="T195" i="2"/>
  <c r="T130" i="2"/>
  <c r="R179" i="2"/>
  <c r="T183" i="2"/>
  <c r="P204" i="2"/>
  <c r="R153" i="2"/>
  <c r="R183" i="2"/>
  <c r="R195" i="2"/>
  <c r="T204" i="2"/>
  <c r="P215" i="2"/>
  <c r="CI130" i="2"/>
  <c r="J130" i="2" s="1"/>
  <c r="J98" i="2" s="1"/>
  <c r="P153" i="2"/>
  <c r="CI179" i="2"/>
  <c r="J179" i="2" s="1"/>
  <c r="J103" i="2" s="1"/>
  <c r="J195" i="2"/>
  <c r="J106" i="2" s="1"/>
  <c r="CI215" i="2"/>
  <c r="J215" i="2" s="1"/>
  <c r="J109" i="2" s="1"/>
  <c r="R215" i="2"/>
  <c r="T179" i="2"/>
  <c r="P183" i="2"/>
  <c r="P195" i="2"/>
  <c r="CI204" i="2"/>
  <c r="J204" i="2" s="1"/>
  <c r="J108" i="2" s="1"/>
  <c r="R204" i="2"/>
  <c r="T215" i="2"/>
  <c r="CI177" i="2"/>
  <c r="J177" i="2" s="1"/>
  <c r="J102" i="2" s="1"/>
  <c r="J89" i="2"/>
  <c r="CD145" i="2"/>
  <c r="J91" i="2"/>
  <c r="F125" i="2"/>
  <c r="CD152" i="2"/>
  <c r="E118" i="2"/>
  <c r="CD132" i="2"/>
  <c r="CD133" i="2"/>
  <c r="CD144" i="2"/>
  <c r="CD154" i="2"/>
  <c r="CD155" i="2"/>
  <c r="CD176" i="2"/>
  <c r="CD135" i="2"/>
  <c r="CD150" i="2"/>
  <c r="CD162" i="2"/>
  <c r="CD180" i="2"/>
  <c r="CD184" i="2"/>
  <c r="CD131" i="2"/>
  <c r="CD134" i="2"/>
  <c r="CD138" i="2"/>
  <c r="CD164" i="2"/>
  <c r="CD199" i="2"/>
  <c r="CD214" i="2"/>
  <c r="CD216" i="2"/>
  <c r="CD136" i="2"/>
  <c r="CD142" i="2"/>
  <c r="CD158" i="2"/>
  <c r="CD159" i="2"/>
  <c r="CD163" i="2"/>
  <c r="CD190" i="2"/>
  <c r="CD192" i="2"/>
  <c r="CD201" i="2"/>
  <c r="CD202" i="2"/>
  <c r="CD205" i="2"/>
  <c r="CD210" i="2"/>
  <c r="CD148" i="2"/>
  <c r="CD194" i="2"/>
  <c r="CD213" i="2"/>
  <c r="CD137" i="2"/>
  <c r="CD140" i="2"/>
  <c r="CD146" i="2"/>
  <c r="CD160" i="2"/>
  <c r="CD178" i="2"/>
  <c r="CD181" i="2"/>
  <c r="CD193" i="2"/>
  <c r="CD196" i="2"/>
  <c r="CD200" i="2"/>
  <c r="CD212" i="2"/>
  <c r="CD221" i="2"/>
  <c r="CD222" i="2"/>
  <c r="CD223" i="2"/>
  <c r="F35" i="2"/>
  <c r="F33" i="2"/>
  <c r="J33" i="2"/>
  <c r="F36" i="2"/>
  <c r="F37" i="2"/>
  <c r="R173" i="2" l="1"/>
  <c r="J173" i="2"/>
  <c r="CD173" i="2" s="1"/>
  <c r="P173" i="2"/>
  <c r="CI173" i="2"/>
  <c r="T173" i="2"/>
  <c r="T174" i="2"/>
  <c r="R174" i="2"/>
  <c r="R161" i="2" s="1"/>
  <c r="R129" i="2" s="1"/>
  <c r="P174" i="2"/>
  <c r="CI174" i="2"/>
  <c r="J174" i="2"/>
  <c r="CD174" i="2" s="1"/>
  <c r="R203" i="2"/>
  <c r="T182" i="2"/>
  <c r="P182" i="2"/>
  <c r="P203" i="2"/>
  <c r="T203" i="2"/>
  <c r="R182" i="2"/>
  <c r="CI182" i="2"/>
  <c r="CI203" i="2"/>
  <c r="J203" i="2" s="1"/>
  <c r="J107" i="2" s="1"/>
  <c r="R172" i="2"/>
  <c r="P172" i="2"/>
  <c r="J172" i="2"/>
  <c r="CD172" i="2"/>
  <c r="T172" i="2"/>
  <c r="T161" i="2" s="1"/>
  <c r="T129" i="2" s="1"/>
  <c r="CI172" i="2"/>
  <c r="CI161" i="2" s="1"/>
  <c r="CI129" i="2" s="1"/>
  <c r="P161" i="2" l="1"/>
  <c r="P129" i="2" s="1"/>
  <c r="P128" i="2" s="1"/>
  <c r="R128" i="2"/>
  <c r="T128" i="2"/>
  <c r="J182" i="2"/>
  <c r="J104" i="2" s="1"/>
  <c r="CI128" i="2"/>
  <c r="J161" i="2"/>
  <c r="J101" i="2" s="1"/>
  <c r="J129" i="2" l="1"/>
  <c r="J97" i="2" s="1"/>
  <c r="J128" i="2"/>
  <c r="J30" i="2" l="1"/>
  <c r="F34" i="2" s="1"/>
  <c r="J39" i="2" s="1"/>
  <c r="J34" i="2" s="1"/>
  <c r="J96" i="2"/>
</calcChain>
</file>

<file path=xl/sharedStrings.xml><?xml version="1.0" encoding="utf-8"?>
<sst xmlns="http://schemas.openxmlformats.org/spreadsheetml/2006/main" count="1102" uniqueCount="274">
  <si>
    <t/>
  </si>
  <si>
    <t>False</t>
  </si>
  <si>
    <t>&gt;&gt;  skryté stĺpce  &lt;&lt;</t>
  </si>
  <si>
    <t>v ---  nižšie sa nachádzajú doplnkové a pomocné údaje k zostavám  --- v</t>
  </si>
  <si>
    <t>Stavba:</t>
  </si>
  <si>
    <t>Spevnená plocha - Revitalizácia mestského lesa - Borina v Nitre</t>
  </si>
  <si>
    <t>JKSO:</t>
  </si>
  <si>
    <t>KS:</t>
  </si>
  <si>
    <t>Miesto:</t>
  </si>
  <si>
    <t xml:space="preserve">Borina </t>
  </si>
  <si>
    <t>Dátum:</t>
  </si>
  <si>
    <t>Objednávateľ:</t>
  </si>
  <si>
    <t>IČO:</t>
  </si>
  <si>
    <t>IČ DPH: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</si>
  <si>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</si>
  <si>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</si>
  <si>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</si>
  <si>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</si>
  <si>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</si>
  <si>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</si>
  <si>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</si>
  <si>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</si>
  <si>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</si>
  <si>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</si>
  <si>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</si>
  <si>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</si>
  <si>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</si>
  <si>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</si>
  <si>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</si>
  <si>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</si>
  <si>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</si>
  <si>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</si>
  <si>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</si>
  <si>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</si>
  <si>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</si>
  <si>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</si>
  <si>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</si>
  <si>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</si>
  <si>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</si>
  <si>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</si>
  <si>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</si>
  <si>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</si>
  <si>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</si>
  <si>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{4785ddb5-7d75-48ed-a043-09cb536f55bf}</t>
  </si>
  <si>
    <t>Objekt:</t>
  </si>
  <si>
    <t>02a - Spevnená plocha - Revitalizácia mestského lesa - Borina v Nitre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</si>
  <si>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</si>
  <si>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</si>
  <si>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</si>
  <si>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</si>
  <si>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</si>
  <si>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</si>
  <si>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</si>
  <si>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</si>
  <si>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5 - Komunikácie</t>
  </si>
  <si>
    <t xml:space="preserve">    9 - Ostatné konštrukcie a práce-búranie</t>
  </si>
  <si>
    <t xml:space="preserve">    99 - Presun hmôt HSV</t>
  </si>
  <si>
    <t>VRN - Vedľajšie rozpočtové náklady</t>
  </si>
  <si>
    <t xml:space="preserve">01HSV - Práce a dodávky HSV - odpad po pätkách </t>
  </si>
  <si>
    <t xml:space="preserve">    10 - Zemné práce - odpad po pätkách</t>
  </si>
  <si>
    <t xml:space="preserve">    90 - Ostatné konštrukcie a práce-búranie - odpad po pätkách</t>
  </si>
  <si>
    <t xml:space="preserve">02HSV - Práce a dodávky HSV - odpad na stavenisku </t>
  </si>
  <si>
    <t xml:space="preserve">    100 - Zemné práce - odpad na stavenisku </t>
  </si>
  <si>
    <t xml:space="preserve">    900 - Ostatné konštrukcie a práce-búranie - odpad na stavenisku  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</si>
  <si>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</si>
  <si>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</si>
  <si>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</si>
  <si>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</si>
  <si>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</si>
  <si>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</si>
  <si>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</si>
  <si>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</si>
  <si>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</si>
  <si>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</si>
  <si>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</si>
  <si>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</si>
  <si>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</si>
  <si>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</si>
  <si>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</si>
  <si>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</si>
  <si>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113107241.S</t>
  </si>
  <si>
    <t>Odstránenie krytu v ploche nad 200 m2 asfaltového, hr. vrstvy do 50 mm,  -0,09800t</t>
  </si>
  <si>
    <t>m2</t>
  </si>
  <si>
    <t>4</t>
  </si>
  <si>
    <t>2</t>
  </si>
  <si>
    <t>-1397478437</t>
  </si>
  <si>
    <t>11330722R</t>
  </si>
  <si>
    <t xml:space="preserve">Odstránenie podkladu v ploche nad 200 m2 z kameniva hrubého drveného, hr.100 do 200 mm,  -0,23500t /ponechaním na stavenisku/ </t>
  </si>
  <si>
    <t>513010607</t>
  </si>
  <si>
    <t>3</t>
  </si>
  <si>
    <t>122201101.S</t>
  </si>
  <si>
    <t>Odkopávka a prekopávka nezapažená v hornine 3, do 100 m3</t>
  </si>
  <si>
    <t>m3</t>
  </si>
  <si>
    <t>-124406762</t>
  </si>
  <si>
    <t>122201109.S</t>
  </si>
  <si>
    <t>Odkopávky a prekopávky nezapažené. Príplatok k cenám za lepivosť horniny 3</t>
  </si>
  <si>
    <t>-370582388</t>
  </si>
  <si>
    <t>5</t>
  </si>
  <si>
    <t>132211101.S</t>
  </si>
  <si>
    <t>Hĺbenie rýh šírky do 600 mm v  hornine tr.3 súdržných - ručným náradím</t>
  </si>
  <si>
    <t>2070328959</t>
  </si>
  <si>
    <t>6</t>
  </si>
  <si>
    <t>132211119.S</t>
  </si>
  <si>
    <t>Príplatok za lepivosť pri hĺbení rýh š do 600 mm ručným náradím v hornine tr. 3</t>
  </si>
  <si>
    <t>771870265</t>
  </si>
  <si>
    <t>7</t>
  </si>
  <si>
    <t>162201101.S</t>
  </si>
  <si>
    <t>Vodorovné premiestnenie výkopku z horniny 1-4 do 20m</t>
  </si>
  <si>
    <t>535627199</t>
  </si>
  <si>
    <t>8</t>
  </si>
  <si>
    <t>162201102.S</t>
  </si>
  <si>
    <t>Vodorovné premiestnenie výkopku z horniny 1-4 nad 20-50m</t>
  </si>
  <si>
    <t>-420472033</t>
  </si>
  <si>
    <t>9</t>
  </si>
  <si>
    <t>162501102.S</t>
  </si>
  <si>
    <t>Vodorovné premiestnenie výkopku po spevnenej ceste z horniny tr.1-4, do 100 m3 na vzdialenosť do 3000 m</t>
  </si>
  <si>
    <t>-189182676</t>
  </si>
  <si>
    <t>10</t>
  </si>
  <si>
    <t>162501105.S</t>
  </si>
  <si>
    <t>Vodorovné premiestnenie výkopku po spevnenej ceste z horniny tr.1-4, do 100 m3, príplatok k cene za každých ďalšich a začatých 1000 m</t>
  </si>
  <si>
    <t>-1632876459</t>
  </si>
  <si>
    <t>11</t>
  </si>
  <si>
    <t>167101100.S</t>
  </si>
  <si>
    <t>Nakladanie výkopku tr.1-4 ručne</t>
  </si>
  <si>
    <t>-1155721146</t>
  </si>
  <si>
    <t>12</t>
  </si>
  <si>
    <t>167101101.S</t>
  </si>
  <si>
    <t>Nakladanie neuľahnutého výkopku z hornín tr.1-4 do 100 m3</t>
  </si>
  <si>
    <t>1987850348</t>
  </si>
  <si>
    <t>13</t>
  </si>
  <si>
    <t>171201201.S</t>
  </si>
  <si>
    <t>Uloženie sypaniny na skládky do 100 m3</t>
  </si>
  <si>
    <t>-1877002062</t>
  </si>
  <si>
    <t>14</t>
  </si>
  <si>
    <t>171209002.S</t>
  </si>
  <si>
    <t>Poplatok za skladovanie - zemina a kamenivo (17 05) ostatné</t>
  </si>
  <si>
    <t>t</t>
  </si>
  <si>
    <t>-319213269</t>
  </si>
  <si>
    <t>15</t>
  </si>
  <si>
    <t>181101101.S</t>
  </si>
  <si>
    <t>Úprava pláne v zárezoch v hornine 1-4 bez zhutnenia</t>
  </si>
  <si>
    <t>684556</t>
  </si>
  <si>
    <t>16</t>
  </si>
  <si>
    <t>181101102.S</t>
  </si>
  <si>
    <t>Úprava pláne v zárezoch v hornine 1-4 so zhutnením</t>
  </si>
  <si>
    <t>-1486507555</t>
  </si>
  <si>
    <t>Zakladanie</t>
  </si>
  <si>
    <t>17</t>
  </si>
  <si>
    <t>289971211.S</t>
  </si>
  <si>
    <t>Zhotovenie vrstvy z geotextílie na upravenom povrchu sklon do 1 : 5 , šírky od 0 do 3 m /podľa skladby PD/</t>
  </si>
  <si>
    <t>582604443</t>
  </si>
  <si>
    <t>18</t>
  </si>
  <si>
    <t>M</t>
  </si>
  <si>
    <t>693110004710.S</t>
  </si>
  <si>
    <t>Geotextília polypropylénová netkaná 400 g/m2</t>
  </si>
  <si>
    <t>1977948537</t>
  </si>
  <si>
    <t>Komunikácie</t>
  </si>
  <si>
    <t>572925600</t>
  </si>
  <si>
    <t>1368076184</t>
  </si>
  <si>
    <t>577144131.S</t>
  </si>
  <si>
    <t>Asfaltový betón vrstva obrusná AC 8 O v pruhu š. do 3 m z modifik. asfaltu tr. II, po zhutnení hr. 50 mm /podľa skladby PD/</t>
  </si>
  <si>
    <t>1865744557</t>
  </si>
  <si>
    <t>Ostatné konštrukcie a práce-búranie</t>
  </si>
  <si>
    <t>916561111.S</t>
  </si>
  <si>
    <t>Osadenie záhonového alebo parkového obrubníka betón., do lôžka z bet. pros. tr. C 12/15 s bočnou oporou</t>
  </si>
  <si>
    <t>m</t>
  </si>
  <si>
    <t>719145450</t>
  </si>
  <si>
    <t>59217000350R</t>
  </si>
  <si>
    <t>Obrubník rovný, lxšxv 1000x80x250 mm, prírodný</t>
  </si>
  <si>
    <t>ks</t>
  </si>
  <si>
    <t>-1811411562</t>
  </si>
  <si>
    <t>918101111.S</t>
  </si>
  <si>
    <t>Lôžko pod obrubníky, krajníky alebo obruby z dlažobných kociek z betónu prostého tr. C 12/15</t>
  </si>
  <si>
    <t>951627439</t>
  </si>
  <si>
    <t>979084216.S</t>
  </si>
  <si>
    <t>Vodorovná doprava vybúraných hmôt po suchu bez naloženia, ale so zložením na vzdialenosť do 5 km</t>
  </si>
  <si>
    <t>-1148875590</t>
  </si>
  <si>
    <t>979084219.S</t>
  </si>
  <si>
    <t>Príplatok k cene za každých ďalších aj začatých 5 km nad 5 km</t>
  </si>
  <si>
    <t>-1280532895</t>
  </si>
  <si>
    <t>979087213.S</t>
  </si>
  <si>
    <t>Nakladanie na dopravné prostriedky pre vodorovnú dopravu vybúraných hmôt</t>
  </si>
  <si>
    <t>-356987282</t>
  </si>
  <si>
    <t>979089212.S</t>
  </si>
  <si>
    <t>Poplatok za skladovanie - bitúmenové zmesi, uholný decht, dechtové výrobky (17 03 ), ostatné</t>
  </si>
  <si>
    <t>-505394044</t>
  </si>
  <si>
    <t>99</t>
  </si>
  <si>
    <t>Presun hmôt HSV</t>
  </si>
  <si>
    <t>998225111.S</t>
  </si>
  <si>
    <t>Presun hmôt pre pozemnú komunikáciu a letisko s krytom asfaltovým akejkoľvek dĺžky objektu</t>
  </si>
  <si>
    <t>1683905007</t>
  </si>
  <si>
    <t>VRN</t>
  </si>
  <si>
    <t>Vedľajšie rozpočtové náklady</t>
  </si>
  <si>
    <t>000200061.S</t>
  </si>
  <si>
    <t>kpl</t>
  </si>
  <si>
    <t>1024</t>
  </si>
  <si>
    <t>-1409083504</t>
  </si>
  <si>
    <t>000300011.S</t>
  </si>
  <si>
    <t xml:space="preserve">Geodetické práce - vytýčenie inžinierskych sieti </t>
  </si>
  <si>
    <t>1082743336</t>
  </si>
  <si>
    <t>01HSV</t>
  </si>
  <si>
    <t xml:space="preserve">Práce a dodávky HSV - odpad po pätkách </t>
  </si>
  <si>
    <t>Zemné práce - odpad po pätkách</t>
  </si>
  <si>
    <t>-1130462063</t>
  </si>
  <si>
    <t>1749141784</t>
  </si>
  <si>
    <t>-1738481372</t>
  </si>
  <si>
    <t>-1569636953</t>
  </si>
  <si>
    <t>442712594</t>
  </si>
  <si>
    <t>90</t>
  </si>
  <si>
    <t>Ostatné konštrukcie a práce-búranie - odpad po pätkách</t>
  </si>
  <si>
    <t>-690667790</t>
  </si>
  <si>
    <t>965273640</t>
  </si>
  <si>
    <t>-1149857234</t>
  </si>
  <si>
    <t>979089012.S</t>
  </si>
  <si>
    <t>Poplatok za skladovanie - betón, tehly, dlaždice (17 01) ostatné</t>
  </si>
  <si>
    <t>-5667383</t>
  </si>
  <si>
    <t>1487546973</t>
  </si>
  <si>
    <t>02HSV</t>
  </si>
  <si>
    <t xml:space="preserve">Práce a dodávky HSV - odpad na stavenisku </t>
  </si>
  <si>
    <t>100</t>
  </si>
  <si>
    <t xml:space="preserve">Zemné práce - odpad na stavenisku </t>
  </si>
  <si>
    <t>-30488891</t>
  </si>
  <si>
    <t>398934281</t>
  </si>
  <si>
    <t>2082640716</t>
  </si>
  <si>
    <t>-675722075</t>
  </si>
  <si>
    <t>31848774</t>
  </si>
  <si>
    <t>900</t>
  </si>
  <si>
    <t xml:space="preserve">Ostatné konštrukcie a práce-búranie - odpad na stavenisku  </t>
  </si>
  <si>
    <t>-1847638639</t>
  </si>
  <si>
    <t>1721001227</t>
  </si>
  <si>
    <t>248511264</t>
  </si>
  <si>
    <t>-109165697</t>
  </si>
  <si>
    <t>Podklad zo štrkodrviny s rozprestretím a zhutnením, po zhutnení hr. 200 mm</t>
  </si>
  <si>
    <t>564861111.S</t>
  </si>
  <si>
    <t>Asfaltový betón vrstva ložná AC 16  s R-materiálu do 20 % z nemodifik. asfaltu tr. II, po zhutnení hr. 50 mm</t>
  </si>
  <si>
    <t>577144331.R</t>
  </si>
  <si>
    <t>561121111.Sx</t>
  </si>
  <si>
    <t>Cementová stabilizácia  pláň   min.  Edef=30MPa</t>
  </si>
  <si>
    <t>Statická skúška unosnosti - pláň</t>
  </si>
  <si>
    <t>Mesto Nitra</t>
  </si>
  <si>
    <t>919720111.S</t>
  </si>
  <si>
    <t>Geomreža pre vystuženie asfaltových vrstiev komunikácií z polypropylénu</t>
  </si>
  <si>
    <t>1909374608</t>
  </si>
  <si>
    <t>693210000310.S</t>
  </si>
  <si>
    <t>Geomreža polypropylénová, šxl 3,8x50 m, pre vystuženie asfaltových vrstiev vozoviek</t>
  </si>
  <si>
    <t>1963121599</t>
  </si>
  <si>
    <t>VV</t>
  </si>
  <si>
    <t>"geomreža na pätku</t>
  </si>
  <si>
    <t>True</t>
  </si>
  <si>
    <t>2*2*2</t>
  </si>
  <si>
    <t>1,1*1,1*14</t>
  </si>
  <si>
    <t>Súčet</t>
  </si>
  <si>
    <t>107*0,25*0,10</t>
  </si>
  <si>
    <t>"úprava terénu za obrubníkmi"  0,8*107</t>
  </si>
  <si>
    <r>
      <t xml:space="preserve">odkopaná zemina pre spevnenú plochu a obrubníky </t>
    </r>
    <r>
      <rPr>
        <sz val="8"/>
        <rFont val="Arial CE"/>
        <charset val="238"/>
      </rPr>
      <t>37,4+10,47</t>
    </r>
  </si>
  <si>
    <r>
      <t xml:space="preserve">kamenivo ponechané na stavenisku - 79,9t" </t>
    </r>
    <r>
      <rPr>
        <sz val="8"/>
        <rFont val="Arial CE"/>
        <charset val="238"/>
      </rPr>
      <t>79,9/1,67</t>
    </r>
  </si>
  <si>
    <t>47,87*7</t>
  </si>
  <si>
    <t>(37,4+10,47)*1,7</t>
  </si>
  <si>
    <t>"pre pätky  ...2ks ...hĺbka 1m</t>
  </si>
  <si>
    <t>1,6*1,6*(1-0,05-0,15)*2</t>
  </si>
  <si>
    <t>"pre pätky  ...14ks  ...hĺbka 0,8m</t>
  </si>
  <si>
    <t>0,7*0,7*(0,8-0,05-0,15)*14</t>
  </si>
  <si>
    <t>8,212*7</t>
  </si>
  <si>
    <t xml:space="preserve">"asfal a kameň odpad po pätkách </t>
  </si>
  <si>
    <t>3,989</t>
  </si>
  <si>
    <t xml:space="preserve">"prebytočná zemina na stavenisku </t>
  </si>
  <si>
    <t>4*2,5*1</t>
  </si>
  <si>
    <t>3*2*1,2</t>
  </si>
  <si>
    <t>17,2*7</t>
  </si>
  <si>
    <t>"kamene  ..pre hr, 15-30 cm ...0,5t</t>
  </si>
  <si>
    <t>4*2,5*0,5</t>
  </si>
  <si>
    <t>3*2,5*0,5</t>
  </si>
  <si>
    <t xml:space="preserve">KRYCÍ LIST </t>
  </si>
  <si>
    <t>VÝKAZ VÝMER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</si>
</sst>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0%"/>
    <numFmt numFmtId="165" formatCode="dd\.mm\.yyyy"/>
    <numFmt numFmtId="166" formatCode="#,##0.00000"/>
    <numFmt numFmtId="167" formatCode="#,##0.000"/>
    <numFmt numFmtId="168" formatCode="[$-41B]mmmm\ yyyy;@"/>
  </numFmts>
  <fonts count="29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7"/>
      <color rgb="FF969696"/>
      <name val="Arial CE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thin">
        <color rgb="FF000000"/>
      </right>
      <top style="hair">
        <color rgb="FF969696"/>
      </top>
      <bottom style="hair">
        <color rgb="FF969696"/>
      </bottom>
      <diagonal/>
    </border>
  </borders>
  <cellStyleXfs count="1">
    <xf numFmtId="0" fontId="0" fillId="0" borderId="0"/>
  </cellStyleXfs>
  <cellXfs count="25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3" borderId="7" xfId="0" applyFont="1" applyFill="1" applyBorder="1" applyAlignment="1">
      <alignment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0" borderId="0" xfId="0" applyProtection="1"/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" fontId="12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5" fillId="3" borderId="0" xfId="0" applyFont="1" applyFill="1" applyAlignment="1">
      <alignment horizontal="left" vertical="center"/>
    </xf>
    <xf numFmtId="0" fontId="15" fillId="3" borderId="0" xfId="0" applyFont="1" applyFill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vertical="center"/>
    </xf>
    <xf numFmtId="4" fontId="5" fillId="0" borderId="20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6" fontId="20" fillId="0" borderId="12" xfId="0" applyNumberFormat="1" applyFont="1" applyBorder="1" applyAlignment="1"/>
    <xf numFmtId="166" fontId="20" fillId="0" borderId="13" xfId="0" applyNumberFormat="1" applyFont="1" applyBorder="1" applyAlignment="1"/>
    <xf numFmtId="4" fontId="2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0" fontId="0" fillId="0" borderId="3" xfId="0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0" fontId="23" fillId="0" borderId="3" xfId="0" applyFont="1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16" fillId="0" borderId="19" xfId="0" applyFont="1" applyBorder="1" applyAlignment="1">
      <alignment horizontal="left" vertical="center"/>
    </xf>
    <xf numFmtId="0" fontId="16" fillId="0" borderId="20" xfId="0" applyFont="1" applyBorder="1" applyAlignment="1">
      <alignment horizontal="center" vertical="center"/>
    </xf>
    <xf numFmtId="166" fontId="16" fillId="0" borderId="20" xfId="0" applyNumberFormat="1" applyFont="1" applyBorder="1" applyAlignment="1">
      <alignment vertical="center"/>
    </xf>
    <xf numFmtId="166" fontId="16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0" fillId="0" borderId="0" xfId="0" applyFont="1" applyAlignment="1">
      <alignment vertical="center"/>
    </xf>
    <xf numFmtId="0" fontId="15" fillId="0" borderId="22" xfId="0" applyFont="1" applyFill="1" applyBorder="1" applyAlignment="1" applyProtection="1">
      <alignment horizontal="left" vertical="center" wrapText="1"/>
      <protection locked="0"/>
    </xf>
    <xf numFmtId="49" fontId="15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2" xfId="0" applyFont="1" applyFill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Alignment="1">
      <alignment vertical="center"/>
    </xf>
    <xf numFmtId="0" fontId="0" fillId="0" borderId="3" xfId="0" applyFont="1" applyFill="1" applyBorder="1" applyAlignment="1" applyProtection="1">
      <alignment vertical="center"/>
      <protection locked="0"/>
    </xf>
    <xf numFmtId="0" fontId="15" fillId="0" borderId="22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15" fillId="0" borderId="22" xfId="0" applyFont="1" applyBorder="1" applyAlignment="1" applyProtection="1">
      <alignment horizontal="center" vertical="center"/>
      <protection locked="0"/>
    </xf>
    <xf numFmtId="49" fontId="15" fillId="0" borderId="22" xfId="0" applyNumberFormat="1" applyFont="1" applyBorder="1" applyAlignment="1" applyProtection="1">
      <alignment horizontal="left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167" fontId="15" fillId="0" borderId="22" xfId="0" applyNumberFormat="1" applyFont="1" applyBorder="1" applyAlignment="1" applyProtection="1">
      <alignment vertical="center"/>
      <protection locked="0"/>
    </xf>
    <xf numFmtId="4" fontId="15" fillId="0" borderId="22" xfId="0" applyNumberFormat="1" applyFont="1" applyBorder="1" applyAlignment="1" applyProtection="1">
      <alignment vertical="center"/>
      <protection locked="0"/>
    </xf>
    <xf numFmtId="0" fontId="16" fillId="0" borderId="0" xfId="0" applyFont="1" applyBorder="1" applyAlignment="1">
      <alignment horizontal="center" vertical="center"/>
    </xf>
    <xf numFmtId="166" fontId="16" fillId="0" borderId="0" xfId="0" applyNumberFormat="1" applyFont="1" applyBorder="1" applyAlignment="1">
      <alignment vertical="center"/>
    </xf>
    <xf numFmtId="166" fontId="16" fillId="0" borderId="15" xfId="0" applyNumberFormat="1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2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 applyProtection="1">
      <alignment vertical="center"/>
      <protection locked="0"/>
    </xf>
    <xf numFmtId="0" fontId="24" fillId="0" borderId="14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15" xfId="0" applyFont="1" applyBorder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wrapText="1"/>
    </xf>
    <xf numFmtId="167" fontId="25" fillId="0" borderId="0" xfId="0" applyNumberFormat="1" applyFont="1" applyAlignment="1">
      <alignment vertical="center"/>
    </xf>
    <xf numFmtId="0" fontId="25" fillId="0" borderId="0" xfId="0" applyFont="1" applyAlignment="1" applyProtection="1">
      <alignment vertical="center"/>
      <protection locked="0"/>
    </xf>
    <xf numFmtId="0" fontId="25" fillId="0" borderId="14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15" xfId="0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67" fontId="26" fillId="0" borderId="0" xfId="0" applyNumberFormat="1" applyFont="1" applyAlignment="1">
      <alignment vertical="center"/>
    </xf>
    <xf numFmtId="0" fontId="26" fillId="0" borderId="0" xfId="0" applyFont="1" applyAlignment="1" applyProtection="1">
      <alignment vertical="center"/>
      <protection locked="0"/>
    </xf>
    <xf numFmtId="0" fontId="26" fillId="0" borderId="14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 vertical="center"/>
    </xf>
    <xf numFmtId="166" fontId="16" fillId="0" borderId="0" xfId="0" applyNumberFormat="1" applyFont="1" applyFill="1" applyBorder="1" applyAlignment="1">
      <alignment vertical="center"/>
    </xf>
    <xf numFmtId="166" fontId="16" fillId="0" borderId="15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4" fontId="0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4" fillId="0" borderId="3" xfId="0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left" vertical="center" wrapText="1"/>
    </xf>
    <xf numFmtId="0" fontId="24" fillId="0" borderId="0" xfId="0" applyFont="1" applyFill="1" applyAlignment="1" applyProtection="1">
      <alignment vertical="center"/>
      <protection locked="0"/>
    </xf>
    <xf numFmtId="0" fontId="24" fillId="0" borderId="14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24" fillId="0" borderId="15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3" xfId="0" applyFont="1" applyFill="1" applyBorder="1" applyAlignment="1">
      <alignment vertical="center"/>
    </xf>
    <xf numFmtId="0" fontId="25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 wrapText="1"/>
    </xf>
    <xf numFmtId="167" fontId="25" fillId="0" borderId="0" xfId="0" applyNumberFormat="1" applyFont="1" applyFill="1" applyAlignment="1">
      <alignment vertical="center"/>
    </xf>
    <xf numFmtId="0" fontId="25" fillId="0" borderId="0" xfId="0" applyFont="1" applyFill="1" applyAlignment="1" applyProtection="1">
      <alignment vertical="center"/>
      <protection locked="0"/>
    </xf>
    <xf numFmtId="0" fontId="25" fillId="0" borderId="14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6" fillId="0" borderId="3" xfId="0" applyFont="1" applyFill="1" applyBorder="1" applyAlignment="1">
      <alignment vertical="center"/>
    </xf>
    <xf numFmtId="0" fontId="26" fillId="0" borderId="0" xfId="0" applyFont="1" applyFill="1" applyAlignment="1">
      <alignment horizontal="left" vertical="center"/>
    </xf>
    <xf numFmtId="0" fontId="26" fillId="0" borderId="0" xfId="0" applyFont="1" applyFill="1" applyAlignment="1">
      <alignment horizontal="left" vertical="center" wrapText="1"/>
    </xf>
    <xf numFmtId="167" fontId="26" fillId="0" borderId="0" xfId="0" applyNumberFormat="1" applyFont="1" applyFill="1" applyAlignment="1">
      <alignment vertical="center"/>
    </xf>
    <xf numFmtId="0" fontId="26" fillId="0" borderId="0" xfId="0" applyFont="1" applyFill="1" applyAlignment="1" applyProtection="1">
      <alignment vertical="center"/>
      <protection locked="0"/>
    </xf>
    <xf numFmtId="0" fontId="26" fillId="0" borderId="14" xfId="0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0" fontId="22" fillId="0" borderId="22" xfId="0" applyFont="1" applyFill="1" applyBorder="1" applyAlignment="1" applyProtection="1">
      <alignment horizontal="center" vertical="center"/>
      <protection locked="0"/>
    </xf>
    <xf numFmtId="49" fontId="22" fillId="0" borderId="22" xfId="0" applyNumberFormat="1" applyFont="1" applyFill="1" applyBorder="1" applyAlignment="1" applyProtection="1">
      <alignment horizontal="left" vertical="center" wrapText="1"/>
      <protection locked="0"/>
    </xf>
    <xf numFmtId="0" fontId="22" fillId="0" borderId="22" xfId="0" applyFont="1" applyFill="1" applyBorder="1" applyAlignment="1" applyProtection="1">
      <alignment horizontal="left" vertical="center" wrapText="1"/>
      <protection locked="0"/>
    </xf>
    <xf numFmtId="0" fontId="22" fillId="0" borderId="22" xfId="0" applyFont="1" applyFill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Fill="1" applyBorder="1" applyAlignment="1" applyProtection="1">
      <alignment vertical="center"/>
      <protection locked="0"/>
    </xf>
    <xf numFmtId="0" fontId="23" fillId="0" borderId="3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5" fillId="4" borderId="22" xfId="0" applyNumberFormat="1" applyFont="1" applyFill="1" applyBorder="1" applyAlignment="1" applyProtection="1">
      <alignment vertical="center"/>
      <protection locked="0"/>
    </xf>
    <xf numFmtId="4" fontId="22" fillId="4" borderId="22" xfId="0" applyNumberFormat="1" applyFont="1" applyFill="1" applyBorder="1" applyAlignment="1" applyProtection="1">
      <alignment vertical="center"/>
      <protection locked="0"/>
    </xf>
    <xf numFmtId="0" fontId="0" fillId="0" borderId="23" xfId="0" applyBorder="1"/>
    <xf numFmtId="0" fontId="0" fillId="0" borderId="24" xfId="0" applyBorder="1"/>
    <xf numFmtId="0" fontId="0" fillId="0" borderId="24" xfId="0" applyFont="1" applyBorder="1" applyAlignment="1">
      <alignment vertical="center"/>
    </xf>
    <xf numFmtId="0" fontId="2" fillId="0" borderId="24" xfId="0" applyFont="1" applyBorder="1" applyAlignment="1">
      <alignment horizontal="left" vertical="center"/>
    </xf>
    <xf numFmtId="168" fontId="2" fillId="4" borderId="24" xfId="0" applyNumberFormat="1" applyFont="1" applyFill="1" applyBorder="1" applyAlignment="1">
      <alignment horizontal="left" vertical="center"/>
    </xf>
    <xf numFmtId="0" fontId="0" fillId="0" borderId="24" xfId="0" applyFont="1" applyBorder="1" applyAlignment="1">
      <alignment vertical="center" wrapText="1"/>
    </xf>
    <xf numFmtId="0" fontId="0" fillId="0" borderId="25" xfId="0" applyFont="1" applyBorder="1" applyAlignment="1">
      <alignment vertical="center"/>
    </xf>
    <xf numFmtId="4" fontId="17" fillId="0" borderId="24" xfId="0" applyNumberFormat="1" applyFont="1" applyBorder="1" applyAlignment="1">
      <alignment vertical="center"/>
    </xf>
    <xf numFmtId="0" fontId="1" fillId="0" borderId="24" xfId="0" applyFont="1" applyBorder="1" applyAlignment="1">
      <alignment horizontal="right" vertical="center"/>
    </xf>
    <xf numFmtId="4" fontId="12" fillId="0" borderId="24" xfId="0" applyNumberFormat="1" applyFont="1" applyBorder="1" applyAlignment="1">
      <alignment vertical="center"/>
    </xf>
    <xf numFmtId="4" fontId="1" fillId="0" borderId="24" xfId="0" applyNumberFormat="1" applyFont="1" applyBorder="1" applyAlignment="1">
      <alignment vertical="center"/>
    </xf>
    <xf numFmtId="4" fontId="4" fillId="3" borderId="26" xfId="0" applyNumberFormat="1" applyFont="1" applyFill="1" applyBorder="1" applyAlignment="1">
      <alignment vertical="center"/>
    </xf>
    <xf numFmtId="0" fontId="0" fillId="0" borderId="27" xfId="0" applyBorder="1" applyAlignment="1">
      <alignment vertical="center"/>
    </xf>
    <xf numFmtId="0" fontId="1" fillId="0" borderId="28" xfId="0" applyFont="1" applyBorder="1" applyAlignment="1">
      <alignment horizontal="right" vertical="center"/>
    </xf>
    <xf numFmtId="0" fontId="0" fillId="0" borderId="27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  <protection locked="0"/>
    </xf>
    <xf numFmtId="0" fontId="23" fillId="0" borderId="18" xfId="0" applyFont="1" applyBorder="1" applyAlignment="1" applyProtection="1">
      <alignment vertical="center"/>
      <protection locked="0"/>
    </xf>
    <xf numFmtId="0" fontId="0" fillId="0" borderId="18" xfId="0" applyFont="1" applyFill="1" applyBorder="1" applyAlignment="1" applyProtection="1">
      <alignment vertical="center"/>
      <protection locked="0"/>
    </xf>
    <xf numFmtId="0" fontId="23" fillId="0" borderId="18" xfId="0" applyFont="1" applyFill="1" applyBorder="1" applyAlignment="1" applyProtection="1">
      <alignment vertical="center"/>
      <protection locked="0"/>
    </xf>
    <xf numFmtId="0" fontId="0" fillId="0" borderId="23" xfId="0" applyFont="1" applyBorder="1" applyAlignment="1">
      <alignment vertical="center"/>
    </xf>
    <xf numFmtId="168" fontId="2" fillId="0" borderId="24" xfId="0" applyNumberFormat="1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 wrapText="1"/>
    </xf>
    <xf numFmtId="0" fontId="15" fillId="3" borderId="30" xfId="0" applyFont="1" applyFill="1" applyBorder="1" applyAlignment="1">
      <alignment horizontal="center" vertical="center" wrapText="1"/>
    </xf>
    <xf numFmtId="4" fontId="17" fillId="0" borderId="24" xfId="0" applyNumberFormat="1" applyFont="1" applyBorder="1" applyAlignment="1"/>
    <xf numFmtId="4" fontId="5" fillId="0" borderId="24" xfId="0" applyNumberFormat="1" applyFont="1" applyBorder="1" applyAlignment="1"/>
    <xf numFmtId="4" fontId="6" fillId="0" borderId="24" xfId="0" applyNumberFormat="1" applyFont="1" applyBorder="1" applyAlignment="1"/>
    <xf numFmtId="4" fontId="15" fillId="0" borderId="31" xfId="0" applyNumberFormat="1" applyFont="1" applyBorder="1" applyAlignment="1" applyProtection="1">
      <alignment vertical="center"/>
      <protection locked="0"/>
    </xf>
    <xf numFmtId="4" fontId="22" fillId="0" borderId="31" xfId="0" applyNumberFormat="1" applyFont="1" applyBorder="1" applyAlignment="1" applyProtection="1">
      <alignment vertical="center"/>
      <protection locked="0"/>
    </xf>
    <xf numFmtId="4" fontId="15" fillId="0" borderId="31" xfId="0" applyNumberFormat="1" applyFont="1" applyFill="1" applyBorder="1" applyAlignment="1" applyProtection="1">
      <alignment vertical="center"/>
      <protection locked="0"/>
    </xf>
    <xf numFmtId="0" fontId="24" fillId="0" borderId="24" xfId="0" applyFont="1" applyFill="1" applyBorder="1" applyAlignment="1">
      <alignment vertical="center"/>
    </xf>
    <xf numFmtId="0" fontId="25" fillId="0" borderId="24" xfId="0" applyFont="1" applyFill="1" applyBorder="1" applyAlignment="1">
      <alignment vertical="center"/>
    </xf>
    <xf numFmtId="0" fontId="26" fillId="0" borderId="24" xfId="0" applyFont="1" applyFill="1" applyBorder="1" applyAlignment="1">
      <alignment vertical="center"/>
    </xf>
    <xf numFmtId="4" fontId="22" fillId="0" borderId="31" xfId="0" applyNumberFormat="1" applyFont="1" applyFill="1" applyBorder="1" applyAlignment="1" applyProtection="1">
      <alignment vertical="center"/>
      <protection locked="0"/>
    </xf>
    <xf numFmtId="0" fontId="24" fillId="0" borderId="24" xfId="0" applyFont="1" applyBorder="1" applyAlignment="1">
      <alignment vertical="center"/>
    </xf>
    <xf numFmtId="0" fontId="25" fillId="0" borderId="24" xfId="0" applyFont="1" applyBorder="1" applyAlignment="1">
      <alignment vertical="center"/>
    </xf>
    <xf numFmtId="0" fontId="26" fillId="0" borderId="24" xfId="0" applyFont="1" applyBorder="1" applyAlignment="1">
      <alignment vertical="center"/>
    </xf>
  </cellXfs>
  <cellStyles count="1">
    <cellStyle name="Normálna" xfId="0" builtinId="0" customBuiltin="1"/>
  </cellStyles>
  <dxfs count="0"/>
  <tableStyles count="0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Z224"/>
  <sheetViews>
    <sheetView showGridLines="0" tabSelected="1" zoomScaleNormal="100" zoomScaleSheetLayoutView="100" workbookViewId="0">
      <selection activeCell="A120" sqref="A120:XFD12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2.1640625" style="1" customWidth="1"/>
    <col min="7" max="7" width="6.83203125" style="1" customWidth="1"/>
    <col min="8" max="8" width="12.1640625" style="1" customWidth="1"/>
    <col min="9" max="9" width="12.5" style="1" customWidth="1"/>
    <col min="10" max="10" width="22.33203125" style="1" customWidth="1"/>
    <col min="11" max="11" width="21.33203125" style="1" bestFit="1" customWidth="1"/>
    <col min="12" max="12" width="9.33203125" style="1" customWidth="1"/>
    <col min="13" max="13" width="10.83203125" style="1" hidden="1" customWidth="1"/>
    <col min="14" max="14" width="9.33203125" style="1" hidden="1" customWidth="1"/>
    <col min="15" max="20" width="14.1640625" style="1" hidden="1" customWidth="1"/>
    <col min="21" max="21" width="16.33203125" style="1" hidden="1" customWidth="1"/>
    <col min="22" max="22" width="12.33203125" style="1" hidden="1" customWidth="1"/>
    <col min="23" max="23" width="16.33203125" style="1" hidden="1" customWidth="1"/>
    <col min="24" max="24" width="12.33203125" style="1" hidden="1" customWidth="1"/>
    <col min="25" max="25" width="15" style="1" hidden="1" customWidth="1"/>
    <col min="26" max="26" width="11" style="1" hidden="1" customWidth="1"/>
    <col min="27" max="27" width="15" style="1" hidden="1" customWidth="1"/>
    <col min="28" max="28" width="16.33203125" style="1" hidden="1" customWidth="1"/>
    <col min="29" max="29" width="11" style="1" hidden="1" customWidth="1"/>
    <col min="30" max="30" width="15" style="1" hidden="1" customWidth="1"/>
    <col min="31" max="31" width="16.33203125" style="1" hidden="1" customWidth="1"/>
    <col min="32" max="42" width="9.33203125" hidden="1" customWidth="1"/>
    <col min="43" max="66" width="9.33203125" style="113" hidden="1" customWidth="1"/>
    <col min="67" max="67" width="9.33203125" hidden="1" customWidth="1"/>
    <col min="68" max="86" width="9.33203125" style="1" hidden="1" customWidth="1"/>
    <col min="87" max="87" width="10.1640625" style="1" hidden="1" customWidth="1"/>
    <col min="88" max="89" width="9.33203125" style="1" hidden="1" customWidth="1"/>
    <col min="90" max="104" width="9.33203125" hidden="1" customWidth="1"/>
    <col min="105" max="106" width="9.33203125" customWidth="1"/>
  </cols>
  <sheetData>
    <row r="1" spans="1:70" x14ac:dyDescent="0.2">
      <c r="A1" s="40"/>
    </row>
    <row r="2" spans="1:70" s="1" customFormat="1" ht="36.950000000000003" customHeight="1" x14ac:dyDescent="0.2">
      <c r="L2" s="212" t="s">
        <v>2</v>
      </c>
      <c r="M2" s="213"/>
      <c r="N2" s="213"/>
      <c r="O2" s="213"/>
      <c r="P2" s="213"/>
      <c r="Q2" s="213"/>
      <c r="R2" s="213"/>
      <c r="S2" s="213"/>
      <c r="T2" s="213"/>
      <c r="U2" s="213"/>
      <c r="V2" s="2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R2" s="8" t="s">
        <v>43</v>
      </c>
    </row>
    <row r="3" spans="1:70" s="1" customFormat="1" ht="6.95" customHeight="1" x14ac:dyDescent="0.2">
      <c r="B3" s="9"/>
      <c r="C3" s="10"/>
      <c r="D3" s="10"/>
      <c r="E3" s="10"/>
      <c r="F3" s="10"/>
      <c r="G3" s="10"/>
      <c r="H3" s="10"/>
      <c r="I3" s="10"/>
      <c r="J3" s="218"/>
      <c r="K3" s="10"/>
      <c r="L3" s="11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R3" s="8" t="s">
        <v>41</v>
      </c>
    </row>
    <row r="4" spans="1:70" s="1" customFormat="1" ht="24.95" customHeight="1" x14ac:dyDescent="0.2">
      <c r="B4" s="11"/>
      <c r="D4" s="12" t="s">
        <v>272</v>
      </c>
      <c r="J4" s="219"/>
      <c r="L4" s="11"/>
      <c r="M4" s="41" t="s">
        <v>3</v>
      </c>
      <c r="AQ4" s="113"/>
      <c r="AR4" s="113"/>
      <c r="AS4" s="113"/>
      <c r="AT4" s="113"/>
      <c r="AU4" s="113"/>
      <c r="AV4" s="113"/>
      <c r="AW4" s="113"/>
      <c r="AX4" s="113"/>
      <c r="AY4" s="113"/>
      <c r="AZ4" s="113"/>
      <c r="BA4" s="113"/>
      <c r="BB4" s="113"/>
      <c r="BC4" s="113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R4" s="8" t="s">
        <v>1</v>
      </c>
    </row>
    <row r="5" spans="1:70" s="1" customFormat="1" ht="6.95" customHeight="1" x14ac:dyDescent="0.2">
      <c r="B5" s="11"/>
      <c r="J5" s="219"/>
      <c r="L5" s="11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</row>
    <row r="6" spans="1:70" s="1" customFormat="1" ht="12" customHeight="1" x14ac:dyDescent="0.2">
      <c r="B6" s="11"/>
      <c r="D6" s="14" t="s">
        <v>4</v>
      </c>
      <c r="J6" s="219"/>
      <c r="L6" s="11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</row>
    <row r="7" spans="1:70" s="1" customFormat="1" ht="16.5" customHeight="1" x14ac:dyDescent="0.2">
      <c r="B7" s="11"/>
      <c r="E7" s="210" t="s">
        <v>5</v>
      </c>
      <c r="F7" s="211"/>
      <c r="G7" s="211"/>
      <c r="H7" s="211"/>
      <c r="J7" s="219"/>
      <c r="L7" s="11"/>
      <c r="AQ7" s="113"/>
      <c r="AR7" s="113"/>
      <c r="AS7" s="113"/>
      <c r="AT7" s="113"/>
      <c r="AU7" s="113"/>
      <c r="AV7" s="113"/>
      <c r="AW7" s="113"/>
      <c r="AX7" s="113"/>
      <c r="AY7" s="113"/>
      <c r="AZ7" s="113"/>
      <c r="BA7" s="113"/>
      <c r="BB7" s="113"/>
      <c r="BC7" s="113"/>
      <c r="BD7" s="113"/>
      <c r="BE7" s="113"/>
      <c r="BF7" s="113"/>
      <c r="BG7" s="113"/>
      <c r="BH7" s="113"/>
      <c r="BI7" s="113"/>
      <c r="BJ7" s="113"/>
      <c r="BK7" s="113"/>
      <c r="BL7" s="113"/>
      <c r="BM7" s="113"/>
      <c r="BN7" s="113"/>
    </row>
    <row r="8" spans="1:70" s="2" customFormat="1" ht="12" customHeight="1" x14ac:dyDescent="0.2">
      <c r="A8" s="16"/>
      <c r="B8" s="17"/>
      <c r="C8" s="16"/>
      <c r="D8" s="14" t="s">
        <v>44</v>
      </c>
      <c r="E8" s="16"/>
      <c r="F8" s="16"/>
      <c r="G8" s="16"/>
      <c r="H8" s="16"/>
      <c r="I8" s="16"/>
      <c r="J8" s="220"/>
      <c r="K8" s="16"/>
      <c r="L8" s="21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</row>
    <row r="9" spans="1:70" s="2" customFormat="1" ht="30" customHeight="1" x14ac:dyDescent="0.2">
      <c r="A9" s="16"/>
      <c r="B9" s="17"/>
      <c r="C9" s="16"/>
      <c r="D9" s="16"/>
      <c r="E9" s="208" t="s">
        <v>45</v>
      </c>
      <c r="F9" s="209"/>
      <c r="G9" s="209"/>
      <c r="H9" s="209"/>
      <c r="I9" s="16"/>
      <c r="J9" s="220"/>
      <c r="K9" s="16"/>
      <c r="L9" s="21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</row>
    <row r="10" spans="1:70" s="2" customFormat="1" x14ac:dyDescent="0.2">
      <c r="A10" s="16"/>
      <c r="B10" s="17"/>
      <c r="C10" s="16"/>
      <c r="D10" s="16"/>
      <c r="E10" s="16"/>
      <c r="F10" s="16"/>
      <c r="G10" s="16"/>
      <c r="H10" s="16"/>
      <c r="I10" s="16"/>
      <c r="J10" s="220"/>
      <c r="K10" s="16"/>
      <c r="L10" s="21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</row>
    <row r="11" spans="1:70" s="2" customFormat="1" ht="12" customHeight="1" x14ac:dyDescent="0.2">
      <c r="A11" s="16"/>
      <c r="B11" s="17"/>
      <c r="C11" s="16"/>
      <c r="D11" s="14" t="s">
        <v>6</v>
      </c>
      <c r="E11" s="16"/>
      <c r="F11" s="13" t="s">
        <v>0</v>
      </c>
      <c r="G11" s="16"/>
      <c r="H11" s="16"/>
      <c r="I11" s="14" t="s">
        <v>7</v>
      </c>
      <c r="J11" s="221" t="s">
        <v>0</v>
      </c>
      <c r="K11" s="16"/>
      <c r="L11" s="21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70" s="2" customFormat="1" ht="12" customHeight="1" x14ac:dyDescent="0.2">
      <c r="A12" s="16"/>
      <c r="B12" s="17"/>
      <c r="C12" s="16"/>
      <c r="D12" s="14" t="s">
        <v>8</v>
      </c>
      <c r="E12" s="16"/>
      <c r="F12" s="13" t="s">
        <v>9</v>
      </c>
      <c r="G12" s="16"/>
      <c r="H12" s="16"/>
      <c r="I12" s="14" t="s">
        <v>10</v>
      </c>
      <c r="J12" s="222"/>
      <c r="K12" s="16"/>
      <c r="L12" s="21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</row>
    <row r="13" spans="1:70" s="2" customFormat="1" ht="10.9" customHeight="1" x14ac:dyDescent="0.2">
      <c r="A13" s="16"/>
      <c r="B13" s="17"/>
      <c r="C13" s="16"/>
      <c r="D13" s="16"/>
      <c r="E13" s="16"/>
      <c r="F13" s="16"/>
      <c r="G13" s="16"/>
      <c r="H13" s="16"/>
      <c r="I13" s="16"/>
      <c r="J13" s="220"/>
      <c r="K13" s="16"/>
      <c r="L13" s="21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</row>
    <row r="14" spans="1:70" s="2" customFormat="1" ht="12" customHeight="1" x14ac:dyDescent="0.2">
      <c r="A14" s="16"/>
      <c r="B14" s="17"/>
      <c r="C14" s="16"/>
      <c r="D14" s="14" t="s">
        <v>11</v>
      </c>
      <c r="E14" s="16"/>
      <c r="F14" s="112" t="s">
        <v>239</v>
      </c>
      <c r="G14" s="16"/>
      <c r="H14" s="16"/>
      <c r="I14" s="14" t="s">
        <v>12</v>
      </c>
      <c r="J14" s="221"/>
      <c r="K14" s="16"/>
      <c r="L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70" s="2" customFormat="1" ht="18" customHeight="1" x14ac:dyDescent="0.2">
      <c r="A15" s="16"/>
      <c r="B15" s="17"/>
      <c r="C15" s="16"/>
      <c r="D15" s="16"/>
      <c r="E15" s="13"/>
      <c r="F15" s="16"/>
      <c r="G15" s="16"/>
      <c r="H15" s="16"/>
      <c r="I15" s="14" t="s">
        <v>13</v>
      </c>
      <c r="J15" s="221"/>
      <c r="K15" s="16"/>
      <c r="L15" s="21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</row>
    <row r="16" spans="1:70" s="2" customFormat="1" ht="6.95" customHeight="1" x14ac:dyDescent="0.2">
      <c r="A16" s="16"/>
      <c r="B16" s="17"/>
      <c r="C16" s="16"/>
      <c r="D16" s="16"/>
      <c r="E16" s="16"/>
      <c r="F16" s="16"/>
      <c r="G16" s="16"/>
      <c r="H16" s="16"/>
      <c r="I16" s="16"/>
      <c r="J16" s="220"/>
      <c r="K16" s="16"/>
      <c r="L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s="2" customFormat="1" ht="12" customHeight="1" x14ac:dyDescent="0.2">
      <c r="A17" s="16"/>
      <c r="B17" s="17"/>
      <c r="C17" s="16"/>
      <c r="D17" s="14" t="s">
        <v>14</v>
      </c>
      <c r="E17" s="16"/>
      <c r="F17" s="16"/>
      <c r="G17" s="16"/>
      <c r="H17" s="16"/>
      <c r="I17" s="14" t="s">
        <v>12</v>
      </c>
      <c r="J17" s="221"/>
      <c r="K17" s="16"/>
      <c r="L17" s="21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</row>
    <row r="18" spans="1:31" s="2" customFormat="1" ht="18" customHeight="1" x14ac:dyDescent="0.2">
      <c r="A18" s="16"/>
      <c r="B18" s="17"/>
      <c r="C18" s="16"/>
      <c r="D18" s="16"/>
      <c r="E18" s="214"/>
      <c r="F18" s="214"/>
      <c r="G18" s="214"/>
      <c r="H18" s="214"/>
      <c r="I18" s="14" t="s">
        <v>13</v>
      </c>
      <c r="J18" s="221"/>
      <c r="K18" s="16"/>
      <c r="L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s="2" customFormat="1" ht="6.95" customHeight="1" x14ac:dyDescent="0.2">
      <c r="A19" s="16"/>
      <c r="B19" s="17"/>
      <c r="C19" s="16"/>
      <c r="D19" s="16"/>
      <c r="E19" s="16"/>
      <c r="F19" s="16"/>
      <c r="G19" s="16"/>
      <c r="H19" s="16"/>
      <c r="I19" s="16"/>
      <c r="J19" s="220"/>
      <c r="K19" s="16"/>
      <c r="L19" s="21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</row>
    <row r="20" spans="1:31" s="2" customFormat="1" ht="12" customHeight="1" x14ac:dyDescent="0.2">
      <c r="A20" s="16"/>
      <c r="B20" s="17"/>
      <c r="C20" s="16"/>
      <c r="D20" s="14" t="s">
        <v>15</v>
      </c>
      <c r="E20" s="16"/>
      <c r="F20" s="16"/>
      <c r="G20" s="16"/>
      <c r="H20" s="16"/>
      <c r="I20" s="14" t="s">
        <v>12</v>
      </c>
      <c r="J20" s="221"/>
      <c r="K20" s="16"/>
      <c r="L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s="2" customFormat="1" ht="18" customHeight="1" x14ac:dyDescent="0.2">
      <c r="A21" s="16"/>
      <c r="B21" s="17"/>
      <c r="C21" s="16"/>
      <c r="D21" s="16"/>
      <c r="E21" s="13"/>
      <c r="F21" s="16"/>
      <c r="G21" s="16"/>
      <c r="H21" s="16"/>
      <c r="I21" s="14" t="s">
        <v>13</v>
      </c>
      <c r="J21" s="221"/>
      <c r="K21" s="16"/>
      <c r="L21" s="21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</row>
    <row r="22" spans="1:31" s="2" customFormat="1" ht="6.95" customHeight="1" x14ac:dyDescent="0.2">
      <c r="A22" s="16"/>
      <c r="B22" s="17"/>
      <c r="C22" s="16"/>
      <c r="D22" s="16"/>
      <c r="E22" s="16"/>
      <c r="F22" s="16"/>
      <c r="G22" s="16"/>
      <c r="H22" s="16"/>
      <c r="I22" s="16"/>
      <c r="J22" s="220"/>
      <c r="K22" s="16"/>
      <c r="L22" s="21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</row>
    <row r="23" spans="1:31" s="2" customFormat="1" ht="12" customHeight="1" x14ac:dyDescent="0.2">
      <c r="A23" s="16"/>
      <c r="B23" s="17"/>
      <c r="C23" s="16"/>
      <c r="D23" s="14" t="s">
        <v>16</v>
      </c>
      <c r="E23" s="16"/>
      <c r="F23" s="16"/>
      <c r="G23" s="16"/>
      <c r="H23" s="16"/>
      <c r="I23" s="14" t="s">
        <v>12</v>
      </c>
      <c r="J23" s="221"/>
      <c r="K23" s="16"/>
      <c r="L23" s="21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</row>
    <row r="24" spans="1:31" s="2" customFormat="1" ht="18" customHeight="1" x14ac:dyDescent="0.2">
      <c r="A24" s="16"/>
      <c r="B24" s="17"/>
      <c r="C24" s="16"/>
      <c r="D24" s="16"/>
      <c r="E24" s="13"/>
      <c r="F24" s="16"/>
      <c r="G24" s="16"/>
      <c r="H24" s="16"/>
      <c r="I24" s="14" t="s">
        <v>13</v>
      </c>
      <c r="J24" s="221"/>
      <c r="K24" s="16"/>
      <c r="L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s="2" customFormat="1" ht="6.95" customHeight="1" x14ac:dyDescent="0.2">
      <c r="A25" s="16"/>
      <c r="B25" s="17"/>
      <c r="C25" s="16"/>
      <c r="D25" s="16"/>
      <c r="E25" s="16"/>
      <c r="F25" s="16"/>
      <c r="G25" s="16"/>
      <c r="H25" s="16"/>
      <c r="I25" s="16"/>
      <c r="J25" s="220"/>
      <c r="K25" s="16"/>
      <c r="L25" s="21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</row>
    <row r="26" spans="1:31" s="2" customFormat="1" ht="12" customHeight="1" x14ac:dyDescent="0.2">
      <c r="A26" s="16"/>
      <c r="B26" s="17"/>
      <c r="C26" s="16"/>
      <c r="D26" s="14" t="s">
        <v>17</v>
      </c>
      <c r="E26" s="16"/>
      <c r="F26" s="16"/>
      <c r="G26" s="16"/>
      <c r="H26" s="16"/>
      <c r="I26" s="16"/>
      <c r="J26" s="220"/>
      <c r="K26" s="16"/>
      <c r="L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s="3" customFormat="1" ht="16.5" customHeight="1" x14ac:dyDescent="0.2">
      <c r="A27" s="42"/>
      <c r="B27" s="43"/>
      <c r="C27" s="42"/>
      <c r="D27" s="42"/>
      <c r="E27" s="215" t="s">
        <v>0</v>
      </c>
      <c r="F27" s="215"/>
      <c r="G27" s="215"/>
      <c r="H27" s="215"/>
      <c r="I27" s="42"/>
      <c r="J27" s="223"/>
      <c r="K27" s="42"/>
      <c r="L27" s="44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s="2" customFormat="1" ht="6.95" customHeight="1" x14ac:dyDescent="0.2">
      <c r="A28" s="16"/>
      <c r="B28" s="17"/>
      <c r="C28" s="16"/>
      <c r="D28" s="16"/>
      <c r="E28" s="16"/>
      <c r="F28" s="16"/>
      <c r="G28" s="16"/>
      <c r="H28" s="16"/>
      <c r="I28" s="16"/>
      <c r="J28" s="220"/>
      <c r="K28" s="16"/>
      <c r="L28" s="21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</row>
    <row r="29" spans="1:31" s="2" customFormat="1" ht="6.95" customHeight="1" x14ac:dyDescent="0.2">
      <c r="A29" s="16"/>
      <c r="B29" s="17"/>
      <c r="C29" s="16"/>
      <c r="D29" s="37"/>
      <c r="E29" s="37"/>
      <c r="F29" s="37"/>
      <c r="G29" s="37"/>
      <c r="H29" s="37"/>
      <c r="I29" s="37"/>
      <c r="J29" s="224"/>
      <c r="K29" s="37"/>
      <c r="L29" s="21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</row>
    <row r="30" spans="1:31" s="2" customFormat="1" ht="25.35" customHeight="1" x14ac:dyDescent="0.2">
      <c r="A30" s="16"/>
      <c r="B30" s="17"/>
      <c r="C30" s="16"/>
      <c r="D30" s="45" t="s">
        <v>18</v>
      </c>
      <c r="E30" s="16"/>
      <c r="F30" s="16"/>
      <c r="G30" s="16"/>
      <c r="H30" s="16"/>
      <c r="I30" s="16"/>
      <c r="J30" s="225">
        <f>ROUND(J128, 2)</f>
        <v>0</v>
      </c>
      <c r="K30" s="16"/>
      <c r="L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s="2" customFormat="1" ht="6.95" customHeight="1" x14ac:dyDescent="0.2">
      <c r="A31" s="16"/>
      <c r="B31" s="17"/>
      <c r="C31" s="16"/>
      <c r="D31" s="37"/>
      <c r="E31" s="37"/>
      <c r="F31" s="37"/>
      <c r="G31" s="37"/>
      <c r="H31" s="37"/>
      <c r="I31" s="37"/>
      <c r="J31" s="224"/>
      <c r="K31" s="37"/>
      <c r="L31" s="21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</row>
    <row r="32" spans="1:31" s="2" customFormat="1" ht="14.45" customHeight="1" x14ac:dyDescent="0.2">
      <c r="A32" s="16"/>
      <c r="B32" s="17"/>
      <c r="C32" s="16"/>
      <c r="D32" s="16"/>
      <c r="E32" s="16"/>
      <c r="F32" s="19" t="s">
        <v>20</v>
      </c>
      <c r="G32" s="16"/>
      <c r="H32" s="16"/>
      <c r="I32" s="19" t="s">
        <v>19</v>
      </c>
      <c r="J32" s="226" t="s">
        <v>21</v>
      </c>
      <c r="K32" s="16"/>
      <c r="L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66" s="2" customFormat="1" ht="14.45" customHeight="1" x14ac:dyDescent="0.2">
      <c r="A33" s="16"/>
      <c r="B33" s="17"/>
      <c r="C33" s="16"/>
      <c r="D33" s="46" t="s">
        <v>22</v>
      </c>
      <c r="E33" s="20" t="s">
        <v>23</v>
      </c>
      <c r="F33" s="47">
        <f>ROUND((SUM(CC128:CC223)),  2)</f>
        <v>0</v>
      </c>
      <c r="G33" s="48"/>
      <c r="H33" s="48"/>
      <c r="I33" s="49">
        <v>0.2</v>
      </c>
      <c r="J33" s="227">
        <f>ROUND(((SUM(CC128:CC223))*I33),  2)</f>
        <v>0</v>
      </c>
      <c r="K33" s="16"/>
      <c r="L33" s="21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</row>
    <row r="34" spans="1:66" s="2" customFormat="1" ht="14.45" customHeight="1" x14ac:dyDescent="0.2">
      <c r="A34" s="16"/>
      <c r="B34" s="17"/>
      <c r="C34" s="16"/>
      <c r="D34" s="16"/>
      <c r="E34" s="20" t="s">
        <v>24</v>
      </c>
      <c r="F34" s="50">
        <f>J30</f>
        <v>0</v>
      </c>
      <c r="G34" s="16"/>
      <c r="H34" s="16"/>
      <c r="I34" s="51">
        <v>0.2</v>
      </c>
      <c r="J34" s="228">
        <f>J39-F34</f>
        <v>0</v>
      </c>
      <c r="K34" s="16"/>
      <c r="L34" s="21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</row>
    <row r="35" spans="1:66" s="2" customFormat="1" ht="14.45" hidden="1" customHeight="1" x14ac:dyDescent="0.2">
      <c r="A35" s="16"/>
      <c r="B35" s="17"/>
      <c r="C35" s="16"/>
      <c r="D35" s="16"/>
      <c r="E35" s="14" t="s">
        <v>25</v>
      </c>
      <c r="F35" s="50">
        <f>ROUND((SUM(CE128:CE223)),  2)</f>
        <v>0</v>
      </c>
      <c r="G35" s="16"/>
      <c r="H35" s="16"/>
      <c r="I35" s="51">
        <v>0.2</v>
      </c>
      <c r="J35" s="228">
        <f>0</f>
        <v>0</v>
      </c>
      <c r="K35" s="16"/>
      <c r="L35" s="21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</row>
    <row r="36" spans="1:66" s="2" customFormat="1" ht="14.45" hidden="1" customHeight="1" x14ac:dyDescent="0.2">
      <c r="A36" s="16"/>
      <c r="B36" s="17"/>
      <c r="C36" s="16"/>
      <c r="D36" s="16"/>
      <c r="E36" s="14" t="s">
        <v>26</v>
      </c>
      <c r="F36" s="50">
        <f>ROUND((SUM(CF128:CF223)),  2)</f>
        <v>0</v>
      </c>
      <c r="G36" s="16"/>
      <c r="H36" s="16"/>
      <c r="I36" s="51">
        <v>0.2</v>
      </c>
      <c r="J36" s="228">
        <f>0</f>
        <v>0</v>
      </c>
      <c r="K36" s="16"/>
      <c r="L36" s="21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</row>
    <row r="37" spans="1:66" s="2" customFormat="1" ht="14.45" hidden="1" customHeight="1" x14ac:dyDescent="0.2">
      <c r="A37" s="16"/>
      <c r="B37" s="17"/>
      <c r="C37" s="16"/>
      <c r="D37" s="16"/>
      <c r="E37" s="20" t="s">
        <v>27</v>
      </c>
      <c r="F37" s="47">
        <f>ROUND((SUM(CG128:CG223)),  2)</f>
        <v>0</v>
      </c>
      <c r="G37" s="48"/>
      <c r="H37" s="48"/>
      <c r="I37" s="49">
        <v>0</v>
      </c>
      <c r="J37" s="227">
        <f>0</f>
        <v>0</v>
      </c>
      <c r="K37" s="16"/>
      <c r="L37" s="21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</row>
    <row r="38" spans="1:66" s="2" customFormat="1" ht="6.95" customHeight="1" x14ac:dyDescent="0.2">
      <c r="A38" s="16"/>
      <c r="B38" s="17"/>
      <c r="C38" s="16"/>
      <c r="D38" s="16"/>
      <c r="E38" s="16"/>
      <c r="F38" s="16"/>
      <c r="G38" s="16"/>
      <c r="H38" s="16"/>
      <c r="I38" s="16"/>
      <c r="J38" s="220"/>
      <c r="K38" s="16"/>
      <c r="L38" s="21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</row>
    <row r="39" spans="1:66" s="2" customFormat="1" ht="25.35" customHeight="1" x14ac:dyDescent="0.2">
      <c r="A39" s="16"/>
      <c r="B39" s="17"/>
      <c r="C39" s="52"/>
      <c r="D39" s="53" t="s">
        <v>28</v>
      </c>
      <c r="E39" s="32"/>
      <c r="F39" s="32"/>
      <c r="G39" s="54" t="s">
        <v>29</v>
      </c>
      <c r="H39" s="55" t="s">
        <v>30</v>
      </c>
      <c r="I39" s="32"/>
      <c r="J39" s="229">
        <f>F34*1.2</f>
        <v>0</v>
      </c>
      <c r="K39" s="56"/>
      <c r="L39" s="21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</row>
    <row r="40" spans="1:66" s="2" customFormat="1" ht="14.45" customHeight="1" x14ac:dyDescent="0.2">
      <c r="A40" s="16"/>
      <c r="B40" s="17"/>
      <c r="C40" s="16"/>
      <c r="D40" s="16"/>
      <c r="E40" s="16"/>
      <c r="F40" s="16"/>
      <c r="G40" s="16"/>
      <c r="H40" s="16"/>
      <c r="I40" s="16"/>
      <c r="J40" s="220"/>
      <c r="K40" s="16"/>
      <c r="L40" s="21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</row>
    <row r="41" spans="1:66" s="1" customFormat="1" ht="14.45" customHeight="1" x14ac:dyDescent="0.2">
      <c r="B41" s="11"/>
      <c r="J41" s="219"/>
      <c r="L41" s="11"/>
      <c r="AQ41" s="113"/>
      <c r="AR41" s="113"/>
      <c r="AS41" s="113"/>
      <c r="AT41" s="113"/>
      <c r="AU41" s="113"/>
      <c r="AV41" s="113"/>
      <c r="AW41" s="113"/>
      <c r="AX41" s="113"/>
      <c r="AY41" s="113"/>
      <c r="AZ41" s="113"/>
      <c r="BA41" s="113"/>
      <c r="BB41" s="113"/>
      <c r="BC41" s="113"/>
      <c r="BD41" s="113"/>
      <c r="BE41" s="113"/>
      <c r="BF41" s="113"/>
      <c r="BG41" s="113"/>
      <c r="BH41" s="113"/>
      <c r="BI41" s="113"/>
      <c r="BJ41" s="113"/>
      <c r="BK41" s="113"/>
      <c r="BL41" s="113"/>
      <c r="BM41" s="113"/>
      <c r="BN41" s="113"/>
    </row>
    <row r="42" spans="1:66" s="1" customFormat="1" ht="14.45" customHeight="1" x14ac:dyDescent="0.2">
      <c r="B42" s="11"/>
      <c r="J42" s="219"/>
      <c r="L42" s="11"/>
      <c r="AQ42" s="113"/>
      <c r="AR42" s="113"/>
      <c r="AS42" s="113"/>
      <c r="AT42" s="113"/>
      <c r="AU42" s="113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113"/>
    </row>
    <row r="43" spans="1:66" s="1" customFormat="1" ht="14.45" customHeight="1" x14ac:dyDescent="0.2">
      <c r="B43" s="11"/>
      <c r="J43" s="219"/>
      <c r="L43" s="11"/>
      <c r="AQ43" s="113"/>
      <c r="AR43" s="113"/>
      <c r="AS43" s="113"/>
      <c r="AT43" s="113"/>
      <c r="AU43" s="113"/>
      <c r="AV43" s="113"/>
      <c r="AW43" s="113"/>
      <c r="AX43" s="113"/>
      <c r="AY43" s="113"/>
      <c r="AZ43" s="113"/>
      <c r="BA43" s="113"/>
      <c r="BB43" s="113"/>
      <c r="BC43" s="113"/>
      <c r="BD43" s="113"/>
      <c r="BE43" s="113"/>
      <c r="BF43" s="113"/>
      <c r="BG43" s="113"/>
      <c r="BH43" s="113"/>
      <c r="BI43" s="113"/>
      <c r="BJ43" s="113"/>
      <c r="BK43" s="113"/>
      <c r="BL43" s="113"/>
      <c r="BM43" s="113"/>
      <c r="BN43" s="113"/>
    </row>
    <row r="44" spans="1:66" s="1" customFormat="1" ht="14.45" customHeight="1" x14ac:dyDescent="0.2">
      <c r="B44" s="11"/>
      <c r="J44" s="219"/>
      <c r="L44" s="11"/>
      <c r="AQ44" s="113"/>
      <c r="AR44" s="113"/>
      <c r="AS44" s="113"/>
      <c r="AT44" s="113"/>
      <c r="AU44" s="113"/>
      <c r="AV44" s="113"/>
      <c r="AW44" s="113"/>
      <c r="AX44" s="113"/>
      <c r="AY44" s="113"/>
      <c r="AZ44" s="113"/>
      <c r="BA44" s="113"/>
      <c r="BB44" s="113"/>
      <c r="BC44" s="113"/>
      <c r="BD44" s="113"/>
      <c r="BE44" s="113"/>
      <c r="BF44" s="113"/>
      <c r="BG44" s="113"/>
      <c r="BH44" s="113"/>
      <c r="BI44" s="113"/>
      <c r="BJ44" s="113"/>
      <c r="BK44" s="113"/>
      <c r="BL44" s="113"/>
      <c r="BM44" s="113"/>
      <c r="BN44" s="113"/>
    </row>
    <row r="45" spans="1:66" s="1" customFormat="1" ht="14.45" customHeight="1" x14ac:dyDescent="0.2">
      <c r="B45" s="11"/>
      <c r="J45" s="219"/>
      <c r="L45" s="11"/>
      <c r="AQ45" s="113"/>
      <c r="AR45" s="113"/>
      <c r="AS45" s="113"/>
      <c r="AT45" s="113"/>
      <c r="AU45" s="113"/>
      <c r="AV45" s="113"/>
      <c r="AW45" s="113"/>
      <c r="AX45" s="113"/>
      <c r="AY45" s="113"/>
      <c r="AZ45" s="113"/>
      <c r="BA45" s="113"/>
      <c r="BB45" s="113"/>
      <c r="BC45" s="113"/>
      <c r="BD45" s="113"/>
      <c r="BE45" s="113"/>
      <c r="BF45" s="113"/>
      <c r="BG45" s="113"/>
      <c r="BH45" s="113"/>
      <c r="BI45" s="113"/>
      <c r="BJ45" s="113"/>
      <c r="BK45" s="113"/>
      <c r="BL45" s="113"/>
      <c r="BM45" s="113"/>
      <c r="BN45" s="113"/>
    </row>
    <row r="46" spans="1:66" s="1" customFormat="1" ht="14.45" customHeight="1" x14ac:dyDescent="0.2">
      <c r="B46" s="11"/>
      <c r="J46" s="219"/>
      <c r="L46" s="11"/>
      <c r="AQ46" s="113"/>
      <c r="AR46" s="113"/>
      <c r="AS46" s="113"/>
      <c r="AT46" s="113"/>
      <c r="AU46" s="113"/>
      <c r="AV46" s="113"/>
      <c r="AW46" s="113"/>
      <c r="AX46" s="113"/>
      <c r="AY46" s="113"/>
      <c r="AZ46" s="113"/>
      <c r="BA46" s="113"/>
      <c r="BB46" s="113"/>
      <c r="BC46" s="113"/>
      <c r="BD46" s="113"/>
      <c r="BE46" s="113"/>
      <c r="BF46" s="113"/>
      <c r="BG46" s="113"/>
      <c r="BH46" s="113"/>
      <c r="BI46" s="113"/>
      <c r="BJ46" s="113"/>
      <c r="BK46" s="113"/>
      <c r="BL46" s="113"/>
      <c r="BM46" s="113"/>
      <c r="BN46" s="113"/>
    </row>
    <row r="47" spans="1:66" s="1" customFormat="1" ht="14.45" customHeight="1" x14ac:dyDescent="0.2">
      <c r="B47" s="11"/>
      <c r="J47" s="219"/>
      <c r="L47" s="11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  <c r="BM47" s="113"/>
      <c r="BN47" s="113"/>
    </row>
    <row r="48" spans="1:66" s="1" customFormat="1" ht="14.45" customHeight="1" x14ac:dyDescent="0.2">
      <c r="B48" s="11"/>
      <c r="J48" s="219"/>
      <c r="L48" s="11"/>
      <c r="AQ48" s="113"/>
      <c r="AR48" s="113"/>
      <c r="AS48" s="113"/>
      <c r="AT48" s="113"/>
      <c r="AU48" s="113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113"/>
    </row>
    <row r="49" spans="1:66" s="1" customFormat="1" ht="14.45" customHeight="1" x14ac:dyDescent="0.2">
      <c r="B49" s="11"/>
      <c r="J49" s="219"/>
      <c r="L49" s="11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</row>
    <row r="50" spans="1:66" s="2" customFormat="1" ht="14.45" customHeight="1" x14ac:dyDescent="0.2">
      <c r="B50" s="21"/>
      <c r="D50" s="22" t="s">
        <v>31</v>
      </c>
      <c r="E50" s="23"/>
      <c r="F50" s="23"/>
      <c r="G50" s="22" t="s">
        <v>32</v>
      </c>
      <c r="H50" s="23"/>
      <c r="I50" s="23"/>
      <c r="J50" s="230"/>
      <c r="K50" s="23"/>
      <c r="L50" s="21"/>
    </row>
    <row r="51" spans="1:66" x14ac:dyDescent="0.2">
      <c r="B51" s="11"/>
      <c r="J51" s="219"/>
      <c r="L51" s="11"/>
    </row>
    <row r="52" spans="1:66" x14ac:dyDescent="0.2">
      <c r="B52" s="11"/>
      <c r="J52" s="219"/>
      <c r="L52" s="11"/>
    </row>
    <row r="53" spans="1:66" x14ac:dyDescent="0.2">
      <c r="B53" s="11"/>
      <c r="J53" s="219"/>
      <c r="L53" s="11"/>
    </row>
    <row r="54" spans="1:66" x14ac:dyDescent="0.2">
      <c r="B54" s="11"/>
      <c r="J54" s="219"/>
      <c r="L54" s="11"/>
    </row>
    <row r="55" spans="1:66" x14ac:dyDescent="0.2">
      <c r="B55" s="11"/>
      <c r="J55" s="219"/>
      <c r="L55" s="11"/>
    </row>
    <row r="56" spans="1:66" x14ac:dyDescent="0.2">
      <c r="B56" s="11"/>
      <c r="J56" s="219"/>
      <c r="L56" s="11"/>
    </row>
    <row r="57" spans="1:66" x14ac:dyDescent="0.2">
      <c r="B57" s="11"/>
      <c r="J57" s="219"/>
      <c r="L57" s="11"/>
    </row>
    <row r="58" spans="1:66" x14ac:dyDescent="0.2">
      <c r="B58" s="11"/>
      <c r="J58" s="219"/>
      <c r="L58" s="11"/>
    </row>
    <row r="59" spans="1:66" x14ac:dyDescent="0.2">
      <c r="B59" s="11"/>
      <c r="J59" s="219"/>
      <c r="L59" s="11"/>
    </row>
    <row r="60" spans="1:66" x14ac:dyDescent="0.2">
      <c r="B60" s="11"/>
      <c r="J60" s="219"/>
      <c r="L60" s="11"/>
    </row>
    <row r="61" spans="1:66" s="2" customFormat="1" ht="12.75" x14ac:dyDescent="0.2">
      <c r="A61" s="16"/>
      <c r="B61" s="17"/>
      <c r="C61" s="16"/>
      <c r="D61" s="24" t="s">
        <v>33</v>
      </c>
      <c r="E61" s="18"/>
      <c r="F61" s="57" t="s">
        <v>34</v>
      </c>
      <c r="G61" s="24" t="s">
        <v>33</v>
      </c>
      <c r="H61" s="18"/>
      <c r="I61" s="18"/>
      <c r="J61" s="231" t="s">
        <v>34</v>
      </c>
      <c r="K61" s="18"/>
      <c r="L61" s="21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</row>
    <row r="62" spans="1:66" x14ac:dyDescent="0.2">
      <c r="B62" s="11"/>
      <c r="J62" s="219"/>
      <c r="L62" s="11"/>
    </row>
    <row r="63" spans="1:66" x14ac:dyDescent="0.2">
      <c r="B63" s="11"/>
      <c r="J63" s="219"/>
      <c r="L63" s="11"/>
    </row>
    <row r="64" spans="1:66" x14ac:dyDescent="0.2">
      <c r="B64" s="11"/>
      <c r="J64" s="219"/>
      <c r="L64" s="11"/>
    </row>
    <row r="65" spans="1:31" s="2" customFormat="1" ht="12.75" x14ac:dyDescent="0.2">
      <c r="A65" s="16"/>
      <c r="B65" s="17"/>
      <c r="C65" s="16"/>
      <c r="D65" s="22" t="s">
        <v>35</v>
      </c>
      <c r="E65" s="25"/>
      <c r="F65" s="25"/>
      <c r="G65" s="22" t="s">
        <v>36</v>
      </c>
      <c r="H65" s="25"/>
      <c r="I65" s="25"/>
      <c r="J65" s="232"/>
      <c r="K65" s="25"/>
      <c r="L65" s="21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</row>
    <row r="66" spans="1:31" x14ac:dyDescent="0.2">
      <c r="B66" s="11"/>
      <c r="J66" s="219"/>
      <c r="L66" s="11"/>
    </row>
    <row r="67" spans="1:31" x14ac:dyDescent="0.2">
      <c r="B67" s="11"/>
      <c r="J67" s="219"/>
      <c r="L67" s="11"/>
    </row>
    <row r="68" spans="1:31" x14ac:dyDescent="0.2">
      <c r="B68" s="11"/>
      <c r="J68" s="219"/>
      <c r="L68" s="11"/>
    </row>
    <row r="69" spans="1:31" x14ac:dyDescent="0.2">
      <c r="B69" s="11"/>
      <c r="J69" s="219"/>
      <c r="L69" s="11"/>
    </row>
    <row r="70" spans="1:31" x14ac:dyDescent="0.2">
      <c r="B70" s="11"/>
      <c r="J70" s="219"/>
      <c r="L70" s="11"/>
    </row>
    <row r="71" spans="1:31" x14ac:dyDescent="0.2">
      <c r="B71" s="11"/>
      <c r="J71" s="219"/>
      <c r="L71" s="11"/>
    </row>
    <row r="72" spans="1:31" x14ac:dyDescent="0.2">
      <c r="B72" s="11"/>
      <c r="J72" s="219"/>
      <c r="L72" s="11"/>
    </row>
    <row r="73" spans="1:31" x14ac:dyDescent="0.2">
      <c r="B73" s="11"/>
      <c r="J73" s="219"/>
      <c r="L73" s="11"/>
    </row>
    <row r="74" spans="1:31" x14ac:dyDescent="0.2">
      <c r="B74" s="11"/>
      <c r="J74" s="219"/>
      <c r="L74" s="11"/>
    </row>
    <row r="75" spans="1:31" x14ac:dyDescent="0.2">
      <c r="B75" s="11"/>
      <c r="J75" s="219"/>
      <c r="L75" s="11"/>
    </row>
    <row r="76" spans="1:31" s="2" customFormat="1" ht="12.75" x14ac:dyDescent="0.2">
      <c r="A76" s="16"/>
      <c r="B76" s="17"/>
      <c r="C76" s="16"/>
      <c r="D76" s="24" t="s">
        <v>33</v>
      </c>
      <c r="E76" s="18"/>
      <c r="F76" s="57" t="s">
        <v>34</v>
      </c>
      <c r="G76" s="24" t="s">
        <v>33</v>
      </c>
      <c r="H76" s="18"/>
      <c r="I76" s="18"/>
      <c r="J76" s="231" t="s">
        <v>34</v>
      </c>
      <c r="K76" s="18"/>
      <c r="L76" s="21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</row>
    <row r="77" spans="1:31" s="2" customFormat="1" ht="14.45" customHeight="1" x14ac:dyDescent="0.2">
      <c r="A77" s="16"/>
      <c r="B77" s="26"/>
      <c r="C77" s="27"/>
      <c r="D77" s="27"/>
      <c r="E77" s="27"/>
      <c r="F77" s="27"/>
      <c r="G77" s="27"/>
      <c r="H77" s="27"/>
      <c r="I77" s="27"/>
      <c r="J77" s="233"/>
      <c r="K77" s="27"/>
      <c r="L77" s="21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</row>
    <row r="81" spans="1:71" s="2" customFormat="1" ht="6.95" hidden="1" customHeight="1" x14ac:dyDescent="0.2">
      <c r="A81" s="16"/>
      <c r="B81" s="28"/>
      <c r="C81" s="29"/>
      <c r="D81" s="29"/>
      <c r="E81" s="29"/>
      <c r="F81" s="29"/>
      <c r="G81" s="29"/>
      <c r="H81" s="29"/>
      <c r="I81" s="29"/>
      <c r="J81" s="29"/>
      <c r="K81" s="29"/>
      <c r="L81" s="21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</row>
    <row r="82" spans="1:71" s="2" customFormat="1" ht="24.95" hidden="1" customHeight="1" x14ac:dyDescent="0.2">
      <c r="A82" s="16"/>
      <c r="B82" s="17"/>
      <c r="C82" s="12" t="s">
        <v>46</v>
      </c>
      <c r="D82" s="16"/>
      <c r="E82" s="16"/>
      <c r="F82" s="16"/>
      <c r="G82" s="16"/>
      <c r="H82" s="16"/>
      <c r="I82" s="16"/>
      <c r="J82" s="16"/>
      <c r="K82" s="16"/>
      <c r="L82" s="21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</row>
    <row r="83" spans="1:71" s="2" customFormat="1" ht="6.95" hidden="1" customHeight="1" x14ac:dyDescent="0.2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21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</row>
    <row r="84" spans="1:71" s="2" customFormat="1" ht="12" hidden="1" customHeight="1" x14ac:dyDescent="0.2">
      <c r="A84" s="16"/>
      <c r="B84" s="17"/>
      <c r="C84" s="14" t="s">
        <v>4</v>
      </c>
      <c r="D84" s="16"/>
      <c r="E84" s="16"/>
      <c r="F84" s="16"/>
      <c r="G84" s="16"/>
      <c r="H84" s="16"/>
      <c r="I84" s="16"/>
      <c r="J84" s="16"/>
      <c r="K84" s="16"/>
      <c r="L84" s="21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</row>
    <row r="85" spans="1:71" s="2" customFormat="1" ht="16.5" hidden="1" customHeight="1" x14ac:dyDescent="0.2">
      <c r="A85" s="16"/>
      <c r="B85" s="17"/>
      <c r="C85" s="16"/>
      <c r="D85" s="16"/>
      <c r="E85" s="210" t="str">
        <f>E7</f>
        <v>Spevnená plocha - Revitalizácia mestského lesa - Borina v Nitre</v>
      </c>
      <c r="F85" s="211"/>
      <c r="G85" s="211"/>
      <c r="H85" s="211"/>
      <c r="I85" s="16"/>
      <c r="J85" s="16"/>
      <c r="K85" s="16"/>
      <c r="L85" s="21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</row>
    <row r="86" spans="1:71" s="2" customFormat="1" ht="12" hidden="1" customHeight="1" x14ac:dyDescent="0.2">
      <c r="A86" s="16"/>
      <c r="B86" s="17"/>
      <c r="C86" s="14" t="s">
        <v>44</v>
      </c>
      <c r="D86" s="16"/>
      <c r="E86" s="16"/>
      <c r="F86" s="16"/>
      <c r="G86" s="16"/>
      <c r="H86" s="16"/>
      <c r="I86" s="16"/>
      <c r="J86" s="16"/>
      <c r="K86" s="16"/>
      <c r="L86" s="21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</row>
    <row r="87" spans="1:71" s="2" customFormat="1" ht="30" hidden="1" customHeight="1" x14ac:dyDescent="0.2">
      <c r="A87" s="16"/>
      <c r="B87" s="17"/>
      <c r="C87" s="16"/>
      <c r="D87" s="16"/>
      <c r="E87" s="208" t="str">
        <f>E9</f>
        <v>02a - Spevnená plocha - Revitalizácia mestského lesa - Borina v Nitre</v>
      </c>
      <c r="F87" s="209"/>
      <c r="G87" s="209"/>
      <c r="H87" s="209"/>
      <c r="I87" s="16"/>
      <c r="J87" s="16"/>
      <c r="K87" s="16"/>
      <c r="L87" s="21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</row>
    <row r="88" spans="1:71" s="2" customFormat="1" ht="6.95" hidden="1" customHeight="1" x14ac:dyDescent="0.2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21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</row>
    <row r="89" spans="1:71" s="2" customFormat="1" ht="12" hidden="1" customHeight="1" x14ac:dyDescent="0.2">
      <c r="A89" s="16"/>
      <c r="B89" s="17"/>
      <c r="C89" s="14" t="s">
        <v>8</v>
      </c>
      <c r="D89" s="16"/>
      <c r="E89" s="16"/>
      <c r="F89" s="13" t="str">
        <f>F12</f>
        <v xml:space="preserve">Borina </v>
      </c>
      <c r="G89" s="16"/>
      <c r="H89" s="16"/>
      <c r="I89" s="14" t="s">
        <v>10</v>
      </c>
      <c r="J89" s="30" t="str">
        <f>IF(J12="","",J12)</f>
        <v/>
      </c>
      <c r="K89" s="16"/>
      <c r="L89" s="21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</row>
    <row r="90" spans="1:71" s="2" customFormat="1" ht="6.95" hidden="1" customHeight="1" x14ac:dyDescent="0.2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21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</row>
    <row r="91" spans="1:71" s="2" customFormat="1" ht="15.2" hidden="1" customHeight="1" x14ac:dyDescent="0.2">
      <c r="A91" s="16"/>
      <c r="B91" s="17"/>
      <c r="C91" s="14" t="s">
        <v>11</v>
      </c>
      <c r="D91" s="16"/>
      <c r="E91" s="16"/>
      <c r="F91" s="13">
        <f>E15</f>
        <v>0</v>
      </c>
      <c r="G91" s="16"/>
      <c r="H91" s="16"/>
      <c r="I91" s="14" t="s">
        <v>15</v>
      </c>
      <c r="J91" s="15">
        <f>E21</f>
        <v>0</v>
      </c>
      <c r="K91" s="16"/>
      <c r="L91" s="21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</row>
    <row r="92" spans="1:71" s="2" customFormat="1" ht="15.2" hidden="1" customHeight="1" x14ac:dyDescent="0.2">
      <c r="A92" s="16"/>
      <c r="B92" s="17"/>
      <c r="C92" s="14" t="s">
        <v>14</v>
      </c>
      <c r="D92" s="16"/>
      <c r="E92" s="16"/>
      <c r="F92" s="13" t="str">
        <f>IF(E18="","",E18)</f>
        <v/>
      </c>
      <c r="G92" s="16"/>
      <c r="H92" s="16"/>
      <c r="I92" s="14" t="s">
        <v>16</v>
      </c>
      <c r="J92" s="15">
        <f>E24</f>
        <v>0</v>
      </c>
      <c r="K92" s="16"/>
      <c r="L92" s="21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</row>
    <row r="93" spans="1:71" s="2" customFormat="1" ht="10.35" hidden="1" customHeight="1" x14ac:dyDescent="0.2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21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</row>
    <row r="94" spans="1:71" s="2" customFormat="1" ht="29.25" hidden="1" customHeight="1" x14ac:dyDescent="0.2">
      <c r="A94" s="16"/>
      <c r="B94" s="17"/>
      <c r="C94" s="58" t="s">
        <v>47</v>
      </c>
      <c r="D94" s="52"/>
      <c r="E94" s="52"/>
      <c r="F94" s="52"/>
      <c r="G94" s="52"/>
      <c r="H94" s="52"/>
      <c r="I94" s="52"/>
      <c r="J94" s="59" t="s">
        <v>48</v>
      </c>
      <c r="K94" s="52"/>
      <c r="L94" s="21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</row>
    <row r="95" spans="1:71" s="2" customFormat="1" ht="10.35" hidden="1" customHeight="1" x14ac:dyDescent="0.2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21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</row>
    <row r="96" spans="1:71" s="2" customFormat="1" ht="22.9" hidden="1" customHeight="1" x14ac:dyDescent="0.2">
      <c r="A96" s="16"/>
      <c r="B96" s="17"/>
      <c r="C96" s="60" t="s">
        <v>49</v>
      </c>
      <c r="D96" s="16"/>
      <c r="E96" s="16"/>
      <c r="F96" s="16"/>
      <c r="G96" s="16"/>
      <c r="H96" s="16"/>
      <c r="I96" s="16"/>
      <c r="J96" s="39">
        <f>J128</f>
        <v>0</v>
      </c>
      <c r="K96" s="16"/>
      <c r="L96" s="21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BS96" s="8" t="s">
        <v>50</v>
      </c>
    </row>
    <row r="97" spans="1:31" s="4" customFormat="1" ht="24.95" hidden="1" customHeight="1" x14ac:dyDescent="0.2">
      <c r="B97" s="61"/>
      <c r="D97" s="62" t="s">
        <v>51</v>
      </c>
      <c r="E97" s="63"/>
      <c r="F97" s="63"/>
      <c r="G97" s="63"/>
      <c r="H97" s="63"/>
      <c r="I97" s="63"/>
      <c r="J97" s="64">
        <f>J129</f>
        <v>0</v>
      </c>
      <c r="L97" s="61"/>
    </row>
    <row r="98" spans="1:31" s="5" customFormat="1" ht="19.899999999999999" hidden="1" customHeight="1" x14ac:dyDescent="0.2">
      <c r="B98" s="65"/>
      <c r="D98" s="66" t="s">
        <v>52</v>
      </c>
      <c r="E98" s="67"/>
      <c r="F98" s="67"/>
      <c r="G98" s="67"/>
      <c r="H98" s="67"/>
      <c r="I98" s="67"/>
      <c r="J98" s="68">
        <f>J130</f>
        <v>0</v>
      </c>
      <c r="L98" s="65"/>
    </row>
    <row r="99" spans="1:31" s="5" customFormat="1" ht="19.899999999999999" hidden="1" customHeight="1" x14ac:dyDescent="0.2">
      <c r="B99" s="65"/>
      <c r="D99" s="66" t="s">
        <v>53</v>
      </c>
      <c r="E99" s="67"/>
      <c r="F99" s="67"/>
      <c r="G99" s="67"/>
      <c r="H99" s="67"/>
      <c r="I99" s="67"/>
      <c r="J99" s="68">
        <f>J153</f>
        <v>0</v>
      </c>
      <c r="L99" s="65"/>
    </row>
    <row r="100" spans="1:31" s="5" customFormat="1" ht="19.899999999999999" hidden="1" customHeight="1" x14ac:dyDescent="0.2">
      <c r="B100" s="65"/>
      <c r="D100" s="66" t="s">
        <v>54</v>
      </c>
      <c r="E100" s="67"/>
      <c r="F100" s="67"/>
      <c r="G100" s="67"/>
      <c r="H100" s="67"/>
      <c r="I100" s="67"/>
      <c r="J100" s="68">
        <f>J156</f>
        <v>0</v>
      </c>
      <c r="L100" s="65"/>
    </row>
    <row r="101" spans="1:31" s="5" customFormat="1" ht="19.899999999999999" hidden="1" customHeight="1" x14ac:dyDescent="0.2">
      <c r="B101" s="65"/>
      <c r="D101" s="66" t="s">
        <v>55</v>
      </c>
      <c r="E101" s="67"/>
      <c r="F101" s="67"/>
      <c r="G101" s="67"/>
      <c r="H101" s="67"/>
      <c r="I101" s="67"/>
      <c r="J101" s="68">
        <f>J161</f>
        <v>0</v>
      </c>
      <c r="L101" s="65"/>
    </row>
    <row r="102" spans="1:31" s="5" customFormat="1" ht="19.899999999999999" hidden="1" customHeight="1" x14ac:dyDescent="0.2">
      <c r="B102" s="65"/>
      <c r="D102" s="66" t="s">
        <v>56</v>
      </c>
      <c r="E102" s="67"/>
      <c r="F102" s="67"/>
      <c r="G102" s="67"/>
      <c r="H102" s="67"/>
      <c r="I102" s="67"/>
      <c r="J102" s="68">
        <f>J177</f>
        <v>0</v>
      </c>
      <c r="L102" s="65"/>
    </row>
    <row r="103" spans="1:31" s="4" customFormat="1" ht="24.95" hidden="1" customHeight="1" x14ac:dyDescent="0.2">
      <c r="B103" s="61"/>
      <c r="D103" s="62" t="s">
        <v>57</v>
      </c>
      <c r="E103" s="63"/>
      <c r="F103" s="63"/>
      <c r="G103" s="63"/>
      <c r="H103" s="63"/>
      <c r="I103" s="63"/>
      <c r="J103" s="64">
        <f>J179</f>
        <v>0</v>
      </c>
      <c r="L103" s="61"/>
    </row>
    <row r="104" spans="1:31" s="4" customFormat="1" ht="24.95" hidden="1" customHeight="1" x14ac:dyDescent="0.2">
      <c r="B104" s="61"/>
      <c r="D104" s="62" t="s">
        <v>58</v>
      </c>
      <c r="E104" s="63"/>
      <c r="F104" s="63"/>
      <c r="G104" s="63"/>
      <c r="H104" s="63"/>
      <c r="I104" s="63"/>
      <c r="J104" s="64">
        <f>J182</f>
        <v>0</v>
      </c>
      <c r="L104" s="61"/>
    </row>
    <row r="105" spans="1:31" s="5" customFormat="1" ht="19.899999999999999" hidden="1" customHeight="1" x14ac:dyDescent="0.2">
      <c r="B105" s="65"/>
      <c r="D105" s="66" t="s">
        <v>59</v>
      </c>
      <c r="E105" s="67"/>
      <c r="F105" s="67"/>
      <c r="G105" s="67"/>
      <c r="H105" s="67"/>
      <c r="I105" s="67"/>
      <c r="J105" s="68">
        <f>J183</f>
        <v>0</v>
      </c>
      <c r="L105" s="65"/>
    </row>
    <row r="106" spans="1:31" s="5" customFormat="1" ht="19.899999999999999" hidden="1" customHeight="1" x14ac:dyDescent="0.2">
      <c r="B106" s="65"/>
      <c r="D106" s="66" t="s">
        <v>60</v>
      </c>
      <c r="E106" s="67"/>
      <c r="F106" s="67"/>
      <c r="G106" s="67"/>
      <c r="H106" s="67"/>
      <c r="I106" s="67"/>
      <c r="J106" s="68">
        <f>J195</f>
        <v>0</v>
      </c>
      <c r="L106" s="65"/>
    </row>
    <row r="107" spans="1:31" s="4" customFormat="1" ht="24.95" hidden="1" customHeight="1" x14ac:dyDescent="0.2">
      <c r="B107" s="61"/>
      <c r="D107" s="62" t="s">
        <v>61</v>
      </c>
      <c r="E107" s="63"/>
      <c r="F107" s="63"/>
      <c r="G107" s="63"/>
      <c r="H107" s="63"/>
      <c r="I107" s="63"/>
      <c r="J107" s="64">
        <f>J203</f>
        <v>0</v>
      </c>
      <c r="L107" s="61"/>
    </row>
    <row r="108" spans="1:31" s="5" customFormat="1" ht="19.899999999999999" hidden="1" customHeight="1" x14ac:dyDescent="0.2">
      <c r="B108" s="65"/>
      <c r="D108" s="66" t="s">
        <v>62</v>
      </c>
      <c r="E108" s="67"/>
      <c r="F108" s="67"/>
      <c r="G108" s="67"/>
      <c r="H108" s="67"/>
      <c r="I108" s="67"/>
      <c r="J108" s="68">
        <f>J204</f>
        <v>0</v>
      </c>
      <c r="L108" s="65"/>
    </row>
    <row r="109" spans="1:31" s="5" customFormat="1" ht="19.899999999999999" hidden="1" customHeight="1" x14ac:dyDescent="0.2">
      <c r="B109" s="65"/>
      <c r="D109" s="66" t="s">
        <v>63</v>
      </c>
      <c r="E109" s="67"/>
      <c r="F109" s="67"/>
      <c r="G109" s="67"/>
      <c r="H109" s="67"/>
      <c r="I109" s="67"/>
      <c r="J109" s="68">
        <f>J215</f>
        <v>0</v>
      </c>
      <c r="L109" s="65"/>
    </row>
    <row r="110" spans="1:31" s="2" customFormat="1" ht="21.75" hidden="1" customHeight="1" x14ac:dyDescent="0.2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21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</row>
    <row r="111" spans="1:31" s="2" customFormat="1" ht="6.95" hidden="1" customHeight="1" x14ac:dyDescent="0.2">
      <c r="A111" s="16"/>
      <c r="B111" s="26"/>
      <c r="C111" s="27"/>
      <c r="D111" s="27"/>
      <c r="E111" s="27"/>
      <c r="F111" s="27"/>
      <c r="G111" s="27"/>
      <c r="H111" s="27"/>
      <c r="I111" s="27"/>
      <c r="J111" s="27"/>
      <c r="K111" s="27"/>
      <c r="L111" s="21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</row>
    <row r="112" spans="1:31" hidden="1" x14ac:dyDescent="0.2"/>
    <row r="113" spans="1:87" hidden="1" x14ac:dyDescent="0.2"/>
    <row r="114" spans="1:87" hidden="1" x14ac:dyDescent="0.2"/>
    <row r="115" spans="1:87" s="2" customFormat="1" ht="6.95" customHeight="1" x14ac:dyDescent="0.2">
      <c r="A115" s="16"/>
      <c r="B115" s="28"/>
      <c r="C115" s="29"/>
      <c r="D115" s="29"/>
      <c r="E115" s="29"/>
      <c r="F115" s="29"/>
      <c r="G115" s="29"/>
      <c r="H115" s="29"/>
      <c r="I115" s="29"/>
      <c r="J115" s="238"/>
      <c r="K115" s="29"/>
      <c r="L115" s="21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</row>
    <row r="116" spans="1:87" s="2" customFormat="1" ht="24.95" customHeight="1" x14ac:dyDescent="0.2">
      <c r="A116" s="16"/>
      <c r="B116" s="17"/>
      <c r="C116" s="12" t="s">
        <v>273</v>
      </c>
      <c r="D116" s="16"/>
      <c r="E116" s="16"/>
      <c r="F116" s="16"/>
      <c r="G116" s="16"/>
      <c r="H116" s="16"/>
      <c r="I116" s="16"/>
      <c r="J116" s="220"/>
      <c r="K116" s="16"/>
      <c r="L116" s="21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</row>
    <row r="117" spans="1:87" s="2" customFormat="1" ht="12" customHeight="1" x14ac:dyDescent="0.2">
      <c r="A117" s="16"/>
      <c r="B117" s="17"/>
      <c r="C117" s="14" t="s">
        <v>4</v>
      </c>
      <c r="D117" s="16"/>
      <c r="E117" s="16"/>
      <c r="F117" s="16"/>
      <c r="G117" s="16"/>
      <c r="H117" s="16"/>
      <c r="I117" s="16"/>
      <c r="J117" s="220"/>
      <c r="K117" s="16"/>
      <c r="L117" s="21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</row>
    <row r="118" spans="1:87" s="2" customFormat="1" ht="16.5" customHeight="1" x14ac:dyDescent="0.2">
      <c r="A118" s="16"/>
      <c r="B118" s="17"/>
      <c r="C118" s="16"/>
      <c r="D118" s="16"/>
      <c r="E118" s="210" t="str">
        <f>E7</f>
        <v>Spevnená plocha - Revitalizácia mestského lesa - Borina v Nitre</v>
      </c>
      <c r="F118" s="211"/>
      <c r="G118" s="211"/>
      <c r="H118" s="211"/>
      <c r="I118" s="16"/>
      <c r="J118" s="220"/>
      <c r="K118" s="16"/>
      <c r="L118" s="21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</row>
    <row r="119" spans="1:87" s="2" customFormat="1" ht="12" customHeight="1" x14ac:dyDescent="0.2">
      <c r="A119" s="16"/>
      <c r="B119" s="17"/>
      <c r="C119" s="14" t="s">
        <v>44</v>
      </c>
      <c r="D119" s="16"/>
      <c r="E119" s="16"/>
      <c r="F119" s="16"/>
      <c r="G119" s="16"/>
      <c r="H119" s="16"/>
      <c r="I119" s="16"/>
      <c r="J119" s="220"/>
      <c r="K119" s="16"/>
      <c r="L119" s="21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</row>
    <row r="120" spans="1:87" s="2" customFormat="1" x14ac:dyDescent="0.2">
      <c r="A120" s="16"/>
      <c r="B120" s="17"/>
      <c r="C120" s="16"/>
      <c r="D120" s="16"/>
      <c r="E120" s="208" t="str">
        <f>E9</f>
        <v>02a - Spevnená plocha - Revitalizácia mestského lesa - Borina v Nitre</v>
      </c>
      <c r="F120" s="209"/>
      <c r="G120" s="209"/>
      <c r="H120" s="209"/>
      <c r="I120" s="16"/>
      <c r="J120" s="220"/>
      <c r="K120" s="16"/>
      <c r="L120" s="21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</row>
    <row r="121" spans="1:87" s="2" customFormat="1" ht="6.95" customHeight="1" x14ac:dyDescent="0.2">
      <c r="A121" s="16"/>
      <c r="B121" s="17"/>
      <c r="C121" s="16"/>
      <c r="D121" s="16"/>
      <c r="E121" s="16"/>
      <c r="F121" s="16"/>
      <c r="G121" s="16"/>
      <c r="H121" s="16"/>
      <c r="I121" s="16"/>
      <c r="J121" s="220"/>
      <c r="K121" s="16"/>
      <c r="L121" s="21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</row>
    <row r="122" spans="1:87" s="2" customFormat="1" ht="12" customHeight="1" x14ac:dyDescent="0.2">
      <c r="A122" s="16"/>
      <c r="B122" s="17"/>
      <c r="C122" s="14" t="s">
        <v>8</v>
      </c>
      <c r="D122" s="16"/>
      <c r="E122" s="16"/>
      <c r="F122" s="13" t="str">
        <f>F12</f>
        <v xml:space="preserve">Borina </v>
      </c>
      <c r="G122" s="16"/>
      <c r="H122" s="16"/>
      <c r="I122" s="14" t="s">
        <v>10</v>
      </c>
      <c r="J122" s="239" t="str">
        <f>IF(J12="","",J12)</f>
        <v/>
      </c>
      <c r="K122" s="16"/>
      <c r="L122" s="21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</row>
    <row r="123" spans="1:87" s="2" customFormat="1" ht="6.95" customHeight="1" x14ac:dyDescent="0.2">
      <c r="A123" s="16"/>
      <c r="B123" s="17"/>
      <c r="C123" s="16"/>
      <c r="D123" s="16"/>
      <c r="E123" s="16"/>
      <c r="F123" s="16"/>
      <c r="G123" s="16"/>
      <c r="H123" s="16"/>
      <c r="I123" s="16"/>
      <c r="J123" s="220"/>
      <c r="K123" s="16"/>
      <c r="L123" s="21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</row>
    <row r="124" spans="1:87" s="2" customFormat="1" ht="15.2" customHeight="1" x14ac:dyDescent="0.2">
      <c r="A124" s="16"/>
      <c r="B124" s="17"/>
      <c r="C124" s="14" t="s">
        <v>11</v>
      </c>
      <c r="D124" s="16"/>
      <c r="E124" s="16"/>
      <c r="F124" s="112" t="s">
        <v>239</v>
      </c>
      <c r="G124" s="16"/>
      <c r="H124" s="16"/>
      <c r="I124" s="14" t="s">
        <v>15</v>
      </c>
      <c r="J124" s="240"/>
      <c r="K124" s="16"/>
      <c r="L124" s="21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</row>
    <row r="125" spans="1:87" s="2" customFormat="1" ht="15.2" customHeight="1" x14ac:dyDescent="0.2">
      <c r="A125" s="16"/>
      <c r="B125" s="17"/>
      <c r="C125" s="14" t="s">
        <v>14</v>
      </c>
      <c r="D125" s="16"/>
      <c r="E125" s="16"/>
      <c r="F125" s="13" t="str">
        <f>IF(E18="","",E18)</f>
        <v/>
      </c>
      <c r="G125" s="16"/>
      <c r="H125" s="16"/>
      <c r="I125" s="14" t="s">
        <v>16</v>
      </c>
      <c r="J125" s="240"/>
      <c r="K125" s="16"/>
      <c r="L125" s="21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</row>
    <row r="126" spans="1:87" s="2" customFormat="1" ht="10.35" customHeight="1" x14ac:dyDescent="0.2">
      <c r="A126" s="16"/>
      <c r="B126" s="17"/>
      <c r="C126" s="16"/>
      <c r="D126" s="16"/>
      <c r="E126" s="16"/>
      <c r="F126" s="16"/>
      <c r="G126" s="16"/>
      <c r="H126" s="16"/>
      <c r="I126" s="16"/>
      <c r="J126" s="220"/>
      <c r="K126" s="16"/>
      <c r="L126" s="21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</row>
    <row r="127" spans="1:87" s="6" customFormat="1" ht="29.25" customHeight="1" x14ac:dyDescent="0.2">
      <c r="A127" s="69"/>
      <c r="B127" s="70"/>
      <c r="C127" s="71" t="s">
        <v>64</v>
      </c>
      <c r="D127" s="72" t="s">
        <v>39</v>
      </c>
      <c r="E127" s="72" t="s">
        <v>37</v>
      </c>
      <c r="F127" s="72" t="s">
        <v>38</v>
      </c>
      <c r="G127" s="72" t="s">
        <v>65</v>
      </c>
      <c r="H127" s="72" t="s">
        <v>66</v>
      </c>
      <c r="I127" s="72" t="s">
        <v>67</v>
      </c>
      <c r="J127" s="241" t="s">
        <v>48</v>
      </c>
      <c r="K127" s="73" t="s">
        <v>68</v>
      </c>
      <c r="L127" s="74"/>
      <c r="M127" s="33" t="s">
        <v>0</v>
      </c>
      <c r="N127" s="34" t="s">
        <v>22</v>
      </c>
      <c r="O127" s="34" t="s">
        <v>69</v>
      </c>
      <c r="P127" s="34" t="s">
        <v>70</v>
      </c>
      <c r="Q127" s="34" t="s">
        <v>71</v>
      </c>
      <c r="R127" s="34" t="s">
        <v>72</v>
      </c>
      <c r="S127" s="34" t="s">
        <v>73</v>
      </c>
      <c r="T127" s="35" t="s">
        <v>74</v>
      </c>
      <c r="U127" s="69"/>
      <c r="V127" s="69"/>
      <c r="W127" s="69"/>
      <c r="X127" s="69"/>
      <c r="Y127" s="69"/>
      <c r="Z127" s="69"/>
      <c r="AA127" s="69"/>
      <c r="AB127" s="69"/>
      <c r="AC127" s="69"/>
      <c r="AD127" s="69"/>
      <c r="AE127" s="69"/>
    </row>
    <row r="128" spans="1:87" s="2" customFormat="1" ht="22.9" customHeight="1" x14ac:dyDescent="0.25">
      <c r="A128" s="16"/>
      <c r="B128" s="17"/>
      <c r="C128" s="38" t="s">
        <v>49</v>
      </c>
      <c r="D128" s="16"/>
      <c r="E128" s="16"/>
      <c r="F128" s="16"/>
      <c r="G128" s="16"/>
      <c r="H128" s="16"/>
      <c r="I128" s="16"/>
      <c r="J128" s="242">
        <f>CI128</f>
        <v>0</v>
      </c>
      <c r="K128" s="16"/>
      <c r="L128" s="17"/>
      <c r="M128" s="36"/>
      <c r="N128" s="31"/>
      <c r="O128" s="37"/>
      <c r="P128" s="75">
        <f>P129+P179+P182+P203</f>
        <v>492.75332750000001</v>
      </c>
      <c r="Q128" s="37"/>
      <c r="R128" s="75">
        <f>R129+R179+R182+R203</f>
        <v>179.32793756999999</v>
      </c>
      <c r="S128" s="37"/>
      <c r="T128" s="76">
        <f>T129+T179+T182+T203</f>
        <v>113.22</v>
      </c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BR128" s="8" t="s">
        <v>40</v>
      </c>
      <c r="BS128" s="8" t="s">
        <v>50</v>
      </c>
      <c r="CI128" s="77">
        <f>CI129+CI179+CI182+CI203</f>
        <v>0</v>
      </c>
    </row>
    <row r="129" spans="1:89" s="7" customFormat="1" ht="25.9" customHeight="1" x14ac:dyDescent="0.2">
      <c r="B129" s="78"/>
      <c r="D129" s="79" t="s">
        <v>40</v>
      </c>
      <c r="E129" s="80" t="s">
        <v>75</v>
      </c>
      <c r="F129" s="80" t="s">
        <v>76</v>
      </c>
      <c r="J129" s="243">
        <f>CI129</f>
        <v>0</v>
      </c>
      <c r="L129" s="78"/>
      <c r="M129" s="81"/>
      <c r="N129" s="82"/>
      <c r="O129" s="82"/>
      <c r="P129" s="83">
        <f>P130+P153+P156+P161+P177</f>
        <v>453.73205050000001</v>
      </c>
      <c r="Q129" s="82"/>
      <c r="R129" s="83">
        <f>R130+R153+R156+R161+R177</f>
        <v>179.32793756999999</v>
      </c>
      <c r="S129" s="82"/>
      <c r="T129" s="84">
        <f>T130+T153+T156+T161+T177</f>
        <v>113.22</v>
      </c>
      <c r="BP129" s="79" t="s">
        <v>42</v>
      </c>
      <c r="BR129" s="85" t="s">
        <v>40</v>
      </c>
      <c r="BS129" s="85" t="s">
        <v>41</v>
      </c>
      <c r="BW129" s="79" t="s">
        <v>77</v>
      </c>
      <c r="CI129" s="86">
        <f>CI130+CI153+CI156+CI161+CI177</f>
        <v>0</v>
      </c>
    </row>
    <row r="130" spans="1:89" s="7" customFormat="1" ht="22.9" customHeight="1" x14ac:dyDescent="0.2">
      <c r="B130" s="78"/>
      <c r="D130" s="79" t="s">
        <v>40</v>
      </c>
      <c r="E130" s="87" t="s">
        <v>42</v>
      </c>
      <c r="F130" s="87" t="s">
        <v>78</v>
      </c>
      <c r="J130" s="244">
        <f>CI130</f>
        <v>0</v>
      </c>
      <c r="L130" s="78"/>
      <c r="M130" s="81"/>
      <c r="N130" s="82"/>
      <c r="O130" s="82"/>
      <c r="P130" s="83">
        <f>SUM(P131:P152)</f>
        <v>178.9976455</v>
      </c>
      <c r="Q130" s="82"/>
      <c r="R130" s="83">
        <f>SUM(R131:R152)</f>
        <v>79.899999999999991</v>
      </c>
      <c r="S130" s="82"/>
      <c r="T130" s="84">
        <f>SUM(T131:T152)</f>
        <v>113.22</v>
      </c>
      <c r="BP130" s="79" t="s">
        <v>42</v>
      </c>
      <c r="BR130" s="85" t="s">
        <v>40</v>
      </c>
      <c r="BS130" s="85" t="s">
        <v>42</v>
      </c>
      <c r="BW130" s="79" t="s">
        <v>77</v>
      </c>
      <c r="CI130" s="86">
        <f>SUM(CI131:CI152)</f>
        <v>0</v>
      </c>
    </row>
    <row r="131" spans="1:89" s="2" customFormat="1" ht="24.2" customHeight="1" x14ac:dyDescent="0.2">
      <c r="A131" s="16"/>
      <c r="B131" s="88"/>
      <c r="C131" s="89" t="s">
        <v>42</v>
      </c>
      <c r="D131" s="89" t="s">
        <v>79</v>
      </c>
      <c r="E131" s="90" t="s">
        <v>80</v>
      </c>
      <c r="F131" s="91" t="s">
        <v>81</v>
      </c>
      <c r="G131" s="92" t="s">
        <v>82</v>
      </c>
      <c r="H131" s="93">
        <v>340</v>
      </c>
      <c r="I131" s="216"/>
      <c r="J131" s="245">
        <f t="shared" ref="J131:J152" si="0">ROUND(I131*H131,2)</f>
        <v>0</v>
      </c>
      <c r="K131" s="234"/>
      <c r="L131" s="17"/>
      <c r="M131" s="94" t="s">
        <v>0</v>
      </c>
      <c r="N131" s="95" t="s">
        <v>24</v>
      </c>
      <c r="O131" s="96">
        <v>5.5E-2</v>
      </c>
      <c r="P131" s="96">
        <f t="shared" ref="P131:P152" si="1">O131*H131</f>
        <v>18.7</v>
      </c>
      <c r="Q131" s="96">
        <v>0</v>
      </c>
      <c r="R131" s="96">
        <f t="shared" ref="R131:R152" si="2">Q131*H131</f>
        <v>0</v>
      </c>
      <c r="S131" s="96">
        <v>9.8000000000000004E-2</v>
      </c>
      <c r="T131" s="97">
        <f t="shared" ref="T131:T152" si="3">S131*H131</f>
        <v>33.32</v>
      </c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BP131" s="98" t="s">
        <v>83</v>
      </c>
      <c r="BR131" s="98" t="s">
        <v>79</v>
      </c>
      <c r="BS131" s="98" t="s">
        <v>84</v>
      </c>
      <c r="BW131" s="8" t="s">
        <v>77</v>
      </c>
      <c r="CC131" s="99">
        <f t="shared" ref="CC131:CC152" si="4">IF(N131="základná",J131,0)</f>
        <v>0</v>
      </c>
      <c r="CD131" s="99">
        <f t="shared" ref="CD131:CD152" si="5">IF(N131="znížená",J131,0)</f>
        <v>0</v>
      </c>
      <c r="CE131" s="99">
        <f t="shared" ref="CE131:CE152" si="6">IF(N131="zákl. prenesená",J131,0)</f>
        <v>0</v>
      </c>
      <c r="CF131" s="99">
        <f t="shared" ref="CF131:CF152" si="7">IF(N131="zníž. prenesená",J131,0)</f>
        <v>0</v>
      </c>
      <c r="CG131" s="99">
        <f t="shared" ref="CG131:CG152" si="8">IF(N131="nulová",J131,0)</f>
        <v>0</v>
      </c>
      <c r="CH131" s="8" t="s">
        <v>84</v>
      </c>
      <c r="CI131" s="99">
        <f t="shared" ref="CI131:CI152" si="9">ROUND(I131*H131,2)</f>
        <v>0</v>
      </c>
      <c r="CJ131" s="8" t="s">
        <v>83</v>
      </c>
      <c r="CK131" s="98" t="s">
        <v>85</v>
      </c>
    </row>
    <row r="132" spans="1:89" s="2" customFormat="1" ht="37.9" customHeight="1" x14ac:dyDescent="0.2">
      <c r="A132" s="16"/>
      <c r="B132" s="88"/>
      <c r="C132" s="89" t="s">
        <v>84</v>
      </c>
      <c r="D132" s="89" t="s">
        <v>79</v>
      </c>
      <c r="E132" s="90" t="s">
        <v>86</v>
      </c>
      <c r="F132" s="91" t="s">
        <v>87</v>
      </c>
      <c r="G132" s="92" t="s">
        <v>82</v>
      </c>
      <c r="H132" s="93">
        <v>340</v>
      </c>
      <c r="I132" s="216"/>
      <c r="J132" s="245">
        <f t="shared" si="0"/>
        <v>0</v>
      </c>
      <c r="K132" s="234"/>
      <c r="L132" s="17"/>
      <c r="M132" s="94" t="s">
        <v>0</v>
      </c>
      <c r="N132" s="95" t="s">
        <v>24</v>
      </c>
      <c r="O132" s="96">
        <v>6.9000000000000006E-2</v>
      </c>
      <c r="P132" s="96">
        <f t="shared" si="1"/>
        <v>23.46</v>
      </c>
      <c r="Q132" s="96">
        <v>0.23499999999999999</v>
      </c>
      <c r="R132" s="96">
        <f t="shared" si="2"/>
        <v>79.899999999999991</v>
      </c>
      <c r="S132" s="96">
        <v>0.23499999999999999</v>
      </c>
      <c r="T132" s="97">
        <f t="shared" si="3"/>
        <v>79.899999999999991</v>
      </c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BP132" s="98" t="s">
        <v>83</v>
      </c>
      <c r="BR132" s="98" t="s">
        <v>79</v>
      </c>
      <c r="BS132" s="98" t="s">
        <v>84</v>
      </c>
      <c r="BW132" s="8" t="s">
        <v>77</v>
      </c>
      <c r="CC132" s="99">
        <f t="shared" si="4"/>
        <v>0</v>
      </c>
      <c r="CD132" s="99">
        <f t="shared" si="5"/>
        <v>0</v>
      </c>
      <c r="CE132" s="99">
        <f t="shared" si="6"/>
        <v>0</v>
      </c>
      <c r="CF132" s="99">
        <f t="shared" si="7"/>
        <v>0</v>
      </c>
      <c r="CG132" s="99">
        <f t="shared" si="8"/>
        <v>0</v>
      </c>
      <c r="CH132" s="8" t="s">
        <v>84</v>
      </c>
      <c r="CI132" s="99">
        <f t="shared" si="9"/>
        <v>0</v>
      </c>
      <c r="CJ132" s="8" t="s">
        <v>83</v>
      </c>
      <c r="CK132" s="98" t="s">
        <v>88</v>
      </c>
    </row>
    <row r="133" spans="1:89" s="2" customFormat="1" ht="24.2" customHeight="1" x14ac:dyDescent="0.2">
      <c r="A133" s="16"/>
      <c r="B133" s="88"/>
      <c r="C133" s="89" t="s">
        <v>89</v>
      </c>
      <c r="D133" s="89" t="s">
        <v>79</v>
      </c>
      <c r="E133" s="90" t="s">
        <v>90</v>
      </c>
      <c r="F133" s="91" t="s">
        <v>91</v>
      </c>
      <c r="G133" s="92" t="s">
        <v>92</v>
      </c>
      <c r="H133" s="93">
        <v>37.4</v>
      </c>
      <c r="I133" s="216"/>
      <c r="J133" s="245">
        <f t="shared" si="0"/>
        <v>0</v>
      </c>
      <c r="K133" s="234"/>
      <c r="L133" s="17"/>
      <c r="M133" s="94" t="s">
        <v>0</v>
      </c>
      <c r="N133" s="95" t="s">
        <v>24</v>
      </c>
      <c r="O133" s="96">
        <v>0.46</v>
      </c>
      <c r="P133" s="96">
        <f t="shared" si="1"/>
        <v>17.204000000000001</v>
      </c>
      <c r="Q133" s="96">
        <v>0</v>
      </c>
      <c r="R133" s="96">
        <f t="shared" si="2"/>
        <v>0</v>
      </c>
      <c r="S133" s="96">
        <v>0</v>
      </c>
      <c r="T133" s="97">
        <f t="shared" si="3"/>
        <v>0</v>
      </c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BP133" s="98" t="s">
        <v>83</v>
      </c>
      <c r="BR133" s="98" t="s">
        <v>79</v>
      </c>
      <c r="BS133" s="98" t="s">
        <v>84</v>
      </c>
      <c r="BW133" s="8" t="s">
        <v>77</v>
      </c>
      <c r="CC133" s="99">
        <f t="shared" si="4"/>
        <v>0</v>
      </c>
      <c r="CD133" s="99">
        <f t="shared" si="5"/>
        <v>0</v>
      </c>
      <c r="CE133" s="99">
        <f t="shared" si="6"/>
        <v>0</v>
      </c>
      <c r="CF133" s="99">
        <f t="shared" si="7"/>
        <v>0</v>
      </c>
      <c r="CG133" s="99">
        <f t="shared" si="8"/>
        <v>0</v>
      </c>
      <c r="CH133" s="8" t="s">
        <v>84</v>
      </c>
      <c r="CI133" s="99">
        <f t="shared" si="9"/>
        <v>0</v>
      </c>
      <c r="CJ133" s="8" t="s">
        <v>83</v>
      </c>
      <c r="CK133" s="98" t="s">
        <v>93</v>
      </c>
    </row>
    <row r="134" spans="1:89" s="2" customFormat="1" ht="24.2" customHeight="1" x14ac:dyDescent="0.2">
      <c r="A134" s="16"/>
      <c r="B134" s="88"/>
      <c r="C134" s="89" t="s">
        <v>83</v>
      </c>
      <c r="D134" s="89" t="s">
        <v>79</v>
      </c>
      <c r="E134" s="90" t="s">
        <v>94</v>
      </c>
      <c r="F134" s="91" t="s">
        <v>95</v>
      </c>
      <c r="G134" s="92" t="s">
        <v>92</v>
      </c>
      <c r="H134" s="93">
        <v>37.4</v>
      </c>
      <c r="I134" s="216"/>
      <c r="J134" s="245">
        <f t="shared" si="0"/>
        <v>0</v>
      </c>
      <c r="K134" s="234"/>
      <c r="L134" s="17"/>
      <c r="M134" s="94" t="s">
        <v>0</v>
      </c>
      <c r="N134" s="95" t="s">
        <v>24</v>
      </c>
      <c r="O134" s="96">
        <v>5.6000000000000001E-2</v>
      </c>
      <c r="P134" s="96">
        <f t="shared" si="1"/>
        <v>2.0943999999999998</v>
      </c>
      <c r="Q134" s="96">
        <v>0</v>
      </c>
      <c r="R134" s="96">
        <f t="shared" si="2"/>
        <v>0</v>
      </c>
      <c r="S134" s="96">
        <v>0</v>
      </c>
      <c r="T134" s="97">
        <f t="shared" si="3"/>
        <v>0</v>
      </c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BP134" s="98" t="s">
        <v>83</v>
      </c>
      <c r="BR134" s="98" t="s">
        <v>79</v>
      </c>
      <c r="BS134" s="98" t="s">
        <v>84</v>
      </c>
      <c r="BW134" s="8" t="s">
        <v>77</v>
      </c>
      <c r="CC134" s="99">
        <f t="shared" si="4"/>
        <v>0</v>
      </c>
      <c r="CD134" s="99">
        <f t="shared" si="5"/>
        <v>0</v>
      </c>
      <c r="CE134" s="99">
        <f t="shared" si="6"/>
        <v>0</v>
      </c>
      <c r="CF134" s="99">
        <f t="shared" si="7"/>
        <v>0</v>
      </c>
      <c r="CG134" s="99">
        <f t="shared" si="8"/>
        <v>0</v>
      </c>
      <c r="CH134" s="8" t="s">
        <v>84</v>
      </c>
      <c r="CI134" s="99">
        <f t="shared" si="9"/>
        <v>0</v>
      </c>
      <c r="CJ134" s="8" t="s">
        <v>83</v>
      </c>
      <c r="CK134" s="98" t="s">
        <v>96</v>
      </c>
    </row>
    <row r="135" spans="1:89" s="2" customFormat="1" ht="24.2" customHeight="1" x14ac:dyDescent="0.2">
      <c r="A135" s="16"/>
      <c r="B135" s="88"/>
      <c r="C135" s="89" t="s">
        <v>97</v>
      </c>
      <c r="D135" s="89" t="s">
        <v>79</v>
      </c>
      <c r="E135" s="90" t="s">
        <v>98</v>
      </c>
      <c r="F135" s="91" t="s">
        <v>99</v>
      </c>
      <c r="G135" s="92" t="s">
        <v>92</v>
      </c>
      <c r="H135" s="93">
        <v>10.47</v>
      </c>
      <c r="I135" s="216"/>
      <c r="J135" s="245">
        <f t="shared" si="0"/>
        <v>0</v>
      </c>
      <c r="K135" s="234"/>
      <c r="L135" s="17"/>
      <c r="M135" s="94" t="s">
        <v>0</v>
      </c>
      <c r="N135" s="95" t="s">
        <v>24</v>
      </c>
      <c r="O135" s="96">
        <v>4.9479499999999996</v>
      </c>
      <c r="P135" s="96">
        <f t="shared" si="1"/>
        <v>51.8050365</v>
      </c>
      <c r="Q135" s="96">
        <v>0</v>
      </c>
      <c r="R135" s="96">
        <f t="shared" si="2"/>
        <v>0</v>
      </c>
      <c r="S135" s="96">
        <v>0</v>
      </c>
      <c r="T135" s="97">
        <f t="shared" si="3"/>
        <v>0</v>
      </c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BP135" s="98" t="s">
        <v>83</v>
      </c>
      <c r="BR135" s="98" t="s">
        <v>79</v>
      </c>
      <c r="BS135" s="98" t="s">
        <v>84</v>
      </c>
      <c r="BW135" s="8" t="s">
        <v>77</v>
      </c>
      <c r="CC135" s="99">
        <f t="shared" si="4"/>
        <v>0</v>
      </c>
      <c r="CD135" s="99">
        <f t="shared" si="5"/>
        <v>0</v>
      </c>
      <c r="CE135" s="99">
        <f t="shared" si="6"/>
        <v>0</v>
      </c>
      <c r="CF135" s="99">
        <f t="shared" si="7"/>
        <v>0</v>
      </c>
      <c r="CG135" s="99">
        <f t="shared" si="8"/>
        <v>0</v>
      </c>
      <c r="CH135" s="8" t="s">
        <v>84</v>
      </c>
      <c r="CI135" s="99">
        <f t="shared" si="9"/>
        <v>0</v>
      </c>
      <c r="CJ135" s="8" t="s">
        <v>83</v>
      </c>
      <c r="CK135" s="98" t="s">
        <v>100</v>
      </c>
    </row>
    <row r="136" spans="1:89" s="2" customFormat="1" ht="24.2" customHeight="1" x14ac:dyDescent="0.2">
      <c r="A136" s="16"/>
      <c r="B136" s="88"/>
      <c r="C136" s="89" t="s">
        <v>101</v>
      </c>
      <c r="D136" s="89" t="s">
        <v>79</v>
      </c>
      <c r="E136" s="90" t="s">
        <v>102</v>
      </c>
      <c r="F136" s="91" t="s">
        <v>103</v>
      </c>
      <c r="G136" s="92" t="s">
        <v>92</v>
      </c>
      <c r="H136" s="93">
        <v>10.47</v>
      </c>
      <c r="I136" s="216"/>
      <c r="J136" s="245">
        <f t="shared" si="0"/>
        <v>0</v>
      </c>
      <c r="K136" s="234"/>
      <c r="L136" s="17"/>
      <c r="M136" s="94" t="s">
        <v>0</v>
      </c>
      <c r="N136" s="95" t="s">
        <v>24</v>
      </c>
      <c r="O136" s="96">
        <v>0.98909999999999998</v>
      </c>
      <c r="P136" s="96">
        <f t="shared" si="1"/>
        <v>10.355877</v>
      </c>
      <c r="Q136" s="96">
        <v>0</v>
      </c>
      <c r="R136" s="96">
        <f t="shared" si="2"/>
        <v>0</v>
      </c>
      <c r="S136" s="96">
        <v>0</v>
      </c>
      <c r="T136" s="97">
        <f t="shared" si="3"/>
        <v>0</v>
      </c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BP136" s="98" t="s">
        <v>83</v>
      </c>
      <c r="BR136" s="98" t="s">
        <v>79</v>
      </c>
      <c r="BS136" s="98" t="s">
        <v>84</v>
      </c>
      <c r="BW136" s="8" t="s">
        <v>77</v>
      </c>
      <c r="CC136" s="99">
        <f t="shared" si="4"/>
        <v>0</v>
      </c>
      <c r="CD136" s="99">
        <f t="shared" si="5"/>
        <v>0</v>
      </c>
      <c r="CE136" s="99">
        <f t="shared" si="6"/>
        <v>0</v>
      </c>
      <c r="CF136" s="99">
        <f t="shared" si="7"/>
        <v>0</v>
      </c>
      <c r="CG136" s="99">
        <f t="shared" si="8"/>
        <v>0</v>
      </c>
      <c r="CH136" s="8" t="s">
        <v>84</v>
      </c>
      <c r="CI136" s="99">
        <f t="shared" si="9"/>
        <v>0</v>
      </c>
      <c r="CJ136" s="8" t="s">
        <v>83</v>
      </c>
      <c r="CK136" s="98" t="s">
        <v>104</v>
      </c>
    </row>
    <row r="137" spans="1:89" s="2" customFormat="1" ht="24.2" customHeight="1" x14ac:dyDescent="0.2">
      <c r="A137" s="16"/>
      <c r="B137" s="88"/>
      <c r="C137" s="89" t="s">
        <v>105</v>
      </c>
      <c r="D137" s="89" t="s">
        <v>79</v>
      </c>
      <c r="E137" s="90" t="s">
        <v>106</v>
      </c>
      <c r="F137" s="91" t="s">
        <v>107</v>
      </c>
      <c r="G137" s="92" t="s">
        <v>92</v>
      </c>
      <c r="H137" s="93">
        <v>10.47</v>
      </c>
      <c r="I137" s="216"/>
      <c r="J137" s="245">
        <f t="shared" si="0"/>
        <v>0</v>
      </c>
      <c r="K137" s="234"/>
      <c r="L137" s="17"/>
      <c r="M137" s="94" t="s">
        <v>0</v>
      </c>
      <c r="N137" s="95" t="s">
        <v>24</v>
      </c>
      <c r="O137" s="96">
        <v>8.1000000000000003E-2</v>
      </c>
      <c r="P137" s="96">
        <f t="shared" si="1"/>
        <v>0.8480700000000001</v>
      </c>
      <c r="Q137" s="96">
        <v>0</v>
      </c>
      <c r="R137" s="96">
        <f t="shared" si="2"/>
        <v>0</v>
      </c>
      <c r="S137" s="96">
        <v>0</v>
      </c>
      <c r="T137" s="97">
        <f t="shared" si="3"/>
        <v>0</v>
      </c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BP137" s="98" t="s">
        <v>83</v>
      </c>
      <c r="BR137" s="98" t="s">
        <v>79</v>
      </c>
      <c r="BS137" s="98" t="s">
        <v>84</v>
      </c>
      <c r="BW137" s="8" t="s">
        <v>77</v>
      </c>
      <c r="CC137" s="99">
        <f t="shared" si="4"/>
        <v>0</v>
      </c>
      <c r="CD137" s="99">
        <f t="shared" si="5"/>
        <v>0</v>
      </c>
      <c r="CE137" s="99">
        <f t="shared" si="6"/>
        <v>0</v>
      </c>
      <c r="CF137" s="99">
        <f t="shared" si="7"/>
        <v>0</v>
      </c>
      <c r="CG137" s="99">
        <f t="shared" si="8"/>
        <v>0</v>
      </c>
      <c r="CH137" s="8" t="s">
        <v>84</v>
      </c>
      <c r="CI137" s="99">
        <f t="shared" si="9"/>
        <v>0</v>
      </c>
      <c r="CJ137" s="8" t="s">
        <v>83</v>
      </c>
      <c r="CK137" s="98" t="s">
        <v>108</v>
      </c>
    </row>
    <row r="138" spans="1:89" s="2" customFormat="1" ht="24.2" customHeight="1" x14ac:dyDescent="0.2">
      <c r="A138" s="16"/>
      <c r="B138" s="88"/>
      <c r="C138" s="89" t="s">
        <v>109</v>
      </c>
      <c r="D138" s="89" t="s">
        <v>79</v>
      </c>
      <c r="E138" s="90" t="s">
        <v>110</v>
      </c>
      <c r="F138" s="91" t="s">
        <v>111</v>
      </c>
      <c r="G138" s="92" t="s">
        <v>92</v>
      </c>
      <c r="H138" s="93">
        <v>47.844000000000001</v>
      </c>
      <c r="I138" s="216"/>
      <c r="J138" s="245">
        <f t="shared" si="0"/>
        <v>0</v>
      </c>
      <c r="K138" s="234"/>
      <c r="L138" s="17"/>
      <c r="M138" s="94" t="s">
        <v>0</v>
      </c>
      <c r="N138" s="95" t="s">
        <v>24</v>
      </c>
      <c r="O138" s="96">
        <v>6.9000000000000006E-2</v>
      </c>
      <c r="P138" s="96">
        <f t="shared" si="1"/>
        <v>3.3012360000000003</v>
      </c>
      <c r="Q138" s="96">
        <v>0</v>
      </c>
      <c r="R138" s="96">
        <f t="shared" si="2"/>
        <v>0</v>
      </c>
      <c r="S138" s="96">
        <v>0</v>
      </c>
      <c r="T138" s="97">
        <f t="shared" si="3"/>
        <v>0</v>
      </c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BP138" s="98" t="s">
        <v>83</v>
      </c>
      <c r="BR138" s="98" t="s">
        <v>79</v>
      </c>
      <c r="BS138" s="98" t="s">
        <v>84</v>
      </c>
      <c r="BW138" s="8" t="s">
        <v>77</v>
      </c>
      <c r="CC138" s="99">
        <f t="shared" si="4"/>
        <v>0</v>
      </c>
      <c r="CD138" s="99">
        <f t="shared" si="5"/>
        <v>0</v>
      </c>
      <c r="CE138" s="99">
        <f t="shared" si="6"/>
        <v>0</v>
      </c>
      <c r="CF138" s="99">
        <f t="shared" si="7"/>
        <v>0</v>
      </c>
      <c r="CG138" s="99">
        <f t="shared" si="8"/>
        <v>0</v>
      </c>
      <c r="CH138" s="8" t="s">
        <v>84</v>
      </c>
      <c r="CI138" s="99">
        <f t="shared" si="9"/>
        <v>0</v>
      </c>
      <c r="CJ138" s="8" t="s">
        <v>83</v>
      </c>
      <c r="CK138" s="98" t="s">
        <v>112</v>
      </c>
    </row>
    <row r="139" spans="1:89" s="122" customFormat="1" ht="12" x14ac:dyDescent="0.2">
      <c r="A139" s="127"/>
      <c r="B139" s="129"/>
      <c r="C139" s="130"/>
      <c r="D139" s="130"/>
      <c r="E139" s="131"/>
      <c r="F139" s="143" t="s">
        <v>255</v>
      </c>
      <c r="G139" s="132"/>
      <c r="H139" s="133"/>
      <c r="I139" s="134"/>
      <c r="J139" s="245"/>
      <c r="K139" s="234"/>
      <c r="L139" s="128"/>
      <c r="M139" s="94"/>
      <c r="N139" s="135"/>
      <c r="O139" s="136"/>
      <c r="P139" s="136"/>
      <c r="Q139" s="136"/>
      <c r="R139" s="136"/>
      <c r="S139" s="136"/>
      <c r="T139" s="137"/>
      <c r="U139" s="127"/>
      <c r="V139" s="127"/>
      <c r="W139" s="127"/>
      <c r="X139" s="127"/>
      <c r="Y139" s="127"/>
      <c r="Z139" s="127"/>
      <c r="AA139" s="127"/>
      <c r="AB139" s="127"/>
      <c r="AC139" s="127"/>
      <c r="AD139" s="127"/>
      <c r="AE139" s="127"/>
      <c r="BP139" s="138"/>
      <c r="BR139" s="138"/>
      <c r="BS139" s="138"/>
      <c r="BW139" s="126"/>
      <c r="CC139" s="139"/>
      <c r="CD139" s="139"/>
      <c r="CE139" s="139"/>
      <c r="CF139" s="139"/>
      <c r="CG139" s="139"/>
      <c r="CH139" s="126"/>
      <c r="CI139" s="139"/>
      <c r="CJ139" s="126"/>
      <c r="CK139" s="138"/>
    </row>
    <row r="140" spans="1:89" s="2" customFormat="1" ht="33" customHeight="1" x14ac:dyDescent="0.2">
      <c r="A140" s="16"/>
      <c r="B140" s="88"/>
      <c r="C140" s="89" t="s">
        <v>113</v>
      </c>
      <c r="D140" s="89" t="s">
        <v>79</v>
      </c>
      <c r="E140" s="90" t="s">
        <v>114</v>
      </c>
      <c r="F140" s="91" t="s">
        <v>115</v>
      </c>
      <c r="G140" s="92" t="s">
        <v>92</v>
      </c>
      <c r="H140" s="93">
        <v>47.87</v>
      </c>
      <c r="I140" s="216"/>
      <c r="J140" s="245">
        <f t="shared" si="0"/>
        <v>0</v>
      </c>
      <c r="K140" s="234"/>
      <c r="L140" s="17"/>
      <c r="M140" s="94" t="s">
        <v>0</v>
      </c>
      <c r="N140" s="95" t="s">
        <v>24</v>
      </c>
      <c r="O140" s="96">
        <v>7.0999999999999994E-2</v>
      </c>
      <c r="P140" s="96">
        <f t="shared" si="1"/>
        <v>3.3987699999999994</v>
      </c>
      <c r="Q140" s="96">
        <v>0</v>
      </c>
      <c r="R140" s="96">
        <f t="shared" si="2"/>
        <v>0</v>
      </c>
      <c r="S140" s="96">
        <v>0</v>
      </c>
      <c r="T140" s="97">
        <f t="shared" si="3"/>
        <v>0</v>
      </c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BP140" s="98" t="s">
        <v>83</v>
      </c>
      <c r="BR140" s="98" t="s">
        <v>79</v>
      </c>
      <c r="BS140" s="98" t="s">
        <v>84</v>
      </c>
      <c r="BW140" s="8" t="s">
        <v>77</v>
      </c>
      <c r="CC140" s="99">
        <f t="shared" si="4"/>
        <v>0</v>
      </c>
      <c r="CD140" s="99">
        <f t="shared" si="5"/>
        <v>0</v>
      </c>
      <c r="CE140" s="99">
        <f t="shared" si="6"/>
        <v>0</v>
      </c>
      <c r="CF140" s="99">
        <f t="shared" si="7"/>
        <v>0</v>
      </c>
      <c r="CG140" s="99">
        <f t="shared" si="8"/>
        <v>0</v>
      </c>
      <c r="CH140" s="8" t="s">
        <v>84</v>
      </c>
      <c r="CI140" s="99">
        <f t="shared" si="9"/>
        <v>0</v>
      </c>
      <c r="CJ140" s="8" t="s">
        <v>83</v>
      </c>
      <c r="CK140" s="98" t="s">
        <v>116</v>
      </c>
    </row>
    <row r="141" spans="1:89" s="122" customFormat="1" ht="22.5" x14ac:dyDescent="0.2">
      <c r="A141" s="127"/>
      <c r="B141" s="129"/>
      <c r="C141" s="130"/>
      <c r="D141" s="130"/>
      <c r="E141" s="131"/>
      <c r="F141" s="143" t="s">
        <v>254</v>
      </c>
      <c r="G141" s="132"/>
      <c r="H141" s="133"/>
      <c r="I141" s="134"/>
      <c r="J141" s="245"/>
      <c r="K141" s="234"/>
      <c r="L141" s="128"/>
      <c r="M141" s="94"/>
      <c r="N141" s="135"/>
      <c r="O141" s="136"/>
      <c r="P141" s="136"/>
      <c r="Q141" s="136"/>
      <c r="R141" s="136"/>
      <c r="S141" s="136"/>
      <c r="T141" s="137"/>
      <c r="U141" s="127"/>
      <c r="V141" s="127"/>
      <c r="W141" s="127"/>
      <c r="X141" s="127"/>
      <c r="Y141" s="127"/>
      <c r="Z141" s="127"/>
      <c r="AA141" s="127"/>
      <c r="AB141" s="127"/>
      <c r="AC141" s="127"/>
      <c r="AD141" s="127"/>
      <c r="AE141" s="127"/>
      <c r="BP141" s="138"/>
      <c r="BR141" s="138"/>
      <c r="BS141" s="138"/>
      <c r="BW141" s="126"/>
      <c r="CC141" s="139"/>
      <c r="CD141" s="139"/>
      <c r="CE141" s="139"/>
      <c r="CF141" s="139"/>
      <c r="CG141" s="139"/>
      <c r="CH141" s="126"/>
      <c r="CI141" s="139"/>
      <c r="CJ141" s="126"/>
      <c r="CK141" s="138"/>
    </row>
    <row r="142" spans="1:89" s="2" customFormat="1" ht="37.9" customHeight="1" x14ac:dyDescent="0.2">
      <c r="A142" s="16"/>
      <c r="B142" s="88"/>
      <c r="C142" s="89" t="s">
        <v>117</v>
      </c>
      <c r="D142" s="89" t="s">
        <v>79</v>
      </c>
      <c r="E142" s="90" t="s">
        <v>118</v>
      </c>
      <c r="F142" s="91" t="s">
        <v>119</v>
      </c>
      <c r="G142" s="92" t="s">
        <v>92</v>
      </c>
      <c r="H142" s="93">
        <v>335.09</v>
      </c>
      <c r="I142" s="216"/>
      <c r="J142" s="245">
        <f t="shared" si="0"/>
        <v>0</v>
      </c>
      <c r="K142" s="234"/>
      <c r="L142" s="17"/>
      <c r="M142" s="94" t="s">
        <v>0</v>
      </c>
      <c r="N142" s="95" t="s">
        <v>24</v>
      </c>
      <c r="O142" s="96">
        <v>7.0000000000000001E-3</v>
      </c>
      <c r="P142" s="96">
        <f t="shared" si="1"/>
        <v>2.3456299999999999</v>
      </c>
      <c r="Q142" s="96">
        <v>0</v>
      </c>
      <c r="R142" s="96">
        <f t="shared" si="2"/>
        <v>0</v>
      </c>
      <c r="S142" s="96">
        <v>0</v>
      </c>
      <c r="T142" s="97">
        <f t="shared" si="3"/>
        <v>0</v>
      </c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BP142" s="98" t="s">
        <v>83</v>
      </c>
      <c r="BR142" s="98" t="s">
        <v>79</v>
      </c>
      <c r="BS142" s="98" t="s">
        <v>84</v>
      </c>
      <c r="BW142" s="8" t="s">
        <v>77</v>
      </c>
      <c r="CC142" s="99">
        <f t="shared" si="4"/>
        <v>0</v>
      </c>
      <c r="CD142" s="99">
        <f t="shared" si="5"/>
        <v>0</v>
      </c>
      <c r="CE142" s="99">
        <f t="shared" si="6"/>
        <v>0</v>
      </c>
      <c r="CF142" s="99">
        <f t="shared" si="7"/>
        <v>0</v>
      </c>
      <c r="CG142" s="99">
        <f t="shared" si="8"/>
        <v>0</v>
      </c>
      <c r="CH142" s="8" t="s">
        <v>84</v>
      </c>
      <c r="CI142" s="99">
        <f t="shared" si="9"/>
        <v>0</v>
      </c>
      <c r="CJ142" s="8" t="s">
        <v>83</v>
      </c>
      <c r="CK142" s="98" t="s">
        <v>120</v>
      </c>
    </row>
    <row r="143" spans="1:89" s="122" customFormat="1" ht="12" x14ac:dyDescent="0.2">
      <c r="A143" s="127"/>
      <c r="B143" s="129"/>
      <c r="C143" s="130"/>
      <c r="D143" s="130"/>
      <c r="E143" s="131"/>
      <c r="F143" s="143" t="s">
        <v>256</v>
      </c>
      <c r="G143" s="132"/>
      <c r="H143" s="133"/>
      <c r="I143" s="134"/>
      <c r="J143" s="245"/>
      <c r="K143" s="234"/>
      <c r="L143" s="128"/>
      <c r="M143" s="94"/>
      <c r="N143" s="135"/>
      <c r="O143" s="136"/>
      <c r="P143" s="136"/>
      <c r="Q143" s="136"/>
      <c r="R143" s="136"/>
      <c r="S143" s="136"/>
      <c r="T143" s="137"/>
      <c r="U143" s="127"/>
      <c r="V143" s="127"/>
      <c r="W143" s="127"/>
      <c r="X143" s="127"/>
      <c r="Y143" s="127"/>
      <c r="Z143" s="127"/>
      <c r="AA143" s="127"/>
      <c r="AB143" s="127"/>
      <c r="AC143" s="127"/>
      <c r="AD143" s="127"/>
      <c r="AE143" s="127"/>
      <c r="BP143" s="138"/>
      <c r="BR143" s="138"/>
      <c r="BS143" s="138"/>
      <c r="BW143" s="126"/>
      <c r="CC143" s="139"/>
      <c r="CD143" s="139"/>
      <c r="CE143" s="139"/>
      <c r="CF143" s="139"/>
      <c r="CG143" s="139"/>
      <c r="CH143" s="126"/>
      <c r="CI143" s="139"/>
      <c r="CJ143" s="126"/>
      <c r="CK143" s="138"/>
    </row>
    <row r="144" spans="1:89" s="2" customFormat="1" ht="16.5" customHeight="1" x14ac:dyDescent="0.2">
      <c r="A144" s="16"/>
      <c r="B144" s="88"/>
      <c r="C144" s="89" t="s">
        <v>121</v>
      </c>
      <c r="D144" s="89" t="s">
        <v>79</v>
      </c>
      <c r="E144" s="90" t="s">
        <v>122</v>
      </c>
      <c r="F144" s="91" t="s">
        <v>123</v>
      </c>
      <c r="G144" s="92" t="s">
        <v>92</v>
      </c>
      <c r="H144" s="93">
        <v>10.47</v>
      </c>
      <c r="I144" s="216"/>
      <c r="J144" s="245">
        <f t="shared" si="0"/>
        <v>0</v>
      </c>
      <c r="K144" s="234"/>
      <c r="L144" s="17"/>
      <c r="M144" s="94" t="s">
        <v>0</v>
      </c>
      <c r="N144" s="95" t="s">
        <v>24</v>
      </c>
      <c r="O144" s="96">
        <v>0.83199999999999996</v>
      </c>
      <c r="P144" s="96">
        <f t="shared" si="1"/>
        <v>8.7110400000000006</v>
      </c>
      <c r="Q144" s="96">
        <v>0</v>
      </c>
      <c r="R144" s="96">
        <f t="shared" si="2"/>
        <v>0</v>
      </c>
      <c r="S144" s="96">
        <v>0</v>
      </c>
      <c r="T144" s="97">
        <f t="shared" si="3"/>
        <v>0</v>
      </c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BP144" s="98" t="s">
        <v>83</v>
      </c>
      <c r="BR144" s="98" t="s">
        <v>79</v>
      </c>
      <c r="BS144" s="98" t="s">
        <v>84</v>
      </c>
      <c r="BW144" s="8" t="s">
        <v>77</v>
      </c>
      <c r="CC144" s="99">
        <f t="shared" si="4"/>
        <v>0</v>
      </c>
      <c r="CD144" s="99">
        <f t="shared" si="5"/>
        <v>0</v>
      </c>
      <c r="CE144" s="99">
        <f t="shared" si="6"/>
        <v>0</v>
      </c>
      <c r="CF144" s="99">
        <f t="shared" si="7"/>
        <v>0</v>
      </c>
      <c r="CG144" s="99">
        <f t="shared" si="8"/>
        <v>0</v>
      </c>
      <c r="CH144" s="8" t="s">
        <v>84</v>
      </c>
      <c r="CI144" s="99">
        <f t="shared" si="9"/>
        <v>0</v>
      </c>
      <c r="CJ144" s="8" t="s">
        <v>83</v>
      </c>
      <c r="CK144" s="98" t="s">
        <v>124</v>
      </c>
    </row>
    <row r="145" spans="1:89" s="2" customFormat="1" ht="24.2" customHeight="1" x14ac:dyDescent="0.2">
      <c r="A145" s="16"/>
      <c r="B145" s="88"/>
      <c r="C145" s="89" t="s">
        <v>125</v>
      </c>
      <c r="D145" s="89" t="s">
        <v>79</v>
      </c>
      <c r="E145" s="90" t="s">
        <v>126</v>
      </c>
      <c r="F145" s="91" t="s">
        <v>127</v>
      </c>
      <c r="G145" s="92" t="s">
        <v>92</v>
      </c>
      <c r="H145" s="93">
        <v>47.87</v>
      </c>
      <c r="I145" s="216"/>
      <c r="J145" s="245">
        <f t="shared" si="0"/>
        <v>0</v>
      </c>
      <c r="K145" s="234"/>
      <c r="L145" s="17"/>
      <c r="M145" s="94" t="s">
        <v>0</v>
      </c>
      <c r="N145" s="95" t="s">
        <v>24</v>
      </c>
      <c r="O145" s="96">
        <v>0.61699999999999999</v>
      </c>
      <c r="P145" s="96">
        <f t="shared" si="1"/>
        <v>29.535789999999999</v>
      </c>
      <c r="Q145" s="96">
        <v>0</v>
      </c>
      <c r="R145" s="96">
        <f t="shared" si="2"/>
        <v>0</v>
      </c>
      <c r="S145" s="96">
        <v>0</v>
      </c>
      <c r="T145" s="97">
        <f t="shared" si="3"/>
        <v>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BP145" s="98" t="s">
        <v>83</v>
      </c>
      <c r="BR145" s="98" t="s">
        <v>79</v>
      </c>
      <c r="BS145" s="98" t="s">
        <v>84</v>
      </c>
      <c r="BW145" s="8" t="s">
        <v>77</v>
      </c>
      <c r="CC145" s="99">
        <f t="shared" si="4"/>
        <v>0</v>
      </c>
      <c r="CD145" s="99">
        <f t="shared" si="5"/>
        <v>0</v>
      </c>
      <c r="CE145" s="99">
        <f t="shared" si="6"/>
        <v>0</v>
      </c>
      <c r="CF145" s="99">
        <f t="shared" si="7"/>
        <v>0</v>
      </c>
      <c r="CG145" s="99">
        <f t="shared" si="8"/>
        <v>0</v>
      </c>
      <c r="CH145" s="8" t="s">
        <v>84</v>
      </c>
      <c r="CI145" s="99">
        <f t="shared" si="9"/>
        <v>0</v>
      </c>
      <c r="CJ145" s="8" t="s">
        <v>83</v>
      </c>
      <c r="CK145" s="98" t="s">
        <v>128</v>
      </c>
    </row>
    <row r="146" spans="1:89" s="2" customFormat="1" ht="16.5" customHeight="1" x14ac:dyDescent="0.2">
      <c r="A146" s="16"/>
      <c r="B146" s="88"/>
      <c r="C146" s="89" t="s">
        <v>129</v>
      </c>
      <c r="D146" s="89" t="s">
        <v>79</v>
      </c>
      <c r="E146" s="90" t="s">
        <v>130</v>
      </c>
      <c r="F146" s="91" t="s">
        <v>131</v>
      </c>
      <c r="G146" s="92" t="s">
        <v>92</v>
      </c>
      <c r="H146" s="93">
        <v>47.844000000000001</v>
      </c>
      <c r="I146" s="216"/>
      <c r="J146" s="245">
        <f t="shared" si="0"/>
        <v>0</v>
      </c>
      <c r="K146" s="234"/>
      <c r="L146" s="17"/>
      <c r="M146" s="94" t="s">
        <v>0</v>
      </c>
      <c r="N146" s="95" t="s">
        <v>24</v>
      </c>
      <c r="O146" s="96">
        <v>8.9999999999999993E-3</v>
      </c>
      <c r="P146" s="96">
        <f t="shared" si="1"/>
        <v>0.43059599999999998</v>
      </c>
      <c r="Q146" s="96">
        <v>0</v>
      </c>
      <c r="R146" s="96">
        <f t="shared" si="2"/>
        <v>0</v>
      </c>
      <c r="S146" s="96">
        <v>0</v>
      </c>
      <c r="T146" s="97">
        <f t="shared" si="3"/>
        <v>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BP146" s="98" t="s">
        <v>83</v>
      </c>
      <c r="BR146" s="98" t="s">
        <v>79</v>
      </c>
      <c r="BS146" s="98" t="s">
        <v>84</v>
      </c>
      <c r="BW146" s="8" t="s">
        <v>77</v>
      </c>
      <c r="CC146" s="99">
        <f t="shared" si="4"/>
        <v>0</v>
      </c>
      <c r="CD146" s="99">
        <f t="shared" si="5"/>
        <v>0</v>
      </c>
      <c r="CE146" s="99">
        <f t="shared" si="6"/>
        <v>0</v>
      </c>
      <c r="CF146" s="99">
        <f t="shared" si="7"/>
        <v>0</v>
      </c>
      <c r="CG146" s="99">
        <f t="shared" si="8"/>
        <v>0</v>
      </c>
      <c r="CH146" s="8" t="s">
        <v>84</v>
      </c>
      <c r="CI146" s="99">
        <f t="shared" si="9"/>
        <v>0</v>
      </c>
      <c r="CJ146" s="8" t="s">
        <v>83</v>
      </c>
      <c r="CK146" s="98" t="s">
        <v>132</v>
      </c>
    </row>
    <row r="147" spans="1:89" s="122" customFormat="1" ht="16.5" customHeight="1" x14ac:dyDescent="0.2">
      <c r="A147" s="127"/>
      <c r="B147" s="129"/>
      <c r="C147" s="130"/>
      <c r="D147" s="130"/>
      <c r="E147" s="131"/>
      <c r="F147" s="143" t="s">
        <v>255</v>
      </c>
      <c r="G147" s="132"/>
      <c r="H147" s="133"/>
      <c r="I147" s="134"/>
      <c r="J147" s="245"/>
      <c r="K147" s="234"/>
      <c r="L147" s="128"/>
      <c r="M147" s="94"/>
      <c r="N147" s="135"/>
      <c r="O147" s="136"/>
      <c r="P147" s="136"/>
      <c r="Q147" s="136"/>
      <c r="R147" s="136"/>
      <c r="S147" s="136"/>
      <c r="T147" s="137"/>
      <c r="U147" s="127"/>
      <c r="V147" s="127"/>
      <c r="W147" s="127"/>
      <c r="X147" s="127"/>
      <c r="Y147" s="127"/>
      <c r="Z147" s="127"/>
      <c r="AA147" s="127"/>
      <c r="AB147" s="127"/>
      <c r="AC147" s="127"/>
      <c r="AD147" s="127"/>
      <c r="AE147" s="127"/>
      <c r="BP147" s="138"/>
      <c r="BR147" s="138"/>
      <c r="BS147" s="138"/>
      <c r="BW147" s="126"/>
      <c r="CC147" s="139"/>
      <c r="CD147" s="139"/>
      <c r="CE147" s="139"/>
      <c r="CF147" s="139"/>
      <c r="CG147" s="139"/>
      <c r="CH147" s="126"/>
      <c r="CI147" s="139"/>
      <c r="CJ147" s="126"/>
      <c r="CK147" s="138"/>
    </row>
    <row r="148" spans="1:89" s="2" customFormat="1" ht="24.2" customHeight="1" x14ac:dyDescent="0.2">
      <c r="A148" s="16"/>
      <c r="B148" s="88"/>
      <c r="C148" s="89" t="s">
        <v>133</v>
      </c>
      <c r="D148" s="89" t="s">
        <v>79</v>
      </c>
      <c r="E148" s="90" t="s">
        <v>134</v>
      </c>
      <c r="F148" s="91" t="s">
        <v>135</v>
      </c>
      <c r="G148" s="92" t="s">
        <v>136</v>
      </c>
      <c r="H148" s="93">
        <v>81.379000000000005</v>
      </c>
      <c r="I148" s="216"/>
      <c r="J148" s="245">
        <f t="shared" si="0"/>
        <v>0</v>
      </c>
      <c r="K148" s="234"/>
      <c r="L148" s="17"/>
      <c r="M148" s="94" t="s">
        <v>0</v>
      </c>
      <c r="N148" s="95" t="s">
        <v>24</v>
      </c>
      <c r="O148" s="96">
        <v>0</v>
      </c>
      <c r="P148" s="96">
        <f t="shared" si="1"/>
        <v>0</v>
      </c>
      <c r="Q148" s="96">
        <v>0</v>
      </c>
      <c r="R148" s="96">
        <f t="shared" si="2"/>
        <v>0</v>
      </c>
      <c r="S148" s="96">
        <v>0</v>
      </c>
      <c r="T148" s="97">
        <f t="shared" si="3"/>
        <v>0</v>
      </c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BP148" s="98" t="s">
        <v>83</v>
      </c>
      <c r="BR148" s="98" t="s">
        <v>79</v>
      </c>
      <c r="BS148" s="98" t="s">
        <v>84</v>
      </c>
      <c r="BW148" s="8" t="s">
        <v>77</v>
      </c>
      <c r="CC148" s="99">
        <f t="shared" si="4"/>
        <v>0</v>
      </c>
      <c r="CD148" s="99">
        <f t="shared" si="5"/>
        <v>0</v>
      </c>
      <c r="CE148" s="99">
        <f t="shared" si="6"/>
        <v>0</v>
      </c>
      <c r="CF148" s="99">
        <f t="shared" si="7"/>
        <v>0</v>
      </c>
      <c r="CG148" s="99">
        <f t="shared" si="8"/>
        <v>0</v>
      </c>
      <c r="CH148" s="8" t="s">
        <v>84</v>
      </c>
      <c r="CI148" s="99">
        <f t="shared" si="9"/>
        <v>0</v>
      </c>
      <c r="CJ148" s="8" t="s">
        <v>83</v>
      </c>
      <c r="CK148" s="98" t="s">
        <v>137</v>
      </c>
    </row>
    <row r="149" spans="1:89" s="122" customFormat="1" ht="12" x14ac:dyDescent="0.2">
      <c r="A149" s="127"/>
      <c r="B149" s="129"/>
      <c r="C149" s="130"/>
      <c r="D149" s="130"/>
      <c r="E149" s="131"/>
      <c r="F149" s="143" t="s">
        <v>257</v>
      </c>
      <c r="G149" s="132"/>
      <c r="H149" s="133"/>
      <c r="I149" s="134"/>
      <c r="J149" s="245"/>
      <c r="K149" s="234"/>
      <c r="L149" s="128"/>
      <c r="M149" s="94"/>
      <c r="N149" s="135"/>
      <c r="O149" s="136"/>
      <c r="P149" s="136"/>
      <c r="Q149" s="136"/>
      <c r="R149" s="136"/>
      <c r="S149" s="136"/>
      <c r="T149" s="137"/>
      <c r="U149" s="127"/>
      <c r="V149" s="127"/>
      <c r="W149" s="127"/>
      <c r="X149" s="127"/>
      <c r="Y149" s="127"/>
      <c r="Z149" s="127"/>
      <c r="AA149" s="127"/>
      <c r="AB149" s="127"/>
      <c r="AC149" s="127"/>
      <c r="AD149" s="127"/>
      <c r="AE149" s="127"/>
      <c r="BP149" s="138"/>
      <c r="BR149" s="138"/>
      <c r="BS149" s="138"/>
      <c r="BW149" s="126"/>
      <c r="CC149" s="139"/>
      <c r="CD149" s="139"/>
      <c r="CE149" s="139"/>
      <c r="CF149" s="139"/>
      <c r="CG149" s="139"/>
      <c r="CH149" s="126"/>
      <c r="CI149" s="139"/>
      <c r="CJ149" s="126"/>
      <c r="CK149" s="138"/>
    </row>
    <row r="150" spans="1:89" s="2" customFormat="1" ht="21.75" customHeight="1" x14ac:dyDescent="0.2">
      <c r="A150" s="16"/>
      <c r="B150" s="88"/>
      <c r="C150" s="89" t="s">
        <v>138</v>
      </c>
      <c r="D150" s="89" t="s">
        <v>79</v>
      </c>
      <c r="E150" s="90" t="s">
        <v>139</v>
      </c>
      <c r="F150" s="91" t="s">
        <v>140</v>
      </c>
      <c r="G150" s="92" t="s">
        <v>82</v>
      </c>
      <c r="H150" s="93">
        <v>85.6</v>
      </c>
      <c r="I150" s="216"/>
      <c r="J150" s="245">
        <f t="shared" si="0"/>
        <v>0</v>
      </c>
      <c r="K150" s="234"/>
      <c r="L150" s="17"/>
      <c r="M150" s="94" t="s">
        <v>0</v>
      </c>
      <c r="N150" s="95" t="s">
        <v>24</v>
      </c>
      <c r="O150" s="96">
        <v>1.2E-2</v>
      </c>
      <c r="P150" s="96">
        <f t="shared" si="1"/>
        <v>1.0271999999999999</v>
      </c>
      <c r="Q150" s="96">
        <v>0</v>
      </c>
      <c r="R150" s="96">
        <f t="shared" si="2"/>
        <v>0</v>
      </c>
      <c r="S150" s="96">
        <v>0</v>
      </c>
      <c r="T150" s="97">
        <f t="shared" si="3"/>
        <v>0</v>
      </c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BP150" s="98" t="s">
        <v>83</v>
      </c>
      <c r="BR150" s="98" t="s">
        <v>79</v>
      </c>
      <c r="BS150" s="98" t="s">
        <v>84</v>
      </c>
      <c r="BW150" s="8" t="s">
        <v>77</v>
      </c>
      <c r="CC150" s="99">
        <f t="shared" si="4"/>
        <v>0</v>
      </c>
      <c r="CD150" s="99">
        <f t="shared" si="5"/>
        <v>0</v>
      </c>
      <c r="CE150" s="99">
        <f t="shared" si="6"/>
        <v>0</v>
      </c>
      <c r="CF150" s="99">
        <f t="shared" si="7"/>
        <v>0</v>
      </c>
      <c r="CG150" s="99">
        <f t="shared" si="8"/>
        <v>0</v>
      </c>
      <c r="CH150" s="8" t="s">
        <v>84</v>
      </c>
      <c r="CI150" s="99">
        <f t="shared" si="9"/>
        <v>0</v>
      </c>
      <c r="CJ150" s="8" t="s">
        <v>83</v>
      </c>
      <c r="CK150" s="98" t="s">
        <v>141</v>
      </c>
    </row>
    <row r="151" spans="1:89" s="122" customFormat="1" ht="12" x14ac:dyDescent="0.2">
      <c r="A151" s="127"/>
      <c r="B151" s="129"/>
      <c r="C151" s="130"/>
      <c r="D151" s="130"/>
      <c r="E151" s="131"/>
      <c r="F151" s="143" t="s">
        <v>253</v>
      </c>
      <c r="G151" s="132"/>
      <c r="H151" s="133"/>
      <c r="I151" s="134"/>
      <c r="J151" s="245"/>
      <c r="K151" s="234"/>
      <c r="L151" s="128"/>
      <c r="M151" s="94"/>
      <c r="N151" s="135"/>
      <c r="O151" s="136"/>
      <c r="P151" s="136"/>
      <c r="Q151" s="136"/>
      <c r="R151" s="136"/>
      <c r="S151" s="136"/>
      <c r="T151" s="137"/>
      <c r="U151" s="127"/>
      <c r="V151" s="127"/>
      <c r="W151" s="127"/>
      <c r="X151" s="127"/>
      <c r="Y151" s="127"/>
      <c r="Z151" s="127"/>
      <c r="AA151" s="127"/>
      <c r="AB151" s="127"/>
      <c r="AC151" s="127"/>
      <c r="AD151" s="127"/>
      <c r="AE151" s="127"/>
      <c r="BP151" s="138"/>
      <c r="BR151" s="138"/>
      <c r="BS151" s="138"/>
      <c r="BW151" s="126"/>
      <c r="CC151" s="139"/>
      <c r="CD151" s="139"/>
      <c r="CE151" s="139"/>
      <c r="CF151" s="139"/>
      <c r="CG151" s="139"/>
      <c r="CH151" s="126"/>
      <c r="CI151" s="139"/>
      <c r="CJ151" s="126"/>
      <c r="CK151" s="138"/>
    </row>
    <row r="152" spans="1:89" s="2" customFormat="1" ht="21.75" customHeight="1" x14ac:dyDescent="0.2">
      <c r="A152" s="16"/>
      <c r="B152" s="88"/>
      <c r="C152" s="89" t="s">
        <v>142</v>
      </c>
      <c r="D152" s="89" t="s">
        <v>79</v>
      </c>
      <c r="E152" s="90" t="s">
        <v>143</v>
      </c>
      <c r="F152" s="91" t="s">
        <v>144</v>
      </c>
      <c r="G152" s="92" t="s">
        <v>82</v>
      </c>
      <c r="H152" s="93">
        <v>340</v>
      </c>
      <c r="I152" s="216"/>
      <c r="J152" s="245">
        <f t="shared" si="0"/>
        <v>0</v>
      </c>
      <c r="K152" s="234"/>
      <c r="L152" s="17"/>
      <c r="M152" s="94" t="s">
        <v>0</v>
      </c>
      <c r="N152" s="95" t="s">
        <v>24</v>
      </c>
      <c r="O152" s="96">
        <v>1.7000000000000001E-2</v>
      </c>
      <c r="P152" s="96">
        <f t="shared" si="1"/>
        <v>5.78</v>
      </c>
      <c r="Q152" s="96">
        <v>0</v>
      </c>
      <c r="R152" s="96">
        <f t="shared" si="2"/>
        <v>0</v>
      </c>
      <c r="S152" s="96">
        <v>0</v>
      </c>
      <c r="T152" s="97">
        <f t="shared" si="3"/>
        <v>0</v>
      </c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BP152" s="98" t="s">
        <v>83</v>
      </c>
      <c r="BR152" s="98" t="s">
        <v>79</v>
      </c>
      <c r="BS152" s="98" t="s">
        <v>84</v>
      </c>
      <c r="BW152" s="8" t="s">
        <v>77</v>
      </c>
      <c r="CC152" s="99">
        <f t="shared" si="4"/>
        <v>0</v>
      </c>
      <c r="CD152" s="99">
        <f t="shared" si="5"/>
        <v>0</v>
      </c>
      <c r="CE152" s="99">
        <f t="shared" si="6"/>
        <v>0</v>
      </c>
      <c r="CF152" s="99">
        <f t="shared" si="7"/>
        <v>0</v>
      </c>
      <c r="CG152" s="99">
        <f t="shared" si="8"/>
        <v>0</v>
      </c>
      <c r="CH152" s="8" t="s">
        <v>84</v>
      </c>
      <c r="CI152" s="99">
        <f t="shared" si="9"/>
        <v>0</v>
      </c>
      <c r="CJ152" s="8" t="s">
        <v>83</v>
      </c>
      <c r="CK152" s="98" t="s">
        <v>145</v>
      </c>
    </row>
    <row r="153" spans="1:89" s="7" customFormat="1" ht="22.9" customHeight="1" x14ac:dyDescent="0.2">
      <c r="B153" s="78"/>
      <c r="D153" s="79" t="s">
        <v>40</v>
      </c>
      <c r="E153" s="87" t="s">
        <v>84</v>
      </c>
      <c r="F153" s="87" t="s">
        <v>146</v>
      </c>
      <c r="J153" s="244">
        <f>CI153</f>
        <v>0</v>
      </c>
      <c r="L153" s="78"/>
      <c r="M153" s="81"/>
      <c r="N153" s="82"/>
      <c r="O153" s="82"/>
      <c r="P153" s="83">
        <f>SUM(P154:P155)</f>
        <v>13.940000000000001</v>
      </c>
      <c r="Q153" s="82"/>
      <c r="R153" s="83">
        <f>SUM(R154:R155)</f>
        <v>5.8751999999999999E-2</v>
      </c>
      <c r="S153" s="82"/>
      <c r="T153" s="84">
        <f>SUM(T154:T155)</f>
        <v>0</v>
      </c>
      <c r="BP153" s="79" t="s">
        <v>42</v>
      </c>
      <c r="BR153" s="85" t="s">
        <v>40</v>
      </c>
      <c r="BS153" s="85" t="s">
        <v>42</v>
      </c>
      <c r="BW153" s="79" t="s">
        <v>77</v>
      </c>
      <c r="CI153" s="86">
        <f>SUM(CI154:CI155)</f>
        <v>0</v>
      </c>
    </row>
    <row r="154" spans="1:89" s="2" customFormat="1" ht="33" customHeight="1" x14ac:dyDescent="0.2">
      <c r="A154" s="16"/>
      <c r="B154" s="88"/>
      <c r="C154" s="89" t="s">
        <v>147</v>
      </c>
      <c r="D154" s="89" t="s">
        <v>79</v>
      </c>
      <c r="E154" s="90" t="s">
        <v>148</v>
      </c>
      <c r="F154" s="91" t="s">
        <v>149</v>
      </c>
      <c r="G154" s="92" t="s">
        <v>82</v>
      </c>
      <c r="H154" s="93">
        <v>340</v>
      </c>
      <c r="I154" s="216"/>
      <c r="J154" s="245">
        <f>ROUND(I154*H154,2)</f>
        <v>0</v>
      </c>
      <c r="K154" s="234"/>
      <c r="L154" s="17"/>
      <c r="M154" s="94" t="s">
        <v>0</v>
      </c>
      <c r="N154" s="95" t="s">
        <v>24</v>
      </c>
      <c r="O154" s="96">
        <v>4.1000000000000002E-2</v>
      </c>
      <c r="P154" s="96">
        <f>O154*H154</f>
        <v>13.940000000000001</v>
      </c>
      <c r="Q154" s="96">
        <v>3.0000000000000001E-5</v>
      </c>
      <c r="R154" s="96">
        <f>Q154*H154</f>
        <v>1.0200000000000001E-2</v>
      </c>
      <c r="S154" s="96">
        <v>0</v>
      </c>
      <c r="T154" s="97">
        <f>S154*H154</f>
        <v>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BP154" s="98" t="s">
        <v>83</v>
      </c>
      <c r="BR154" s="98" t="s">
        <v>79</v>
      </c>
      <c r="BS154" s="98" t="s">
        <v>84</v>
      </c>
      <c r="BW154" s="8" t="s">
        <v>77</v>
      </c>
      <c r="CC154" s="99">
        <f>IF(N154="základná",J154,0)</f>
        <v>0</v>
      </c>
      <c r="CD154" s="99">
        <f>IF(N154="znížená",J154,0)</f>
        <v>0</v>
      </c>
      <c r="CE154" s="99">
        <f>IF(N154="zákl. prenesená",J154,0)</f>
        <v>0</v>
      </c>
      <c r="CF154" s="99">
        <f>IF(N154="zníž. prenesená",J154,0)</f>
        <v>0</v>
      </c>
      <c r="CG154" s="99">
        <f>IF(N154="nulová",J154,0)</f>
        <v>0</v>
      </c>
      <c r="CH154" s="8" t="s">
        <v>84</v>
      </c>
      <c r="CI154" s="99">
        <f>ROUND(I154*H154,2)</f>
        <v>0</v>
      </c>
      <c r="CJ154" s="8" t="s">
        <v>83</v>
      </c>
      <c r="CK154" s="98" t="s">
        <v>150</v>
      </c>
    </row>
    <row r="155" spans="1:89" s="2" customFormat="1" ht="16.5" customHeight="1" x14ac:dyDescent="0.2">
      <c r="A155" s="16"/>
      <c r="B155" s="88"/>
      <c r="C155" s="100" t="s">
        <v>151</v>
      </c>
      <c r="D155" s="100" t="s">
        <v>152</v>
      </c>
      <c r="E155" s="101" t="s">
        <v>153</v>
      </c>
      <c r="F155" s="102" t="s">
        <v>154</v>
      </c>
      <c r="G155" s="103" t="s">
        <v>82</v>
      </c>
      <c r="H155" s="104">
        <v>346.8</v>
      </c>
      <c r="I155" s="217"/>
      <c r="J155" s="246">
        <f>ROUND(I155*H155,2)</f>
        <v>0</v>
      </c>
      <c r="K155" s="235"/>
      <c r="L155" s="105"/>
      <c r="M155" s="106" t="s">
        <v>0</v>
      </c>
      <c r="N155" s="107" t="s">
        <v>24</v>
      </c>
      <c r="O155" s="96">
        <v>0</v>
      </c>
      <c r="P155" s="96">
        <f>O155*H155</f>
        <v>0</v>
      </c>
      <c r="Q155" s="96">
        <v>1.3999999999999999E-4</v>
      </c>
      <c r="R155" s="96">
        <f>Q155*H155</f>
        <v>4.8551999999999998E-2</v>
      </c>
      <c r="S155" s="96">
        <v>0</v>
      </c>
      <c r="T155" s="97">
        <f>S155*H155</f>
        <v>0</v>
      </c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BP155" s="98" t="s">
        <v>109</v>
      </c>
      <c r="BR155" s="98" t="s">
        <v>152</v>
      </c>
      <c r="BS155" s="98" t="s">
        <v>84</v>
      </c>
      <c r="BW155" s="8" t="s">
        <v>77</v>
      </c>
      <c r="CC155" s="99">
        <f>IF(N155="základná",J155,0)</f>
        <v>0</v>
      </c>
      <c r="CD155" s="99">
        <f>IF(N155="znížená",J155,0)</f>
        <v>0</v>
      </c>
      <c r="CE155" s="99">
        <f>IF(N155="zákl. prenesená",J155,0)</f>
        <v>0</v>
      </c>
      <c r="CF155" s="99">
        <f>IF(N155="zníž. prenesená",J155,0)</f>
        <v>0</v>
      </c>
      <c r="CG155" s="99">
        <f>IF(N155="nulová",J155,0)</f>
        <v>0</v>
      </c>
      <c r="CH155" s="8" t="s">
        <v>84</v>
      </c>
      <c r="CI155" s="99">
        <f>ROUND(I155*H155,2)</f>
        <v>0</v>
      </c>
      <c r="CJ155" s="8" t="s">
        <v>83</v>
      </c>
      <c r="CK155" s="98" t="s">
        <v>155</v>
      </c>
    </row>
    <row r="156" spans="1:89" s="7" customFormat="1" ht="22.9" customHeight="1" x14ac:dyDescent="0.2">
      <c r="B156" s="78"/>
      <c r="D156" s="79" t="s">
        <v>40</v>
      </c>
      <c r="E156" s="87" t="s">
        <v>97</v>
      </c>
      <c r="F156" s="87" t="s">
        <v>156</v>
      </c>
      <c r="J156" s="244">
        <f>CI156</f>
        <v>0</v>
      </c>
      <c r="L156" s="78"/>
      <c r="M156" s="81"/>
      <c r="N156" s="82"/>
      <c r="O156" s="82"/>
      <c r="P156" s="83">
        <f>SUM(P158:P160)</f>
        <v>39.181599999999996</v>
      </c>
      <c r="Q156" s="82"/>
      <c r="R156" s="83">
        <f>SUM(R158:R160)</f>
        <v>77.472399999999993</v>
      </c>
      <c r="S156" s="82"/>
      <c r="T156" s="84">
        <f>SUM(T158:T160)</f>
        <v>0</v>
      </c>
      <c r="BP156" s="79" t="s">
        <v>42</v>
      </c>
      <c r="BR156" s="85" t="s">
        <v>40</v>
      </c>
      <c r="BS156" s="85" t="s">
        <v>42</v>
      </c>
      <c r="BW156" s="79" t="s">
        <v>77</v>
      </c>
      <c r="CI156" s="86">
        <f>SUM(CI157:CI160)</f>
        <v>0</v>
      </c>
    </row>
    <row r="157" spans="1:89" s="7" customFormat="1" ht="22.9" customHeight="1" x14ac:dyDescent="0.2">
      <c r="B157" s="78"/>
      <c r="C157" s="89">
        <v>19</v>
      </c>
      <c r="D157" s="89" t="s">
        <v>79</v>
      </c>
      <c r="E157" s="116" t="s">
        <v>236</v>
      </c>
      <c r="F157" s="115" t="s">
        <v>237</v>
      </c>
      <c r="G157" s="92" t="s">
        <v>82</v>
      </c>
      <c r="H157" s="93">
        <v>340</v>
      </c>
      <c r="I157" s="216"/>
      <c r="J157" s="245">
        <f>ROUND(I157*H157,2)</f>
        <v>0</v>
      </c>
      <c r="L157" s="78"/>
      <c r="M157" s="81"/>
      <c r="N157" s="82"/>
      <c r="O157" s="82"/>
      <c r="P157" s="83"/>
      <c r="Q157" s="82"/>
      <c r="R157" s="83"/>
      <c r="S157" s="82"/>
      <c r="T157" s="84"/>
      <c r="BP157" s="79"/>
      <c r="BR157" s="85"/>
      <c r="BS157" s="85"/>
      <c r="BW157" s="79"/>
      <c r="CC157" s="99">
        <f>IF(N157="základná",J157,0)</f>
        <v>0</v>
      </c>
      <c r="CD157" s="99">
        <f>IF(N157="znížená",J157,0)</f>
        <v>0</v>
      </c>
      <c r="CE157" s="99">
        <f>IF(N157="zákl. prenesená",J157,0)</f>
        <v>0</v>
      </c>
      <c r="CF157" s="99">
        <f>IF(N157="zníž. prenesená",J157,0)</f>
        <v>0</v>
      </c>
      <c r="CG157" s="99">
        <f>IF(N157="nulová",J157,0)</f>
        <v>0</v>
      </c>
      <c r="CH157" s="8" t="s">
        <v>42</v>
      </c>
      <c r="CI157" s="99">
        <f>ROUND(I157*H157,2)</f>
        <v>0</v>
      </c>
      <c r="CJ157" s="8" t="s">
        <v>89</v>
      </c>
    </row>
    <row r="158" spans="1:89" s="2" customFormat="1" ht="33" customHeight="1" x14ac:dyDescent="0.2">
      <c r="A158" s="16"/>
      <c r="B158" s="88"/>
      <c r="C158" s="89">
        <v>20</v>
      </c>
      <c r="D158" s="89" t="s">
        <v>79</v>
      </c>
      <c r="E158" s="116" t="s">
        <v>233</v>
      </c>
      <c r="F158" s="115" t="s">
        <v>232</v>
      </c>
      <c r="G158" s="92" t="s">
        <v>82</v>
      </c>
      <c r="H158" s="93">
        <v>340</v>
      </c>
      <c r="I158" s="216"/>
      <c r="J158" s="245">
        <f>ROUND(I158*H158,2)</f>
        <v>0</v>
      </c>
      <c r="K158" s="234"/>
      <c r="L158" s="17"/>
      <c r="M158" s="94" t="s">
        <v>0</v>
      </c>
      <c r="N158" s="95" t="s">
        <v>24</v>
      </c>
      <c r="O158" s="96">
        <v>2.0119999999999999E-2</v>
      </c>
      <c r="P158" s="96">
        <f>O158*H158</f>
        <v>6.8407999999999998</v>
      </c>
      <c r="Q158" s="96">
        <v>9.8199999999999996E-2</v>
      </c>
      <c r="R158" s="96">
        <f>Q158*H158</f>
        <v>33.387999999999998</v>
      </c>
      <c r="S158" s="96">
        <v>0</v>
      </c>
      <c r="T158" s="97">
        <f>S158*H158</f>
        <v>0</v>
      </c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BP158" s="98" t="s">
        <v>83</v>
      </c>
      <c r="BR158" s="98" t="s">
        <v>79</v>
      </c>
      <c r="BS158" s="98" t="s">
        <v>84</v>
      </c>
      <c r="BW158" s="8" t="s">
        <v>77</v>
      </c>
      <c r="CC158" s="99">
        <f>IF(N158="základná",J158,0)</f>
        <v>0</v>
      </c>
      <c r="CD158" s="99">
        <f>IF(N158="znížená",J158,0)</f>
        <v>0</v>
      </c>
      <c r="CE158" s="99">
        <f>IF(N158="zákl. prenesená",J158,0)</f>
        <v>0</v>
      </c>
      <c r="CF158" s="99">
        <f>IF(N158="zníž. prenesená",J158,0)</f>
        <v>0</v>
      </c>
      <c r="CG158" s="99">
        <f>IF(N158="nulová",J158,0)</f>
        <v>0</v>
      </c>
      <c r="CH158" s="8" t="s">
        <v>84</v>
      </c>
      <c r="CI158" s="99">
        <f>ROUND(I158*H158,2)</f>
        <v>0</v>
      </c>
      <c r="CJ158" s="8" t="s">
        <v>83</v>
      </c>
      <c r="CK158" s="98" t="s">
        <v>157</v>
      </c>
    </row>
    <row r="159" spans="1:89" s="2" customFormat="1" ht="37.9" customHeight="1" x14ac:dyDescent="0.2">
      <c r="A159" s="16"/>
      <c r="B159" s="88"/>
      <c r="C159" s="89">
        <v>21</v>
      </c>
      <c r="D159" s="89" t="s">
        <v>79</v>
      </c>
      <c r="E159" s="116" t="s">
        <v>235</v>
      </c>
      <c r="F159" s="115" t="s">
        <v>234</v>
      </c>
      <c r="G159" s="92" t="s">
        <v>82</v>
      </c>
      <c r="H159" s="93">
        <v>340</v>
      </c>
      <c r="I159" s="216"/>
      <c r="J159" s="245">
        <f>ROUND(I159*H159,2)</f>
        <v>0</v>
      </c>
      <c r="K159" s="234"/>
      <c r="L159" s="17"/>
      <c r="M159" s="94" t="s">
        <v>0</v>
      </c>
      <c r="N159" s="95" t="s">
        <v>24</v>
      </c>
      <c r="O159" s="96">
        <v>2.4119999999999999E-2</v>
      </c>
      <c r="P159" s="96">
        <f>O159*H159</f>
        <v>8.2007999999999992</v>
      </c>
      <c r="Q159" s="96">
        <v>0</v>
      </c>
      <c r="R159" s="96">
        <f>Q159*H159</f>
        <v>0</v>
      </c>
      <c r="S159" s="96">
        <v>0</v>
      </c>
      <c r="T159" s="97">
        <f>S159*H159</f>
        <v>0</v>
      </c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BP159" s="98" t="s">
        <v>83</v>
      </c>
      <c r="BR159" s="98" t="s">
        <v>79</v>
      </c>
      <c r="BS159" s="98" t="s">
        <v>84</v>
      </c>
      <c r="BW159" s="8" t="s">
        <v>77</v>
      </c>
      <c r="CC159" s="99">
        <f>IF(N159="základná",J159,0)</f>
        <v>0</v>
      </c>
      <c r="CD159" s="99">
        <f>IF(N159="znížená",J159,0)</f>
        <v>0</v>
      </c>
      <c r="CE159" s="99">
        <f>IF(N159="zákl. prenesená",J159,0)</f>
        <v>0</v>
      </c>
      <c r="CF159" s="99">
        <f>IF(N159="zníž. prenesená",J159,0)</f>
        <v>0</v>
      </c>
      <c r="CG159" s="99">
        <f>IF(N159="nulová",J159,0)</f>
        <v>0</v>
      </c>
      <c r="CH159" s="8" t="s">
        <v>84</v>
      </c>
      <c r="CI159" s="99">
        <f>ROUND(I159*H159,2)</f>
        <v>0</v>
      </c>
      <c r="CJ159" s="8" t="s">
        <v>83</v>
      </c>
      <c r="CK159" s="98" t="s">
        <v>158</v>
      </c>
    </row>
    <row r="160" spans="1:89" s="2" customFormat="1" ht="37.9" customHeight="1" x14ac:dyDescent="0.2">
      <c r="A160" s="16"/>
      <c r="B160" s="88"/>
      <c r="C160" s="89">
        <v>22</v>
      </c>
      <c r="D160" s="89" t="s">
        <v>79</v>
      </c>
      <c r="E160" s="90" t="s">
        <v>159</v>
      </c>
      <c r="F160" s="91" t="s">
        <v>160</v>
      </c>
      <c r="G160" s="92" t="s">
        <v>82</v>
      </c>
      <c r="H160" s="93">
        <v>340</v>
      </c>
      <c r="I160" s="216"/>
      <c r="J160" s="245">
        <f>ROUND(I160*H160,2)</f>
        <v>0</v>
      </c>
      <c r="K160" s="234"/>
      <c r="L160" s="17"/>
      <c r="M160" s="94" t="s">
        <v>0</v>
      </c>
      <c r="N160" s="95" t="s">
        <v>24</v>
      </c>
      <c r="O160" s="96">
        <v>7.0999999999999994E-2</v>
      </c>
      <c r="P160" s="96">
        <f>O160*H160</f>
        <v>24.139999999999997</v>
      </c>
      <c r="Q160" s="96">
        <v>0.12966</v>
      </c>
      <c r="R160" s="96">
        <f>Q160*H160</f>
        <v>44.084400000000002</v>
      </c>
      <c r="S160" s="96">
        <v>0</v>
      </c>
      <c r="T160" s="97">
        <f>S160*H160</f>
        <v>0</v>
      </c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BP160" s="98" t="s">
        <v>83</v>
      </c>
      <c r="BR160" s="98" t="s">
        <v>79</v>
      </c>
      <c r="BS160" s="98" t="s">
        <v>84</v>
      </c>
      <c r="BW160" s="8" t="s">
        <v>77</v>
      </c>
      <c r="CC160" s="99">
        <f>IF(N160="základná",J160,0)</f>
        <v>0</v>
      </c>
      <c r="CD160" s="99">
        <f>IF(N160="znížená",J160,0)</f>
        <v>0</v>
      </c>
      <c r="CE160" s="99">
        <f>IF(N160="zákl. prenesená",J160,0)</f>
        <v>0</v>
      </c>
      <c r="CF160" s="99">
        <f>IF(N160="zníž. prenesená",J160,0)</f>
        <v>0</v>
      </c>
      <c r="CG160" s="99">
        <f>IF(N160="nulová",J160,0)</f>
        <v>0</v>
      </c>
      <c r="CH160" s="8" t="s">
        <v>84</v>
      </c>
      <c r="CI160" s="99">
        <f>ROUND(I160*H160,2)</f>
        <v>0</v>
      </c>
      <c r="CJ160" s="8" t="s">
        <v>83</v>
      </c>
      <c r="CK160" s="98" t="s">
        <v>161</v>
      </c>
    </row>
    <row r="161" spans="1:89" s="7" customFormat="1" ht="22.9" customHeight="1" x14ac:dyDescent="0.2">
      <c r="B161" s="78"/>
      <c r="D161" s="79" t="s">
        <v>40</v>
      </c>
      <c r="E161" s="87" t="s">
        <v>113</v>
      </c>
      <c r="F161" s="87" t="s">
        <v>162</v>
      </c>
      <c r="J161" s="244">
        <f>CI161</f>
        <v>0</v>
      </c>
      <c r="L161" s="78"/>
      <c r="M161" s="81"/>
      <c r="N161" s="82"/>
      <c r="O161" s="82"/>
      <c r="P161" s="83">
        <f>SUM(P162:P176)</f>
        <v>212.45216500000001</v>
      </c>
      <c r="Q161" s="82"/>
      <c r="R161" s="83">
        <f>SUM(R162:R176)</f>
        <v>21.896785569999999</v>
      </c>
      <c r="S161" s="82"/>
      <c r="T161" s="84">
        <f>SUM(T162:T176)</f>
        <v>0</v>
      </c>
      <c r="BP161" s="79" t="s">
        <v>42</v>
      </c>
      <c r="BR161" s="85" t="s">
        <v>40</v>
      </c>
      <c r="BS161" s="85" t="s">
        <v>42</v>
      </c>
      <c r="BW161" s="79" t="s">
        <v>77</v>
      </c>
      <c r="CI161" s="86">
        <f>SUM(CI162:CI176)</f>
        <v>0</v>
      </c>
    </row>
    <row r="162" spans="1:89" s="2" customFormat="1" ht="37.9" customHeight="1" x14ac:dyDescent="0.2">
      <c r="A162" s="16"/>
      <c r="B162" s="88"/>
      <c r="C162" s="89">
        <v>23</v>
      </c>
      <c r="D162" s="89" t="s">
        <v>79</v>
      </c>
      <c r="E162" s="90" t="s">
        <v>163</v>
      </c>
      <c r="F162" s="91" t="s">
        <v>164</v>
      </c>
      <c r="G162" s="92" t="s">
        <v>165</v>
      </c>
      <c r="H162" s="93">
        <v>107</v>
      </c>
      <c r="I162" s="216"/>
      <c r="J162" s="245">
        <f t="shared" ref="J162:J176" si="10">ROUND(I162*H162,2)</f>
        <v>0</v>
      </c>
      <c r="K162" s="234"/>
      <c r="L162" s="17"/>
      <c r="M162" s="94" t="s">
        <v>0</v>
      </c>
      <c r="N162" s="95" t="s">
        <v>24</v>
      </c>
      <c r="O162" s="96">
        <v>0.13200000000000001</v>
      </c>
      <c r="P162" s="96">
        <f t="shared" ref="P162:P176" si="11">O162*H162</f>
        <v>14.124000000000001</v>
      </c>
      <c r="Q162" s="96">
        <v>9.7930000000000003E-2</v>
      </c>
      <c r="R162" s="96">
        <f t="shared" ref="R162:R176" si="12">Q162*H162</f>
        <v>10.47851</v>
      </c>
      <c r="S162" s="96">
        <v>0</v>
      </c>
      <c r="T162" s="97">
        <f t="shared" ref="T162:T176" si="13">S162*H162</f>
        <v>0</v>
      </c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BP162" s="98" t="s">
        <v>83</v>
      </c>
      <c r="BR162" s="98" t="s">
        <v>79</v>
      </c>
      <c r="BS162" s="98" t="s">
        <v>84</v>
      </c>
      <c r="BW162" s="8" t="s">
        <v>77</v>
      </c>
      <c r="CC162" s="99">
        <f t="shared" ref="CC162:CC176" si="14">IF(N162="základná",J162,0)</f>
        <v>0</v>
      </c>
      <c r="CD162" s="99">
        <f t="shared" ref="CD162:CD176" si="15">IF(N162="znížená",J162,0)</f>
        <v>0</v>
      </c>
      <c r="CE162" s="99">
        <f t="shared" ref="CE162:CE176" si="16">IF(N162="zákl. prenesená",J162,0)</f>
        <v>0</v>
      </c>
      <c r="CF162" s="99">
        <f t="shared" ref="CF162:CF176" si="17">IF(N162="zníž. prenesená",J162,0)</f>
        <v>0</v>
      </c>
      <c r="CG162" s="99">
        <f t="shared" ref="CG162:CG176" si="18">IF(N162="nulová",J162,0)</f>
        <v>0</v>
      </c>
      <c r="CH162" s="8" t="s">
        <v>84</v>
      </c>
      <c r="CI162" s="99">
        <f t="shared" ref="CI162:CI176" si="19">ROUND(I162*H162,2)</f>
        <v>0</v>
      </c>
      <c r="CJ162" s="8" t="s">
        <v>83</v>
      </c>
      <c r="CK162" s="98" t="s">
        <v>166</v>
      </c>
    </row>
    <row r="163" spans="1:89" s="2" customFormat="1" ht="16.5" customHeight="1" x14ac:dyDescent="0.2">
      <c r="A163" s="16"/>
      <c r="B163" s="88"/>
      <c r="C163" s="100">
        <v>24</v>
      </c>
      <c r="D163" s="100" t="s">
        <v>152</v>
      </c>
      <c r="E163" s="101" t="s">
        <v>167</v>
      </c>
      <c r="F163" s="102" t="s">
        <v>168</v>
      </c>
      <c r="G163" s="103" t="s">
        <v>169</v>
      </c>
      <c r="H163" s="104">
        <v>108.07</v>
      </c>
      <c r="I163" s="217"/>
      <c r="J163" s="246">
        <f t="shared" si="10"/>
        <v>0</v>
      </c>
      <c r="K163" s="235"/>
      <c r="L163" s="105"/>
      <c r="M163" s="106" t="s">
        <v>0</v>
      </c>
      <c r="N163" s="107" t="s">
        <v>24</v>
      </c>
      <c r="O163" s="96">
        <v>0</v>
      </c>
      <c r="P163" s="96">
        <f t="shared" si="11"/>
        <v>0</v>
      </c>
      <c r="Q163" s="96">
        <v>4.8000000000000001E-2</v>
      </c>
      <c r="R163" s="96">
        <f t="shared" si="12"/>
        <v>5.18736</v>
      </c>
      <c r="S163" s="96">
        <v>0</v>
      </c>
      <c r="T163" s="97">
        <f t="shared" si="13"/>
        <v>0</v>
      </c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BP163" s="98" t="s">
        <v>109</v>
      </c>
      <c r="BR163" s="98" t="s">
        <v>152</v>
      </c>
      <c r="BS163" s="98" t="s">
        <v>84</v>
      </c>
      <c r="BW163" s="8" t="s">
        <v>77</v>
      </c>
      <c r="CC163" s="99">
        <f t="shared" si="14"/>
        <v>0</v>
      </c>
      <c r="CD163" s="99">
        <f t="shared" si="15"/>
        <v>0</v>
      </c>
      <c r="CE163" s="99">
        <f t="shared" si="16"/>
        <v>0</v>
      </c>
      <c r="CF163" s="99">
        <f t="shared" si="17"/>
        <v>0</v>
      </c>
      <c r="CG163" s="99">
        <f t="shared" si="18"/>
        <v>0</v>
      </c>
      <c r="CH163" s="8" t="s">
        <v>84</v>
      </c>
      <c r="CI163" s="99">
        <f t="shared" si="19"/>
        <v>0</v>
      </c>
      <c r="CJ163" s="8" t="s">
        <v>83</v>
      </c>
      <c r="CK163" s="98" t="s">
        <v>170</v>
      </c>
    </row>
    <row r="164" spans="1:89" s="2" customFormat="1" ht="33" customHeight="1" x14ac:dyDescent="0.2">
      <c r="A164" s="16"/>
      <c r="B164" s="88"/>
      <c r="C164" s="89">
        <v>25</v>
      </c>
      <c r="D164" s="89" t="s">
        <v>79</v>
      </c>
      <c r="E164" s="90" t="s">
        <v>171</v>
      </c>
      <c r="F164" s="91" t="s">
        <v>172</v>
      </c>
      <c r="G164" s="92" t="s">
        <v>92</v>
      </c>
      <c r="H164" s="93">
        <v>2.6749999999999998</v>
      </c>
      <c r="I164" s="216"/>
      <c r="J164" s="245">
        <f t="shared" si="10"/>
        <v>0</v>
      </c>
      <c r="K164" s="234"/>
      <c r="L164" s="17"/>
      <c r="M164" s="94" t="s">
        <v>0</v>
      </c>
      <c r="N164" s="95" t="s">
        <v>24</v>
      </c>
      <c r="O164" s="96">
        <v>1.363</v>
      </c>
      <c r="P164" s="96">
        <f t="shared" si="11"/>
        <v>3.6460249999999998</v>
      </c>
      <c r="Q164" s="96">
        <v>2.2010900000000002</v>
      </c>
      <c r="R164" s="96">
        <f t="shared" si="12"/>
        <v>5.8879157500000003</v>
      </c>
      <c r="S164" s="96">
        <v>0</v>
      </c>
      <c r="T164" s="97">
        <f t="shared" si="13"/>
        <v>0</v>
      </c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BP164" s="98" t="s">
        <v>83</v>
      </c>
      <c r="BR164" s="98" t="s">
        <v>79</v>
      </c>
      <c r="BS164" s="98" t="s">
        <v>84</v>
      </c>
      <c r="BW164" s="8" t="s">
        <v>77</v>
      </c>
      <c r="CC164" s="99">
        <f t="shared" si="14"/>
        <v>0</v>
      </c>
      <c r="CD164" s="99">
        <f t="shared" si="15"/>
        <v>0</v>
      </c>
      <c r="CE164" s="99">
        <f t="shared" si="16"/>
        <v>0</v>
      </c>
      <c r="CF164" s="99">
        <f t="shared" si="17"/>
        <v>0</v>
      </c>
      <c r="CG164" s="99">
        <f t="shared" si="18"/>
        <v>0</v>
      </c>
      <c r="CH164" s="8" t="s">
        <v>84</v>
      </c>
      <c r="CI164" s="99">
        <f t="shared" si="19"/>
        <v>0</v>
      </c>
      <c r="CJ164" s="8" t="s">
        <v>83</v>
      </c>
      <c r="CK164" s="98" t="s">
        <v>173</v>
      </c>
    </row>
    <row r="165" spans="1:89" s="122" customFormat="1" ht="12" x14ac:dyDescent="0.2">
      <c r="A165" s="127"/>
      <c r="B165" s="129"/>
      <c r="C165" s="130"/>
      <c r="D165" s="130"/>
      <c r="E165" s="131"/>
      <c r="F165" s="150" t="s">
        <v>252</v>
      </c>
      <c r="G165" s="132"/>
      <c r="H165" s="133"/>
      <c r="I165" s="134"/>
      <c r="J165" s="245"/>
      <c r="K165" s="234"/>
      <c r="L165" s="128"/>
      <c r="M165" s="94"/>
      <c r="N165" s="135"/>
      <c r="O165" s="136"/>
      <c r="P165" s="136"/>
      <c r="Q165" s="136"/>
      <c r="R165" s="136"/>
      <c r="S165" s="136"/>
      <c r="T165" s="137"/>
      <c r="U165" s="127"/>
      <c r="V165" s="127"/>
      <c r="W165" s="127"/>
      <c r="X165" s="127"/>
      <c r="Y165" s="127"/>
      <c r="Z165" s="127"/>
      <c r="AA165" s="127"/>
      <c r="AB165" s="127"/>
      <c r="AC165" s="127"/>
      <c r="AD165" s="127"/>
      <c r="AE165" s="127"/>
      <c r="BP165" s="138"/>
      <c r="BR165" s="138"/>
      <c r="BS165" s="138"/>
      <c r="BW165" s="126"/>
      <c r="CC165" s="139"/>
      <c r="CD165" s="139"/>
      <c r="CE165" s="139"/>
      <c r="CF165" s="139"/>
      <c r="CG165" s="139"/>
      <c r="CH165" s="126"/>
      <c r="CI165" s="139"/>
      <c r="CJ165" s="126"/>
      <c r="CK165" s="138"/>
    </row>
    <row r="166" spans="1:89" s="169" customFormat="1" ht="24.2" customHeight="1" x14ac:dyDescent="0.2">
      <c r="A166" s="119"/>
      <c r="B166" s="120"/>
      <c r="C166" s="121">
        <v>26</v>
      </c>
      <c r="D166" s="121" t="s">
        <v>79</v>
      </c>
      <c r="E166" s="116" t="s">
        <v>240</v>
      </c>
      <c r="F166" s="115" t="s">
        <v>241</v>
      </c>
      <c r="G166" s="117" t="s">
        <v>82</v>
      </c>
      <c r="H166" s="118">
        <v>24.94</v>
      </c>
      <c r="I166" s="216"/>
      <c r="J166" s="247">
        <f t="shared" si="10"/>
        <v>0</v>
      </c>
      <c r="K166" s="236"/>
      <c r="L166" s="164"/>
      <c r="M166" s="165" t="s">
        <v>0</v>
      </c>
      <c r="N166" s="166" t="s">
        <v>24</v>
      </c>
      <c r="O166" s="167">
        <v>0.65600000000000003</v>
      </c>
      <c r="P166" s="167">
        <f t="shared" si="11"/>
        <v>16.36064</v>
      </c>
      <c r="Q166" s="167">
        <v>1.35E-2</v>
      </c>
      <c r="R166" s="167">
        <f t="shared" si="12"/>
        <v>0.33668999999999999</v>
      </c>
      <c r="S166" s="167">
        <v>0</v>
      </c>
      <c r="T166" s="168">
        <f t="shared" si="13"/>
        <v>0</v>
      </c>
      <c r="U166" s="119"/>
      <c r="V166" s="119"/>
      <c r="W166" s="119"/>
      <c r="X166" s="119"/>
      <c r="Y166" s="119"/>
      <c r="Z166" s="119"/>
      <c r="AA166" s="119"/>
      <c r="AB166" s="119"/>
      <c r="AC166" s="119"/>
      <c r="AD166" s="119"/>
      <c r="AE166" s="119"/>
      <c r="AR166" s="170" t="s">
        <v>83</v>
      </c>
      <c r="BR166" s="170" t="s">
        <v>79</v>
      </c>
      <c r="BS166" s="170" t="s">
        <v>84</v>
      </c>
      <c r="BW166" s="171" t="s">
        <v>77</v>
      </c>
      <c r="CC166" s="172">
        <f>IF(N166="základná",J166,0)</f>
        <v>0</v>
      </c>
      <c r="CD166" s="172">
        <f>IF(N166="znížená",J166,0)</f>
        <v>0</v>
      </c>
      <c r="CE166" s="172">
        <f>IF(N166="zákl. prenesená",J166,0)</f>
        <v>0</v>
      </c>
      <c r="CF166" s="172">
        <f>IF(N166="zníž. prenesená",J166,0)</f>
        <v>0</v>
      </c>
      <c r="CG166" s="172">
        <f>IF(N166="nulová",J166,0)</f>
        <v>0</v>
      </c>
      <c r="CH166" s="171" t="s">
        <v>84</v>
      </c>
      <c r="CI166" s="172">
        <f>ROUND(I166*H166,2)</f>
        <v>0</v>
      </c>
      <c r="CJ166" s="171" t="s">
        <v>83</v>
      </c>
      <c r="CK166" s="170" t="s">
        <v>242</v>
      </c>
    </row>
    <row r="167" spans="1:89" s="169" customFormat="1" ht="12" x14ac:dyDescent="0.2">
      <c r="A167" s="173"/>
      <c r="B167" s="174"/>
      <c r="C167" s="173"/>
      <c r="D167" s="175" t="s">
        <v>246</v>
      </c>
      <c r="E167" s="176" t="s">
        <v>0</v>
      </c>
      <c r="F167" s="177" t="s">
        <v>247</v>
      </c>
      <c r="G167" s="173"/>
      <c r="H167" s="176" t="s">
        <v>0</v>
      </c>
      <c r="I167" s="178"/>
      <c r="J167" s="248"/>
      <c r="K167" s="173"/>
      <c r="L167" s="174"/>
      <c r="M167" s="179"/>
      <c r="N167" s="180"/>
      <c r="O167" s="180"/>
      <c r="P167" s="180"/>
      <c r="Q167" s="180"/>
      <c r="R167" s="180"/>
      <c r="S167" s="180"/>
      <c r="T167" s="181"/>
      <c r="U167" s="173"/>
      <c r="V167" s="173"/>
      <c r="W167" s="173"/>
      <c r="X167" s="173"/>
      <c r="Y167" s="173"/>
      <c r="Z167" s="173"/>
      <c r="AA167" s="173"/>
      <c r="AB167" s="173"/>
      <c r="AC167" s="173"/>
      <c r="AD167" s="173"/>
      <c r="AE167" s="173"/>
      <c r="AF167" s="173"/>
      <c r="AG167" s="173"/>
      <c r="AH167" s="173"/>
      <c r="AI167" s="173"/>
      <c r="AJ167" s="173"/>
      <c r="AK167" s="173"/>
      <c r="AL167" s="173"/>
      <c r="AM167" s="173"/>
      <c r="AN167" s="173"/>
      <c r="AO167" s="173"/>
      <c r="AP167" s="173"/>
      <c r="AQ167" s="173"/>
      <c r="AR167" s="173"/>
      <c r="AS167" s="173"/>
      <c r="AT167" s="176" t="s">
        <v>246</v>
      </c>
      <c r="AU167" s="176" t="s">
        <v>84</v>
      </c>
      <c r="AV167" s="173" t="s">
        <v>42</v>
      </c>
      <c r="AW167" s="173" t="s">
        <v>248</v>
      </c>
      <c r="AX167" s="173" t="s">
        <v>41</v>
      </c>
      <c r="AY167" s="176" t="s">
        <v>77</v>
      </c>
      <c r="AZ167" s="173"/>
      <c r="BA167" s="173"/>
      <c r="BB167" s="173"/>
      <c r="BC167" s="173"/>
      <c r="BD167" s="173"/>
      <c r="BE167" s="173"/>
      <c r="BF167" s="173"/>
      <c r="BG167" s="173"/>
      <c r="BH167" s="173"/>
      <c r="BI167" s="173"/>
      <c r="BJ167" s="173"/>
      <c r="BK167" s="173"/>
      <c r="BL167" s="173"/>
      <c r="BM167" s="173"/>
      <c r="BR167" s="170"/>
      <c r="BS167" s="170"/>
      <c r="BW167" s="171"/>
      <c r="CC167" s="172"/>
      <c r="CD167" s="172"/>
      <c r="CE167" s="172"/>
      <c r="CF167" s="172"/>
      <c r="CG167" s="172"/>
      <c r="CH167" s="171"/>
      <c r="CI167" s="172"/>
      <c r="CJ167" s="171"/>
      <c r="CK167" s="170"/>
    </row>
    <row r="168" spans="1:89" s="169" customFormat="1" ht="12" x14ac:dyDescent="0.2">
      <c r="A168" s="182"/>
      <c r="B168" s="183"/>
      <c r="C168" s="182"/>
      <c r="D168" s="175" t="s">
        <v>246</v>
      </c>
      <c r="E168" s="184" t="s">
        <v>0</v>
      </c>
      <c r="F168" s="185" t="s">
        <v>249</v>
      </c>
      <c r="G168" s="182"/>
      <c r="H168" s="186">
        <v>8</v>
      </c>
      <c r="I168" s="187"/>
      <c r="J168" s="249"/>
      <c r="K168" s="182"/>
      <c r="L168" s="183"/>
      <c r="M168" s="188"/>
      <c r="N168" s="189"/>
      <c r="O168" s="189"/>
      <c r="P168" s="189"/>
      <c r="Q168" s="189"/>
      <c r="R168" s="189"/>
      <c r="S168" s="189"/>
      <c r="T168" s="190"/>
      <c r="U168" s="182"/>
      <c r="V168" s="182"/>
      <c r="W168" s="182"/>
      <c r="X168" s="182"/>
      <c r="Y168" s="182"/>
      <c r="Z168" s="182"/>
      <c r="AA168" s="182"/>
      <c r="AB168" s="182"/>
      <c r="AC168" s="182"/>
      <c r="AD168" s="182"/>
      <c r="AE168" s="182"/>
      <c r="AF168" s="182"/>
      <c r="AG168" s="182"/>
      <c r="AH168" s="182"/>
      <c r="AI168" s="182"/>
      <c r="AJ168" s="182"/>
      <c r="AK168" s="182"/>
      <c r="AL168" s="182"/>
      <c r="AM168" s="182"/>
      <c r="AN168" s="182"/>
      <c r="AO168" s="182"/>
      <c r="AP168" s="182"/>
      <c r="AQ168" s="182"/>
      <c r="AR168" s="182"/>
      <c r="AS168" s="182"/>
      <c r="AT168" s="184" t="s">
        <v>246</v>
      </c>
      <c r="AU168" s="184" t="s">
        <v>84</v>
      </c>
      <c r="AV168" s="182" t="s">
        <v>84</v>
      </c>
      <c r="AW168" s="182" t="s">
        <v>248</v>
      </c>
      <c r="AX168" s="182" t="s">
        <v>41</v>
      </c>
      <c r="AY168" s="184" t="s">
        <v>77</v>
      </c>
      <c r="AZ168" s="182"/>
      <c r="BA168" s="182"/>
      <c r="BB168" s="182"/>
      <c r="BC168" s="182"/>
      <c r="BD168" s="182"/>
      <c r="BE168" s="182"/>
      <c r="BF168" s="182"/>
      <c r="BG168" s="182"/>
      <c r="BH168" s="182"/>
      <c r="BI168" s="182"/>
      <c r="BJ168" s="182"/>
      <c r="BK168" s="182"/>
      <c r="BL168" s="182"/>
      <c r="BM168" s="182"/>
      <c r="BR168" s="170"/>
      <c r="BS168" s="170"/>
      <c r="BW168" s="171"/>
      <c r="CC168" s="172"/>
      <c r="CD168" s="172"/>
      <c r="CE168" s="172"/>
      <c r="CF168" s="172"/>
      <c r="CG168" s="172"/>
      <c r="CH168" s="171"/>
      <c r="CI168" s="172"/>
      <c r="CJ168" s="171"/>
      <c r="CK168" s="170"/>
    </row>
    <row r="169" spans="1:89" s="169" customFormat="1" ht="12" x14ac:dyDescent="0.2">
      <c r="A169" s="182"/>
      <c r="B169" s="183"/>
      <c r="C169" s="182"/>
      <c r="D169" s="175" t="s">
        <v>246</v>
      </c>
      <c r="E169" s="184" t="s">
        <v>0</v>
      </c>
      <c r="F169" s="185" t="s">
        <v>250</v>
      </c>
      <c r="G169" s="182"/>
      <c r="H169" s="186">
        <v>16.940000000000001</v>
      </c>
      <c r="I169" s="187"/>
      <c r="J169" s="249"/>
      <c r="K169" s="182"/>
      <c r="L169" s="183"/>
      <c r="M169" s="188"/>
      <c r="N169" s="189"/>
      <c r="O169" s="189"/>
      <c r="P169" s="189"/>
      <c r="Q169" s="189"/>
      <c r="R169" s="189"/>
      <c r="S169" s="189"/>
      <c r="T169" s="190"/>
      <c r="U169" s="182"/>
      <c r="V169" s="182"/>
      <c r="W169" s="182"/>
      <c r="X169" s="182"/>
      <c r="Y169" s="182"/>
      <c r="Z169" s="182"/>
      <c r="AA169" s="182"/>
      <c r="AB169" s="182"/>
      <c r="AC169" s="182"/>
      <c r="AD169" s="182"/>
      <c r="AE169" s="182"/>
      <c r="AF169" s="182"/>
      <c r="AG169" s="182"/>
      <c r="AH169" s="182"/>
      <c r="AI169" s="182"/>
      <c r="AJ169" s="182"/>
      <c r="AK169" s="182"/>
      <c r="AL169" s="182"/>
      <c r="AM169" s="182"/>
      <c r="AN169" s="182"/>
      <c r="AO169" s="182"/>
      <c r="AP169" s="182"/>
      <c r="AQ169" s="182"/>
      <c r="AR169" s="182"/>
      <c r="AS169" s="182"/>
      <c r="AT169" s="184" t="s">
        <v>246</v>
      </c>
      <c r="AU169" s="184" t="s">
        <v>84</v>
      </c>
      <c r="AV169" s="182" t="s">
        <v>84</v>
      </c>
      <c r="AW169" s="182" t="s">
        <v>248</v>
      </c>
      <c r="AX169" s="182" t="s">
        <v>41</v>
      </c>
      <c r="AY169" s="184" t="s">
        <v>77</v>
      </c>
      <c r="AZ169" s="182"/>
      <c r="BA169" s="182"/>
      <c r="BB169" s="182"/>
      <c r="BC169" s="182"/>
      <c r="BD169" s="182"/>
      <c r="BE169" s="182"/>
      <c r="BF169" s="182"/>
      <c r="BG169" s="182"/>
      <c r="BH169" s="182"/>
      <c r="BI169" s="182"/>
      <c r="BJ169" s="182"/>
      <c r="BK169" s="182"/>
      <c r="BL169" s="182"/>
      <c r="BM169" s="182"/>
      <c r="BR169" s="170"/>
      <c r="BS169" s="170"/>
      <c r="BW169" s="171"/>
      <c r="CC169" s="172"/>
      <c r="CD169" s="172"/>
      <c r="CE169" s="172"/>
      <c r="CF169" s="172"/>
      <c r="CG169" s="172"/>
      <c r="CH169" s="171"/>
      <c r="CI169" s="172"/>
      <c r="CJ169" s="171"/>
      <c r="CK169" s="170"/>
    </row>
    <row r="170" spans="1:89" s="169" customFormat="1" ht="12" x14ac:dyDescent="0.2">
      <c r="A170" s="191"/>
      <c r="B170" s="192"/>
      <c r="C170" s="191"/>
      <c r="D170" s="175" t="s">
        <v>246</v>
      </c>
      <c r="E170" s="193" t="s">
        <v>0</v>
      </c>
      <c r="F170" s="194" t="s">
        <v>251</v>
      </c>
      <c r="G170" s="191"/>
      <c r="H170" s="195">
        <v>24.94</v>
      </c>
      <c r="I170" s="196"/>
      <c r="J170" s="250"/>
      <c r="K170" s="191"/>
      <c r="L170" s="192"/>
      <c r="M170" s="197"/>
      <c r="N170" s="198"/>
      <c r="O170" s="198"/>
      <c r="P170" s="198"/>
      <c r="Q170" s="198"/>
      <c r="R170" s="198"/>
      <c r="S170" s="198"/>
      <c r="T170" s="199"/>
      <c r="U170" s="191"/>
      <c r="V170" s="191"/>
      <c r="W170" s="191"/>
      <c r="X170" s="191"/>
      <c r="Y170" s="191"/>
      <c r="Z170" s="191"/>
      <c r="AA170" s="191"/>
      <c r="AB170" s="191"/>
      <c r="AC170" s="191"/>
      <c r="AD170" s="191"/>
      <c r="AE170" s="191"/>
      <c r="AF170" s="191"/>
      <c r="AG170" s="191"/>
      <c r="AH170" s="191"/>
      <c r="AI170" s="191"/>
      <c r="AJ170" s="191"/>
      <c r="AK170" s="191"/>
      <c r="AL170" s="191"/>
      <c r="AM170" s="191"/>
      <c r="AN170" s="191"/>
      <c r="AO170" s="191"/>
      <c r="AP170" s="191"/>
      <c r="AQ170" s="191"/>
      <c r="AR170" s="191"/>
      <c r="AS170" s="191"/>
      <c r="AT170" s="193" t="s">
        <v>246</v>
      </c>
      <c r="AU170" s="193" t="s">
        <v>84</v>
      </c>
      <c r="AV170" s="191" t="s">
        <v>83</v>
      </c>
      <c r="AW170" s="191" t="s">
        <v>248</v>
      </c>
      <c r="AX170" s="191" t="s">
        <v>42</v>
      </c>
      <c r="AY170" s="193" t="s">
        <v>77</v>
      </c>
      <c r="AZ170" s="191"/>
      <c r="BA170" s="191"/>
      <c r="BB170" s="191"/>
      <c r="BC170" s="191"/>
      <c r="BD170" s="191"/>
      <c r="BE170" s="191"/>
      <c r="BF170" s="191"/>
      <c r="BG170" s="191"/>
      <c r="BH170" s="191"/>
      <c r="BI170" s="191"/>
      <c r="BJ170" s="191"/>
      <c r="BK170" s="191"/>
      <c r="BL170" s="191"/>
      <c r="BM170" s="191"/>
      <c r="BR170" s="170"/>
      <c r="BS170" s="170"/>
      <c r="BW170" s="171"/>
      <c r="CC170" s="172"/>
      <c r="CD170" s="172"/>
      <c r="CE170" s="172"/>
      <c r="CF170" s="172"/>
      <c r="CG170" s="172"/>
      <c r="CH170" s="171"/>
      <c r="CI170" s="172"/>
      <c r="CJ170" s="171"/>
      <c r="CK170" s="170"/>
    </row>
    <row r="171" spans="1:89" s="169" customFormat="1" ht="24.2" customHeight="1" x14ac:dyDescent="0.2">
      <c r="A171" s="119"/>
      <c r="B171" s="120"/>
      <c r="C171" s="200">
        <v>27</v>
      </c>
      <c r="D171" s="200" t="s">
        <v>152</v>
      </c>
      <c r="E171" s="201" t="s">
        <v>243</v>
      </c>
      <c r="F171" s="202" t="s">
        <v>244</v>
      </c>
      <c r="G171" s="203" t="s">
        <v>82</v>
      </c>
      <c r="H171" s="204">
        <v>28.681000000000001</v>
      </c>
      <c r="I171" s="217"/>
      <c r="J171" s="251">
        <f t="shared" si="10"/>
        <v>0</v>
      </c>
      <c r="K171" s="237"/>
      <c r="L171" s="205"/>
      <c r="M171" s="206" t="s">
        <v>0</v>
      </c>
      <c r="N171" s="207" t="s">
        <v>24</v>
      </c>
      <c r="O171" s="167">
        <v>0</v>
      </c>
      <c r="P171" s="167">
        <f t="shared" si="11"/>
        <v>0</v>
      </c>
      <c r="Q171" s="167">
        <v>2.2000000000000001E-4</v>
      </c>
      <c r="R171" s="167">
        <f t="shared" si="12"/>
        <v>6.3098200000000007E-3</v>
      </c>
      <c r="S171" s="167">
        <v>0</v>
      </c>
      <c r="T171" s="168">
        <f t="shared" si="13"/>
        <v>0</v>
      </c>
      <c r="U171" s="119"/>
      <c r="V171" s="119"/>
      <c r="W171" s="119"/>
      <c r="X171" s="119"/>
      <c r="Y171" s="119"/>
      <c r="Z171" s="119"/>
      <c r="AA171" s="119"/>
      <c r="AB171" s="119"/>
      <c r="AC171" s="119"/>
      <c r="AD171" s="119"/>
      <c r="AE171" s="119"/>
      <c r="AR171" s="170" t="s">
        <v>109</v>
      </c>
      <c r="BR171" s="170" t="s">
        <v>152</v>
      </c>
      <c r="BS171" s="170" t="s">
        <v>84</v>
      </c>
      <c r="BW171" s="171" t="s">
        <v>77</v>
      </c>
      <c r="CC171" s="172">
        <f>IF(N171="základná",J171,0)</f>
        <v>0</v>
      </c>
      <c r="CD171" s="172">
        <f>IF(N171="znížená",J171,0)</f>
        <v>0</v>
      </c>
      <c r="CE171" s="172">
        <f>IF(N171="zákl. prenesená",J171,0)</f>
        <v>0</v>
      </c>
      <c r="CF171" s="172">
        <f>IF(N171="zníž. prenesená",J171,0)</f>
        <v>0</v>
      </c>
      <c r="CG171" s="172">
        <f>IF(N171="nulová",J171,0)</f>
        <v>0</v>
      </c>
      <c r="CH171" s="171" t="s">
        <v>84</v>
      </c>
      <c r="CI171" s="172">
        <f>ROUND(I171*H171,2)</f>
        <v>0</v>
      </c>
      <c r="CJ171" s="171" t="s">
        <v>83</v>
      </c>
      <c r="CK171" s="170" t="s">
        <v>245</v>
      </c>
    </row>
    <row r="172" spans="1:89" s="2" customFormat="1" ht="33" customHeight="1" x14ac:dyDescent="0.2">
      <c r="A172" s="119"/>
      <c r="B172" s="120"/>
      <c r="C172" s="121">
        <v>28</v>
      </c>
      <c r="D172" s="121" t="s">
        <v>79</v>
      </c>
      <c r="E172" s="116" t="s">
        <v>174</v>
      </c>
      <c r="F172" s="115" t="s">
        <v>175</v>
      </c>
      <c r="G172" s="117" t="s">
        <v>136</v>
      </c>
      <c r="H172" s="118">
        <f>T131+T132</f>
        <v>113.22</v>
      </c>
      <c r="I172" s="216"/>
      <c r="J172" s="247">
        <f t="shared" si="10"/>
        <v>0</v>
      </c>
      <c r="K172" s="234"/>
      <c r="L172" s="17"/>
      <c r="M172" s="94" t="s">
        <v>0</v>
      </c>
      <c r="N172" s="95" t="s">
        <v>24</v>
      </c>
      <c r="O172" s="96">
        <v>0.80900000000000005</v>
      </c>
      <c r="P172" s="96">
        <f t="shared" si="11"/>
        <v>91.594980000000007</v>
      </c>
      <c r="Q172" s="96">
        <v>0</v>
      </c>
      <c r="R172" s="96">
        <f t="shared" si="12"/>
        <v>0</v>
      </c>
      <c r="S172" s="96">
        <v>0</v>
      </c>
      <c r="T172" s="97">
        <f t="shared" si="13"/>
        <v>0</v>
      </c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BP172" s="98" t="s">
        <v>83</v>
      </c>
      <c r="BR172" s="98" t="s">
        <v>79</v>
      </c>
      <c r="BS172" s="98" t="s">
        <v>84</v>
      </c>
      <c r="BW172" s="8" t="s">
        <v>77</v>
      </c>
      <c r="CC172" s="99">
        <f t="shared" si="14"/>
        <v>0</v>
      </c>
      <c r="CD172" s="99">
        <f t="shared" si="15"/>
        <v>0</v>
      </c>
      <c r="CE172" s="99">
        <f t="shared" si="16"/>
        <v>0</v>
      </c>
      <c r="CF172" s="99">
        <f t="shared" si="17"/>
        <v>0</v>
      </c>
      <c r="CG172" s="99">
        <f t="shared" si="18"/>
        <v>0</v>
      </c>
      <c r="CH172" s="8" t="s">
        <v>84</v>
      </c>
      <c r="CI172" s="99">
        <f t="shared" si="19"/>
        <v>0</v>
      </c>
      <c r="CJ172" s="8" t="s">
        <v>83</v>
      </c>
      <c r="CK172" s="98" t="s">
        <v>176</v>
      </c>
    </row>
    <row r="173" spans="1:89" s="2" customFormat="1" ht="24.2" customHeight="1" x14ac:dyDescent="0.2">
      <c r="A173" s="119"/>
      <c r="B173" s="120"/>
      <c r="C173" s="121">
        <v>29</v>
      </c>
      <c r="D173" s="121" t="s">
        <v>79</v>
      </c>
      <c r="E173" s="116" t="s">
        <v>177</v>
      </c>
      <c r="F173" s="115" t="s">
        <v>178</v>
      </c>
      <c r="G173" s="117" t="s">
        <v>136</v>
      </c>
      <c r="H173" s="118">
        <f>H172</f>
        <v>113.22</v>
      </c>
      <c r="I173" s="216"/>
      <c r="J173" s="247">
        <f t="shared" si="10"/>
        <v>0</v>
      </c>
      <c r="K173" s="234"/>
      <c r="L173" s="17"/>
      <c r="M173" s="94" t="s">
        <v>0</v>
      </c>
      <c r="N173" s="95" t="s">
        <v>24</v>
      </c>
      <c r="O173" s="96">
        <v>1.7000000000000001E-2</v>
      </c>
      <c r="P173" s="96">
        <f t="shared" si="11"/>
        <v>1.9247400000000001</v>
      </c>
      <c r="Q173" s="96">
        <v>0</v>
      </c>
      <c r="R173" s="96">
        <f t="shared" si="12"/>
        <v>0</v>
      </c>
      <c r="S173" s="96">
        <v>0</v>
      </c>
      <c r="T173" s="97">
        <f t="shared" si="13"/>
        <v>0</v>
      </c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BP173" s="98" t="s">
        <v>83</v>
      </c>
      <c r="BR173" s="98" t="s">
        <v>79</v>
      </c>
      <c r="BS173" s="98" t="s">
        <v>84</v>
      </c>
      <c r="BW173" s="8" t="s">
        <v>77</v>
      </c>
      <c r="CC173" s="99">
        <f t="shared" si="14"/>
        <v>0</v>
      </c>
      <c r="CD173" s="99">
        <f t="shared" si="15"/>
        <v>0</v>
      </c>
      <c r="CE173" s="99">
        <f t="shared" si="16"/>
        <v>0</v>
      </c>
      <c r="CF173" s="99">
        <f t="shared" si="17"/>
        <v>0</v>
      </c>
      <c r="CG173" s="99">
        <f t="shared" si="18"/>
        <v>0</v>
      </c>
      <c r="CH173" s="8" t="s">
        <v>84</v>
      </c>
      <c r="CI173" s="99">
        <f t="shared" si="19"/>
        <v>0</v>
      </c>
      <c r="CJ173" s="8" t="s">
        <v>83</v>
      </c>
      <c r="CK173" s="98" t="s">
        <v>179</v>
      </c>
    </row>
    <row r="174" spans="1:89" s="2" customFormat="1" ht="24.2" customHeight="1" x14ac:dyDescent="0.2">
      <c r="A174" s="119"/>
      <c r="B174" s="120"/>
      <c r="C174" s="121">
        <v>30</v>
      </c>
      <c r="D174" s="121" t="s">
        <v>79</v>
      </c>
      <c r="E174" s="116" t="s">
        <v>180</v>
      </c>
      <c r="F174" s="115" t="s">
        <v>181</v>
      </c>
      <c r="G174" s="117" t="s">
        <v>136</v>
      </c>
      <c r="H174" s="118">
        <f>H172</f>
        <v>113.22</v>
      </c>
      <c r="I174" s="216"/>
      <c r="J174" s="247">
        <f t="shared" si="10"/>
        <v>0</v>
      </c>
      <c r="K174" s="234"/>
      <c r="L174" s="17"/>
      <c r="M174" s="94" t="s">
        <v>0</v>
      </c>
      <c r="N174" s="95" t="s">
        <v>24</v>
      </c>
      <c r="O174" s="96">
        <v>0.749</v>
      </c>
      <c r="P174" s="96">
        <f t="shared" si="11"/>
        <v>84.801779999999994</v>
      </c>
      <c r="Q174" s="96">
        <v>0</v>
      </c>
      <c r="R174" s="96">
        <f t="shared" si="12"/>
        <v>0</v>
      </c>
      <c r="S174" s="96">
        <v>0</v>
      </c>
      <c r="T174" s="97">
        <f t="shared" si="13"/>
        <v>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BP174" s="98" t="s">
        <v>83</v>
      </c>
      <c r="BR174" s="98" t="s">
        <v>79</v>
      </c>
      <c r="BS174" s="98" t="s">
        <v>84</v>
      </c>
      <c r="BW174" s="8" t="s">
        <v>77</v>
      </c>
      <c r="CC174" s="99">
        <f t="shared" si="14"/>
        <v>0</v>
      </c>
      <c r="CD174" s="99">
        <f t="shared" si="15"/>
        <v>0</v>
      </c>
      <c r="CE174" s="99">
        <f t="shared" si="16"/>
        <v>0</v>
      </c>
      <c r="CF174" s="99">
        <f t="shared" si="17"/>
        <v>0</v>
      </c>
      <c r="CG174" s="99">
        <f t="shared" si="18"/>
        <v>0</v>
      </c>
      <c r="CH174" s="8" t="s">
        <v>84</v>
      </c>
      <c r="CI174" s="99">
        <f t="shared" si="19"/>
        <v>0</v>
      </c>
      <c r="CJ174" s="8" t="s">
        <v>83</v>
      </c>
      <c r="CK174" s="98" t="s">
        <v>182</v>
      </c>
    </row>
    <row r="175" spans="1:89" s="2" customFormat="1" ht="24.2" customHeight="1" x14ac:dyDescent="0.2">
      <c r="A175" s="114"/>
      <c r="B175" s="88"/>
      <c r="C175" s="121">
        <v>31</v>
      </c>
      <c r="D175" s="89" t="s">
        <v>79</v>
      </c>
      <c r="E175" s="90" t="s">
        <v>134</v>
      </c>
      <c r="F175" s="91" t="s">
        <v>135</v>
      </c>
      <c r="G175" s="92" t="s">
        <v>136</v>
      </c>
      <c r="H175" s="93">
        <f>T132</f>
        <v>79.899999999999991</v>
      </c>
      <c r="I175" s="216"/>
      <c r="J175" s="245">
        <f t="shared" si="10"/>
        <v>0</v>
      </c>
      <c r="K175" s="234"/>
      <c r="L175" s="17"/>
      <c r="M175" s="94"/>
      <c r="N175" s="95"/>
      <c r="O175" s="96"/>
      <c r="P175" s="96"/>
      <c r="Q175" s="96"/>
      <c r="R175" s="96"/>
      <c r="S175" s="96"/>
      <c r="T175" s="97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BP175" s="98"/>
      <c r="BR175" s="98"/>
      <c r="BS175" s="98"/>
      <c r="BW175" s="8"/>
      <c r="CC175" s="99"/>
      <c r="CD175" s="99"/>
      <c r="CE175" s="99"/>
      <c r="CF175" s="99"/>
      <c r="CG175" s="99"/>
      <c r="CH175" s="8"/>
      <c r="CI175" s="99">
        <f t="shared" si="19"/>
        <v>0</v>
      </c>
      <c r="CJ175" s="8"/>
      <c r="CK175" s="98"/>
    </row>
    <row r="176" spans="1:89" s="2" customFormat="1" ht="24.2" customHeight="1" x14ac:dyDescent="0.2">
      <c r="A176" s="16"/>
      <c r="B176" s="88"/>
      <c r="C176" s="121">
        <v>32</v>
      </c>
      <c r="D176" s="89" t="s">
        <v>79</v>
      </c>
      <c r="E176" s="90" t="s">
        <v>183</v>
      </c>
      <c r="F176" s="91" t="s">
        <v>184</v>
      </c>
      <c r="G176" s="92" t="s">
        <v>136</v>
      </c>
      <c r="H176" s="93">
        <v>33.32</v>
      </c>
      <c r="I176" s="216"/>
      <c r="J176" s="245">
        <f t="shared" si="10"/>
        <v>0</v>
      </c>
      <c r="K176" s="234"/>
      <c r="L176" s="17"/>
      <c r="M176" s="94" t="s">
        <v>0</v>
      </c>
      <c r="N176" s="95" t="s">
        <v>24</v>
      </c>
      <c r="O176" s="96">
        <v>0</v>
      </c>
      <c r="P176" s="96">
        <f t="shared" si="11"/>
        <v>0</v>
      </c>
      <c r="Q176" s="96">
        <v>0</v>
      </c>
      <c r="R176" s="96">
        <f t="shared" si="12"/>
        <v>0</v>
      </c>
      <c r="S176" s="96">
        <v>0</v>
      </c>
      <c r="T176" s="97">
        <f t="shared" si="13"/>
        <v>0</v>
      </c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BP176" s="98" t="s">
        <v>83</v>
      </c>
      <c r="BR176" s="98" t="s">
        <v>79</v>
      </c>
      <c r="BS176" s="98" t="s">
        <v>84</v>
      </c>
      <c r="BW176" s="8" t="s">
        <v>77</v>
      </c>
      <c r="CC176" s="99">
        <f t="shared" si="14"/>
        <v>0</v>
      </c>
      <c r="CD176" s="99">
        <f t="shared" si="15"/>
        <v>0</v>
      </c>
      <c r="CE176" s="99">
        <f t="shared" si="16"/>
        <v>0</v>
      </c>
      <c r="CF176" s="99">
        <f t="shared" si="17"/>
        <v>0</v>
      </c>
      <c r="CG176" s="99">
        <f t="shared" si="18"/>
        <v>0</v>
      </c>
      <c r="CH176" s="8" t="s">
        <v>84</v>
      </c>
      <c r="CI176" s="99">
        <f t="shared" si="19"/>
        <v>0</v>
      </c>
      <c r="CJ176" s="8" t="s">
        <v>83</v>
      </c>
      <c r="CK176" s="98" t="s">
        <v>185</v>
      </c>
    </row>
    <row r="177" spans="1:89" s="7" customFormat="1" ht="22.9" customHeight="1" x14ac:dyDescent="0.2">
      <c r="B177" s="78"/>
      <c r="D177" s="79" t="s">
        <v>40</v>
      </c>
      <c r="E177" s="87" t="s">
        <v>186</v>
      </c>
      <c r="F177" s="87" t="s">
        <v>187</v>
      </c>
      <c r="J177" s="244">
        <f>CI177</f>
        <v>0</v>
      </c>
      <c r="L177" s="78"/>
      <c r="M177" s="81"/>
      <c r="N177" s="82"/>
      <c r="O177" s="82"/>
      <c r="P177" s="83">
        <f>P178</f>
        <v>9.160639999999999</v>
      </c>
      <c r="Q177" s="82"/>
      <c r="R177" s="83">
        <f>R178</f>
        <v>0</v>
      </c>
      <c r="S177" s="82"/>
      <c r="T177" s="84">
        <f>T178</f>
        <v>0</v>
      </c>
      <c r="BP177" s="79" t="s">
        <v>42</v>
      </c>
      <c r="BR177" s="85" t="s">
        <v>40</v>
      </c>
      <c r="BS177" s="85" t="s">
        <v>42</v>
      </c>
      <c r="BW177" s="79" t="s">
        <v>77</v>
      </c>
      <c r="CI177" s="86">
        <f>CI178</f>
        <v>0</v>
      </c>
    </row>
    <row r="178" spans="1:89" s="2" customFormat="1" ht="33" customHeight="1" x14ac:dyDescent="0.2">
      <c r="A178" s="16"/>
      <c r="B178" s="88"/>
      <c r="C178" s="89">
        <v>33</v>
      </c>
      <c r="D178" s="89" t="s">
        <v>79</v>
      </c>
      <c r="E178" s="90" t="s">
        <v>188</v>
      </c>
      <c r="F178" s="91" t="s">
        <v>189</v>
      </c>
      <c r="G178" s="92" t="s">
        <v>136</v>
      </c>
      <c r="H178" s="93">
        <v>229.01599999999999</v>
      </c>
      <c r="I178" s="216"/>
      <c r="J178" s="245">
        <f>ROUND(I178*H178,2)</f>
        <v>0</v>
      </c>
      <c r="K178" s="234"/>
      <c r="L178" s="17"/>
      <c r="M178" s="94" t="s">
        <v>0</v>
      </c>
      <c r="N178" s="95" t="s">
        <v>24</v>
      </c>
      <c r="O178" s="96">
        <v>0.04</v>
      </c>
      <c r="P178" s="96">
        <f>O178*H178</f>
        <v>9.160639999999999</v>
      </c>
      <c r="Q178" s="96">
        <v>0</v>
      </c>
      <c r="R178" s="96">
        <f>Q178*H178</f>
        <v>0</v>
      </c>
      <c r="S178" s="96">
        <v>0</v>
      </c>
      <c r="T178" s="97">
        <f>S178*H178</f>
        <v>0</v>
      </c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BP178" s="98" t="s">
        <v>83</v>
      </c>
      <c r="BR178" s="98" t="s">
        <v>79</v>
      </c>
      <c r="BS178" s="98" t="s">
        <v>84</v>
      </c>
      <c r="BW178" s="8" t="s">
        <v>77</v>
      </c>
      <c r="CC178" s="99">
        <f>IF(N178="základná",J178,0)</f>
        <v>0</v>
      </c>
      <c r="CD178" s="99">
        <f>IF(N178="znížená",J178,0)</f>
        <v>0</v>
      </c>
      <c r="CE178" s="99">
        <f>IF(N178="zákl. prenesená",J178,0)</f>
        <v>0</v>
      </c>
      <c r="CF178" s="99">
        <f>IF(N178="zníž. prenesená",J178,0)</f>
        <v>0</v>
      </c>
      <c r="CG178" s="99">
        <f>IF(N178="nulová",J178,0)</f>
        <v>0</v>
      </c>
      <c r="CH178" s="8" t="s">
        <v>84</v>
      </c>
      <c r="CI178" s="99">
        <f>ROUND(I178*H178,2)</f>
        <v>0</v>
      </c>
      <c r="CJ178" s="8" t="s">
        <v>83</v>
      </c>
      <c r="CK178" s="98" t="s">
        <v>190</v>
      </c>
    </row>
    <row r="179" spans="1:89" s="7" customFormat="1" ht="25.9" customHeight="1" x14ac:dyDescent="0.2">
      <c r="B179" s="78"/>
      <c r="D179" s="79" t="s">
        <v>40</v>
      </c>
      <c r="E179" s="80" t="s">
        <v>191</v>
      </c>
      <c r="F179" s="80" t="s">
        <v>192</v>
      </c>
      <c r="J179" s="243">
        <f>CI179</f>
        <v>0</v>
      </c>
      <c r="L179" s="78"/>
      <c r="M179" s="81"/>
      <c r="N179" s="82"/>
      <c r="O179" s="82"/>
      <c r="P179" s="83">
        <f>SUM(P180:P181)</f>
        <v>0</v>
      </c>
      <c r="Q179" s="82"/>
      <c r="R179" s="83">
        <f>SUM(R180:R181)</f>
        <v>0</v>
      </c>
      <c r="S179" s="82"/>
      <c r="T179" s="84">
        <f>SUM(T180:T181)</f>
        <v>0</v>
      </c>
      <c r="BP179" s="79" t="s">
        <v>97</v>
      </c>
      <c r="BR179" s="85" t="s">
        <v>40</v>
      </c>
      <c r="BS179" s="85" t="s">
        <v>41</v>
      </c>
      <c r="BW179" s="79" t="s">
        <v>77</v>
      </c>
      <c r="CI179" s="86">
        <f>SUM(CI180:CI181)</f>
        <v>0</v>
      </c>
    </row>
    <row r="180" spans="1:89" s="2" customFormat="1" ht="16.5" customHeight="1" x14ac:dyDescent="0.2">
      <c r="A180" s="16"/>
      <c r="B180" s="88"/>
      <c r="C180" s="130">
        <v>34</v>
      </c>
      <c r="D180" s="89" t="s">
        <v>79</v>
      </c>
      <c r="E180" s="90" t="s">
        <v>193</v>
      </c>
      <c r="F180" s="91" t="s">
        <v>238</v>
      </c>
      <c r="G180" s="92" t="s">
        <v>194</v>
      </c>
      <c r="H180" s="93">
        <v>1</v>
      </c>
      <c r="I180" s="216"/>
      <c r="J180" s="245">
        <f>ROUND(I180*H180,2)</f>
        <v>0</v>
      </c>
      <c r="K180" s="234"/>
      <c r="L180" s="17"/>
      <c r="M180" s="94" t="s">
        <v>0</v>
      </c>
      <c r="N180" s="95" t="s">
        <v>24</v>
      </c>
      <c r="O180" s="96">
        <v>0</v>
      </c>
      <c r="P180" s="96">
        <f>O180*H180</f>
        <v>0</v>
      </c>
      <c r="Q180" s="96">
        <v>0</v>
      </c>
      <c r="R180" s="96">
        <f>Q180*H180</f>
        <v>0</v>
      </c>
      <c r="S180" s="96">
        <v>0</v>
      </c>
      <c r="T180" s="97">
        <f>S180*H180</f>
        <v>0</v>
      </c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BP180" s="98" t="s">
        <v>195</v>
      </c>
      <c r="BR180" s="98" t="s">
        <v>79</v>
      </c>
      <c r="BS180" s="98" t="s">
        <v>42</v>
      </c>
      <c r="BW180" s="8" t="s">
        <v>77</v>
      </c>
      <c r="CC180" s="99">
        <f>IF(N180="základná",J180,0)</f>
        <v>0</v>
      </c>
      <c r="CD180" s="99">
        <f>IF(N180="znížená",J180,0)</f>
        <v>0</v>
      </c>
      <c r="CE180" s="99">
        <f>IF(N180="zákl. prenesená",J180,0)</f>
        <v>0</v>
      </c>
      <c r="CF180" s="99">
        <f>IF(N180="zníž. prenesená",J180,0)</f>
        <v>0</v>
      </c>
      <c r="CG180" s="99">
        <f>IF(N180="nulová",J180,0)</f>
        <v>0</v>
      </c>
      <c r="CH180" s="8" t="s">
        <v>84</v>
      </c>
      <c r="CI180" s="99">
        <f>ROUND(I180*H180,2)</f>
        <v>0</v>
      </c>
      <c r="CJ180" s="8" t="s">
        <v>195</v>
      </c>
      <c r="CK180" s="98" t="s">
        <v>196</v>
      </c>
    </row>
    <row r="181" spans="1:89" s="2" customFormat="1" ht="16.5" customHeight="1" x14ac:dyDescent="0.2">
      <c r="A181" s="16"/>
      <c r="B181" s="88"/>
      <c r="C181" s="89">
        <v>35</v>
      </c>
      <c r="D181" s="89" t="s">
        <v>79</v>
      </c>
      <c r="E181" s="90" t="s">
        <v>197</v>
      </c>
      <c r="F181" s="91" t="s">
        <v>198</v>
      </c>
      <c r="G181" s="92" t="s">
        <v>194</v>
      </c>
      <c r="H181" s="93">
        <v>1</v>
      </c>
      <c r="I181" s="216"/>
      <c r="J181" s="245">
        <f>ROUND(I181*H181,2)</f>
        <v>0</v>
      </c>
      <c r="K181" s="234"/>
      <c r="L181" s="17"/>
      <c r="M181" s="94" t="s">
        <v>0</v>
      </c>
      <c r="N181" s="95" t="s">
        <v>24</v>
      </c>
      <c r="O181" s="96">
        <v>0</v>
      </c>
      <c r="P181" s="96">
        <f>O181*H181</f>
        <v>0</v>
      </c>
      <c r="Q181" s="96">
        <v>0</v>
      </c>
      <c r="R181" s="96">
        <f>Q181*H181</f>
        <v>0</v>
      </c>
      <c r="S181" s="96">
        <v>0</v>
      </c>
      <c r="T181" s="97">
        <f>S181*H181</f>
        <v>0</v>
      </c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BP181" s="98" t="s">
        <v>195</v>
      </c>
      <c r="BR181" s="98" t="s">
        <v>79</v>
      </c>
      <c r="BS181" s="98" t="s">
        <v>42</v>
      </c>
      <c r="BW181" s="8" t="s">
        <v>77</v>
      </c>
      <c r="CC181" s="99">
        <f>IF(N181="základná",J181,0)</f>
        <v>0</v>
      </c>
      <c r="CD181" s="99">
        <f>IF(N181="znížená",J181,0)</f>
        <v>0</v>
      </c>
      <c r="CE181" s="99">
        <f>IF(N181="zákl. prenesená",J181,0)</f>
        <v>0</v>
      </c>
      <c r="CF181" s="99">
        <f>IF(N181="zníž. prenesená",J181,0)</f>
        <v>0</v>
      </c>
      <c r="CG181" s="99">
        <f>IF(N181="nulová",J181,0)</f>
        <v>0</v>
      </c>
      <c r="CH181" s="8" t="s">
        <v>84</v>
      </c>
      <c r="CI181" s="99">
        <f>ROUND(I181*H181,2)</f>
        <v>0</v>
      </c>
      <c r="CJ181" s="8" t="s">
        <v>195</v>
      </c>
      <c r="CK181" s="98" t="s">
        <v>199</v>
      </c>
    </row>
    <row r="182" spans="1:89" s="7" customFormat="1" ht="25.9" customHeight="1" x14ac:dyDescent="0.2">
      <c r="B182" s="78"/>
      <c r="D182" s="79" t="s">
        <v>40</v>
      </c>
      <c r="E182" s="80" t="s">
        <v>200</v>
      </c>
      <c r="F182" s="80" t="s">
        <v>201</v>
      </c>
      <c r="J182" s="243">
        <f>CI182</f>
        <v>0</v>
      </c>
      <c r="L182" s="78"/>
      <c r="M182" s="81"/>
      <c r="N182" s="82"/>
      <c r="O182" s="82"/>
      <c r="P182" s="83">
        <f>P183+P195</f>
        <v>12.408826999999999</v>
      </c>
      <c r="Q182" s="82"/>
      <c r="R182" s="83">
        <f>R183+R195</f>
        <v>0</v>
      </c>
      <c r="S182" s="82"/>
      <c r="T182" s="84">
        <f>T183+T195</f>
        <v>0</v>
      </c>
      <c r="BP182" s="79" t="s">
        <v>42</v>
      </c>
      <c r="BR182" s="85" t="s">
        <v>40</v>
      </c>
      <c r="BS182" s="85" t="s">
        <v>41</v>
      </c>
      <c r="BW182" s="79" t="s">
        <v>77</v>
      </c>
      <c r="CI182" s="86">
        <f>CI183+CI195</f>
        <v>0</v>
      </c>
    </row>
    <row r="183" spans="1:89" s="7" customFormat="1" ht="22.9" customHeight="1" x14ac:dyDescent="0.2">
      <c r="B183" s="78"/>
      <c r="D183" s="79" t="s">
        <v>40</v>
      </c>
      <c r="E183" s="87" t="s">
        <v>117</v>
      </c>
      <c r="F183" s="87" t="s">
        <v>202</v>
      </c>
      <c r="J183" s="244">
        <f>CI183</f>
        <v>0</v>
      </c>
      <c r="L183" s="78"/>
      <c r="M183" s="81"/>
      <c r="N183" s="82"/>
      <c r="O183" s="82"/>
      <c r="P183" s="83">
        <f>SUM(P184:P194)</f>
        <v>6.1261519999999994</v>
      </c>
      <c r="Q183" s="82"/>
      <c r="R183" s="83">
        <f>SUM(R184:R194)</f>
        <v>0</v>
      </c>
      <c r="S183" s="82"/>
      <c r="T183" s="84">
        <f>SUM(T184:T194)</f>
        <v>0</v>
      </c>
      <c r="BP183" s="79" t="s">
        <v>42</v>
      </c>
      <c r="BR183" s="85" t="s">
        <v>40</v>
      </c>
      <c r="BS183" s="85" t="s">
        <v>42</v>
      </c>
      <c r="BW183" s="79" t="s">
        <v>77</v>
      </c>
      <c r="CI183" s="86">
        <f>SUM(CI184:CI194)</f>
        <v>0</v>
      </c>
    </row>
    <row r="184" spans="1:89" s="2" customFormat="1" ht="33" customHeight="1" x14ac:dyDescent="0.2">
      <c r="A184" s="16"/>
      <c r="B184" s="88"/>
      <c r="C184" s="89">
        <v>36</v>
      </c>
      <c r="D184" s="89" t="s">
        <v>79</v>
      </c>
      <c r="E184" s="90" t="s">
        <v>114</v>
      </c>
      <c r="F184" s="91" t="s">
        <v>115</v>
      </c>
      <c r="G184" s="92" t="s">
        <v>92</v>
      </c>
      <c r="H184" s="93">
        <v>8.2119999999999997</v>
      </c>
      <c r="I184" s="216"/>
      <c r="J184" s="245">
        <f>ROUND(I184*H184,2)</f>
        <v>0</v>
      </c>
      <c r="K184" s="234"/>
      <c r="L184" s="17"/>
      <c r="M184" s="94" t="s">
        <v>0</v>
      </c>
      <c r="N184" s="95" t="s">
        <v>24</v>
      </c>
      <c r="O184" s="96">
        <v>7.0999999999999994E-2</v>
      </c>
      <c r="P184" s="96">
        <f>O184*H184</f>
        <v>0.5830519999999999</v>
      </c>
      <c r="Q184" s="96">
        <v>0</v>
      </c>
      <c r="R184" s="96">
        <f>Q184*H184</f>
        <v>0</v>
      </c>
      <c r="S184" s="96">
        <v>0</v>
      </c>
      <c r="T184" s="97">
        <f>S184*H184</f>
        <v>0</v>
      </c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BP184" s="98" t="s">
        <v>83</v>
      </c>
      <c r="BR184" s="98" t="s">
        <v>79</v>
      </c>
      <c r="BS184" s="98" t="s">
        <v>84</v>
      </c>
      <c r="BW184" s="8" t="s">
        <v>77</v>
      </c>
      <c r="CC184" s="99">
        <f>IF(N184="základná",J184,0)</f>
        <v>0</v>
      </c>
      <c r="CD184" s="99">
        <f>IF(N184="znížená",J184,0)</f>
        <v>0</v>
      </c>
      <c r="CE184" s="99">
        <f>IF(N184="zákl. prenesená",J184,0)</f>
        <v>0</v>
      </c>
      <c r="CF184" s="99">
        <f>IF(N184="zníž. prenesená",J184,0)</f>
        <v>0</v>
      </c>
      <c r="CG184" s="99">
        <f>IF(N184="nulová",J184,0)</f>
        <v>0</v>
      </c>
      <c r="CH184" s="8" t="s">
        <v>84</v>
      </c>
      <c r="CI184" s="99">
        <f>ROUND(I184*H184,2)</f>
        <v>0</v>
      </c>
      <c r="CJ184" s="8" t="s">
        <v>83</v>
      </c>
      <c r="CK184" s="98" t="s">
        <v>203</v>
      </c>
    </row>
    <row r="185" spans="1:89" s="123" customFormat="1" x14ac:dyDescent="0.2">
      <c r="B185" s="140"/>
      <c r="D185" s="141" t="s">
        <v>246</v>
      </c>
      <c r="E185" s="142" t="s">
        <v>0</v>
      </c>
      <c r="F185" s="143" t="s">
        <v>258</v>
      </c>
      <c r="H185" s="142" t="s">
        <v>0</v>
      </c>
      <c r="I185" s="144"/>
      <c r="J185" s="252"/>
      <c r="L185" s="140"/>
      <c r="M185" s="145"/>
      <c r="N185" s="146"/>
      <c r="O185" s="146"/>
      <c r="P185" s="146"/>
      <c r="Q185" s="146"/>
      <c r="R185" s="146"/>
      <c r="S185" s="146"/>
      <c r="T185" s="147"/>
      <c r="AT185" s="142" t="s">
        <v>246</v>
      </c>
      <c r="AU185" s="142" t="s">
        <v>84</v>
      </c>
      <c r="AV185" s="123" t="s">
        <v>42</v>
      </c>
      <c r="AW185" s="123" t="s">
        <v>248</v>
      </c>
      <c r="AX185" s="123" t="s">
        <v>41</v>
      </c>
      <c r="AY185" s="142" t="s">
        <v>77</v>
      </c>
    </row>
    <row r="186" spans="1:89" s="124" customFormat="1" x14ac:dyDescent="0.2">
      <c r="B186" s="148"/>
      <c r="D186" s="141" t="s">
        <v>246</v>
      </c>
      <c r="E186" s="149" t="s">
        <v>0</v>
      </c>
      <c r="F186" s="150" t="s">
        <v>259</v>
      </c>
      <c r="H186" s="151">
        <v>4.0960000000000001</v>
      </c>
      <c r="I186" s="152"/>
      <c r="J186" s="253"/>
      <c r="L186" s="148"/>
      <c r="M186" s="153"/>
      <c r="N186" s="154"/>
      <c r="O186" s="154"/>
      <c r="P186" s="154"/>
      <c r="Q186" s="154"/>
      <c r="R186" s="154"/>
      <c r="S186" s="154"/>
      <c r="T186" s="155"/>
      <c r="AT186" s="149" t="s">
        <v>246</v>
      </c>
      <c r="AU186" s="149" t="s">
        <v>84</v>
      </c>
      <c r="AV186" s="124" t="s">
        <v>84</v>
      </c>
      <c r="AW186" s="124" t="s">
        <v>248</v>
      </c>
      <c r="AX186" s="124" t="s">
        <v>41</v>
      </c>
      <c r="AY186" s="149" t="s">
        <v>77</v>
      </c>
    </row>
    <row r="187" spans="1:89" s="123" customFormat="1" x14ac:dyDescent="0.2">
      <c r="B187" s="140"/>
      <c r="D187" s="141" t="s">
        <v>246</v>
      </c>
      <c r="E187" s="142" t="s">
        <v>0</v>
      </c>
      <c r="F187" s="143" t="s">
        <v>260</v>
      </c>
      <c r="H187" s="142" t="s">
        <v>0</v>
      </c>
      <c r="I187" s="144"/>
      <c r="J187" s="252"/>
      <c r="L187" s="140"/>
      <c r="M187" s="145"/>
      <c r="N187" s="146"/>
      <c r="O187" s="146"/>
      <c r="P187" s="146"/>
      <c r="Q187" s="146"/>
      <c r="R187" s="146"/>
      <c r="S187" s="146"/>
      <c r="T187" s="147"/>
      <c r="AT187" s="142" t="s">
        <v>246</v>
      </c>
      <c r="AU187" s="142" t="s">
        <v>84</v>
      </c>
      <c r="AV187" s="123" t="s">
        <v>42</v>
      </c>
      <c r="AW187" s="123" t="s">
        <v>248</v>
      </c>
      <c r="AX187" s="123" t="s">
        <v>41</v>
      </c>
      <c r="AY187" s="142" t="s">
        <v>77</v>
      </c>
    </row>
    <row r="188" spans="1:89" s="124" customFormat="1" x14ac:dyDescent="0.2">
      <c r="B188" s="148"/>
      <c r="D188" s="141" t="s">
        <v>246</v>
      </c>
      <c r="E188" s="149" t="s">
        <v>0</v>
      </c>
      <c r="F188" s="150" t="s">
        <v>261</v>
      </c>
      <c r="H188" s="151">
        <v>4.1159999999999997</v>
      </c>
      <c r="I188" s="152"/>
      <c r="J188" s="253"/>
      <c r="L188" s="148"/>
      <c r="M188" s="153"/>
      <c r="N188" s="154"/>
      <c r="O188" s="154"/>
      <c r="P188" s="154"/>
      <c r="Q188" s="154"/>
      <c r="R188" s="154"/>
      <c r="S188" s="154"/>
      <c r="T188" s="155"/>
      <c r="AT188" s="149" t="s">
        <v>246</v>
      </c>
      <c r="AU188" s="149" t="s">
        <v>84</v>
      </c>
      <c r="AV188" s="124" t="s">
        <v>84</v>
      </c>
      <c r="AW188" s="124" t="s">
        <v>248</v>
      </c>
      <c r="AX188" s="124" t="s">
        <v>41</v>
      </c>
      <c r="AY188" s="149" t="s">
        <v>77</v>
      </c>
    </row>
    <row r="189" spans="1:89" s="125" customFormat="1" x14ac:dyDescent="0.2">
      <c r="B189" s="156"/>
      <c r="D189" s="141" t="s">
        <v>246</v>
      </c>
      <c r="E189" s="157" t="s">
        <v>0</v>
      </c>
      <c r="F189" s="158" t="s">
        <v>251</v>
      </c>
      <c r="H189" s="159">
        <v>8.2119999999999997</v>
      </c>
      <c r="I189" s="160"/>
      <c r="J189" s="254"/>
      <c r="L189" s="156"/>
      <c r="M189" s="161"/>
      <c r="N189" s="162"/>
      <c r="O189" s="162"/>
      <c r="P189" s="162"/>
      <c r="Q189" s="162"/>
      <c r="R189" s="162"/>
      <c r="S189" s="162"/>
      <c r="T189" s="163"/>
      <c r="AT189" s="157" t="s">
        <v>246</v>
      </c>
      <c r="AU189" s="157" t="s">
        <v>84</v>
      </c>
      <c r="AV189" s="125" t="s">
        <v>83</v>
      </c>
      <c r="AW189" s="125" t="s">
        <v>248</v>
      </c>
      <c r="AX189" s="125" t="s">
        <v>42</v>
      </c>
      <c r="AY189" s="157" t="s">
        <v>77</v>
      </c>
    </row>
    <row r="190" spans="1:89" s="2" customFormat="1" ht="37.9" customHeight="1" x14ac:dyDescent="0.2">
      <c r="A190" s="16"/>
      <c r="B190" s="88"/>
      <c r="C190" s="89">
        <v>37</v>
      </c>
      <c r="D190" s="89" t="s">
        <v>79</v>
      </c>
      <c r="E190" s="90" t="s">
        <v>118</v>
      </c>
      <c r="F190" s="91" t="s">
        <v>119</v>
      </c>
      <c r="G190" s="92" t="s">
        <v>92</v>
      </c>
      <c r="H190" s="93">
        <v>57.484000000000002</v>
      </c>
      <c r="I190" s="216"/>
      <c r="J190" s="245">
        <f>ROUND(I190*H190,2)</f>
        <v>0</v>
      </c>
      <c r="K190" s="234"/>
      <c r="L190" s="17"/>
      <c r="M190" s="94" t="s">
        <v>0</v>
      </c>
      <c r="N190" s="95" t="s">
        <v>24</v>
      </c>
      <c r="O190" s="96">
        <v>7.0000000000000001E-3</v>
      </c>
      <c r="P190" s="96">
        <f>O190*H190</f>
        <v>0.40238800000000002</v>
      </c>
      <c r="Q190" s="96">
        <v>0</v>
      </c>
      <c r="R190" s="96">
        <f>Q190*H190</f>
        <v>0</v>
      </c>
      <c r="S190" s="96">
        <v>0</v>
      </c>
      <c r="T190" s="97">
        <f>S190*H190</f>
        <v>0</v>
      </c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BP190" s="98" t="s">
        <v>83</v>
      </c>
      <c r="BR190" s="98" t="s">
        <v>79</v>
      </c>
      <c r="BS190" s="98" t="s">
        <v>84</v>
      </c>
      <c r="BW190" s="8" t="s">
        <v>77</v>
      </c>
      <c r="CC190" s="99">
        <f>IF(N190="základná",J190,0)</f>
        <v>0</v>
      </c>
      <c r="CD190" s="99">
        <f>IF(N190="znížená",J190,0)</f>
        <v>0</v>
      </c>
      <c r="CE190" s="99">
        <f>IF(N190="zákl. prenesená",J190,0)</f>
        <v>0</v>
      </c>
      <c r="CF190" s="99">
        <f>IF(N190="zníž. prenesená",J190,0)</f>
        <v>0</v>
      </c>
      <c r="CG190" s="99">
        <f>IF(N190="nulová",J190,0)</f>
        <v>0</v>
      </c>
      <c r="CH190" s="8" t="s">
        <v>84</v>
      </c>
      <c r="CI190" s="99">
        <f>ROUND(I190*H190,2)</f>
        <v>0</v>
      </c>
      <c r="CJ190" s="8" t="s">
        <v>83</v>
      </c>
      <c r="CK190" s="98" t="s">
        <v>204</v>
      </c>
    </row>
    <row r="191" spans="1:89" s="124" customFormat="1" x14ac:dyDescent="0.2">
      <c r="B191" s="148"/>
      <c r="D191" s="141" t="s">
        <v>246</v>
      </c>
      <c r="E191" s="149" t="s">
        <v>0</v>
      </c>
      <c r="F191" s="150" t="s">
        <v>262</v>
      </c>
      <c r="H191" s="151">
        <v>57.484000000000002</v>
      </c>
      <c r="I191" s="152"/>
      <c r="J191" s="253"/>
      <c r="L191" s="148"/>
      <c r="M191" s="153"/>
      <c r="N191" s="154"/>
      <c r="O191" s="154"/>
      <c r="P191" s="154"/>
      <c r="Q191" s="154"/>
      <c r="R191" s="154"/>
      <c r="S191" s="154"/>
      <c r="T191" s="155"/>
      <c r="AT191" s="149" t="s">
        <v>246</v>
      </c>
      <c r="AU191" s="149" t="s">
        <v>84</v>
      </c>
      <c r="AV191" s="124" t="s">
        <v>84</v>
      </c>
      <c r="AW191" s="124" t="s">
        <v>248</v>
      </c>
      <c r="AX191" s="124" t="s">
        <v>42</v>
      </c>
      <c r="AY191" s="149" t="s">
        <v>77</v>
      </c>
    </row>
    <row r="192" spans="1:89" s="2" customFormat="1" ht="24.2" customHeight="1" x14ac:dyDescent="0.2">
      <c r="A192" s="16"/>
      <c r="B192" s="88"/>
      <c r="C192" s="89">
        <v>38</v>
      </c>
      <c r="D192" s="89" t="s">
        <v>79</v>
      </c>
      <c r="E192" s="90" t="s">
        <v>126</v>
      </c>
      <c r="F192" s="91" t="s">
        <v>127</v>
      </c>
      <c r="G192" s="92" t="s">
        <v>92</v>
      </c>
      <c r="H192" s="93">
        <v>8.2119999999999997</v>
      </c>
      <c r="I192" s="216"/>
      <c r="J192" s="245">
        <f>ROUND(I192*H192,2)</f>
        <v>0</v>
      </c>
      <c r="K192" s="234"/>
      <c r="L192" s="17"/>
      <c r="M192" s="94" t="s">
        <v>0</v>
      </c>
      <c r="N192" s="95" t="s">
        <v>24</v>
      </c>
      <c r="O192" s="96">
        <v>0.61699999999999999</v>
      </c>
      <c r="P192" s="96">
        <f>O192*H192</f>
        <v>5.0668039999999994</v>
      </c>
      <c r="Q192" s="96">
        <v>0</v>
      </c>
      <c r="R192" s="96">
        <f>Q192*H192</f>
        <v>0</v>
      </c>
      <c r="S192" s="96">
        <v>0</v>
      </c>
      <c r="T192" s="97">
        <f>S192*H192</f>
        <v>0</v>
      </c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BP192" s="98" t="s">
        <v>83</v>
      </c>
      <c r="BR192" s="98" t="s">
        <v>79</v>
      </c>
      <c r="BS192" s="98" t="s">
        <v>84</v>
      </c>
      <c r="BW192" s="8" t="s">
        <v>77</v>
      </c>
      <c r="CC192" s="99">
        <f>IF(N192="základná",J192,0)</f>
        <v>0</v>
      </c>
      <c r="CD192" s="99">
        <f>IF(N192="znížená",J192,0)</f>
        <v>0</v>
      </c>
      <c r="CE192" s="99">
        <f>IF(N192="zákl. prenesená",J192,0)</f>
        <v>0</v>
      </c>
      <c r="CF192" s="99">
        <f>IF(N192="zníž. prenesená",J192,0)</f>
        <v>0</v>
      </c>
      <c r="CG192" s="99">
        <f>IF(N192="nulová",J192,0)</f>
        <v>0</v>
      </c>
      <c r="CH192" s="8" t="s">
        <v>84</v>
      </c>
      <c r="CI192" s="99">
        <f>ROUND(I192*H192,2)</f>
        <v>0</v>
      </c>
      <c r="CJ192" s="8" t="s">
        <v>83</v>
      </c>
      <c r="CK192" s="98" t="s">
        <v>205</v>
      </c>
    </row>
    <row r="193" spans="1:89" s="2" customFormat="1" ht="16.5" customHeight="1" x14ac:dyDescent="0.2">
      <c r="A193" s="16"/>
      <c r="B193" s="88"/>
      <c r="C193" s="89">
        <v>39</v>
      </c>
      <c r="D193" s="89" t="s">
        <v>79</v>
      </c>
      <c r="E193" s="90" t="s">
        <v>130</v>
      </c>
      <c r="F193" s="91" t="s">
        <v>131</v>
      </c>
      <c r="G193" s="92" t="s">
        <v>92</v>
      </c>
      <c r="H193" s="93">
        <v>8.2119999999999997</v>
      </c>
      <c r="I193" s="216"/>
      <c r="J193" s="245">
        <f>ROUND(I193*H193,2)</f>
        <v>0</v>
      </c>
      <c r="K193" s="234"/>
      <c r="L193" s="17"/>
      <c r="M193" s="94" t="s">
        <v>0</v>
      </c>
      <c r="N193" s="95" t="s">
        <v>24</v>
      </c>
      <c r="O193" s="96">
        <v>8.9999999999999993E-3</v>
      </c>
      <c r="P193" s="96">
        <f>O193*H193</f>
        <v>7.3907999999999988E-2</v>
      </c>
      <c r="Q193" s="96">
        <v>0</v>
      </c>
      <c r="R193" s="96">
        <f>Q193*H193</f>
        <v>0</v>
      </c>
      <c r="S193" s="96">
        <v>0</v>
      </c>
      <c r="T193" s="97">
        <f>S193*H193</f>
        <v>0</v>
      </c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BP193" s="98" t="s">
        <v>83</v>
      </c>
      <c r="BR193" s="98" t="s">
        <v>79</v>
      </c>
      <c r="BS193" s="98" t="s">
        <v>84</v>
      </c>
      <c r="BW193" s="8" t="s">
        <v>77</v>
      </c>
      <c r="CC193" s="99">
        <f>IF(N193="základná",J193,0)</f>
        <v>0</v>
      </c>
      <c r="CD193" s="99">
        <f>IF(N193="znížená",J193,0)</f>
        <v>0</v>
      </c>
      <c r="CE193" s="99">
        <f>IF(N193="zákl. prenesená",J193,0)</f>
        <v>0</v>
      </c>
      <c r="CF193" s="99">
        <f>IF(N193="zníž. prenesená",J193,0)</f>
        <v>0</v>
      </c>
      <c r="CG193" s="99">
        <f>IF(N193="nulová",J193,0)</f>
        <v>0</v>
      </c>
      <c r="CH193" s="8" t="s">
        <v>84</v>
      </c>
      <c r="CI193" s="99">
        <f>ROUND(I193*H193,2)</f>
        <v>0</v>
      </c>
      <c r="CJ193" s="8" t="s">
        <v>83</v>
      </c>
      <c r="CK193" s="98" t="s">
        <v>206</v>
      </c>
    </row>
    <row r="194" spans="1:89" s="2" customFormat="1" ht="24.2" customHeight="1" x14ac:dyDescent="0.2">
      <c r="A194" s="16"/>
      <c r="B194" s="88"/>
      <c r="C194" s="89">
        <v>40</v>
      </c>
      <c r="D194" s="89" t="s">
        <v>79</v>
      </c>
      <c r="E194" s="90" t="s">
        <v>134</v>
      </c>
      <c r="F194" s="91" t="s">
        <v>135</v>
      </c>
      <c r="G194" s="92" t="s">
        <v>136</v>
      </c>
      <c r="H194" s="93">
        <v>13.96</v>
      </c>
      <c r="I194" s="216"/>
      <c r="J194" s="245">
        <f>ROUND(I194*H194,2)</f>
        <v>0</v>
      </c>
      <c r="K194" s="234"/>
      <c r="L194" s="17"/>
      <c r="M194" s="94" t="s">
        <v>0</v>
      </c>
      <c r="N194" s="95" t="s">
        <v>24</v>
      </c>
      <c r="O194" s="96">
        <v>0</v>
      </c>
      <c r="P194" s="96">
        <f>O194*H194</f>
        <v>0</v>
      </c>
      <c r="Q194" s="96">
        <v>0</v>
      </c>
      <c r="R194" s="96">
        <f>Q194*H194</f>
        <v>0</v>
      </c>
      <c r="S194" s="96">
        <v>0</v>
      </c>
      <c r="T194" s="97">
        <f>S194*H194</f>
        <v>0</v>
      </c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BP194" s="98" t="s">
        <v>83</v>
      </c>
      <c r="BR194" s="98" t="s">
        <v>79</v>
      </c>
      <c r="BS194" s="98" t="s">
        <v>84</v>
      </c>
      <c r="BW194" s="8" t="s">
        <v>77</v>
      </c>
      <c r="CC194" s="99">
        <f>IF(N194="základná",J194,0)</f>
        <v>0</v>
      </c>
      <c r="CD194" s="99">
        <f>IF(N194="znížená",J194,0)</f>
        <v>0</v>
      </c>
      <c r="CE194" s="99">
        <f>IF(N194="zákl. prenesená",J194,0)</f>
        <v>0</v>
      </c>
      <c r="CF194" s="99">
        <f>IF(N194="zníž. prenesená",J194,0)</f>
        <v>0</v>
      </c>
      <c r="CG194" s="99">
        <f>IF(N194="nulová",J194,0)</f>
        <v>0</v>
      </c>
      <c r="CH194" s="8" t="s">
        <v>84</v>
      </c>
      <c r="CI194" s="99">
        <f>ROUND(I194*H194,2)</f>
        <v>0</v>
      </c>
      <c r="CJ194" s="8" t="s">
        <v>83</v>
      </c>
      <c r="CK194" s="98" t="s">
        <v>207</v>
      </c>
    </row>
    <row r="195" spans="1:89" s="7" customFormat="1" ht="22.9" customHeight="1" x14ac:dyDescent="0.2">
      <c r="B195" s="78"/>
      <c r="D195" s="79" t="s">
        <v>40</v>
      </c>
      <c r="E195" s="87" t="s">
        <v>208</v>
      </c>
      <c r="F195" s="87" t="s">
        <v>209</v>
      </c>
      <c r="J195" s="244">
        <f>CI195</f>
        <v>0</v>
      </c>
      <c r="L195" s="78"/>
      <c r="M195" s="81"/>
      <c r="N195" s="82"/>
      <c r="O195" s="82"/>
      <c r="P195" s="83">
        <f>SUM(P196:P202)</f>
        <v>6.2826750000000002</v>
      </c>
      <c r="Q195" s="82"/>
      <c r="R195" s="83">
        <f>SUM(R196:R202)</f>
        <v>0</v>
      </c>
      <c r="S195" s="82"/>
      <c r="T195" s="84">
        <f>SUM(T196:T202)</f>
        <v>0</v>
      </c>
      <c r="BP195" s="79" t="s">
        <v>42</v>
      </c>
      <c r="BR195" s="85" t="s">
        <v>40</v>
      </c>
      <c r="BS195" s="85" t="s">
        <v>42</v>
      </c>
      <c r="BW195" s="79" t="s">
        <v>77</v>
      </c>
      <c r="CI195" s="86">
        <f>SUM(CI196:CI202)</f>
        <v>0</v>
      </c>
    </row>
    <row r="196" spans="1:89" s="2" customFormat="1" ht="33" customHeight="1" x14ac:dyDescent="0.2">
      <c r="A196" s="119"/>
      <c r="B196" s="120"/>
      <c r="C196" s="121">
        <v>41</v>
      </c>
      <c r="D196" s="121" t="s">
        <v>79</v>
      </c>
      <c r="E196" s="116" t="s">
        <v>174</v>
      </c>
      <c r="F196" s="115" t="s">
        <v>175</v>
      </c>
      <c r="G196" s="117" t="s">
        <v>136</v>
      </c>
      <c r="H196" s="118">
        <v>3.9889999999999999</v>
      </c>
      <c r="I196" s="216"/>
      <c r="J196" s="247">
        <f>ROUND(I196*H196,2)</f>
        <v>0</v>
      </c>
      <c r="K196" s="234"/>
      <c r="L196" s="17"/>
      <c r="M196" s="94" t="s">
        <v>0</v>
      </c>
      <c r="N196" s="95" t="s">
        <v>24</v>
      </c>
      <c r="O196" s="96">
        <v>0.80900000000000005</v>
      </c>
      <c r="P196" s="96">
        <f>O196*H196</f>
        <v>3.2271010000000002</v>
      </c>
      <c r="Q196" s="96">
        <v>0</v>
      </c>
      <c r="R196" s="96">
        <f>Q196*H196</f>
        <v>0</v>
      </c>
      <c r="S196" s="96">
        <v>0</v>
      </c>
      <c r="T196" s="97">
        <f>S196*H196</f>
        <v>0</v>
      </c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BP196" s="98" t="s">
        <v>83</v>
      </c>
      <c r="BR196" s="98" t="s">
        <v>79</v>
      </c>
      <c r="BS196" s="98" t="s">
        <v>84</v>
      </c>
      <c r="BW196" s="8" t="s">
        <v>77</v>
      </c>
      <c r="CC196" s="99">
        <f>IF(N196="základná",J196,0)</f>
        <v>0</v>
      </c>
      <c r="CD196" s="99">
        <f>IF(N196="znížená",J196,0)</f>
        <v>0</v>
      </c>
      <c r="CE196" s="99">
        <f>IF(N196="zákl. prenesená",J196,0)</f>
        <v>0</v>
      </c>
      <c r="CF196" s="99">
        <f>IF(N196="zníž. prenesená",J196,0)</f>
        <v>0</v>
      </c>
      <c r="CG196" s="99">
        <f>IF(N196="nulová",J196,0)</f>
        <v>0</v>
      </c>
      <c r="CH196" s="8" t="s">
        <v>84</v>
      </c>
      <c r="CI196" s="99">
        <f>ROUND(I196*H196,2)</f>
        <v>0</v>
      </c>
      <c r="CJ196" s="8" t="s">
        <v>83</v>
      </c>
      <c r="CK196" s="98" t="s">
        <v>210</v>
      </c>
    </row>
    <row r="197" spans="1:89" s="123" customFormat="1" x14ac:dyDescent="0.2">
      <c r="B197" s="140"/>
      <c r="D197" s="141" t="s">
        <v>246</v>
      </c>
      <c r="E197" s="142" t="s">
        <v>0</v>
      </c>
      <c r="F197" s="143" t="s">
        <v>263</v>
      </c>
      <c r="H197" s="142" t="s">
        <v>0</v>
      </c>
      <c r="I197" s="144"/>
      <c r="J197" s="252"/>
      <c r="L197" s="140"/>
      <c r="M197" s="145"/>
      <c r="N197" s="146"/>
      <c r="O197" s="146"/>
      <c r="P197" s="146"/>
      <c r="Q197" s="146"/>
      <c r="R197" s="146"/>
      <c r="S197" s="146"/>
      <c r="T197" s="147"/>
      <c r="AT197" s="142" t="s">
        <v>246</v>
      </c>
      <c r="AU197" s="142" t="s">
        <v>84</v>
      </c>
      <c r="AV197" s="123" t="s">
        <v>42</v>
      </c>
      <c r="AW197" s="123" t="s">
        <v>248</v>
      </c>
      <c r="AX197" s="123" t="s">
        <v>41</v>
      </c>
      <c r="AY197" s="142" t="s">
        <v>77</v>
      </c>
    </row>
    <row r="198" spans="1:89" s="124" customFormat="1" x14ac:dyDescent="0.2">
      <c r="B198" s="148"/>
      <c r="D198" s="141" t="s">
        <v>246</v>
      </c>
      <c r="E198" s="149" t="s">
        <v>0</v>
      </c>
      <c r="F198" s="150" t="s">
        <v>264</v>
      </c>
      <c r="H198" s="151">
        <v>3.9889999999999999</v>
      </c>
      <c r="I198" s="152"/>
      <c r="J198" s="253"/>
      <c r="L198" s="148"/>
      <c r="M198" s="153"/>
      <c r="N198" s="154"/>
      <c r="O198" s="154"/>
      <c r="P198" s="154"/>
      <c r="Q198" s="154"/>
      <c r="R198" s="154"/>
      <c r="S198" s="154"/>
      <c r="T198" s="155"/>
      <c r="AT198" s="149" t="s">
        <v>246</v>
      </c>
      <c r="AU198" s="149" t="s">
        <v>84</v>
      </c>
      <c r="AV198" s="124" t="s">
        <v>84</v>
      </c>
      <c r="AW198" s="124" t="s">
        <v>248</v>
      </c>
      <c r="AX198" s="124" t="s">
        <v>42</v>
      </c>
      <c r="AY198" s="149" t="s">
        <v>77</v>
      </c>
    </row>
    <row r="199" spans="1:89" s="2" customFormat="1" ht="24.2" customHeight="1" x14ac:dyDescent="0.2">
      <c r="A199" s="119"/>
      <c r="B199" s="120"/>
      <c r="C199" s="130">
        <v>42</v>
      </c>
      <c r="D199" s="121" t="s">
        <v>79</v>
      </c>
      <c r="E199" s="116" t="s">
        <v>177</v>
      </c>
      <c r="F199" s="115" t="s">
        <v>178</v>
      </c>
      <c r="G199" s="117" t="s">
        <v>136</v>
      </c>
      <c r="H199" s="118">
        <v>3.9889999999999999</v>
      </c>
      <c r="I199" s="216"/>
      <c r="J199" s="247">
        <f>ROUND(I199*H199,2)</f>
        <v>0</v>
      </c>
      <c r="K199" s="234"/>
      <c r="L199" s="17"/>
      <c r="M199" s="94" t="s">
        <v>0</v>
      </c>
      <c r="N199" s="95" t="s">
        <v>24</v>
      </c>
      <c r="O199" s="96">
        <v>1.7000000000000001E-2</v>
      </c>
      <c r="P199" s="96">
        <f>O199*H199</f>
        <v>6.7812999999999998E-2</v>
      </c>
      <c r="Q199" s="96">
        <v>0</v>
      </c>
      <c r="R199" s="96">
        <f>Q199*H199</f>
        <v>0</v>
      </c>
      <c r="S199" s="96">
        <v>0</v>
      </c>
      <c r="T199" s="97">
        <f>S199*H199</f>
        <v>0</v>
      </c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BP199" s="98" t="s">
        <v>83</v>
      </c>
      <c r="BR199" s="98" t="s">
        <v>79</v>
      </c>
      <c r="BS199" s="98" t="s">
        <v>84</v>
      </c>
      <c r="BW199" s="8" t="s">
        <v>77</v>
      </c>
      <c r="CC199" s="99">
        <f>IF(N199="základná",J199,0)</f>
        <v>0</v>
      </c>
      <c r="CD199" s="99">
        <f>IF(N199="znížená",J199,0)</f>
        <v>0</v>
      </c>
      <c r="CE199" s="99">
        <f>IF(N199="zákl. prenesená",J199,0)</f>
        <v>0</v>
      </c>
      <c r="CF199" s="99">
        <f>IF(N199="zníž. prenesená",J199,0)</f>
        <v>0</v>
      </c>
      <c r="CG199" s="99">
        <f>IF(N199="nulová",J199,0)</f>
        <v>0</v>
      </c>
      <c r="CH199" s="8" t="s">
        <v>84</v>
      </c>
      <c r="CI199" s="99">
        <f>ROUND(I199*H199,2)</f>
        <v>0</v>
      </c>
      <c r="CJ199" s="8" t="s">
        <v>83</v>
      </c>
      <c r="CK199" s="98" t="s">
        <v>211</v>
      </c>
    </row>
    <row r="200" spans="1:89" s="2" customFormat="1" ht="24.2" customHeight="1" x14ac:dyDescent="0.2">
      <c r="A200" s="119"/>
      <c r="B200" s="120"/>
      <c r="C200" s="130">
        <v>43</v>
      </c>
      <c r="D200" s="121" t="s">
        <v>79</v>
      </c>
      <c r="E200" s="116" t="s">
        <v>180</v>
      </c>
      <c r="F200" s="115" t="s">
        <v>181</v>
      </c>
      <c r="G200" s="117" t="s">
        <v>136</v>
      </c>
      <c r="H200" s="118">
        <v>3.9889999999999999</v>
      </c>
      <c r="I200" s="216"/>
      <c r="J200" s="247">
        <f>ROUND(I200*H200,2)</f>
        <v>0</v>
      </c>
      <c r="K200" s="234"/>
      <c r="L200" s="17"/>
      <c r="M200" s="94" t="s">
        <v>0</v>
      </c>
      <c r="N200" s="95" t="s">
        <v>24</v>
      </c>
      <c r="O200" s="96">
        <v>0.749</v>
      </c>
      <c r="P200" s="96">
        <f>O200*H200</f>
        <v>2.9877609999999999</v>
      </c>
      <c r="Q200" s="96">
        <v>0</v>
      </c>
      <c r="R200" s="96">
        <f>Q200*H200</f>
        <v>0</v>
      </c>
      <c r="S200" s="96">
        <v>0</v>
      </c>
      <c r="T200" s="97">
        <f>S200*H200</f>
        <v>0</v>
      </c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BP200" s="98" t="s">
        <v>83</v>
      </c>
      <c r="BR200" s="98" t="s">
        <v>79</v>
      </c>
      <c r="BS200" s="98" t="s">
        <v>84</v>
      </c>
      <c r="BW200" s="8" t="s">
        <v>77</v>
      </c>
      <c r="CC200" s="99">
        <f>IF(N200="základná",J200,0)</f>
        <v>0</v>
      </c>
      <c r="CD200" s="99">
        <f>IF(N200="znížená",J200,0)</f>
        <v>0</v>
      </c>
      <c r="CE200" s="99">
        <f>IF(N200="zákl. prenesená",J200,0)</f>
        <v>0</v>
      </c>
      <c r="CF200" s="99">
        <f>IF(N200="zníž. prenesená",J200,0)</f>
        <v>0</v>
      </c>
      <c r="CG200" s="99">
        <f>IF(N200="nulová",J200,0)</f>
        <v>0</v>
      </c>
      <c r="CH200" s="8" t="s">
        <v>84</v>
      </c>
      <c r="CI200" s="99">
        <f>ROUND(I200*H200,2)</f>
        <v>0</v>
      </c>
      <c r="CJ200" s="8" t="s">
        <v>83</v>
      </c>
      <c r="CK200" s="98" t="s">
        <v>212</v>
      </c>
    </row>
    <row r="201" spans="1:89" s="2" customFormat="1" ht="24.2" customHeight="1" x14ac:dyDescent="0.2">
      <c r="A201" s="16"/>
      <c r="B201" s="88"/>
      <c r="C201" s="89">
        <v>44</v>
      </c>
      <c r="D201" s="89" t="s">
        <v>79</v>
      </c>
      <c r="E201" s="90" t="s">
        <v>213</v>
      </c>
      <c r="F201" s="91" t="s">
        <v>214</v>
      </c>
      <c r="G201" s="92" t="s">
        <v>136</v>
      </c>
      <c r="H201" s="93">
        <v>2.8149999999999999</v>
      </c>
      <c r="I201" s="216"/>
      <c r="J201" s="245">
        <f>ROUND(I201*H201,2)</f>
        <v>0</v>
      </c>
      <c r="K201" s="234"/>
      <c r="L201" s="17"/>
      <c r="M201" s="94" t="s">
        <v>0</v>
      </c>
      <c r="N201" s="95" t="s">
        <v>24</v>
      </c>
      <c r="O201" s="96">
        <v>0</v>
      </c>
      <c r="P201" s="96">
        <f>O201*H201</f>
        <v>0</v>
      </c>
      <c r="Q201" s="96">
        <v>0</v>
      </c>
      <c r="R201" s="96">
        <f>Q201*H201</f>
        <v>0</v>
      </c>
      <c r="S201" s="96">
        <v>0</v>
      </c>
      <c r="T201" s="97">
        <f>S201*H201</f>
        <v>0</v>
      </c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BP201" s="98" t="s">
        <v>83</v>
      </c>
      <c r="BR201" s="98" t="s">
        <v>79</v>
      </c>
      <c r="BS201" s="98" t="s">
        <v>84</v>
      </c>
      <c r="BW201" s="8" t="s">
        <v>77</v>
      </c>
      <c r="CC201" s="99">
        <f>IF(N201="základná",J201,0)</f>
        <v>0</v>
      </c>
      <c r="CD201" s="99">
        <f>IF(N201="znížená",J201,0)</f>
        <v>0</v>
      </c>
      <c r="CE201" s="99">
        <f>IF(N201="zákl. prenesená",J201,0)</f>
        <v>0</v>
      </c>
      <c r="CF201" s="99">
        <f>IF(N201="zníž. prenesená",J201,0)</f>
        <v>0</v>
      </c>
      <c r="CG201" s="99">
        <f>IF(N201="nulová",J201,0)</f>
        <v>0</v>
      </c>
      <c r="CH201" s="8" t="s">
        <v>84</v>
      </c>
      <c r="CI201" s="99">
        <f>ROUND(I201*H201,2)</f>
        <v>0</v>
      </c>
      <c r="CJ201" s="8" t="s">
        <v>83</v>
      </c>
      <c r="CK201" s="98" t="s">
        <v>215</v>
      </c>
    </row>
    <row r="202" spans="1:89" s="2" customFormat="1" ht="24.2" customHeight="1" x14ac:dyDescent="0.2">
      <c r="A202" s="16"/>
      <c r="B202" s="88"/>
      <c r="C202" s="89">
        <v>45</v>
      </c>
      <c r="D202" s="89" t="s">
        <v>79</v>
      </c>
      <c r="E202" s="90" t="s">
        <v>183</v>
      </c>
      <c r="F202" s="91" t="s">
        <v>184</v>
      </c>
      <c r="G202" s="92" t="s">
        <v>136</v>
      </c>
      <c r="H202" s="93">
        <v>1.1739999999999999</v>
      </c>
      <c r="I202" s="216"/>
      <c r="J202" s="245">
        <f>ROUND(I202*H202,2)</f>
        <v>0</v>
      </c>
      <c r="K202" s="234"/>
      <c r="L202" s="17"/>
      <c r="M202" s="94" t="s">
        <v>0</v>
      </c>
      <c r="N202" s="95" t="s">
        <v>24</v>
      </c>
      <c r="O202" s="96">
        <v>0</v>
      </c>
      <c r="P202" s="96">
        <f>O202*H202</f>
        <v>0</v>
      </c>
      <c r="Q202" s="96">
        <v>0</v>
      </c>
      <c r="R202" s="96">
        <f>Q202*H202</f>
        <v>0</v>
      </c>
      <c r="S202" s="96">
        <v>0</v>
      </c>
      <c r="T202" s="97">
        <f>S202*H202</f>
        <v>0</v>
      </c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BP202" s="98" t="s">
        <v>83</v>
      </c>
      <c r="BR202" s="98" t="s">
        <v>79</v>
      </c>
      <c r="BS202" s="98" t="s">
        <v>84</v>
      </c>
      <c r="BW202" s="8" t="s">
        <v>77</v>
      </c>
      <c r="CC202" s="99">
        <f>IF(N202="základná",J202,0)</f>
        <v>0</v>
      </c>
      <c r="CD202" s="99">
        <f>IF(N202="znížená",J202,0)</f>
        <v>0</v>
      </c>
      <c r="CE202" s="99">
        <f>IF(N202="zákl. prenesená",J202,0)</f>
        <v>0</v>
      </c>
      <c r="CF202" s="99">
        <f>IF(N202="zníž. prenesená",J202,0)</f>
        <v>0</v>
      </c>
      <c r="CG202" s="99">
        <f>IF(N202="nulová",J202,0)</f>
        <v>0</v>
      </c>
      <c r="CH202" s="8" t="s">
        <v>84</v>
      </c>
      <c r="CI202" s="99">
        <f>ROUND(I202*H202,2)</f>
        <v>0</v>
      </c>
      <c r="CJ202" s="8" t="s">
        <v>83</v>
      </c>
      <c r="CK202" s="98" t="s">
        <v>216</v>
      </c>
    </row>
    <row r="203" spans="1:89" s="7" customFormat="1" ht="25.9" customHeight="1" x14ac:dyDescent="0.2">
      <c r="B203" s="78"/>
      <c r="D203" s="79" t="s">
        <v>40</v>
      </c>
      <c r="E203" s="80" t="s">
        <v>217</v>
      </c>
      <c r="F203" s="80" t="s">
        <v>218</v>
      </c>
      <c r="J203" s="243">
        <f>CI203</f>
        <v>0</v>
      </c>
      <c r="L203" s="78"/>
      <c r="M203" s="81"/>
      <c r="N203" s="82"/>
      <c r="O203" s="82"/>
      <c r="P203" s="83">
        <f>P204+P215</f>
        <v>26.612449999999999</v>
      </c>
      <c r="Q203" s="82"/>
      <c r="R203" s="83">
        <f>R204+R215</f>
        <v>0</v>
      </c>
      <c r="S203" s="82"/>
      <c r="T203" s="84">
        <f>T204+T215</f>
        <v>0</v>
      </c>
      <c r="BP203" s="79" t="s">
        <v>42</v>
      </c>
      <c r="BR203" s="85" t="s">
        <v>40</v>
      </c>
      <c r="BS203" s="85" t="s">
        <v>41</v>
      </c>
      <c r="BW203" s="79" t="s">
        <v>77</v>
      </c>
      <c r="CI203" s="86">
        <f>CI204+CI215</f>
        <v>0</v>
      </c>
    </row>
    <row r="204" spans="1:89" s="7" customFormat="1" ht="22.9" customHeight="1" x14ac:dyDescent="0.2">
      <c r="B204" s="78"/>
      <c r="D204" s="79" t="s">
        <v>40</v>
      </c>
      <c r="E204" s="87" t="s">
        <v>219</v>
      </c>
      <c r="F204" s="87" t="s">
        <v>220</v>
      </c>
      <c r="J204" s="244">
        <f>CI204</f>
        <v>0</v>
      </c>
      <c r="L204" s="78"/>
      <c r="M204" s="81"/>
      <c r="N204" s="82"/>
      <c r="O204" s="82"/>
      <c r="P204" s="83">
        <f>SUM(P205:P214)</f>
        <v>12.831199999999999</v>
      </c>
      <c r="Q204" s="82"/>
      <c r="R204" s="83">
        <f>SUM(R205:R214)</f>
        <v>0</v>
      </c>
      <c r="S204" s="82"/>
      <c r="T204" s="84">
        <f>SUM(T205:T214)</f>
        <v>0</v>
      </c>
      <c r="BP204" s="79" t="s">
        <v>42</v>
      </c>
      <c r="BR204" s="85" t="s">
        <v>40</v>
      </c>
      <c r="BS204" s="85" t="s">
        <v>42</v>
      </c>
      <c r="BW204" s="79" t="s">
        <v>77</v>
      </c>
      <c r="CI204" s="86">
        <f>SUM(CI205:CI214)</f>
        <v>0</v>
      </c>
    </row>
    <row r="205" spans="1:89" s="2" customFormat="1" ht="33" customHeight="1" x14ac:dyDescent="0.2">
      <c r="A205" s="16"/>
      <c r="B205" s="88"/>
      <c r="C205" s="89">
        <v>46</v>
      </c>
      <c r="D205" s="89" t="s">
        <v>79</v>
      </c>
      <c r="E205" s="90" t="s">
        <v>114</v>
      </c>
      <c r="F205" s="91" t="s">
        <v>115</v>
      </c>
      <c r="G205" s="92" t="s">
        <v>92</v>
      </c>
      <c r="H205" s="93">
        <v>17.2</v>
      </c>
      <c r="I205" s="216"/>
      <c r="J205" s="245">
        <f>ROUND(I205*H205,2)</f>
        <v>0</v>
      </c>
      <c r="K205" s="234"/>
      <c r="L205" s="17"/>
      <c r="M205" s="94" t="s">
        <v>0</v>
      </c>
      <c r="N205" s="95" t="s">
        <v>24</v>
      </c>
      <c r="O205" s="96">
        <v>7.0999999999999994E-2</v>
      </c>
      <c r="P205" s="96">
        <f>O205*H205</f>
        <v>1.2211999999999998</v>
      </c>
      <c r="Q205" s="96">
        <v>0</v>
      </c>
      <c r="R205" s="96">
        <f>Q205*H205</f>
        <v>0</v>
      </c>
      <c r="S205" s="96">
        <v>0</v>
      </c>
      <c r="T205" s="97">
        <f>S205*H205</f>
        <v>0</v>
      </c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BP205" s="98" t="s">
        <v>83</v>
      </c>
      <c r="BR205" s="98" t="s">
        <v>79</v>
      </c>
      <c r="BS205" s="98" t="s">
        <v>84</v>
      </c>
      <c r="BW205" s="8" t="s">
        <v>77</v>
      </c>
      <c r="CC205" s="99">
        <f>IF(N205="základná",J205,0)</f>
        <v>0</v>
      </c>
      <c r="CD205" s="99">
        <f>IF(N205="znížená",J205,0)</f>
        <v>0</v>
      </c>
      <c r="CE205" s="99">
        <f>IF(N205="zákl. prenesená",J205,0)</f>
        <v>0</v>
      </c>
      <c r="CF205" s="99">
        <f>IF(N205="zníž. prenesená",J205,0)</f>
        <v>0</v>
      </c>
      <c r="CG205" s="99">
        <f>IF(N205="nulová",J205,0)</f>
        <v>0</v>
      </c>
      <c r="CH205" s="8" t="s">
        <v>84</v>
      </c>
      <c r="CI205" s="99">
        <f>ROUND(I205*H205,2)</f>
        <v>0</v>
      </c>
      <c r="CJ205" s="8" t="s">
        <v>83</v>
      </c>
      <c r="CK205" s="98" t="s">
        <v>221</v>
      </c>
    </row>
    <row r="206" spans="1:89" s="123" customFormat="1" x14ac:dyDescent="0.2">
      <c r="B206" s="140"/>
      <c r="D206" s="141" t="s">
        <v>246</v>
      </c>
      <c r="E206" s="142" t="s">
        <v>0</v>
      </c>
      <c r="F206" s="143" t="s">
        <v>265</v>
      </c>
      <c r="H206" s="142" t="s">
        <v>0</v>
      </c>
      <c r="I206" s="144"/>
      <c r="J206" s="252"/>
      <c r="L206" s="140"/>
      <c r="M206" s="145"/>
      <c r="N206" s="146"/>
      <c r="O206" s="146"/>
      <c r="P206" s="146"/>
      <c r="Q206" s="146"/>
      <c r="R206" s="146"/>
      <c r="S206" s="146"/>
      <c r="T206" s="147"/>
      <c r="AT206" s="142" t="s">
        <v>246</v>
      </c>
      <c r="AU206" s="142" t="s">
        <v>84</v>
      </c>
      <c r="AV206" s="123" t="s">
        <v>42</v>
      </c>
      <c r="AW206" s="123" t="s">
        <v>248</v>
      </c>
      <c r="AX206" s="123" t="s">
        <v>41</v>
      </c>
      <c r="AY206" s="142" t="s">
        <v>77</v>
      </c>
    </row>
    <row r="207" spans="1:89" s="124" customFormat="1" x14ac:dyDescent="0.2">
      <c r="B207" s="148"/>
      <c r="D207" s="141" t="s">
        <v>246</v>
      </c>
      <c r="E207" s="149" t="s">
        <v>0</v>
      </c>
      <c r="F207" s="150" t="s">
        <v>266</v>
      </c>
      <c r="H207" s="151">
        <v>10</v>
      </c>
      <c r="I207" s="152"/>
      <c r="J207" s="253"/>
      <c r="L207" s="148"/>
      <c r="M207" s="153"/>
      <c r="N207" s="154"/>
      <c r="O207" s="154"/>
      <c r="P207" s="154"/>
      <c r="Q207" s="154"/>
      <c r="R207" s="154"/>
      <c r="S207" s="154"/>
      <c r="T207" s="155"/>
      <c r="AT207" s="149" t="s">
        <v>246</v>
      </c>
      <c r="AU207" s="149" t="s">
        <v>84</v>
      </c>
      <c r="AV207" s="124" t="s">
        <v>84</v>
      </c>
      <c r="AW207" s="124" t="s">
        <v>248</v>
      </c>
      <c r="AX207" s="124" t="s">
        <v>41</v>
      </c>
      <c r="AY207" s="149" t="s">
        <v>77</v>
      </c>
    </row>
    <row r="208" spans="1:89" s="124" customFormat="1" x14ac:dyDescent="0.2">
      <c r="B208" s="148"/>
      <c r="D208" s="141" t="s">
        <v>246</v>
      </c>
      <c r="E208" s="149" t="s">
        <v>0</v>
      </c>
      <c r="F208" s="150" t="s">
        <v>267</v>
      </c>
      <c r="H208" s="151">
        <v>7.2</v>
      </c>
      <c r="I208" s="152"/>
      <c r="J208" s="253"/>
      <c r="L208" s="148"/>
      <c r="M208" s="153"/>
      <c r="N208" s="154"/>
      <c r="O208" s="154"/>
      <c r="P208" s="154"/>
      <c r="Q208" s="154"/>
      <c r="R208" s="154"/>
      <c r="S208" s="154"/>
      <c r="T208" s="155"/>
      <c r="AT208" s="149" t="s">
        <v>246</v>
      </c>
      <c r="AU208" s="149" t="s">
        <v>84</v>
      </c>
      <c r="AV208" s="124" t="s">
        <v>84</v>
      </c>
      <c r="AW208" s="124" t="s">
        <v>248</v>
      </c>
      <c r="AX208" s="124" t="s">
        <v>41</v>
      </c>
      <c r="AY208" s="149" t="s">
        <v>77</v>
      </c>
    </row>
    <row r="209" spans="1:89" s="125" customFormat="1" x14ac:dyDescent="0.2">
      <c r="B209" s="156"/>
      <c r="D209" s="141" t="s">
        <v>246</v>
      </c>
      <c r="E209" s="157" t="s">
        <v>0</v>
      </c>
      <c r="F209" s="158" t="s">
        <v>251</v>
      </c>
      <c r="H209" s="159">
        <v>17.2</v>
      </c>
      <c r="I209" s="160"/>
      <c r="J209" s="254"/>
      <c r="L209" s="156"/>
      <c r="M209" s="161"/>
      <c r="N209" s="162"/>
      <c r="O209" s="162"/>
      <c r="P209" s="162"/>
      <c r="Q209" s="162"/>
      <c r="R209" s="162"/>
      <c r="S209" s="162"/>
      <c r="T209" s="163"/>
      <c r="AT209" s="157" t="s">
        <v>246</v>
      </c>
      <c r="AU209" s="157" t="s">
        <v>84</v>
      </c>
      <c r="AV209" s="125" t="s">
        <v>83</v>
      </c>
      <c r="AW209" s="125" t="s">
        <v>248</v>
      </c>
      <c r="AX209" s="125" t="s">
        <v>42</v>
      </c>
      <c r="AY209" s="157" t="s">
        <v>77</v>
      </c>
    </row>
    <row r="210" spans="1:89" s="2" customFormat="1" ht="37.9" customHeight="1" x14ac:dyDescent="0.2">
      <c r="A210" s="16"/>
      <c r="B210" s="88"/>
      <c r="C210" s="89">
        <v>47</v>
      </c>
      <c r="D210" s="89" t="s">
        <v>79</v>
      </c>
      <c r="E210" s="90" t="s">
        <v>118</v>
      </c>
      <c r="F210" s="91" t="s">
        <v>119</v>
      </c>
      <c r="G210" s="92" t="s">
        <v>92</v>
      </c>
      <c r="H210" s="93">
        <v>120.4</v>
      </c>
      <c r="I210" s="216"/>
      <c r="J210" s="245">
        <f>ROUND(I210*H210,2)</f>
        <v>0</v>
      </c>
      <c r="K210" s="234"/>
      <c r="L210" s="17"/>
      <c r="M210" s="94" t="s">
        <v>0</v>
      </c>
      <c r="N210" s="95" t="s">
        <v>24</v>
      </c>
      <c r="O210" s="96">
        <v>7.0000000000000001E-3</v>
      </c>
      <c r="P210" s="96">
        <f>O210*H210</f>
        <v>0.8428000000000001</v>
      </c>
      <c r="Q210" s="96">
        <v>0</v>
      </c>
      <c r="R210" s="96">
        <f>Q210*H210</f>
        <v>0</v>
      </c>
      <c r="S210" s="96">
        <v>0</v>
      </c>
      <c r="T210" s="97">
        <f>S210*H210</f>
        <v>0</v>
      </c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BP210" s="98" t="s">
        <v>83</v>
      </c>
      <c r="BR210" s="98" t="s">
        <v>79</v>
      </c>
      <c r="BS210" s="98" t="s">
        <v>84</v>
      </c>
      <c r="BW210" s="8" t="s">
        <v>77</v>
      </c>
      <c r="CC210" s="99">
        <f>IF(N210="základná",J210,0)</f>
        <v>0</v>
      </c>
      <c r="CD210" s="99">
        <f>IF(N210="znížená",J210,0)</f>
        <v>0</v>
      </c>
      <c r="CE210" s="99">
        <f>IF(N210="zákl. prenesená",J210,0)</f>
        <v>0</v>
      </c>
      <c r="CF210" s="99">
        <f>IF(N210="zníž. prenesená",J210,0)</f>
        <v>0</v>
      </c>
      <c r="CG210" s="99">
        <f>IF(N210="nulová",J210,0)</f>
        <v>0</v>
      </c>
      <c r="CH210" s="8" t="s">
        <v>84</v>
      </c>
      <c r="CI210" s="99">
        <f>ROUND(I210*H210,2)</f>
        <v>0</v>
      </c>
      <c r="CJ210" s="8" t="s">
        <v>83</v>
      </c>
      <c r="CK210" s="98" t="s">
        <v>222</v>
      </c>
    </row>
    <row r="211" spans="1:89" s="122" customFormat="1" ht="12" x14ac:dyDescent="0.2">
      <c r="A211" s="127"/>
      <c r="B211" s="129"/>
      <c r="C211" s="130"/>
      <c r="D211" s="130"/>
      <c r="E211" s="131"/>
      <c r="F211" s="150" t="s">
        <v>268</v>
      </c>
      <c r="G211" s="132"/>
      <c r="H211" s="133"/>
      <c r="I211" s="134"/>
      <c r="J211" s="245"/>
      <c r="K211" s="234"/>
      <c r="L211" s="128"/>
      <c r="M211" s="94"/>
      <c r="N211" s="135"/>
      <c r="O211" s="136"/>
      <c r="P211" s="136"/>
      <c r="Q211" s="136"/>
      <c r="R211" s="136"/>
      <c r="S211" s="136"/>
      <c r="T211" s="137"/>
      <c r="U211" s="127"/>
      <c r="V211" s="127"/>
      <c r="W211" s="127"/>
      <c r="X211" s="127"/>
      <c r="Y211" s="127"/>
      <c r="Z211" s="127"/>
      <c r="AA211" s="127"/>
      <c r="AB211" s="127"/>
      <c r="AC211" s="127"/>
      <c r="AD211" s="127"/>
      <c r="AE211" s="127"/>
      <c r="BP211" s="138"/>
      <c r="BR211" s="138"/>
      <c r="BS211" s="138"/>
      <c r="BW211" s="126"/>
      <c r="CC211" s="139"/>
      <c r="CD211" s="139"/>
      <c r="CE211" s="139"/>
      <c r="CF211" s="139"/>
      <c r="CG211" s="139"/>
      <c r="CH211" s="126"/>
      <c r="CI211" s="139"/>
      <c r="CJ211" s="126"/>
      <c r="CK211" s="138"/>
    </row>
    <row r="212" spans="1:89" s="2" customFormat="1" ht="24.2" customHeight="1" x14ac:dyDescent="0.2">
      <c r="A212" s="16"/>
      <c r="B212" s="88"/>
      <c r="C212" s="89">
        <v>48</v>
      </c>
      <c r="D212" s="89" t="s">
        <v>79</v>
      </c>
      <c r="E212" s="90" t="s">
        <v>126</v>
      </c>
      <c r="F212" s="91" t="s">
        <v>127</v>
      </c>
      <c r="G212" s="92" t="s">
        <v>92</v>
      </c>
      <c r="H212" s="93">
        <v>17.2</v>
      </c>
      <c r="I212" s="216"/>
      <c r="J212" s="245">
        <f>ROUND(I212*H212,2)</f>
        <v>0</v>
      </c>
      <c r="K212" s="234"/>
      <c r="L212" s="17"/>
      <c r="M212" s="94" t="s">
        <v>0</v>
      </c>
      <c r="N212" s="95" t="s">
        <v>24</v>
      </c>
      <c r="O212" s="96">
        <v>0.61699999999999999</v>
      </c>
      <c r="P212" s="96">
        <f>O212*H212</f>
        <v>10.612399999999999</v>
      </c>
      <c r="Q212" s="96">
        <v>0</v>
      </c>
      <c r="R212" s="96">
        <f>Q212*H212</f>
        <v>0</v>
      </c>
      <c r="S212" s="96">
        <v>0</v>
      </c>
      <c r="T212" s="97">
        <f>S212*H212</f>
        <v>0</v>
      </c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BP212" s="98" t="s">
        <v>83</v>
      </c>
      <c r="BR212" s="98" t="s">
        <v>79</v>
      </c>
      <c r="BS212" s="98" t="s">
        <v>84</v>
      </c>
      <c r="BW212" s="8" t="s">
        <v>77</v>
      </c>
      <c r="CC212" s="99">
        <f>IF(N212="základná",J212,0)</f>
        <v>0</v>
      </c>
      <c r="CD212" s="99">
        <f>IF(N212="znížená",J212,0)</f>
        <v>0</v>
      </c>
      <c r="CE212" s="99">
        <f>IF(N212="zákl. prenesená",J212,0)</f>
        <v>0</v>
      </c>
      <c r="CF212" s="99">
        <f>IF(N212="zníž. prenesená",J212,0)</f>
        <v>0</v>
      </c>
      <c r="CG212" s="99">
        <f>IF(N212="nulová",J212,0)</f>
        <v>0</v>
      </c>
      <c r="CH212" s="8" t="s">
        <v>84</v>
      </c>
      <c r="CI212" s="99">
        <f>ROUND(I212*H212,2)</f>
        <v>0</v>
      </c>
      <c r="CJ212" s="8" t="s">
        <v>83</v>
      </c>
      <c r="CK212" s="98" t="s">
        <v>223</v>
      </c>
    </row>
    <row r="213" spans="1:89" s="2" customFormat="1" ht="16.5" customHeight="1" x14ac:dyDescent="0.2">
      <c r="A213" s="16"/>
      <c r="B213" s="88"/>
      <c r="C213" s="89">
        <v>49</v>
      </c>
      <c r="D213" s="89" t="s">
        <v>79</v>
      </c>
      <c r="E213" s="90" t="s">
        <v>130</v>
      </c>
      <c r="F213" s="91" t="s">
        <v>131</v>
      </c>
      <c r="G213" s="92" t="s">
        <v>92</v>
      </c>
      <c r="H213" s="93">
        <v>17.2</v>
      </c>
      <c r="I213" s="216"/>
      <c r="J213" s="245">
        <f>ROUND(I213*H213,2)</f>
        <v>0</v>
      </c>
      <c r="K213" s="234"/>
      <c r="L213" s="17"/>
      <c r="M213" s="94" t="s">
        <v>0</v>
      </c>
      <c r="N213" s="95" t="s">
        <v>24</v>
      </c>
      <c r="O213" s="96">
        <v>8.9999999999999993E-3</v>
      </c>
      <c r="P213" s="96">
        <f>O213*H213</f>
        <v>0.15479999999999999</v>
      </c>
      <c r="Q213" s="96">
        <v>0</v>
      </c>
      <c r="R213" s="96">
        <f>Q213*H213</f>
        <v>0</v>
      </c>
      <c r="S213" s="96">
        <v>0</v>
      </c>
      <c r="T213" s="97">
        <f>S213*H213</f>
        <v>0</v>
      </c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BP213" s="98" t="s">
        <v>83</v>
      </c>
      <c r="BR213" s="98" t="s">
        <v>79</v>
      </c>
      <c r="BS213" s="98" t="s">
        <v>84</v>
      </c>
      <c r="BW213" s="8" t="s">
        <v>77</v>
      </c>
      <c r="CC213" s="99">
        <f>IF(N213="základná",J213,0)</f>
        <v>0</v>
      </c>
      <c r="CD213" s="99">
        <f>IF(N213="znížená",J213,0)</f>
        <v>0</v>
      </c>
      <c r="CE213" s="99">
        <f>IF(N213="zákl. prenesená",J213,0)</f>
        <v>0</v>
      </c>
      <c r="CF213" s="99">
        <f>IF(N213="zníž. prenesená",J213,0)</f>
        <v>0</v>
      </c>
      <c r="CG213" s="99">
        <f>IF(N213="nulová",J213,0)</f>
        <v>0</v>
      </c>
      <c r="CH213" s="8" t="s">
        <v>84</v>
      </c>
      <c r="CI213" s="99">
        <f>ROUND(I213*H213,2)</f>
        <v>0</v>
      </c>
      <c r="CJ213" s="8" t="s">
        <v>83</v>
      </c>
      <c r="CK213" s="98" t="s">
        <v>224</v>
      </c>
    </row>
    <row r="214" spans="1:89" s="2" customFormat="1" ht="24.2" customHeight="1" x14ac:dyDescent="0.2">
      <c r="A214" s="16"/>
      <c r="B214" s="88"/>
      <c r="C214" s="89">
        <v>50</v>
      </c>
      <c r="D214" s="89" t="s">
        <v>79</v>
      </c>
      <c r="E214" s="90" t="s">
        <v>134</v>
      </c>
      <c r="F214" s="91" t="s">
        <v>135</v>
      </c>
      <c r="G214" s="92" t="s">
        <v>136</v>
      </c>
      <c r="H214" s="93">
        <v>29.24</v>
      </c>
      <c r="I214" s="216"/>
      <c r="J214" s="245">
        <f>ROUND(I214*H214,2)</f>
        <v>0</v>
      </c>
      <c r="K214" s="234"/>
      <c r="L214" s="17"/>
      <c r="M214" s="94" t="s">
        <v>0</v>
      </c>
      <c r="N214" s="95" t="s">
        <v>24</v>
      </c>
      <c r="O214" s="96">
        <v>0</v>
      </c>
      <c r="P214" s="96">
        <f>O214*H214</f>
        <v>0</v>
      </c>
      <c r="Q214" s="96">
        <v>0</v>
      </c>
      <c r="R214" s="96">
        <f>Q214*H214</f>
        <v>0</v>
      </c>
      <c r="S214" s="96">
        <v>0</v>
      </c>
      <c r="T214" s="97">
        <f>S214*H214</f>
        <v>0</v>
      </c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BP214" s="98" t="s">
        <v>83</v>
      </c>
      <c r="BR214" s="98" t="s">
        <v>79</v>
      </c>
      <c r="BS214" s="98" t="s">
        <v>84</v>
      </c>
      <c r="BW214" s="8" t="s">
        <v>77</v>
      </c>
      <c r="CC214" s="99">
        <f>IF(N214="základná",J214,0)</f>
        <v>0</v>
      </c>
      <c r="CD214" s="99">
        <f>IF(N214="znížená",J214,0)</f>
        <v>0</v>
      </c>
      <c r="CE214" s="99">
        <f>IF(N214="zákl. prenesená",J214,0)</f>
        <v>0</v>
      </c>
      <c r="CF214" s="99">
        <f>IF(N214="zníž. prenesená",J214,0)</f>
        <v>0</v>
      </c>
      <c r="CG214" s="99">
        <f>IF(N214="nulová",J214,0)</f>
        <v>0</v>
      </c>
      <c r="CH214" s="8" t="s">
        <v>84</v>
      </c>
      <c r="CI214" s="99">
        <f>ROUND(I214*H214,2)</f>
        <v>0</v>
      </c>
      <c r="CJ214" s="8" t="s">
        <v>83</v>
      </c>
      <c r="CK214" s="98" t="s">
        <v>225</v>
      </c>
    </row>
    <row r="215" spans="1:89" s="7" customFormat="1" ht="22.9" customHeight="1" x14ac:dyDescent="0.2">
      <c r="B215" s="78"/>
      <c r="D215" s="79" t="s">
        <v>40</v>
      </c>
      <c r="E215" s="87" t="s">
        <v>226</v>
      </c>
      <c r="F215" s="87" t="s">
        <v>227</v>
      </c>
      <c r="J215" s="244">
        <f>CI215</f>
        <v>0</v>
      </c>
      <c r="L215" s="78"/>
      <c r="M215" s="81"/>
      <c r="N215" s="82"/>
      <c r="O215" s="82"/>
      <c r="P215" s="83">
        <f>SUM(P216:P223)</f>
        <v>13.78125</v>
      </c>
      <c r="Q215" s="82"/>
      <c r="R215" s="83">
        <f>SUM(R216:R223)</f>
        <v>0</v>
      </c>
      <c r="S215" s="82"/>
      <c r="T215" s="84">
        <f>SUM(T216:T223)</f>
        <v>0</v>
      </c>
      <c r="BP215" s="79" t="s">
        <v>42</v>
      </c>
      <c r="BR215" s="85" t="s">
        <v>40</v>
      </c>
      <c r="BS215" s="85" t="s">
        <v>42</v>
      </c>
      <c r="BW215" s="79" t="s">
        <v>77</v>
      </c>
      <c r="CI215" s="86">
        <f>SUM(CI216:CI223)</f>
        <v>0</v>
      </c>
    </row>
    <row r="216" spans="1:89" s="2" customFormat="1" ht="33" customHeight="1" x14ac:dyDescent="0.2">
      <c r="A216" s="16"/>
      <c r="B216" s="88"/>
      <c r="C216" s="121">
        <v>51</v>
      </c>
      <c r="D216" s="121" t="s">
        <v>79</v>
      </c>
      <c r="E216" s="116" t="s">
        <v>174</v>
      </c>
      <c r="F216" s="115" t="s">
        <v>175</v>
      </c>
      <c r="G216" s="117" t="s">
        <v>136</v>
      </c>
      <c r="H216" s="118">
        <v>8.75</v>
      </c>
      <c r="I216" s="216"/>
      <c r="J216" s="247">
        <f>ROUND(I216*H216,2)</f>
        <v>0</v>
      </c>
      <c r="K216" s="234"/>
      <c r="L216" s="17"/>
      <c r="M216" s="94" t="s">
        <v>0</v>
      </c>
      <c r="N216" s="95" t="s">
        <v>24</v>
      </c>
      <c r="O216" s="96">
        <v>0.80900000000000005</v>
      </c>
      <c r="P216" s="96">
        <f>O216*H216</f>
        <v>7.0787500000000003</v>
      </c>
      <c r="Q216" s="96">
        <v>0</v>
      </c>
      <c r="R216" s="96">
        <f>Q216*H216</f>
        <v>0</v>
      </c>
      <c r="S216" s="96">
        <v>0</v>
      </c>
      <c r="T216" s="97">
        <f>S216*H216</f>
        <v>0</v>
      </c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BP216" s="98" t="s">
        <v>83</v>
      </c>
      <c r="BR216" s="98" t="s">
        <v>79</v>
      </c>
      <c r="BS216" s="98" t="s">
        <v>84</v>
      </c>
      <c r="BW216" s="8" t="s">
        <v>77</v>
      </c>
      <c r="CC216" s="99">
        <f>IF(N216="základná",J216,0)</f>
        <v>0</v>
      </c>
      <c r="CD216" s="99">
        <f>IF(N216="znížená",J216,0)</f>
        <v>0</v>
      </c>
      <c r="CE216" s="99">
        <f>IF(N216="zákl. prenesená",J216,0)</f>
        <v>0</v>
      </c>
      <c r="CF216" s="99">
        <f>IF(N216="zníž. prenesená",J216,0)</f>
        <v>0</v>
      </c>
      <c r="CG216" s="99">
        <f>IF(N216="nulová",J216,0)</f>
        <v>0</v>
      </c>
      <c r="CH216" s="8" t="s">
        <v>84</v>
      </c>
      <c r="CI216" s="99">
        <f>ROUND(I216*H216,2)</f>
        <v>0</v>
      </c>
      <c r="CJ216" s="8" t="s">
        <v>83</v>
      </c>
      <c r="CK216" s="98" t="s">
        <v>228</v>
      </c>
    </row>
    <row r="217" spans="1:89" s="123" customFormat="1" x14ac:dyDescent="0.2">
      <c r="B217" s="140"/>
      <c r="D217" s="141" t="s">
        <v>246</v>
      </c>
      <c r="E217" s="142" t="s">
        <v>0</v>
      </c>
      <c r="F217" s="143" t="s">
        <v>269</v>
      </c>
      <c r="H217" s="142" t="s">
        <v>0</v>
      </c>
      <c r="I217" s="144"/>
      <c r="J217" s="252"/>
      <c r="L217" s="140"/>
      <c r="M217" s="145"/>
      <c r="N217" s="146"/>
      <c r="O217" s="146"/>
      <c r="P217" s="146"/>
      <c r="Q217" s="146"/>
      <c r="R217" s="146"/>
      <c r="S217" s="146"/>
      <c r="T217" s="147"/>
      <c r="AT217" s="142" t="s">
        <v>246</v>
      </c>
      <c r="AU217" s="142" t="s">
        <v>84</v>
      </c>
      <c r="AV217" s="123" t="s">
        <v>42</v>
      </c>
      <c r="AW217" s="123" t="s">
        <v>248</v>
      </c>
      <c r="AX217" s="123" t="s">
        <v>41</v>
      </c>
      <c r="AY217" s="142" t="s">
        <v>77</v>
      </c>
    </row>
    <row r="218" spans="1:89" s="124" customFormat="1" x14ac:dyDescent="0.2">
      <c r="B218" s="148"/>
      <c r="D218" s="141" t="s">
        <v>246</v>
      </c>
      <c r="E218" s="149" t="s">
        <v>0</v>
      </c>
      <c r="F218" s="150" t="s">
        <v>270</v>
      </c>
      <c r="H218" s="151">
        <v>5</v>
      </c>
      <c r="I218" s="152"/>
      <c r="J218" s="253"/>
      <c r="L218" s="148"/>
      <c r="M218" s="153"/>
      <c r="N218" s="154"/>
      <c r="O218" s="154"/>
      <c r="P218" s="154"/>
      <c r="Q218" s="154"/>
      <c r="R218" s="154"/>
      <c r="S218" s="154"/>
      <c r="T218" s="155"/>
      <c r="AT218" s="149" t="s">
        <v>246</v>
      </c>
      <c r="AU218" s="149" t="s">
        <v>84</v>
      </c>
      <c r="AV218" s="124" t="s">
        <v>84</v>
      </c>
      <c r="AW218" s="124" t="s">
        <v>248</v>
      </c>
      <c r="AX218" s="124" t="s">
        <v>41</v>
      </c>
      <c r="AY218" s="149" t="s">
        <v>77</v>
      </c>
    </row>
    <row r="219" spans="1:89" s="124" customFormat="1" x14ac:dyDescent="0.2">
      <c r="B219" s="148"/>
      <c r="D219" s="141" t="s">
        <v>246</v>
      </c>
      <c r="E219" s="149" t="s">
        <v>0</v>
      </c>
      <c r="F219" s="150" t="s">
        <v>271</v>
      </c>
      <c r="H219" s="151">
        <v>3.75</v>
      </c>
      <c r="I219" s="152"/>
      <c r="J219" s="253"/>
      <c r="L219" s="148"/>
      <c r="M219" s="153"/>
      <c r="N219" s="154"/>
      <c r="O219" s="154"/>
      <c r="P219" s="154"/>
      <c r="Q219" s="154"/>
      <c r="R219" s="154"/>
      <c r="S219" s="154"/>
      <c r="T219" s="155"/>
      <c r="AT219" s="149" t="s">
        <v>246</v>
      </c>
      <c r="AU219" s="149" t="s">
        <v>84</v>
      </c>
      <c r="AV219" s="124" t="s">
        <v>84</v>
      </c>
      <c r="AW219" s="124" t="s">
        <v>248</v>
      </c>
      <c r="AX219" s="124" t="s">
        <v>41</v>
      </c>
      <c r="AY219" s="149" t="s">
        <v>77</v>
      </c>
    </row>
    <row r="220" spans="1:89" s="125" customFormat="1" x14ac:dyDescent="0.2">
      <c r="B220" s="156"/>
      <c r="D220" s="141" t="s">
        <v>246</v>
      </c>
      <c r="E220" s="157" t="s">
        <v>0</v>
      </c>
      <c r="F220" s="158" t="s">
        <v>251</v>
      </c>
      <c r="H220" s="159">
        <v>8.75</v>
      </c>
      <c r="I220" s="160"/>
      <c r="J220" s="254"/>
      <c r="L220" s="156"/>
      <c r="M220" s="161"/>
      <c r="N220" s="162"/>
      <c r="O220" s="162"/>
      <c r="P220" s="162"/>
      <c r="Q220" s="162"/>
      <c r="R220" s="162"/>
      <c r="S220" s="162"/>
      <c r="T220" s="163"/>
      <c r="AT220" s="157" t="s">
        <v>246</v>
      </c>
      <c r="AU220" s="157" t="s">
        <v>84</v>
      </c>
      <c r="AV220" s="125" t="s">
        <v>83</v>
      </c>
      <c r="AW220" s="125" t="s">
        <v>248</v>
      </c>
      <c r="AX220" s="125" t="s">
        <v>42</v>
      </c>
      <c r="AY220" s="157" t="s">
        <v>77</v>
      </c>
    </row>
    <row r="221" spans="1:89" s="2" customFormat="1" ht="24.2" customHeight="1" x14ac:dyDescent="0.2">
      <c r="A221" s="16"/>
      <c r="B221" s="88"/>
      <c r="C221" s="121">
        <v>52</v>
      </c>
      <c r="D221" s="121" t="s">
        <v>79</v>
      </c>
      <c r="E221" s="116" t="s">
        <v>177</v>
      </c>
      <c r="F221" s="115" t="s">
        <v>178</v>
      </c>
      <c r="G221" s="117" t="s">
        <v>136</v>
      </c>
      <c r="H221" s="118">
        <v>8.75</v>
      </c>
      <c r="I221" s="216"/>
      <c r="J221" s="247">
        <f>ROUND(I221*H221,2)</f>
        <v>0</v>
      </c>
      <c r="K221" s="234"/>
      <c r="L221" s="17"/>
      <c r="M221" s="94" t="s">
        <v>0</v>
      </c>
      <c r="N221" s="95" t="s">
        <v>24</v>
      </c>
      <c r="O221" s="96">
        <v>1.7000000000000001E-2</v>
      </c>
      <c r="P221" s="96">
        <f>O221*H221</f>
        <v>0.14875000000000002</v>
      </c>
      <c r="Q221" s="96">
        <v>0</v>
      </c>
      <c r="R221" s="96">
        <f>Q221*H221</f>
        <v>0</v>
      </c>
      <c r="S221" s="96">
        <v>0</v>
      </c>
      <c r="T221" s="97">
        <f>S221*H221</f>
        <v>0</v>
      </c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BP221" s="98" t="s">
        <v>83</v>
      </c>
      <c r="BR221" s="98" t="s">
        <v>79</v>
      </c>
      <c r="BS221" s="98" t="s">
        <v>84</v>
      </c>
      <c r="BW221" s="8" t="s">
        <v>77</v>
      </c>
      <c r="CC221" s="99">
        <f>IF(N221="základná",J221,0)</f>
        <v>0</v>
      </c>
      <c r="CD221" s="99">
        <f>IF(N221="znížená",J221,0)</f>
        <v>0</v>
      </c>
      <c r="CE221" s="99">
        <f>IF(N221="zákl. prenesená",J221,0)</f>
        <v>0</v>
      </c>
      <c r="CF221" s="99">
        <f>IF(N221="zníž. prenesená",J221,0)</f>
        <v>0</v>
      </c>
      <c r="CG221" s="99">
        <f>IF(N221="nulová",J221,0)</f>
        <v>0</v>
      </c>
      <c r="CH221" s="8" t="s">
        <v>84</v>
      </c>
      <c r="CI221" s="99">
        <f>ROUND(I221*H221,2)</f>
        <v>0</v>
      </c>
      <c r="CJ221" s="8" t="s">
        <v>83</v>
      </c>
      <c r="CK221" s="98" t="s">
        <v>229</v>
      </c>
    </row>
    <row r="222" spans="1:89" s="2" customFormat="1" ht="24.2" customHeight="1" x14ac:dyDescent="0.2">
      <c r="A222" s="16"/>
      <c r="B222" s="88"/>
      <c r="C222" s="121">
        <v>53</v>
      </c>
      <c r="D222" s="121" t="s">
        <v>79</v>
      </c>
      <c r="E222" s="116" t="s">
        <v>180</v>
      </c>
      <c r="F222" s="115" t="s">
        <v>181</v>
      </c>
      <c r="G222" s="117" t="s">
        <v>136</v>
      </c>
      <c r="H222" s="118">
        <v>8.75</v>
      </c>
      <c r="I222" s="216"/>
      <c r="J222" s="247">
        <f>ROUND(I222*H222,2)</f>
        <v>0</v>
      </c>
      <c r="K222" s="234"/>
      <c r="L222" s="17"/>
      <c r="M222" s="94" t="s">
        <v>0</v>
      </c>
      <c r="N222" s="95" t="s">
        <v>24</v>
      </c>
      <c r="O222" s="96">
        <v>0.749</v>
      </c>
      <c r="P222" s="96">
        <f>O222*H222</f>
        <v>6.55375</v>
      </c>
      <c r="Q222" s="96">
        <v>0</v>
      </c>
      <c r="R222" s="96">
        <f>Q222*H222</f>
        <v>0</v>
      </c>
      <c r="S222" s="96">
        <v>0</v>
      </c>
      <c r="T222" s="97">
        <f>S222*H222</f>
        <v>0</v>
      </c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BP222" s="98" t="s">
        <v>83</v>
      </c>
      <c r="BR222" s="98" t="s">
        <v>79</v>
      </c>
      <c r="BS222" s="98" t="s">
        <v>84</v>
      </c>
      <c r="BW222" s="8" t="s">
        <v>77</v>
      </c>
      <c r="CC222" s="99">
        <f>IF(N222="základná",J222,0)</f>
        <v>0</v>
      </c>
      <c r="CD222" s="99">
        <f>IF(N222="znížená",J222,0)</f>
        <v>0</v>
      </c>
      <c r="CE222" s="99">
        <f>IF(N222="zákl. prenesená",J222,0)</f>
        <v>0</v>
      </c>
      <c r="CF222" s="99">
        <f>IF(N222="zníž. prenesená",J222,0)</f>
        <v>0</v>
      </c>
      <c r="CG222" s="99">
        <f>IF(N222="nulová",J222,0)</f>
        <v>0</v>
      </c>
      <c r="CH222" s="8" t="s">
        <v>84</v>
      </c>
      <c r="CI222" s="99">
        <f>ROUND(I222*H222,2)</f>
        <v>0</v>
      </c>
      <c r="CJ222" s="8" t="s">
        <v>83</v>
      </c>
      <c r="CK222" s="98" t="s">
        <v>230</v>
      </c>
    </row>
    <row r="223" spans="1:89" s="2" customFormat="1" ht="24.2" customHeight="1" x14ac:dyDescent="0.2">
      <c r="A223" s="16"/>
      <c r="B223" s="88"/>
      <c r="C223" s="89">
        <v>54</v>
      </c>
      <c r="D223" s="89" t="s">
        <v>79</v>
      </c>
      <c r="E223" s="90" t="s">
        <v>213</v>
      </c>
      <c r="F223" s="91" t="s">
        <v>214</v>
      </c>
      <c r="G223" s="92" t="s">
        <v>136</v>
      </c>
      <c r="H223" s="93">
        <v>8.75</v>
      </c>
      <c r="I223" s="216"/>
      <c r="J223" s="245">
        <f>ROUND(I223*H223,2)</f>
        <v>0</v>
      </c>
      <c r="K223" s="234"/>
      <c r="L223" s="17"/>
      <c r="M223" s="108" t="s">
        <v>0</v>
      </c>
      <c r="N223" s="109" t="s">
        <v>24</v>
      </c>
      <c r="O223" s="110">
        <v>0</v>
      </c>
      <c r="P223" s="110">
        <f>O223*H223</f>
        <v>0</v>
      </c>
      <c r="Q223" s="110">
        <v>0</v>
      </c>
      <c r="R223" s="110">
        <f>Q223*H223</f>
        <v>0</v>
      </c>
      <c r="S223" s="110">
        <v>0</v>
      </c>
      <c r="T223" s="111">
        <f>S223*H223</f>
        <v>0</v>
      </c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BP223" s="98" t="s">
        <v>83</v>
      </c>
      <c r="BR223" s="98" t="s">
        <v>79</v>
      </c>
      <c r="BS223" s="98" t="s">
        <v>84</v>
      </c>
      <c r="BW223" s="8" t="s">
        <v>77</v>
      </c>
      <c r="CC223" s="99">
        <f>IF(N223="základná",J223,0)</f>
        <v>0</v>
      </c>
      <c r="CD223" s="99">
        <f>IF(N223="znížená",J223,0)</f>
        <v>0</v>
      </c>
      <c r="CE223" s="99">
        <f>IF(N223="zákl. prenesená",J223,0)</f>
        <v>0</v>
      </c>
      <c r="CF223" s="99">
        <f>IF(N223="zníž. prenesená",J223,0)</f>
        <v>0</v>
      </c>
      <c r="CG223" s="99">
        <f>IF(N223="nulová",J223,0)</f>
        <v>0</v>
      </c>
      <c r="CH223" s="8" t="s">
        <v>84</v>
      </c>
      <c r="CI223" s="99">
        <f>ROUND(I223*H223,2)</f>
        <v>0</v>
      </c>
      <c r="CJ223" s="8" t="s">
        <v>83</v>
      </c>
      <c r="CK223" s="98" t="s">
        <v>231</v>
      </c>
    </row>
    <row r="224" spans="1:89" s="2" customFormat="1" ht="6.95" customHeight="1" x14ac:dyDescent="0.2">
      <c r="A224" s="16"/>
      <c r="B224" s="26"/>
      <c r="C224" s="27"/>
      <c r="D224" s="27"/>
      <c r="E224" s="27"/>
      <c r="F224" s="27"/>
      <c r="G224" s="27"/>
      <c r="H224" s="27"/>
      <c r="I224" s="27"/>
      <c r="J224" s="233"/>
      <c r="K224" s="27"/>
      <c r="L224" s="17"/>
      <c r="M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</row>
  </sheetData>
  <autoFilter ref="C127:K223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rintOptions horizontalCentered="1"/>
  <pageMargins left="0.39370078740157483" right="0.39370078740157483" top="0.39370078740157483" bottom="0.39370078740157483" header="0" footer="0"/>
  <pageSetup paperSize="9" scale="88" fitToHeight="100" orientation="portrait" r:id="rId1"/>
  <headerFooter>
    <oddFooter>&amp;CStrana &amp;P z &amp;N</oddFooter>
  </headerFooter>
  <rowBreaks count="3" manualBreakCount="3">
    <brk id="79" min="1" max="9" man="1"/>
    <brk id="160" min="1" max="9" man="1"/>
    <brk id="202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02a - Spevnená plocha - R...</vt:lpstr>
      <vt:lpstr>'02a - Spevnená plocha - R...'!Názvy_tlače</vt:lpstr>
      <vt:lpstr>'02a - Spevnená plocha - R...'!Oblasť_tlače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Šafárová Viera, Ing</dc:creator>
  <cp:lastModifiedBy>HP Inc.</cp:lastModifiedBy>
  <cp:lastPrinted>2022-08-10T15:15:07Z</cp:lastPrinted>
  <dcterms:created xsi:type="dcterms:W3CDTF">2022-07-14T08:57:03Z</dcterms:created>
  <dcterms:modified xsi:type="dcterms:W3CDTF">2022-08-10T15:16:03Z</dcterms:modified>
</cp:coreProperties>
</file>