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firstSheet="10" activeTab="13"/>
  </bookViews>
  <sheets>
    <sheet name="Krycí list" sheetId="1" r:id="rId1"/>
    <sheet name="Rekapitulácia objektov" sheetId="2" r:id="rId2"/>
    <sheet name="Učebňa fyziky - ASR" sheetId="3" r:id="rId3"/>
    <sheet name="Učebňa fyziky - ZTI" sheetId="4" r:id="rId4"/>
    <sheet name="Učebňa fyziky - UVK" sheetId="5" r:id="rId5"/>
    <sheet name="Učebňa fyziky - ELI" sheetId="6" r:id="rId6"/>
    <sheet name="Polytechnická učebňa - ASR" sheetId="7" r:id="rId7"/>
    <sheet name="Polytechnická učebňa - ZTI" sheetId="8" r:id="rId8"/>
    <sheet name="Polytechnická učebňa - UVK" sheetId="9" r:id="rId9"/>
    <sheet name="Polytechnická učebňa - ELI" sheetId="10" r:id="rId10"/>
    <sheet name="Učebňa cudzích jazykov - ASR" sheetId="11" r:id="rId11"/>
    <sheet name="Učebňa cudzích jazykov - ZTI" sheetId="12" r:id="rId12"/>
    <sheet name="Učebňa cudzích jazykov - UVK" sheetId="13" r:id="rId13"/>
    <sheet name="Učebňa cudzích jazykov - ELI" sheetId="14" r:id="rId14"/>
  </sheets>
  <definedNames>
    <definedName name="_xlnm.Print_Titles" localSheetId="0">'Krycí list'!$1:$3</definedName>
    <definedName name="_xlnm.Print_Titles" localSheetId="6">'Polytechnická učebňa - ASR'!$1:$12</definedName>
    <definedName name="_xlnm.Print_Titles" localSheetId="9">'Polytechnická učebňa - ELI'!$1:$12</definedName>
    <definedName name="_xlnm.Print_Titles" localSheetId="8">'Polytechnická učebňa - UVK'!$1:$12</definedName>
    <definedName name="_xlnm.Print_Titles" localSheetId="7">'Polytechnická učebňa - ZTI'!$1:$12</definedName>
    <definedName name="_xlnm.Print_Titles" localSheetId="1">'Rekapitulácia objektov'!$1:$9</definedName>
    <definedName name="_xlnm.Print_Titles" localSheetId="10">'Učebňa cudzích jazykov - ASR'!$1:$12</definedName>
    <definedName name="_xlnm.Print_Titles" localSheetId="13">'Učebňa cudzích jazykov - ELI'!$1:$12</definedName>
    <definedName name="_xlnm.Print_Titles" localSheetId="12">'Učebňa cudzích jazykov - UVK'!$1:$12</definedName>
    <definedName name="_xlnm.Print_Titles" localSheetId="11">'Učebňa cudzích jazykov - ZTI'!$1:$12</definedName>
    <definedName name="_xlnm.Print_Titles" localSheetId="2">'Učebňa fyziky - ASR'!$1:$12</definedName>
    <definedName name="_xlnm.Print_Titles" localSheetId="5">'Učebňa fyziky - ELI'!$1:$12</definedName>
    <definedName name="_xlnm.Print_Titles" localSheetId="4">'Učebňa fyziky - UVK'!$1:$12</definedName>
    <definedName name="_xlnm.Print_Titles" localSheetId="3">'Učebňa fyziky - ZTI'!$1:$12</definedName>
  </definedNames>
  <calcPr fullCalcOnLoad="1"/>
</workbook>
</file>

<file path=xl/sharedStrings.xml><?xml version="1.0" encoding="utf-8"?>
<sst xmlns="http://schemas.openxmlformats.org/spreadsheetml/2006/main" count="1667" uniqueCount="475">
  <si>
    <t>KRYCÍ LIST ROZPOČTU</t>
  </si>
  <si>
    <t>Názov stavby</t>
  </si>
  <si>
    <t xml:space="preserve">ZŠ Polianska   </t>
  </si>
  <si>
    <t>JKSO</t>
  </si>
  <si>
    <t>EČO</t>
  </si>
  <si>
    <t>Miesto</t>
  </si>
  <si>
    <t>IČO</t>
  </si>
  <si>
    <t>IČ DPH</t>
  </si>
  <si>
    <t>Objednávateľ</t>
  </si>
  <si>
    <t xml:space="preserve">   </t>
  </si>
  <si>
    <t>Projektant</t>
  </si>
  <si>
    <t>Zhotoviteľ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</si>
  <si>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</si>
  <si>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</si>
  <si>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</si>
  <si>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</si>
  <si>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</si>
  <si>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</si>
  <si>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</si>
  <si>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</si>
  <si>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</si>
  <si>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</si>
  <si>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</si>
  <si>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</si>
  <si>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</si>
  <si>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</si>
  <si>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</si>
  <si>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</si>
  <si>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</si>
  <si>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</si>
  <si>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</si>
  <si>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</si>
  <si>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</si>
  <si>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</si>
  <si>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</si>
  <si>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</si>
  <si>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</si>
  <si>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</si>
  <si>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</si>
  <si>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</si>
  <si>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</si>
  <si>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</si>
  <si>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</si>
  <si>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</si>
  <si>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</si>
  <si>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</si>
  <si>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</si>
  <si>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</si>
  <si>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</si>
  <si>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</si>
  <si>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</si>
  <si>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</si>
  <si>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</si>
  <si>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</si>
  <si>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</si>
  <si>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</si>
  <si>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</si>
  <si>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</si>
  <si>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</si>
  <si>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</si>
  <si>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</si>
  <si>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</si>
  <si>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</si>
  <si>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</si>
  <si>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</si>
  <si>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</si>
  <si>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</si>
  <si>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</si>
  <si>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</si>
  <si>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</si>
  <si>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</si>
  <si>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</si>
  <si>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</si>
  <si>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</si>
  <si>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</si>
  <si>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</si>
  <si>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</si>
  <si>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</si>
  <si>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</si>
  <si>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</si>
  <si>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</si>
  <si>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</si>
  <si>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</si>
  <si>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</si>
  <si>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</si>
  <si>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</si>
  <si>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</si>
  <si>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</si>
  <si>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</si>
  <si>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</si>
  <si>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</si>
  <si>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</si>
  <si>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Celkom</t>
  </si>
  <si>
    <t xml:space="preserve">    Učebňa cudzích jazykov - ELI   </t>
  </si>
  <si>
    <t>UCJ eli</t>
  </si>
  <si>
    <t xml:space="preserve">    Učebňa cudzích jazykov - UVK   </t>
  </si>
  <si>
    <t>UCJ uvk</t>
  </si>
  <si>
    <t xml:space="preserve">    Učebňa cudzích jazykov - ZTI   </t>
  </si>
  <si>
    <t>UCJ zti</t>
  </si>
  <si>
    <t xml:space="preserve">    Učebňa cudzích jazykov - ASR   </t>
  </si>
  <si>
    <t>UCJ asr</t>
  </si>
  <si>
    <t xml:space="preserve">    Polytechnická učebňa - ELI   </t>
  </si>
  <si>
    <t>PTU eli</t>
  </si>
  <si>
    <t xml:space="preserve">    Polytechnická učebňa - UVK   </t>
  </si>
  <si>
    <t>PTU uvk</t>
  </si>
  <si>
    <t xml:space="preserve">    Polytechnická učebňa - ZTI   </t>
  </si>
  <si>
    <t>PTU zti</t>
  </si>
  <si>
    <t xml:space="preserve">    Polytechnická učebňa - ASR   </t>
  </si>
  <si>
    <t>PTU asr</t>
  </si>
  <si>
    <t xml:space="preserve">    Učebňa fyziky - ELI   </t>
  </si>
  <si>
    <t>UF eli</t>
  </si>
  <si>
    <t xml:space="preserve">    Učebňa fyziky - UVK   </t>
  </si>
  <si>
    <t>UF uvk</t>
  </si>
  <si>
    <t xml:space="preserve">    Učebňa fyziky - ZTI   </t>
  </si>
  <si>
    <t>UF zti</t>
  </si>
  <si>
    <t xml:space="preserve">    Učebňa fyziky - ASR   </t>
  </si>
  <si>
    <t>UF asr</t>
  </si>
  <si>
    <t>201901281</t>
  </si>
  <si>
    <t>KČ</t>
  </si>
  <si>
    <t>VRN</t>
  </si>
  <si>
    <t>ZRN</t>
  </si>
  <si>
    <t>Ostatné</t>
  </si>
  <si>
    <t>Cena s DPH</t>
  </si>
  <si>
    <t>Cena bez DPH</t>
  </si>
  <si>
    <t>Zákazka</t>
  </si>
  <si>
    <t>Kód</t>
  </si>
  <si>
    <t xml:space="preserve">Dátum: </t>
  </si>
  <si>
    <t xml:space="preserve">Miesto: </t>
  </si>
  <si>
    <t xml:space="preserve">Spracoval: </t>
  </si>
  <si>
    <t>Zhotoviteľ:</t>
  </si>
  <si>
    <t>Objednávateľ:</t>
  </si>
  <si>
    <t>ZŠ Polianska</t>
  </si>
  <si>
    <t>Stavba:</t>
  </si>
  <si>
    <t>Rekapitulácia objektov stavby</t>
  </si>
  <si>
    <t xml:space="preserve">Celkom   </t>
  </si>
  <si>
    <t>ks</t>
  </si>
  <si>
    <t xml:space="preserve">Objímka pozinkovaná so závitom ACO GM-X M8, bez zvukovej izolácie, DN 40, ACO   </t>
  </si>
  <si>
    <t>141930001000</t>
  </si>
  <si>
    <t xml:space="preserve">montáž pomocou konzoly   </t>
  </si>
  <si>
    <t xml:space="preserve">Oceľová objímka z pásov. ocele   </t>
  </si>
  <si>
    <t>899912111</t>
  </si>
  <si>
    <t xml:space="preserve">Montáže potrubia   </t>
  </si>
  <si>
    <t>23-M</t>
  </si>
  <si>
    <t xml:space="preserve">Práce a dodávky M   </t>
  </si>
  <si>
    <t>M</t>
  </si>
  <si>
    <t>m2</t>
  </si>
  <si>
    <t xml:space="preserve">Maľby z maliarskych zmesí, ručne nanášané dvojnásobné základné na podklad hrubozrnný výšky do 3, 80 m   </t>
  </si>
  <si>
    <t>784452273</t>
  </si>
  <si>
    <t xml:space="preserve">Dokončovacie práce - maľby   </t>
  </si>
  <si>
    <t>784</t>
  </si>
  <si>
    <t xml:space="preserve">Nátery olejové farby bielej omietok stien dvojnásobné 1x s emailovaním   </t>
  </si>
  <si>
    <t>783812100</t>
  </si>
  <si>
    <t xml:space="preserve">Nátery   </t>
  </si>
  <si>
    <t>783</t>
  </si>
  <si>
    <t xml:space="preserve">Obkladačky keramické glazované jednofarebné hladké B 200x200 Ia   </t>
  </si>
  <si>
    <t>5976574000</t>
  </si>
  <si>
    <t xml:space="preserve">Montáž obkladov vnútor. stien z obkladačiek kladených do malty veľ. 200x200 mm   </t>
  </si>
  <si>
    <t>781441018</t>
  </si>
  <si>
    <t xml:space="preserve">Obklady   </t>
  </si>
  <si>
    <t>781</t>
  </si>
  <si>
    <t xml:space="preserve">podlahovina z PVC, hrúbka 2,5 mm   </t>
  </si>
  <si>
    <t xml:space="preserve">Podlahovina linoleum   </t>
  </si>
  <si>
    <t>284140000600</t>
  </si>
  <si>
    <t xml:space="preserve">Lepenie povlakových podláh z prírodnej PVC podlahoviny   </t>
  </si>
  <si>
    <t>776560010</t>
  </si>
  <si>
    <t xml:space="preserve">soklová lišta a uholníky soklových líšt z PVC podlahoviny   </t>
  </si>
  <si>
    <t>m</t>
  </si>
  <si>
    <t xml:space="preserve">Soklová lišta   </t>
  </si>
  <si>
    <t>284130001400</t>
  </si>
  <si>
    <t xml:space="preserve">Lepenie podlahových soklov z PVC podlahoviny   </t>
  </si>
  <si>
    <t>776460010</t>
  </si>
  <si>
    <t xml:space="preserve">Tmelenie podkladu, úpravy prasklín a nerovností hr. 3 mm   </t>
  </si>
  <si>
    <t>776992121</t>
  </si>
  <si>
    <t xml:space="preserve">Odstránenie povlakových podláh z PVC podlahoviny lepených s podložkou,  -0,00100t   </t>
  </si>
  <si>
    <t>776511820</t>
  </si>
  <si>
    <t xml:space="preserve">Demontáž soklíkov alebo líšt   </t>
  </si>
  <si>
    <t>776401800</t>
  </si>
  <si>
    <t xml:space="preserve">Podlahy povlakové   </t>
  </si>
  <si>
    <t>776</t>
  </si>
  <si>
    <t xml:space="preserve">Demontáž školskej tabule jednodielnej   </t>
  </si>
  <si>
    <t>766699311-1</t>
  </si>
  <si>
    <t xml:space="preserve">Demontáž okeníc drevených dvojkrídlových  -0,00461t   </t>
  </si>
  <si>
    <t>766681811</t>
  </si>
  <si>
    <t xml:space="preserve">Konštrukcie stolárske   </t>
  </si>
  <si>
    <t>766</t>
  </si>
  <si>
    <t xml:space="preserve">demontáž dreveného pódia   </t>
  </si>
  <si>
    <t xml:space="preserve">Demontáž podláh z podlahových panelov, plochy nad 3 m2   </t>
  </si>
  <si>
    <t>763756212</t>
  </si>
  <si>
    <t xml:space="preserve">Konštrukcie - drevostavby   </t>
  </si>
  <si>
    <t>763</t>
  </si>
  <si>
    <t xml:space="preserve">Práce a dodávky PSV   </t>
  </si>
  <si>
    <t>t</t>
  </si>
  <si>
    <t xml:space="preserve">Poplatok za skladovanie - betón, tehly, dlaždice (17 01 ), ostatné   </t>
  </si>
  <si>
    <t>979089012</t>
  </si>
  <si>
    <t xml:space="preserve">Vnútrostavenisková doprava sutiny a vybúraných hmôt do 10 m   </t>
  </si>
  <si>
    <t>979082111</t>
  </si>
  <si>
    <t xml:space="preserve">Odvoz sutiny a vybúraných hmôt na skládku za každý ďalší 1 km   </t>
  </si>
  <si>
    <t>979081121</t>
  </si>
  <si>
    <t xml:space="preserve">Odvoz sutiny a vybúraných hmôt na skládku do 1 km   </t>
  </si>
  <si>
    <t>979081111</t>
  </si>
  <si>
    <t xml:space="preserve">Zvislá doprava sutiny a vybúraných hmôt za prvé podlažie nad alebo pod základným podlažím   </t>
  </si>
  <si>
    <t>979011111</t>
  </si>
  <si>
    <t xml:space="preserve">pre elektroinštaláciu   </t>
  </si>
  <si>
    <t xml:space="preserve">Vyrezanie rýh frézovaním v murive z betónu v priestore priľahlom k stropnej konštrukcii hĺbky 20 mm, š. 40 mm -0,00176t   </t>
  </si>
  <si>
    <t>974049340</t>
  </si>
  <si>
    <t xml:space="preserve">Vytváranie drážok ručným drážkovačom v nepálených tehlách (Ytong, Porfix, ...) hĺbky do 30 mm, š. do 70 mm,  -0,00045t   </t>
  </si>
  <si>
    <t>974032872</t>
  </si>
  <si>
    <t xml:space="preserve">pre zdravotechnické inštalácie   </t>
  </si>
  <si>
    <t xml:space="preserve">Vysekávanie rýh v akomkoľvek murive tehlovom na akúkoľvek maltu do hĺbky 100 mm a š. do 150 mm,  -0,02700t   </t>
  </si>
  <si>
    <t>974031154</t>
  </si>
  <si>
    <t xml:space="preserve">Vyvesenie dreveného dverného krídla do suti plochy do 2 m2, -0,02400t   </t>
  </si>
  <si>
    <t>968061125</t>
  </si>
  <si>
    <t xml:space="preserve">Vybúranie dverových zárubní, bez vyvesenia krídiel, plochy do 2 m2,  -0,25700t   </t>
  </si>
  <si>
    <t>968024551</t>
  </si>
  <si>
    <t xml:space="preserve">Búranie priečok z tvárnic alebo priečkoviek hr. do150 mm,  -0,11500t   </t>
  </si>
  <si>
    <t>962031135</t>
  </si>
  <si>
    <t xml:space="preserve">Lešenie ľahké pracovné pomocné s výškou lešeňovej podlahy nad 1,90 do 2,50 m   </t>
  </si>
  <si>
    <t>941955003</t>
  </si>
  <si>
    <t xml:space="preserve">Ostatné konštrukcie a práce-búranie   </t>
  </si>
  <si>
    <t xml:space="preserve">Cementová samonivelizačná hmota   </t>
  </si>
  <si>
    <t>632457565</t>
  </si>
  <si>
    <t>kg</t>
  </si>
  <si>
    <t xml:space="preserve">Penetračný náter pre samonivelizačné potery a stierky, 25 kg   </t>
  </si>
  <si>
    <t>585520001900</t>
  </si>
  <si>
    <t xml:space="preserve">penetrácia podkladu nášľapnej vrstvy podlahy   </t>
  </si>
  <si>
    <t xml:space="preserve">Zhotovenie jednonásobného penetračného náteru pre potery a stierky   </t>
  </si>
  <si>
    <t>632001051</t>
  </si>
  <si>
    <t xml:space="preserve">steny pod olejový náter, do výšky 1,5 m   </t>
  </si>
  <si>
    <t xml:space="preserve">Penetračný náter   </t>
  </si>
  <si>
    <t>612465113</t>
  </si>
  <si>
    <t xml:space="preserve">po elektroinštalačných prácach   </t>
  </si>
  <si>
    <t xml:space="preserve">Omietka rýh v stenách maltou sadrovou, šírky do 150 mm   </t>
  </si>
  <si>
    <t>612443541</t>
  </si>
  <si>
    <t xml:space="preserve">Omietka rýh v stropoch maltou sadrovou šírky do 150 mm   </t>
  </si>
  <si>
    <t>611445541</t>
  </si>
  <si>
    <t xml:space="preserve">Profil rohový pre vnútorné tenkovrstvové omietky dĺ. 3000 mm   </t>
  </si>
  <si>
    <t>553630000200</t>
  </si>
  <si>
    <t xml:space="preserve">Príplatok za zabudované rohovníky (uholníky) na hrany stien (meria sa v m dľ.)   </t>
  </si>
  <si>
    <t>612473186</t>
  </si>
  <si>
    <t xml:space="preserve">Vnútorná omietka stien, vápennocementová, strojné miešanie, ručné nanášanie, hr. 10 mm   </t>
  </si>
  <si>
    <t>612465136</t>
  </si>
  <si>
    <t xml:space="preserve">Vnútorná omietka stropov, vápennocementová, strojné miešanie, ručné nanášanie,  hr. 8 mm   </t>
  </si>
  <si>
    <t>611461136</t>
  </si>
  <si>
    <t xml:space="preserve">Potiahnutie vnútorných stien sklotextílnou mriežkou s celoplošným prilepením   </t>
  </si>
  <si>
    <t>612481119</t>
  </si>
  <si>
    <t xml:space="preserve">Potiahnutie vnútorných stropov sklotextílnou mriežkou s celoplošným prilepením   </t>
  </si>
  <si>
    <t>611481119</t>
  </si>
  <si>
    <t xml:space="preserve">Príprava vnútorného podkladu stien, Univerzálny základ   </t>
  </si>
  <si>
    <t>612465116</t>
  </si>
  <si>
    <t xml:space="preserve">Príprava vnútorného podkladu stropov, Univerzálny základ   </t>
  </si>
  <si>
    <t>611461116</t>
  </si>
  <si>
    <t xml:space="preserve">Oprava vnútorných vápennocementových omietok stien, v množstve opravenej plochy nad 10 do 30 %   </t>
  </si>
  <si>
    <t>612421331-1</t>
  </si>
  <si>
    <t xml:space="preserve">Oprava vnútorných vápennocementových omietok stropov, v množstve opravenej plochy nad 10 do 30 %   </t>
  </si>
  <si>
    <t>612421331-2</t>
  </si>
  <si>
    <t xml:space="preserve">steny, stropy   </t>
  </si>
  <si>
    <t xml:space="preserve">Brúsenie vnútorných omietok   </t>
  </si>
  <si>
    <t>612902001</t>
  </si>
  <si>
    <t xml:space="preserve">Úpravy povrchov, podlahy, osadenie   </t>
  </si>
  <si>
    <t xml:space="preserve">Práce a dodávky HSV   </t>
  </si>
  <si>
    <t>Hmotnosť celkom</t>
  </si>
  <si>
    <t>Hmotnosť</t>
  </si>
  <si>
    <t>Cena celkom</t>
  </si>
  <si>
    <t>Montáž celkom</t>
  </si>
  <si>
    <t>Dodávka celkom</t>
  </si>
  <si>
    <t>Cena jednotková</t>
  </si>
  <si>
    <t>Množstvo celkom</t>
  </si>
  <si>
    <t>MJ</t>
  </si>
  <si>
    <t>Popis</t>
  </si>
  <si>
    <t>Kód položky</t>
  </si>
  <si>
    <t>Č.</t>
  </si>
  <si>
    <t xml:space="preserve">Miesto:  </t>
  </si>
  <si>
    <t xml:space="preserve">Zhotoviteľ:   </t>
  </si>
  <si>
    <t xml:space="preserve">Objednávateľ:   </t>
  </si>
  <si>
    <t>Objekt:   Učebňa fyziky - ASR</t>
  </si>
  <si>
    <t>Stavba:   ZŠ Polianska</t>
  </si>
  <si>
    <t>ROZPOČET S VÝKAZOM VÝMER</t>
  </si>
  <si>
    <t xml:space="preserve">Umývadlo keramické   </t>
  </si>
  <si>
    <t>642110000200</t>
  </si>
  <si>
    <t xml:space="preserve">Batéria umývadlová nástenná páková   </t>
  </si>
  <si>
    <t>551450003500</t>
  </si>
  <si>
    <t xml:space="preserve">Montáž batérie umývadlovej   </t>
  </si>
  <si>
    <t>725829201</t>
  </si>
  <si>
    <t xml:space="preserve">Batéria stojanová páková, s elektrickým ohrevom vody   </t>
  </si>
  <si>
    <t>426810023300</t>
  </si>
  <si>
    <t>súb.</t>
  </si>
  <si>
    <t xml:space="preserve">Montáž umývadla na konzoly, bez výtokovej armatúry   </t>
  </si>
  <si>
    <t>725219201</t>
  </si>
  <si>
    <t xml:space="preserve">Zdravotechnika - zariaďovacie predmety   </t>
  </si>
  <si>
    <t>725</t>
  </si>
  <si>
    <t xml:space="preserve">Presun hmôt pre vnútorný vodovod v objektoch výšky do 6 m   </t>
  </si>
  <si>
    <t>998722101</t>
  </si>
  <si>
    <t xml:space="preserve">Tlaková skúška vodovodného potrubia závitového do DN 50   </t>
  </si>
  <si>
    <t>722290226</t>
  </si>
  <si>
    <t xml:space="preserve">Odlučovač nečistôt s magnetom, 1"   </t>
  </si>
  <si>
    <t>5511872530</t>
  </si>
  <si>
    <t xml:space="preserve">Montáž odlučovača nečistôt závitového G 1   </t>
  </si>
  <si>
    <t>722221395</t>
  </si>
  <si>
    <t xml:space="preserve">Poistný ventil, 1”x2,5 bar,   </t>
  </si>
  <si>
    <t>5511130300</t>
  </si>
  <si>
    <t xml:space="preserve">Montáž poistného ventilu závitového pre vodu G 1   </t>
  </si>
  <si>
    <t>722221180</t>
  </si>
  <si>
    <t xml:space="preserve">Guľový uzáver pre vodu s filtrom, 1", PN 16, mosadz OT 58   </t>
  </si>
  <si>
    <t>5511870980</t>
  </si>
  <si>
    <t xml:space="preserve">Montáž guľového kohúta závitového s filtrom G 1   </t>
  </si>
  <si>
    <t>722221095</t>
  </si>
  <si>
    <t xml:space="preserve">Rohový guľový uzáver pre vodu série 59, 1"FF, 59, niklovaná mosadz OT 58   </t>
  </si>
  <si>
    <t>5511870710</t>
  </si>
  <si>
    <t xml:space="preserve">Montáž guľového kohúta závitového rohového pre vodu G 1   </t>
  </si>
  <si>
    <t>722221080</t>
  </si>
  <si>
    <t xml:space="preserve">Guľový uzáver pre vodu, 1", FF páčka, niklovaná mosadz OT 58   </t>
  </si>
  <si>
    <t>5511870020</t>
  </si>
  <si>
    <t xml:space="preserve">Montáž guľového kohúta závitového priameho pre vodu G 1   </t>
  </si>
  <si>
    <t>722221020</t>
  </si>
  <si>
    <t xml:space="preserve">Koleno 26/90 - PeX/Al/PeX systém   </t>
  </si>
  <si>
    <t>2860030700</t>
  </si>
  <si>
    <t xml:space="preserve">Montáž plasthliníkového kolena lisovaním D 26   </t>
  </si>
  <si>
    <t>722173075</t>
  </si>
  <si>
    <t xml:space="preserve">T-kus D 26 mm, PeX-Al-PeX systém   </t>
  </si>
  <si>
    <t>286220008000</t>
  </si>
  <si>
    <t xml:space="preserve">Montáž T-kusu   </t>
  </si>
  <si>
    <t>722172536</t>
  </si>
  <si>
    <t xml:space="preserve">Potrubie plasthliníkové PE-RT 26x3 mm v kotúčoch   </t>
  </si>
  <si>
    <t>722171114</t>
  </si>
  <si>
    <t xml:space="preserve">Zdravotechnika - vnútorný vodovod   </t>
  </si>
  <si>
    <t>722</t>
  </si>
  <si>
    <t xml:space="preserve">Presun hmôt pre vnútornú kanalizáciu v objektoch výšky do 6 m   </t>
  </si>
  <si>
    <t>998721101</t>
  </si>
  <si>
    <t xml:space="preserve">Ostatné - skúška tesnosti kanalizácie v objektoch vodou do DN 125   </t>
  </si>
  <si>
    <t>721290111</t>
  </si>
  <si>
    <t xml:space="preserve">Zápachová uzávierka  DN 50   </t>
  </si>
  <si>
    <t>721225202</t>
  </si>
  <si>
    <t xml:space="preserve">Odpadová jednoduchá odbočka odhlučnená DN 50/50, 45°, materiál: RAU-PP (minerálna výstuž)   </t>
  </si>
  <si>
    <t>2861414587</t>
  </si>
  <si>
    <t xml:space="preserve">Montáž odbočky odpadového potrubia odhlučneného DN 50   </t>
  </si>
  <si>
    <t>721172630</t>
  </si>
  <si>
    <t xml:space="preserve">3-PP koleno 50/45° - tichý systém pre rozvod vnútorného odpadu   </t>
  </si>
  <si>
    <t>2860023920</t>
  </si>
  <si>
    <t xml:space="preserve">Montáž kolena pre tiché HT potrubia DN 50   </t>
  </si>
  <si>
    <t>721172445</t>
  </si>
  <si>
    <t xml:space="preserve">HT čistiaci kus DN 50 - PP systém pre rozvod vnútorného odpadu   </t>
  </si>
  <si>
    <t>2860022610</t>
  </si>
  <si>
    <t xml:space="preserve">Montáž čistiaceho kusu HT potrubia DN 50   </t>
  </si>
  <si>
    <t>721172351</t>
  </si>
  <si>
    <t xml:space="preserve">HT odbočka DN 50/40/45° - PP systém pre rozvod vnútorného odpadu   </t>
  </si>
  <si>
    <t>2860021530</t>
  </si>
  <si>
    <t xml:space="preserve">Montáž odbočky HT potrubia DN 50   </t>
  </si>
  <si>
    <t>721172309</t>
  </si>
  <si>
    <t xml:space="preserve">Potrubie z rúr PE-HD 50/3 odpadné prípojné   </t>
  </si>
  <si>
    <t>721171503</t>
  </si>
  <si>
    <t xml:space="preserve">Potrubie z PVC - U odpadové ležaté hrdlové D 50 x1, 8   </t>
  </si>
  <si>
    <t>721171106</t>
  </si>
  <si>
    <t xml:space="preserve">Zdravotech. vnútorná kanalizácia   </t>
  </si>
  <si>
    <t>721</t>
  </si>
  <si>
    <t xml:space="preserve">Izolácia potrubia - termoizolačná trubica z PE peny 28/ 6"   </t>
  </si>
  <si>
    <t>2837710500</t>
  </si>
  <si>
    <t xml:space="preserve">Montaž termoizolačných trubíc z PE peny, hr. do 6 mm, vnút.priemer 23 - 28 mm   </t>
  </si>
  <si>
    <t>713482303</t>
  </si>
  <si>
    <t xml:space="preserve">Izolácie tepelné   </t>
  </si>
  <si>
    <t>713</t>
  </si>
  <si>
    <t>Objekt:   Učebňa fyziky - ZTI</t>
  </si>
  <si>
    <t xml:space="preserve">Príplatok k cene za odvzdušňovací ventil telies U. S. Steel Košice s príplatkom 8 %   </t>
  </si>
  <si>
    <t>735153300</t>
  </si>
  <si>
    <t xml:space="preserve">Presun hmôt pre vykurovacie telesá v objektoch výšky do 6 m   </t>
  </si>
  <si>
    <t>998735101</t>
  </si>
  <si>
    <t xml:space="preserve">Napustenie vody do vykurovacieho systému vrátane potrubia   </t>
  </si>
  <si>
    <t>735191910</t>
  </si>
  <si>
    <t xml:space="preserve">Teleso vykurovacie doskové dvojradové oceľové 600x1400x100 mm   </t>
  </si>
  <si>
    <t>484530021800</t>
  </si>
  <si>
    <t xml:space="preserve">Teleso vykurovacie doskové dvojradové oceľové, 600x1000x100 mm   </t>
  </si>
  <si>
    <t>484530021500</t>
  </si>
  <si>
    <t xml:space="preserve">Montáž vykurovacieho telesa panelového dvojradového   </t>
  </si>
  <si>
    <t>735154143</t>
  </si>
  <si>
    <t xml:space="preserve">Demontáž konzol alebo držiakov vykurovacieho telesa   </t>
  </si>
  <si>
    <t>735291800</t>
  </si>
  <si>
    <t xml:space="preserve">Demontáž radiátorov liatinových,  -0,02380t   </t>
  </si>
  <si>
    <t>735111810</t>
  </si>
  <si>
    <t xml:space="preserve">Vypúšťanie vody z vykurovacích sústav o v. pl. vykurovacích telies   </t>
  </si>
  <si>
    <t>735494811</t>
  </si>
  <si>
    <t xml:space="preserve">Ústredné kúrenie, vykurov. telesá   </t>
  </si>
  <si>
    <t>735</t>
  </si>
  <si>
    <t xml:space="preserve">Montáž ventilu odvzdušňovacieho závitového   </t>
  </si>
  <si>
    <t>734213240</t>
  </si>
  <si>
    <t xml:space="preserve">Demontáž ventilu   </t>
  </si>
  <si>
    <t>734140823</t>
  </si>
  <si>
    <t xml:space="preserve">Ústredné kúrenie, armatúry.   </t>
  </si>
  <si>
    <t>734</t>
  </si>
  <si>
    <t xml:space="preserve">Tlaková skúška potrubia z oceľových rúrok   </t>
  </si>
  <si>
    <t>733190232</t>
  </si>
  <si>
    <t xml:space="preserve">Ústredné kúrenie, rozvodné potrubie   </t>
  </si>
  <si>
    <t>733</t>
  </si>
  <si>
    <t>Objekt:   Učebňa fyziky - UVK</t>
  </si>
  <si>
    <t xml:space="preserve">Demontáž rozvodnej inštalačnej skrine   </t>
  </si>
  <si>
    <t>210962611</t>
  </si>
  <si>
    <t xml:space="preserve">Rúrka ohybná   </t>
  </si>
  <si>
    <t>345710005400</t>
  </si>
  <si>
    <t xml:space="preserve">H07V-U 6 Kábel pre pevné uloženie, medený harmonizovaný   </t>
  </si>
  <si>
    <t>3410350202</t>
  </si>
  <si>
    <t xml:space="preserve">Vodič medený uložený voľne H07V-U (CY) 450/750 V  6   </t>
  </si>
  <si>
    <t>210800513</t>
  </si>
  <si>
    <t xml:space="preserve">H07V-U 4 Kábel pre pevné uloženie, medený harmonizovaný   </t>
  </si>
  <si>
    <t>3410350201</t>
  </si>
  <si>
    <t xml:space="preserve">Vodič medený uložený voľne H07V-U (CY) 450/750 V  4   </t>
  </si>
  <si>
    <t>210800512</t>
  </si>
  <si>
    <t xml:space="preserve">Kábel medený CYKY 5x10 mm2   </t>
  </si>
  <si>
    <t>341110002300</t>
  </si>
  <si>
    <t xml:space="preserve">Kábel medený uložený v trubke CYKY 450/750 V 5x10   </t>
  </si>
  <si>
    <t>210800202</t>
  </si>
  <si>
    <t xml:space="preserve">Kábel medený CYKY 3x2,5 mm2   </t>
  </si>
  <si>
    <t>341110000800</t>
  </si>
  <si>
    <t xml:space="preserve">Kábel medený uložený v trubke CYKY 450/750 V 3x2,5   </t>
  </si>
  <si>
    <t>210800187</t>
  </si>
  <si>
    <t xml:space="preserve">Kábel medený CYKY 3x1,5 mm2   </t>
  </si>
  <si>
    <t>341110000700</t>
  </si>
  <si>
    <t xml:space="preserve">Kábel medený uložený v trubke CYKY 450/750 V 3x1,5   </t>
  </si>
  <si>
    <t>210800186</t>
  </si>
  <si>
    <t xml:space="preserve">Krabica KU 68-1901   </t>
  </si>
  <si>
    <t>3450906510</t>
  </si>
  <si>
    <t xml:space="preserve">Stropné svietidlo LED 1x62W   </t>
  </si>
  <si>
    <t>3483501060-1</t>
  </si>
  <si>
    <t xml:space="preserve">Zapojenie svietidlá IP54, stropného - nástenného LED   </t>
  </si>
  <si>
    <t>210201082</t>
  </si>
  <si>
    <t xml:space="preserve">Demontáž svietidla - žiarivkové stropné závesné   </t>
  </si>
  <si>
    <t>210962035</t>
  </si>
  <si>
    <t xml:space="preserve">Demontáž svietidla - žiarivkové stropné prisadené s krytom   </t>
  </si>
  <si>
    <t>210962032</t>
  </si>
  <si>
    <t xml:space="preserve">Istič TX3 1P   </t>
  </si>
  <si>
    <t>358220000100</t>
  </si>
  <si>
    <t xml:space="preserve">Rozvodná skriňa   </t>
  </si>
  <si>
    <t>3570191037</t>
  </si>
  <si>
    <t xml:space="preserve">Rozvádzač RST   </t>
  </si>
  <si>
    <t>210193061</t>
  </si>
  <si>
    <t xml:space="preserve">Prúdový chránič   </t>
  </si>
  <si>
    <t>358230008500</t>
  </si>
  <si>
    <t xml:space="preserve">Prúdové chrániče 16A, 30 mA, 1P+N,   </t>
  </si>
  <si>
    <t>210120410</t>
  </si>
  <si>
    <t xml:space="preserve">Zásuvka nástenná   </t>
  </si>
  <si>
    <t>345510003100</t>
  </si>
  <si>
    <t xml:space="preserve">Zásuvka domová vstavaná 10, 16 A 48, 250, 380 V vrátane zapojenia vyhotovenie 2P   </t>
  </si>
  <si>
    <t>210111001</t>
  </si>
  <si>
    <t xml:space="preserve">Vypínač jednoduchý, radenie 2, IP 54   </t>
  </si>
  <si>
    <t>345320003200</t>
  </si>
  <si>
    <t xml:space="preserve">Spínač nástenný pre prostredie vonkajšie a mokré, vrátane zapojenia dvojpólový - radenie 2   </t>
  </si>
  <si>
    <t>210110022</t>
  </si>
  <si>
    <t xml:space="preserve">Krabica rozvodná 6455-11 acid   </t>
  </si>
  <si>
    <t>3450927000</t>
  </si>
  <si>
    <t xml:space="preserve">Krabicová rozvodka   </t>
  </si>
  <si>
    <t>210010351</t>
  </si>
  <si>
    <t xml:space="preserve">Elektromontáže   </t>
  </si>
  <si>
    <t>21-M</t>
  </si>
  <si>
    <t>Objekt:   Učebňa fyziky - ELI</t>
  </si>
  <si>
    <t xml:space="preserve">záťažová podlahovina z PVC, hrúbka 3,2 mm   </t>
  </si>
  <si>
    <t>284140000300</t>
  </si>
  <si>
    <t xml:space="preserve">pre elektorinštalácie   </t>
  </si>
  <si>
    <t xml:space="preserve">Oprava vnútorných vápennocementových omietok stien, v množstve opravenej plochy do 50 %   </t>
  </si>
  <si>
    <t>Objekt:   Polytechnická učebňa - ASR</t>
  </si>
  <si>
    <t xml:space="preserve">Demontáž umývadiel alebo umývadielok bez výtokovej armatúry,  -0,01946t   </t>
  </si>
  <si>
    <t>725210821</t>
  </si>
  <si>
    <t>Objekt:   Polytechnická učebňa - ZTI</t>
  </si>
  <si>
    <t>Objekt:   Polytechnická učebňa - UVK</t>
  </si>
  <si>
    <t>Objekt:   Polytechnická učebňa - ELI</t>
  </si>
  <si>
    <t xml:space="preserve">Demontáž školskej tabule trojdielnej   </t>
  </si>
  <si>
    <t>766699313-1</t>
  </si>
  <si>
    <t xml:space="preserve">Odsekanie a odobratie stien z obkladačiek vnútorných nad 2 m2,  -0,06800t   </t>
  </si>
  <si>
    <t>978059531</t>
  </si>
  <si>
    <t xml:space="preserve">" pre elektroinštaláciu"   </t>
  </si>
  <si>
    <t>Objekt:   Učebňa cudzích jazykov - ASR</t>
  </si>
  <si>
    <t>Objekt:   Učebňa cudzích jazykov - ZTI</t>
  </si>
  <si>
    <t>Objekt:   Učebňa cudzích jazykov - UVK</t>
  </si>
  <si>
    <t>Objekt:   Učebňa cudzích jazykov - ELI</t>
  </si>
  <si>
    <t>%</t>
  </si>
  <si>
    <t xml:space="preserve">Dátum:   </t>
  </si>
  <si>
    <t xml:space="preserve">Dátum:  </t>
  </si>
  <si>
    <t xml:space="preserve">Spracoval:   </t>
  </si>
  <si>
    <t xml:space="preserve">Spracoval: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</si>
</sst>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_*&quot;€&quot;;\-#,##0_*&quot;€&quot;"/>
    <numFmt numFmtId="173" formatCode="#,##0.000;\-#,##0.000"/>
    <numFmt numFmtId="174" formatCode="#,##0.00000;\-#,##0.00000"/>
    <numFmt numFmtId="175" formatCode="#,##0.00_ ;\-#,##0.00\ "/>
    <numFmt numFmtId="176" formatCode="#,##0.000_ ;\-#,##0.000\ "/>
    <numFmt numFmtId="177" formatCode="#,##0.0000;\-#,##0.0000"/>
    <numFmt numFmtId="178" formatCode="#,##0.0;\-#,##0.0"/>
    <numFmt numFmtId="179" formatCode="#,##0.000000;\-#,##0.000000"/>
    <numFmt numFmtId="180" formatCode="#,##0.000\ _€;\-#,##0.000\ _€"/>
  </numFmts>
  <fonts count="63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7"/>
      <name val="Arial"/>
      <family val="2"/>
    </font>
    <font>
      <b/>
      <sz val="9"/>
      <name val="Arial CE"/>
      <family val="0"/>
    </font>
    <font>
      <b/>
      <sz val="8"/>
      <color indexed="12"/>
      <name val="Arial CE"/>
      <family val="0"/>
    </font>
    <font>
      <sz val="9"/>
      <name val="MS Sans Serif"/>
      <family val="0"/>
    </font>
    <font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 CE"/>
      <family val="0"/>
    </font>
    <font>
      <i/>
      <sz val="8"/>
      <color indexed="12"/>
      <name val="Arial CE"/>
      <family val="0"/>
    </font>
    <font>
      <sz val="8"/>
      <color indexed="20"/>
      <name val="Arial CE"/>
      <family val="0"/>
    </font>
    <font>
      <b/>
      <sz val="10"/>
      <color indexed="18"/>
      <name val="Arial CE"/>
      <family val="0"/>
    </font>
    <font>
      <b/>
      <sz val="11"/>
      <color indexed="18"/>
      <name val="Arial CE"/>
      <family val="0"/>
    </font>
    <font>
      <sz val="8"/>
      <name val="Arial CYR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37" fontId="1" fillId="0" borderId="38" xfId="0" applyNumberFormat="1" applyFont="1" applyBorder="1" applyAlignment="1" applyProtection="1">
      <alignment horizontal="right" vertical="center"/>
      <protection/>
    </xf>
    <xf numFmtId="37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72" fontId="1" fillId="0" borderId="39" xfId="0" applyNumberFormat="1" applyFont="1" applyBorder="1" applyAlignment="1" applyProtection="1">
      <alignment horizontal="right" vertical="center"/>
      <protection/>
    </xf>
    <xf numFmtId="37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39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39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39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39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39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39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39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39" fontId="15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2" fontId="16" fillId="0" borderId="29" xfId="0" applyNumberFormat="1" applyFont="1" applyBorder="1" applyAlignment="1" applyProtection="1">
      <alignment horizontal="right"/>
      <protection/>
    </xf>
    <xf numFmtId="39" fontId="16" fillId="0" borderId="64" xfId="0" applyNumberFormat="1" applyFont="1" applyBorder="1" applyAlignment="1" applyProtection="1">
      <alignment horizontal="right"/>
      <protection/>
    </xf>
    <xf numFmtId="0" fontId="16" fillId="0" borderId="64" xfId="0" applyFont="1" applyBorder="1" applyAlignment="1" applyProtection="1">
      <alignment horizontal="left" wrapText="1"/>
      <protection/>
    </xf>
    <xf numFmtId="39" fontId="15" fillId="0" borderId="64" xfId="0" applyNumberFormat="1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left" wrapText="1"/>
      <protection/>
    </xf>
    <xf numFmtId="0" fontId="15" fillId="0" borderId="64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173" fontId="0" fillId="0" borderId="0" xfId="0" applyNumberFormat="1" applyAlignment="1">
      <alignment horizontal="right" vertical="top"/>
    </xf>
    <xf numFmtId="17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right" vertical="top"/>
    </xf>
    <xf numFmtId="173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37" fontId="22" fillId="0" borderId="0" xfId="0" applyNumberFormat="1" applyFont="1" applyAlignment="1">
      <alignment horizontal="right"/>
    </xf>
    <xf numFmtId="173" fontId="23" fillId="0" borderId="64" xfId="0" applyNumberFormat="1" applyFont="1" applyBorder="1" applyAlignment="1">
      <alignment horizontal="right"/>
    </xf>
    <xf numFmtId="0" fontId="23" fillId="0" borderId="64" xfId="0" applyFont="1" applyBorder="1" applyAlignment="1">
      <alignment horizontal="left" wrapText="1"/>
    </xf>
    <xf numFmtId="37" fontId="23" fillId="0" borderId="64" xfId="0" applyNumberFormat="1" applyFont="1" applyBorder="1" applyAlignment="1">
      <alignment horizontal="right"/>
    </xf>
    <xf numFmtId="17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37" fontId="24" fillId="0" borderId="0" xfId="0" applyNumberFormat="1" applyFont="1" applyAlignment="1">
      <alignment horizontal="right"/>
    </xf>
    <xf numFmtId="173" fontId="7" fillId="0" borderId="64" xfId="0" applyNumberFormat="1" applyFont="1" applyBorder="1" applyAlignment="1">
      <alignment horizontal="right"/>
    </xf>
    <xf numFmtId="0" fontId="7" fillId="0" borderId="64" xfId="0" applyFont="1" applyBorder="1" applyAlignment="1">
      <alignment horizontal="left" wrapText="1"/>
    </xf>
    <xf numFmtId="37" fontId="7" fillId="0" borderId="64" xfId="0" applyNumberFormat="1" applyFont="1" applyBorder="1" applyAlignment="1">
      <alignment horizontal="right"/>
    </xf>
    <xf numFmtId="173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37" fontId="25" fillId="0" borderId="0" xfId="0" applyNumberFormat="1" applyFont="1" applyAlignment="1">
      <alignment horizontal="right"/>
    </xf>
    <xf numFmtId="173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37" fontId="26" fillId="0" borderId="0" xfId="0" applyNumberFormat="1" applyFont="1" applyAlignment="1">
      <alignment horizontal="right"/>
    </xf>
    <xf numFmtId="0" fontId="13" fillId="0" borderId="0" xfId="0" applyFont="1" applyAlignment="1" applyProtection="1">
      <alignment horizontal="left"/>
      <protection/>
    </xf>
    <xf numFmtId="0" fontId="27" fillId="33" borderId="64" xfId="0" applyFont="1" applyFill="1" applyBorder="1" applyAlignment="1" applyProtection="1">
      <alignment horizontal="center" vertical="center" wrapText="1"/>
      <protection/>
    </xf>
    <xf numFmtId="173" fontId="7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174" fontId="7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39" fontId="26" fillId="0" borderId="0" xfId="0" applyNumberFormat="1" applyFont="1" applyAlignment="1">
      <alignment horizontal="right"/>
    </xf>
    <xf numFmtId="39" fontId="25" fillId="0" borderId="0" xfId="0" applyNumberFormat="1" applyFont="1" applyAlignment="1">
      <alignment horizontal="right"/>
    </xf>
    <xf numFmtId="39" fontId="7" fillId="0" borderId="64" xfId="0" applyNumberFormat="1" applyFont="1" applyBorder="1" applyAlignment="1">
      <alignment horizontal="right"/>
    </xf>
    <xf numFmtId="39" fontId="24" fillId="0" borderId="0" xfId="0" applyNumberFormat="1" applyFont="1" applyAlignment="1">
      <alignment horizontal="right"/>
    </xf>
    <xf numFmtId="39" fontId="23" fillId="0" borderId="64" xfId="0" applyNumberFormat="1" applyFont="1" applyBorder="1" applyAlignment="1">
      <alignment horizontal="right"/>
    </xf>
    <xf numFmtId="39" fontId="22" fillId="0" borderId="0" xfId="0" applyNumberFormat="1" applyFont="1" applyAlignment="1">
      <alignment horizontal="right"/>
    </xf>
    <xf numFmtId="174" fontId="7" fillId="0" borderId="64" xfId="0" applyNumberFormat="1" applyFont="1" applyBorder="1" applyAlignment="1">
      <alignment horizontal="right"/>
    </xf>
    <xf numFmtId="174" fontId="24" fillId="0" borderId="0" xfId="0" applyNumberFormat="1" applyFont="1" applyAlignment="1">
      <alignment horizontal="right"/>
    </xf>
    <xf numFmtId="174" fontId="23" fillId="0" borderId="64" xfId="0" applyNumberFormat="1" applyFont="1" applyBorder="1" applyAlignment="1">
      <alignment horizontal="right"/>
    </xf>
    <xf numFmtId="174" fontId="25" fillId="0" borderId="0" xfId="0" applyNumberFormat="1" applyFont="1" applyAlignment="1">
      <alignment horizontal="right"/>
    </xf>
    <xf numFmtId="174" fontId="26" fillId="0" borderId="0" xfId="0" applyNumberFormat="1" applyFont="1" applyAlignment="1">
      <alignment horizontal="right"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67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7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center" vertical="center"/>
      <protection/>
    </xf>
    <xf numFmtId="174" fontId="7" fillId="0" borderId="0" xfId="0" applyNumberFormat="1" applyFont="1" applyAlignment="1" applyProtection="1">
      <alignment horizontal="center" vertical="center"/>
      <protection/>
    </xf>
    <xf numFmtId="180" fontId="7" fillId="0" borderId="64" xfId="0" applyNumberFormat="1" applyFont="1" applyBorder="1" applyAlignment="1">
      <alignment horizontal="right"/>
    </xf>
    <xf numFmtId="180" fontId="24" fillId="0" borderId="0" xfId="0" applyNumberFormat="1" applyFont="1" applyAlignment="1">
      <alignment horizontal="right"/>
    </xf>
    <xf numFmtId="180" fontId="23" fillId="0" borderId="64" xfId="0" applyNumberFormat="1" applyFont="1" applyBorder="1" applyAlignment="1">
      <alignment horizontal="right"/>
    </xf>
    <xf numFmtId="180" fontId="25" fillId="0" borderId="0" xfId="0" applyNumberFormat="1" applyFont="1" applyAlignment="1">
      <alignment horizontal="right"/>
    </xf>
    <xf numFmtId="180" fontId="26" fillId="0" borderId="0" xfId="0" applyNumberFormat="1" applyFon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PageLayoutView="0" workbookViewId="0" topLeftCell="A1">
      <pane ySplit="3" topLeftCell="A23" activePane="bottomLeft" state="frozen"/>
      <selection pane="topLeft" activeCell="A1" sqref="A1"/>
      <selection pane="bottomLeft" activeCell="E13" sqref="E13:M13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95" t="s">
        <v>2</v>
      </c>
      <c r="F5" s="196"/>
      <c r="G5" s="196"/>
      <c r="H5" s="196"/>
      <c r="I5" s="196"/>
      <c r="J5" s="196"/>
      <c r="K5" s="196"/>
      <c r="L5" s="196"/>
      <c r="M5" s="197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198"/>
      <c r="F6" s="199"/>
      <c r="G6" s="199"/>
      <c r="H6" s="199"/>
      <c r="I6" s="199"/>
      <c r="J6" s="199"/>
      <c r="K6" s="199"/>
      <c r="L6" s="199"/>
      <c r="M6" s="200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01"/>
      <c r="F7" s="202"/>
      <c r="G7" s="202"/>
      <c r="H7" s="202"/>
      <c r="I7" s="202"/>
      <c r="J7" s="202"/>
      <c r="K7" s="202"/>
      <c r="L7" s="202"/>
      <c r="M7" s="203"/>
      <c r="N7" s="16"/>
      <c r="O7" s="16"/>
      <c r="P7" s="16" t="s">
        <v>5</v>
      </c>
      <c r="Q7" s="24"/>
      <c r="R7" s="25"/>
      <c r="S7" s="21"/>
    </row>
    <row r="8" spans="1:19" s="2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6</v>
      </c>
      <c r="Q8" s="16"/>
      <c r="R8" s="16" t="s">
        <v>7</v>
      </c>
      <c r="S8" s="21"/>
    </row>
    <row r="9" spans="1:19" s="2" customFormat="1" ht="24.75" customHeight="1">
      <c r="A9" s="18"/>
      <c r="B9" s="16" t="s">
        <v>8</v>
      </c>
      <c r="C9" s="16"/>
      <c r="D9" s="16"/>
      <c r="E9" s="204" t="s">
        <v>9</v>
      </c>
      <c r="F9" s="205"/>
      <c r="G9" s="205"/>
      <c r="H9" s="205"/>
      <c r="I9" s="205"/>
      <c r="J9" s="205"/>
      <c r="K9" s="205"/>
      <c r="L9" s="205"/>
      <c r="M9" s="206"/>
      <c r="N9" s="16"/>
      <c r="O9" s="16"/>
      <c r="P9" s="26"/>
      <c r="Q9" s="16"/>
      <c r="R9" s="26"/>
      <c r="S9" s="21"/>
    </row>
    <row r="10" spans="1:19" s="2" customFormat="1" ht="24.75" customHeight="1">
      <c r="A10" s="27"/>
      <c r="B10" s="16" t="s">
        <v>10</v>
      </c>
      <c r="C10" s="16"/>
      <c r="D10" s="16"/>
      <c r="E10" s="207" t="s">
        <v>9</v>
      </c>
      <c r="F10" s="208"/>
      <c r="G10" s="208"/>
      <c r="H10" s="208"/>
      <c r="I10" s="208"/>
      <c r="J10" s="208"/>
      <c r="K10" s="208"/>
      <c r="L10" s="208"/>
      <c r="M10" s="209"/>
      <c r="N10" s="16"/>
      <c r="O10" s="16"/>
      <c r="P10" s="26"/>
      <c r="Q10" s="16"/>
      <c r="R10" s="26"/>
      <c r="S10" s="21"/>
    </row>
    <row r="11" spans="1:19" s="2" customFormat="1" ht="24.75" customHeight="1">
      <c r="A11" s="18"/>
      <c r="B11" s="16" t="s">
        <v>11</v>
      </c>
      <c r="C11" s="16"/>
      <c r="D11" s="16"/>
      <c r="E11" s="207" t="s">
        <v>9</v>
      </c>
      <c r="F11" s="208"/>
      <c r="G11" s="208"/>
      <c r="H11" s="208"/>
      <c r="I11" s="208"/>
      <c r="J11" s="208"/>
      <c r="K11" s="208"/>
      <c r="L11" s="208"/>
      <c r="M11" s="209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193" t="s">
        <v>12</v>
      </c>
      <c r="C13" s="193"/>
      <c r="D13" s="193"/>
      <c r="E13" s="185"/>
      <c r="F13" s="186"/>
      <c r="G13" s="186"/>
      <c r="H13" s="186"/>
      <c r="I13" s="186"/>
      <c r="J13" s="186"/>
      <c r="K13" s="186"/>
      <c r="L13" s="186"/>
      <c r="M13" s="187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13</v>
      </c>
      <c r="F15" s="16"/>
      <c r="G15" s="28"/>
      <c r="H15" s="16" t="s">
        <v>14</v>
      </c>
      <c r="I15" s="16"/>
      <c r="J15" s="16"/>
      <c r="K15" s="16" t="s">
        <v>15</v>
      </c>
      <c r="L15" s="16"/>
      <c r="M15" s="16"/>
      <c r="N15" s="16"/>
      <c r="O15" s="16"/>
      <c r="P15" s="16" t="s">
        <v>16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188"/>
      <c r="I16" s="189"/>
      <c r="J16" s="16"/>
      <c r="K16" s="190"/>
      <c r="L16" s="191"/>
      <c r="M16" s="189"/>
      <c r="N16" s="16"/>
      <c r="O16" s="16"/>
      <c r="P16" s="16" t="s">
        <v>17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18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19</v>
      </c>
      <c r="B19" s="44"/>
      <c r="C19" s="44"/>
      <c r="D19" s="45"/>
      <c r="E19" s="46" t="s">
        <v>20</v>
      </c>
      <c r="F19" s="45"/>
      <c r="G19" s="46" t="s">
        <v>21</v>
      </c>
      <c r="H19" s="44"/>
      <c r="I19" s="47"/>
      <c r="J19" s="48" t="s">
        <v>20</v>
      </c>
      <c r="K19" s="45"/>
      <c r="L19" s="46" t="s">
        <v>22</v>
      </c>
      <c r="M19" s="44"/>
      <c r="N19" s="44"/>
      <c r="O19" s="49"/>
      <c r="P19" s="45"/>
      <c r="Q19" s="46" t="s">
        <v>23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24</v>
      </c>
      <c r="F21" s="40"/>
      <c r="G21" s="40"/>
      <c r="H21" s="40"/>
      <c r="I21" s="61" t="s">
        <v>25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>
      <c r="A22" s="64" t="s">
        <v>26</v>
      </c>
      <c r="B22" s="65"/>
      <c r="C22" s="66" t="s">
        <v>27</v>
      </c>
      <c r="D22" s="67"/>
      <c r="E22" s="67"/>
      <c r="F22" s="68"/>
      <c r="G22" s="64" t="s">
        <v>28</v>
      </c>
      <c r="H22" s="65"/>
      <c r="I22" s="66" t="s">
        <v>29</v>
      </c>
      <c r="J22" s="67"/>
      <c r="K22" s="69"/>
      <c r="L22" s="64" t="s">
        <v>30</v>
      </c>
      <c r="M22" s="65"/>
      <c r="N22" s="66" t="s">
        <v>31</v>
      </c>
      <c r="O22" s="70"/>
      <c r="P22" s="67"/>
      <c r="Q22" s="67"/>
      <c r="R22" s="67"/>
      <c r="S22" s="69"/>
    </row>
    <row r="23" spans="1:19" s="2" customFormat="1" ht="27" customHeight="1">
      <c r="A23" s="71" t="s">
        <v>32</v>
      </c>
      <c r="B23" s="72" t="s">
        <v>33</v>
      </c>
      <c r="C23" s="73"/>
      <c r="D23" s="74" t="s">
        <v>34</v>
      </c>
      <c r="E23" s="75"/>
      <c r="F23" s="76"/>
      <c r="G23" s="71" t="s">
        <v>35</v>
      </c>
      <c r="H23" s="77" t="s">
        <v>36</v>
      </c>
      <c r="I23" s="78"/>
      <c r="J23" s="79"/>
      <c r="K23" s="76"/>
      <c r="L23" s="71" t="s">
        <v>37</v>
      </c>
      <c r="M23" s="80" t="s">
        <v>38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39</v>
      </c>
      <c r="B24" s="83"/>
      <c r="C24" s="84"/>
      <c r="D24" s="74" t="s">
        <v>40</v>
      </c>
      <c r="E24" s="75"/>
      <c r="F24" s="76"/>
      <c r="G24" s="71" t="s">
        <v>41</v>
      </c>
      <c r="H24" s="77" t="s">
        <v>42</v>
      </c>
      <c r="I24" s="78"/>
      <c r="J24" s="79"/>
      <c r="K24" s="76"/>
      <c r="L24" s="71" t="s">
        <v>43</v>
      </c>
      <c r="M24" s="80" t="s">
        <v>44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45</v>
      </c>
      <c r="B25" s="72" t="s">
        <v>46</v>
      </c>
      <c r="C25" s="73"/>
      <c r="D25" s="74" t="s">
        <v>34</v>
      </c>
      <c r="E25" s="75"/>
      <c r="F25" s="76"/>
      <c r="G25" s="71" t="s">
        <v>47</v>
      </c>
      <c r="H25" s="77" t="s">
        <v>48</v>
      </c>
      <c r="I25" s="78"/>
      <c r="J25" s="79"/>
      <c r="K25" s="76"/>
      <c r="L25" s="71" t="s">
        <v>49</v>
      </c>
      <c r="M25" s="80" t="s">
        <v>50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51</v>
      </c>
      <c r="B26" s="83"/>
      <c r="C26" s="84"/>
      <c r="D26" s="74" t="s">
        <v>40</v>
      </c>
      <c r="E26" s="75"/>
      <c r="F26" s="76"/>
      <c r="G26" s="71" t="s">
        <v>52</v>
      </c>
      <c r="H26" s="77"/>
      <c r="I26" s="78"/>
      <c r="J26" s="79"/>
      <c r="K26" s="76"/>
      <c r="L26" s="71" t="s">
        <v>53</v>
      </c>
      <c r="M26" s="85" t="s">
        <v>54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55</v>
      </c>
      <c r="B27" s="72" t="s">
        <v>56</v>
      </c>
      <c r="C27" s="73"/>
      <c r="D27" s="74" t="s">
        <v>34</v>
      </c>
      <c r="E27" s="75"/>
      <c r="F27" s="76"/>
      <c r="G27" s="86"/>
      <c r="H27" s="87"/>
      <c r="I27" s="78"/>
      <c r="J27" s="79"/>
      <c r="K27" s="76"/>
      <c r="L27" s="71" t="s">
        <v>57</v>
      </c>
      <c r="M27" s="80" t="s">
        <v>58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59</v>
      </c>
      <c r="B28" s="83"/>
      <c r="C28" s="84"/>
      <c r="D28" s="74" t="s">
        <v>40</v>
      </c>
      <c r="E28" s="75"/>
      <c r="F28" s="76"/>
      <c r="G28" s="86"/>
      <c r="H28" s="87"/>
      <c r="I28" s="78"/>
      <c r="J28" s="79"/>
      <c r="K28" s="76"/>
      <c r="L28" s="71" t="s">
        <v>60</v>
      </c>
      <c r="M28" s="80" t="s">
        <v>61</v>
      </c>
      <c r="N28" s="81"/>
      <c r="O28" s="49"/>
      <c r="P28" s="81"/>
      <c r="Q28" s="78"/>
      <c r="R28" s="75">
        <v>0</v>
      </c>
      <c r="S28" s="76"/>
    </row>
    <row r="29" spans="1:19" s="2" customFormat="1" ht="21.75" customHeight="1">
      <c r="A29" s="71" t="s">
        <v>62</v>
      </c>
      <c r="B29" s="194" t="s">
        <v>63</v>
      </c>
      <c r="C29" s="194"/>
      <c r="D29" s="194"/>
      <c r="E29" s="75"/>
      <c r="F29" s="76"/>
      <c r="G29" s="71" t="s">
        <v>64</v>
      </c>
      <c r="H29" s="89" t="s">
        <v>65</v>
      </c>
      <c r="I29" s="78"/>
      <c r="J29" s="79"/>
      <c r="K29" s="76"/>
      <c r="L29" s="71" t="s">
        <v>66</v>
      </c>
      <c r="M29" s="89" t="s">
        <v>67</v>
      </c>
      <c r="N29" s="81"/>
      <c r="O29" s="49"/>
      <c r="P29" s="81"/>
      <c r="Q29" s="78"/>
      <c r="R29" s="75">
        <v>0</v>
      </c>
      <c r="S29" s="76"/>
    </row>
    <row r="30" spans="1:19" s="2" customFormat="1" ht="21.75" customHeight="1">
      <c r="A30" s="90" t="s">
        <v>68</v>
      </c>
      <c r="B30" s="91" t="s">
        <v>69</v>
      </c>
      <c r="C30" s="52"/>
      <c r="D30" s="55"/>
      <c r="E30" s="92"/>
      <c r="F30" s="59"/>
      <c r="G30" s="90" t="s">
        <v>70</v>
      </c>
      <c r="H30" s="91" t="s">
        <v>71</v>
      </c>
      <c r="I30" s="55"/>
      <c r="J30" s="92">
        <v>0</v>
      </c>
      <c r="K30" s="59"/>
      <c r="L30" s="90" t="s">
        <v>72</v>
      </c>
      <c r="M30" s="91" t="s">
        <v>73</v>
      </c>
      <c r="N30" s="52"/>
      <c r="O30" s="41"/>
      <c r="P30" s="52"/>
      <c r="Q30" s="55"/>
      <c r="R30" s="92">
        <v>0</v>
      </c>
      <c r="S30" s="59"/>
    </row>
    <row r="31" spans="1:19" s="2" customFormat="1" ht="21.75" customHeight="1">
      <c r="A31" s="93" t="s">
        <v>10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74</v>
      </c>
      <c r="M31" s="45"/>
      <c r="N31" s="66" t="s">
        <v>75</v>
      </c>
      <c r="O31" s="70"/>
      <c r="P31" s="44"/>
      <c r="Q31" s="44"/>
      <c r="R31" s="44"/>
      <c r="S31" s="50"/>
    </row>
    <row r="32" spans="1:19" s="2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76</v>
      </c>
      <c r="M32" s="77" t="s">
        <v>77</v>
      </c>
      <c r="N32" s="81"/>
      <c r="O32" s="49"/>
      <c r="P32" s="81"/>
      <c r="Q32" s="78"/>
      <c r="R32" s="75">
        <f>'Rekapitulácia objektov'!C24</f>
        <v>0</v>
      </c>
      <c r="S32" s="76"/>
    </row>
    <row r="33" spans="1:19" s="2" customFormat="1" ht="21.75" customHeight="1">
      <c r="A33" s="104" t="s">
        <v>78</v>
      </c>
      <c r="B33" s="49"/>
      <c r="C33" s="49"/>
      <c r="D33" s="49"/>
      <c r="E33" s="49"/>
      <c r="F33" s="84"/>
      <c r="G33" s="105" t="s">
        <v>79</v>
      </c>
      <c r="H33" s="106"/>
      <c r="I33" s="49"/>
      <c r="J33" s="49"/>
      <c r="K33" s="107"/>
      <c r="L33" s="71" t="s">
        <v>80</v>
      </c>
      <c r="M33" s="108" t="s">
        <v>81</v>
      </c>
      <c r="N33" s="109">
        <v>20</v>
      </c>
      <c r="O33" s="110" t="s">
        <v>470</v>
      </c>
      <c r="P33" s="111"/>
      <c r="Q33" s="112"/>
      <c r="R33" s="113">
        <f>'Rekapitulácia objektov'!D24</f>
        <v>0</v>
      </c>
      <c r="S33" s="107"/>
    </row>
    <row r="34" spans="1:19" s="2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19" s="2" customFormat="1" ht="35.25" customHeight="1">
      <c r="A35" s="120" t="s">
        <v>8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82</v>
      </c>
      <c r="M35" s="192" t="s">
        <v>83</v>
      </c>
      <c r="N35" s="192"/>
      <c r="O35" s="192"/>
      <c r="P35" s="192"/>
      <c r="Q35" s="192"/>
      <c r="R35" s="122">
        <f>'Rekapitulácia objektov'!E24</f>
        <v>0</v>
      </c>
      <c r="S35" s="59"/>
    </row>
    <row r="36" spans="1:19" s="2" customFormat="1" ht="33" customHeight="1">
      <c r="A36" s="104" t="s">
        <v>78</v>
      </c>
      <c r="B36" s="49"/>
      <c r="C36" s="49"/>
      <c r="D36" s="49"/>
      <c r="E36" s="49"/>
      <c r="F36" s="84"/>
      <c r="G36" s="105" t="s">
        <v>79</v>
      </c>
      <c r="H36" s="49"/>
      <c r="I36" s="49"/>
      <c r="J36" s="49"/>
      <c r="K36" s="107"/>
      <c r="L36" s="64" t="s">
        <v>84</v>
      </c>
      <c r="M36" s="45"/>
      <c r="N36" s="66" t="s">
        <v>85</v>
      </c>
      <c r="O36" s="70"/>
      <c r="P36" s="44"/>
      <c r="Q36" s="45"/>
      <c r="R36" s="46"/>
      <c r="S36" s="50"/>
    </row>
    <row r="37" spans="1:19" s="2" customFormat="1" ht="23.25" customHeight="1">
      <c r="A37" s="123" t="s">
        <v>11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86</v>
      </c>
      <c r="M37" s="77" t="s">
        <v>87</v>
      </c>
      <c r="N37" s="81"/>
      <c r="O37" s="49"/>
      <c r="P37" s="81"/>
      <c r="Q37" s="78"/>
      <c r="R37" s="75">
        <v>0</v>
      </c>
      <c r="S37" s="76"/>
    </row>
    <row r="38" spans="1:19" s="2" customFormat="1" ht="21.75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88</v>
      </c>
      <c r="M38" s="77" t="s">
        <v>89</v>
      </c>
      <c r="N38" s="81"/>
      <c r="O38" s="49"/>
      <c r="P38" s="81"/>
      <c r="Q38" s="78"/>
      <c r="R38" s="75">
        <v>0</v>
      </c>
      <c r="S38" s="76"/>
    </row>
    <row r="39" spans="1:19" s="2" customFormat="1" ht="21.75" customHeight="1">
      <c r="A39" s="124" t="s">
        <v>78</v>
      </c>
      <c r="B39" s="41"/>
      <c r="C39" s="41"/>
      <c r="D39" s="41"/>
      <c r="E39" s="41"/>
      <c r="F39" s="125"/>
      <c r="G39" s="126" t="s">
        <v>79</v>
      </c>
      <c r="H39" s="41"/>
      <c r="I39" s="41"/>
      <c r="J39" s="41"/>
      <c r="K39" s="127"/>
      <c r="L39" s="90" t="s">
        <v>90</v>
      </c>
      <c r="M39" s="91" t="s">
        <v>91</v>
      </c>
      <c r="N39" s="52"/>
      <c r="O39" s="41"/>
      <c r="P39" s="52"/>
      <c r="Q39" s="55"/>
      <c r="R39" s="92">
        <v>0</v>
      </c>
      <c r="S39" s="59"/>
    </row>
  </sheetData>
  <sheetProtection/>
  <mergeCells count="12">
    <mergeCell ref="E5:M5"/>
    <mergeCell ref="E6:M6"/>
    <mergeCell ref="E7:M7"/>
    <mergeCell ref="E9:M9"/>
    <mergeCell ref="E10:M10"/>
    <mergeCell ref="E11:M11"/>
    <mergeCell ref="E13:M13"/>
    <mergeCell ref="H16:I16"/>
    <mergeCell ref="K16:M16"/>
    <mergeCell ref="M35:Q35"/>
    <mergeCell ref="B13:D13"/>
    <mergeCell ref="B29:D29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89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PageLayoutView="0" workbookViewId="0" topLeftCell="A1">
      <pane ySplit="12" topLeftCell="A31" activePane="bottomLeft" state="frozen"/>
      <selection pane="topLeft" activeCell="A1" sqref="A1"/>
      <selection pane="bottomLeft" activeCell="E39" sqref="E39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1" t="s">
        <v>276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2" customFormat="1" ht="12.75" customHeight="1">
      <c r="A2" s="173" t="s">
        <v>275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460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273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272</v>
      </c>
      <c r="B7" s="170"/>
      <c r="C7" s="170"/>
      <c r="D7" s="170"/>
      <c r="E7" s="169"/>
      <c r="F7" s="169"/>
      <c r="G7" s="169"/>
      <c r="H7" s="212" t="s">
        <v>473</v>
      </c>
      <c r="I7" s="213"/>
      <c r="J7" s="214"/>
      <c r="K7" s="169"/>
    </row>
    <row r="8" spans="1:11" s="2" customFormat="1" ht="13.5" customHeight="1">
      <c r="A8" s="143" t="s">
        <v>271</v>
      </c>
      <c r="B8" s="170"/>
      <c r="C8" s="170"/>
      <c r="D8" s="170"/>
      <c r="E8" s="169"/>
      <c r="F8" s="169"/>
      <c r="G8" s="169"/>
      <c r="H8" s="212" t="s">
        <v>471</v>
      </c>
      <c r="I8" s="213"/>
      <c r="J8" s="214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270</v>
      </c>
      <c r="B10" s="168" t="s">
        <v>269</v>
      </c>
      <c r="C10" s="168" t="s">
        <v>268</v>
      </c>
      <c r="D10" s="168" t="s">
        <v>267</v>
      </c>
      <c r="E10" s="168" t="s">
        <v>266</v>
      </c>
      <c r="F10" s="168" t="s">
        <v>265</v>
      </c>
      <c r="G10" s="168" t="s">
        <v>264</v>
      </c>
      <c r="H10" s="168" t="s">
        <v>263</v>
      </c>
      <c r="I10" s="168" t="s">
        <v>262</v>
      </c>
      <c r="J10" s="168" t="s">
        <v>261</v>
      </c>
      <c r="K10" s="168" t="s">
        <v>260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144</v>
      </c>
      <c r="C13" s="165" t="s">
        <v>143</v>
      </c>
      <c r="D13" s="165"/>
      <c r="E13" s="164"/>
      <c r="F13" s="164"/>
      <c r="G13" s="174"/>
      <c r="H13" s="174"/>
      <c r="I13" s="174"/>
      <c r="J13" s="174"/>
      <c r="K13" s="164">
        <f>K14</f>
        <v>0.71343778</v>
      </c>
    </row>
    <row r="14" spans="1:11" s="2" customFormat="1" ht="28.5" customHeight="1">
      <c r="A14" s="163"/>
      <c r="B14" s="162" t="s">
        <v>449</v>
      </c>
      <c r="C14" s="162" t="s">
        <v>448</v>
      </c>
      <c r="D14" s="162"/>
      <c r="E14" s="161"/>
      <c r="F14" s="161"/>
      <c r="G14" s="175"/>
      <c r="H14" s="175"/>
      <c r="I14" s="175"/>
      <c r="J14" s="175"/>
      <c r="K14" s="161">
        <f>SUM(K15:K42)</f>
        <v>0.71343778</v>
      </c>
    </row>
    <row r="15" spans="1:11" s="2" customFormat="1" ht="13.5" customHeight="1">
      <c r="A15" s="160">
        <v>1</v>
      </c>
      <c r="B15" s="159" t="s">
        <v>447</v>
      </c>
      <c r="C15" s="159" t="s">
        <v>446</v>
      </c>
      <c r="D15" s="159" t="s">
        <v>135</v>
      </c>
      <c r="E15" s="215">
        <v>10</v>
      </c>
      <c r="F15" s="176"/>
      <c r="G15" s="176"/>
      <c r="H15" s="176"/>
      <c r="I15" s="176">
        <f>ROUND(E15*F15,2)</f>
        <v>0</v>
      </c>
      <c r="J15" s="180">
        <v>0</v>
      </c>
      <c r="K15" s="158">
        <v>0</v>
      </c>
    </row>
    <row r="16" spans="1:11" s="2" customFormat="1" ht="13.5" customHeight="1">
      <c r="A16" s="154">
        <v>2</v>
      </c>
      <c r="B16" s="153" t="s">
        <v>445</v>
      </c>
      <c r="C16" s="153" t="s">
        <v>444</v>
      </c>
      <c r="D16" s="153" t="s">
        <v>135</v>
      </c>
      <c r="E16" s="217">
        <v>10</v>
      </c>
      <c r="F16" s="178"/>
      <c r="G16" s="178"/>
      <c r="H16" s="178"/>
      <c r="I16" s="176">
        <f aca="true" t="shared" si="0" ref="I16:I42">ROUND(E16*F16,2)</f>
        <v>0</v>
      </c>
      <c r="J16" s="182">
        <v>0.00016</v>
      </c>
      <c r="K16" s="152">
        <v>0.0016</v>
      </c>
    </row>
    <row r="17" spans="1:11" s="2" customFormat="1" ht="24" customHeight="1">
      <c r="A17" s="160">
        <v>3</v>
      </c>
      <c r="B17" s="159" t="s">
        <v>443</v>
      </c>
      <c r="C17" s="159" t="s">
        <v>442</v>
      </c>
      <c r="D17" s="159" t="s">
        <v>135</v>
      </c>
      <c r="E17" s="215">
        <v>2</v>
      </c>
      <c r="F17" s="176"/>
      <c r="G17" s="176"/>
      <c r="H17" s="176"/>
      <c r="I17" s="176">
        <f t="shared" si="0"/>
        <v>0</v>
      </c>
      <c r="J17" s="180">
        <v>0</v>
      </c>
      <c r="K17" s="158">
        <v>0</v>
      </c>
    </row>
    <row r="18" spans="1:11" s="2" customFormat="1" ht="13.5" customHeight="1">
      <c r="A18" s="154">
        <v>4</v>
      </c>
      <c r="B18" s="153" t="s">
        <v>441</v>
      </c>
      <c r="C18" s="153" t="s">
        <v>440</v>
      </c>
      <c r="D18" s="153" t="s">
        <v>135</v>
      </c>
      <c r="E18" s="217">
        <v>2</v>
      </c>
      <c r="F18" s="178"/>
      <c r="G18" s="178"/>
      <c r="H18" s="178"/>
      <c r="I18" s="176">
        <f t="shared" si="0"/>
        <v>0</v>
      </c>
      <c r="J18" s="182">
        <v>0.0001</v>
      </c>
      <c r="K18" s="152">
        <v>0.0002</v>
      </c>
    </row>
    <row r="19" spans="1:11" s="2" customFormat="1" ht="24" customHeight="1">
      <c r="A19" s="160">
        <v>5</v>
      </c>
      <c r="B19" s="159" t="s">
        <v>439</v>
      </c>
      <c r="C19" s="159" t="s">
        <v>438</v>
      </c>
      <c r="D19" s="159" t="s">
        <v>135</v>
      </c>
      <c r="E19" s="215">
        <v>10</v>
      </c>
      <c r="F19" s="176"/>
      <c r="G19" s="176"/>
      <c r="H19" s="176"/>
      <c r="I19" s="176">
        <f t="shared" si="0"/>
        <v>0</v>
      </c>
      <c r="J19" s="180">
        <v>0</v>
      </c>
      <c r="K19" s="158">
        <v>0</v>
      </c>
    </row>
    <row r="20" spans="1:11" s="2" customFormat="1" ht="13.5" customHeight="1">
      <c r="A20" s="154">
        <v>6</v>
      </c>
      <c r="B20" s="153" t="s">
        <v>437</v>
      </c>
      <c r="C20" s="153" t="s">
        <v>436</v>
      </c>
      <c r="D20" s="153" t="s">
        <v>135</v>
      </c>
      <c r="E20" s="217">
        <v>10</v>
      </c>
      <c r="F20" s="178"/>
      <c r="G20" s="178"/>
      <c r="H20" s="178"/>
      <c r="I20" s="176">
        <f t="shared" si="0"/>
        <v>0</v>
      </c>
      <c r="J20" s="182">
        <v>0.00021</v>
      </c>
      <c r="K20" s="152">
        <v>0.0021</v>
      </c>
    </row>
    <row r="21" spans="1:11" s="2" customFormat="1" ht="13.5" customHeight="1">
      <c r="A21" s="160">
        <v>7</v>
      </c>
      <c r="B21" s="159" t="s">
        <v>435</v>
      </c>
      <c r="C21" s="159" t="s">
        <v>434</v>
      </c>
      <c r="D21" s="159" t="s">
        <v>135</v>
      </c>
      <c r="E21" s="215">
        <v>7</v>
      </c>
      <c r="F21" s="176"/>
      <c r="G21" s="176"/>
      <c r="H21" s="176"/>
      <c r="I21" s="176">
        <f t="shared" si="0"/>
        <v>0</v>
      </c>
      <c r="J21" s="180">
        <v>0</v>
      </c>
      <c r="K21" s="158">
        <v>0</v>
      </c>
    </row>
    <row r="22" spans="1:11" s="2" customFormat="1" ht="13.5" customHeight="1">
      <c r="A22" s="154">
        <v>8</v>
      </c>
      <c r="B22" s="153" t="s">
        <v>433</v>
      </c>
      <c r="C22" s="153" t="s">
        <v>432</v>
      </c>
      <c r="D22" s="153" t="s">
        <v>135</v>
      </c>
      <c r="E22" s="217">
        <v>7</v>
      </c>
      <c r="F22" s="178"/>
      <c r="G22" s="178"/>
      <c r="H22" s="178"/>
      <c r="I22" s="176">
        <f t="shared" si="0"/>
        <v>0</v>
      </c>
      <c r="J22" s="182">
        <v>0.00023</v>
      </c>
      <c r="K22" s="152">
        <v>0.00161</v>
      </c>
    </row>
    <row r="23" spans="1:11" s="2" customFormat="1" ht="13.5" customHeight="1">
      <c r="A23" s="160">
        <v>9</v>
      </c>
      <c r="B23" s="159" t="s">
        <v>431</v>
      </c>
      <c r="C23" s="159" t="s">
        <v>430</v>
      </c>
      <c r="D23" s="159" t="s">
        <v>135</v>
      </c>
      <c r="E23" s="215">
        <v>1</v>
      </c>
      <c r="F23" s="176"/>
      <c r="G23" s="176"/>
      <c r="H23" s="176"/>
      <c r="I23" s="176">
        <f t="shared" si="0"/>
        <v>0</v>
      </c>
      <c r="J23" s="180">
        <v>0</v>
      </c>
      <c r="K23" s="158">
        <v>0</v>
      </c>
    </row>
    <row r="24" spans="1:11" s="2" customFormat="1" ht="13.5" customHeight="1">
      <c r="A24" s="154">
        <v>10</v>
      </c>
      <c r="B24" s="153" t="s">
        <v>429</v>
      </c>
      <c r="C24" s="153" t="s">
        <v>428</v>
      </c>
      <c r="D24" s="153" t="s">
        <v>135</v>
      </c>
      <c r="E24" s="217">
        <v>1</v>
      </c>
      <c r="F24" s="178"/>
      <c r="G24" s="178"/>
      <c r="H24" s="178"/>
      <c r="I24" s="176">
        <f t="shared" si="0"/>
        <v>0</v>
      </c>
      <c r="J24" s="182">
        <v>0.00126</v>
      </c>
      <c r="K24" s="152">
        <v>0.00126</v>
      </c>
    </row>
    <row r="25" spans="1:11" s="2" customFormat="1" ht="13.5" customHeight="1">
      <c r="A25" s="154">
        <v>11</v>
      </c>
      <c r="B25" s="153" t="s">
        <v>427</v>
      </c>
      <c r="C25" s="153" t="s">
        <v>426</v>
      </c>
      <c r="D25" s="153" t="s">
        <v>135</v>
      </c>
      <c r="E25" s="217">
        <v>2</v>
      </c>
      <c r="F25" s="178"/>
      <c r="G25" s="178"/>
      <c r="H25" s="178"/>
      <c r="I25" s="176">
        <f t="shared" si="0"/>
        <v>0</v>
      </c>
      <c r="J25" s="182">
        <v>0.00016</v>
      </c>
      <c r="K25" s="152">
        <v>0.00032</v>
      </c>
    </row>
    <row r="26" spans="1:11" s="2" customFormat="1" ht="13.5" customHeight="1">
      <c r="A26" s="160">
        <v>12</v>
      </c>
      <c r="B26" s="159" t="s">
        <v>425</v>
      </c>
      <c r="C26" s="159" t="s">
        <v>424</v>
      </c>
      <c r="D26" s="159" t="s">
        <v>135</v>
      </c>
      <c r="E26" s="215">
        <v>5</v>
      </c>
      <c r="F26" s="176"/>
      <c r="G26" s="176"/>
      <c r="H26" s="176"/>
      <c r="I26" s="176">
        <f t="shared" si="0"/>
        <v>0</v>
      </c>
      <c r="J26" s="180">
        <v>0</v>
      </c>
      <c r="K26" s="158">
        <v>0</v>
      </c>
    </row>
    <row r="27" spans="1:11" s="2" customFormat="1" ht="13.5" customHeight="1">
      <c r="A27" s="160">
        <v>13</v>
      </c>
      <c r="B27" s="159" t="s">
        <v>423</v>
      </c>
      <c r="C27" s="159" t="s">
        <v>422</v>
      </c>
      <c r="D27" s="159" t="s">
        <v>135</v>
      </c>
      <c r="E27" s="215">
        <v>3</v>
      </c>
      <c r="F27" s="176"/>
      <c r="G27" s="176"/>
      <c r="H27" s="176"/>
      <c r="I27" s="176">
        <f t="shared" si="0"/>
        <v>0</v>
      </c>
      <c r="J27" s="180">
        <v>0</v>
      </c>
      <c r="K27" s="158">
        <v>0</v>
      </c>
    </row>
    <row r="28" spans="1:11" s="2" customFormat="1" ht="13.5" customHeight="1">
      <c r="A28" s="154">
        <v>14</v>
      </c>
      <c r="B28" s="159" t="s">
        <v>421</v>
      </c>
      <c r="C28" s="159" t="s">
        <v>420</v>
      </c>
      <c r="D28" s="159" t="s">
        <v>135</v>
      </c>
      <c r="E28" s="215">
        <v>11</v>
      </c>
      <c r="F28" s="176"/>
      <c r="G28" s="176"/>
      <c r="H28" s="176"/>
      <c r="I28" s="176">
        <f t="shared" si="0"/>
        <v>0</v>
      </c>
      <c r="J28" s="180">
        <v>0</v>
      </c>
      <c r="K28" s="158">
        <v>0</v>
      </c>
    </row>
    <row r="29" spans="1:11" s="2" customFormat="1" ht="13.5" customHeight="1">
      <c r="A29" s="154">
        <v>15</v>
      </c>
      <c r="B29" s="153" t="s">
        <v>419</v>
      </c>
      <c r="C29" s="153" t="s">
        <v>418</v>
      </c>
      <c r="D29" s="153" t="s">
        <v>135</v>
      </c>
      <c r="E29" s="217">
        <v>11</v>
      </c>
      <c r="F29" s="178"/>
      <c r="G29" s="178"/>
      <c r="H29" s="178"/>
      <c r="I29" s="176">
        <f t="shared" si="0"/>
        <v>0</v>
      </c>
      <c r="J29" s="182">
        <v>0.01</v>
      </c>
      <c r="K29" s="152">
        <v>0.11</v>
      </c>
    </row>
    <row r="30" spans="1:11" s="2" customFormat="1" ht="13.5" customHeight="1">
      <c r="A30" s="160">
        <v>16</v>
      </c>
      <c r="B30" s="153" t="s">
        <v>417</v>
      </c>
      <c r="C30" s="153" t="s">
        <v>416</v>
      </c>
      <c r="D30" s="153" t="s">
        <v>135</v>
      </c>
      <c r="E30" s="217">
        <v>33</v>
      </c>
      <c r="F30" s="178"/>
      <c r="G30" s="178"/>
      <c r="H30" s="178"/>
      <c r="I30" s="176">
        <f t="shared" si="0"/>
        <v>0</v>
      </c>
      <c r="J30" s="182">
        <v>3E-05</v>
      </c>
      <c r="K30" s="152">
        <v>0.00099</v>
      </c>
    </row>
    <row r="31" spans="1:11" s="2" customFormat="1" ht="13.5" customHeight="1">
      <c r="A31" s="154">
        <v>17</v>
      </c>
      <c r="B31" s="159" t="s">
        <v>415</v>
      </c>
      <c r="C31" s="159" t="s">
        <v>414</v>
      </c>
      <c r="D31" s="159" t="s">
        <v>166</v>
      </c>
      <c r="E31" s="215">
        <v>125</v>
      </c>
      <c r="F31" s="176"/>
      <c r="G31" s="176"/>
      <c r="H31" s="176"/>
      <c r="I31" s="176">
        <f t="shared" si="0"/>
        <v>0</v>
      </c>
      <c r="J31" s="180">
        <v>0</v>
      </c>
      <c r="K31" s="158">
        <v>0</v>
      </c>
    </row>
    <row r="32" spans="1:11" s="2" customFormat="1" ht="13.5" customHeight="1">
      <c r="A32" s="160">
        <v>18</v>
      </c>
      <c r="B32" s="153" t="s">
        <v>413</v>
      </c>
      <c r="C32" s="153" t="s">
        <v>412</v>
      </c>
      <c r="D32" s="153" t="s">
        <v>166</v>
      </c>
      <c r="E32" s="217">
        <v>125</v>
      </c>
      <c r="F32" s="178"/>
      <c r="G32" s="178"/>
      <c r="H32" s="178"/>
      <c r="I32" s="176">
        <f t="shared" si="0"/>
        <v>0</v>
      </c>
      <c r="J32" s="182">
        <v>0.00014</v>
      </c>
      <c r="K32" s="152">
        <v>0.0175</v>
      </c>
    </row>
    <row r="33" spans="1:11" s="2" customFormat="1" ht="13.5" customHeight="1">
      <c r="A33" s="154">
        <v>19</v>
      </c>
      <c r="B33" s="159" t="s">
        <v>411</v>
      </c>
      <c r="C33" s="159" t="s">
        <v>410</v>
      </c>
      <c r="D33" s="159" t="s">
        <v>166</v>
      </c>
      <c r="E33" s="215">
        <v>87.5</v>
      </c>
      <c r="F33" s="176"/>
      <c r="G33" s="176"/>
      <c r="H33" s="176"/>
      <c r="I33" s="176">
        <f t="shared" si="0"/>
        <v>0</v>
      </c>
      <c r="J33" s="180">
        <v>0</v>
      </c>
      <c r="K33" s="158">
        <v>0</v>
      </c>
    </row>
    <row r="34" spans="1:11" s="2" customFormat="1" ht="13.5" customHeight="1">
      <c r="A34" s="160">
        <v>20</v>
      </c>
      <c r="B34" s="153" t="s">
        <v>409</v>
      </c>
      <c r="C34" s="153" t="s">
        <v>408</v>
      </c>
      <c r="D34" s="153" t="s">
        <v>166</v>
      </c>
      <c r="E34" s="217">
        <v>87.5</v>
      </c>
      <c r="F34" s="178"/>
      <c r="G34" s="178"/>
      <c r="H34" s="178"/>
      <c r="I34" s="176">
        <f t="shared" si="0"/>
        <v>0</v>
      </c>
      <c r="J34" s="182">
        <v>0.00019</v>
      </c>
      <c r="K34" s="152">
        <v>0.016625</v>
      </c>
    </row>
    <row r="35" spans="1:11" s="2" customFormat="1" ht="13.5" customHeight="1">
      <c r="A35" s="154">
        <v>21</v>
      </c>
      <c r="B35" s="159" t="s">
        <v>407</v>
      </c>
      <c r="C35" s="159" t="s">
        <v>406</v>
      </c>
      <c r="D35" s="159" t="s">
        <v>166</v>
      </c>
      <c r="E35" s="215">
        <v>50</v>
      </c>
      <c r="F35" s="176"/>
      <c r="G35" s="176"/>
      <c r="H35" s="176"/>
      <c r="I35" s="176">
        <f t="shared" si="0"/>
        <v>0</v>
      </c>
      <c r="J35" s="180">
        <v>0</v>
      </c>
      <c r="K35" s="158">
        <v>0</v>
      </c>
    </row>
    <row r="36" spans="1:11" s="2" customFormat="1" ht="13.5" customHeight="1">
      <c r="A36" s="160">
        <v>22</v>
      </c>
      <c r="B36" s="153" t="s">
        <v>405</v>
      </c>
      <c r="C36" s="153" t="s">
        <v>404</v>
      </c>
      <c r="D36" s="153" t="s">
        <v>166</v>
      </c>
      <c r="E36" s="217">
        <v>50</v>
      </c>
      <c r="F36" s="178"/>
      <c r="G36" s="178"/>
      <c r="H36" s="178"/>
      <c r="I36" s="176">
        <f t="shared" si="0"/>
        <v>0</v>
      </c>
      <c r="J36" s="182">
        <v>0.00074</v>
      </c>
      <c r="K36" s="152">
        <v>0.037</v>
      </c>
    </row>
    <row r="37" spans="1:11" s="2" customFormat="1" ht="13.5" customHeight="1">
      <c r="A37" s="154">
        <v>23</v>
      </c>
      <c r="B37" s="159" t="s">
        <v>403</v>
      </c>
      <c r="C37" s="159" t="s">
        <v>402</v>
      </c>
      <c r="D37" s="159" t="s">
        <v>166</v>
      </c>
      <c r="E37" s="215">
        <v>46</v>
      </c>
      <c r="F37" s="176"/>
      <c r="G37" s="176"/>
      <c r="H37" s="176"/>
      <c r="I37" s="176">
        <f t="shared" si="0"/>
        <v>0</v>
      </c>
      <c r="J37" s="180">
        <v>0</v>
      </c>
      <c r="K37" s="158">
        <v>0</v>
      </c>
    </row>
    <row r="38" spans="1:11" s="2" customFormat="1" ht="13.5" customHeight="1">
      <c r="A38" s="160">
        <v>24</v>
      </c>
      <c r="B38" s="153" t="s">
        <v>401</v>
      </c>
      <c r="C38" s="153" t="s">
        <v>400</v>
      </c>
      <c r="D38" s="153" t="s">
        <v>166</v>
      </c>
      <c r="E38" s="217">
        <v>46</v>
      </c>
      <c r="F38" s="178"/>
      <c r="G38" s="178"/>
      <c r="H38" s="178"/>
      <c r="I38" s="176">
        <f t="shared" si="0"/>
        <v>0</v>
      </c>
      <c r="J38" s="182">
        <v>5E-05</v>
      </c>
      <c r="K38" s="152">
        <v>0.0023</v>
      </c>
    </row>
    <row r="39" spans="1:11" s="2" customFormat="1" ht="13.5" customHeight="1">
      <c r="A39" s="154">
        <v>25</v>
      </c>
      <c r="B39" s="159" t="s">
        <v>399</v>
      </c>
      <c r="C39" s="159" t="s">
        <v>398</v>
      </c>
      <c r="D39" s="159" t="s">
        <v>166</v>
      </c>
      <c r="E39" s="215">
        <v>50</v>
      </c>
      <c r="F39" s="176"/>
      <c r="G39" s="176"/>
      <c r="H39" s="176"/>
      <c r="I39" s="176">
        <f t="shared" si="0"/>
        <v>0</v>
      </c>
      <c r="J39" s="180">
        <v>0</v>
      </c>
      <c r="K39" s="158">
        <v>0</v>
      </c>
    </row>
    <row r="40" spans="1:11" s="2" customFormat="1" ht="13.5" customHeight="1">
      <c r="A40" s="154">
        <v>26</v>
      </c>
      <c r="B40" s="153" t="s">
        <v>397</v>
      </c>
      <c r="C40" s="153" t="s">
        <v>396</v>
      </c>
      <c r="D40" s="153" t="s">
        <v>166</v>
      </c>
      <c r="E40" s="217">
        <v>50</v>
      </c>
      <c r="F40" s="178"/>
      <c r="G40" s="178"/>
      <c r="H40" s="178"/>
      <c r="I40" s="176">
        <f t="shared" si="0"/>
        <v>0</v>
      </c>
      <c r="J40" s="182">
        <v>8E-05</v>
      </c>
      <c r="K40" s="152">
        <v>0.004</v>
      </c>
    </row>
    <row r="41" spans="1:11" s="2" customFormat="1" ht="13.5" customHeight="1">
      <c r="A41" s="154">
        <v>27</v>
      </c>
      <c r="B41" s="153" t="s">
        <v>395</v>
      </c>
      <c r="C41" s="153" t="s">
        <v>394</v>
      </c>
      <c r="D41" s="153" t="s">
        <v>166</v>
      </c>
      <c r="E41" s="217">
        <v>454.327</v>
      </c>
      <c r="F41" s="178"/>
      <c r="G41" s="178"/>
      <c r="H41" s="178"/>
      <c r="I41" s="176">
        <f t="shared" si="0"/>
        <v>0</v>
      </c>
      <c r="J41" s="182">
        <v>0.00114</v>
      </c>
      <c r="K41" s="152">
        <v>0.51793278</v>
      </c>
    </row>
    <row r="42" spans="1:11" s="2" customFormat="1" ht="13.5" customHeight="1">
      <c r="A42" s="160">
        <v>28</v>
      </c>
      <c r="B42" s="159" t="s">
        <v>393</v>
      </c>
      <c r="C42" s="159" t="s">
        <v>392</v>
      </c>
      <c r="D42" s="159" t="s">
        <v>135</v>
      </c>
      <c r="E42" s="215">
        <v>1</v>
      </c>
      <c r="F42" s="176"/>
      <c r="G42" s="176"/>
      <c r="H42" s="176"/>
      <c r="I42" s="176">
        <f t="shared" si="0"/>
        <v>0</v>
      </c>
      <c r="J42" s="180">
        <v>0</v>
      </c>
      <c r="K42" s="158">
        <v>0</v>
      </c>
    </row>
    <row r="43" spans="1:11" s="2" customFormat="1" ht="30.75" customHeight="1">
      <c r="A43" s="151"/>
      <c r="B43" s="150"/>
      <c r="C43" s="150" t="s">
        <v>134</v>
      </c>
      <c r="D43" s="150"/>
      <c r="E43" s="149"/>
      <c r="F43" s="149"/>
      <c r="G43" s="179"/>
      <c r="H43" s="179"/>
      <c r="I43" s="179">
        <f>SUM(I15:I42)</f>
        <v>0</v>
      </c>
      <c r="J43" s="179"/>
      <c r="K43" s="149">
        <f>K13</f>
        <v>0.71343778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3:K43" unlockedFormula="1"/>
    <ignoredError sqref="B15:B4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zoomScalePageLayoutView="0" workbookViewId="0" topLeftCell="A1">
      <pane ySplit="12" topLeftCell="A42" activePane="bottomLeft" state="frozen"/>
      <selection pane="topLeft" activeCell="A1" sqref="A1"/>
      <selection pane="bottomLeft" activeCell="E45" sqref="E45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1" t="s">
        <v>276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2" customFormat="1" ht="12.75" customHeight="1">
      <c r="A2" s="173" t="s">
        <v>275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466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273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272</v>
      </c>
      <c r="B7" s="170"/>
      <c r="C7" s="170"/>
      <c r="D7" s="170"/>
      <c r="E7" s="169"/>
      <c r="F7" s="169"/>
      <c r="G7" s="169"/>
      <c r="H7" s="212" t="s">
        <v>474</v>
      </c>
      <c r="I7" s="213"/>
      <c r="J7" s="214"/>
      <c r="K7" s="169"/>
    </row>
    <row r="8" spans="1:11" s="2" customFormat="1" ht="13.5" customHeight="1">
      <c r="A8" s="143" t="s">
        <v>271</v>
      </c>
      <c r="B8" s="170"/>
      <c r="C8" s="170"/>
      <c r="D8" s="170"/>
      <c r="E8" s="169"/>
      <c r="F8" s="169"/>
      <c r="G8" s="169"/>
      <c r="H8" s="212" t="s">
        <v>472</v>
      </c>
      <c r="I8" s="213"/>
      <c r="J8" s="214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270</v>
      </c>
      <c r="B10" s="168" t="s">
        <v>269</v>
      </c>
      <c r="C10" s="168" t="s">
        <v>268</v>
      </c>
      <c r="D10" s="168" t="s">
        <v>267</v>
      </c>
      <c r="E10" s="168" t="s">
        <v>266</v>
      </c>
      <c r="F10" s="168" t="s">
        <v>265</v>
      </c>
      <c r="G10" s="168" t="s">
        <v>264</v>
      </c>
      <c r="H10" s="168" t="s">
        <v>263</v>
      </c>
      <c r="I10" s="168" t="s">
        <v>262</v>
      </c>
      <c r="J10" s="168" t="s">
        <v>261</v>
      </c>
      <c r="K10" s="168" t="s">
        <v>260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33</v>
      </c>
      <c r="C13" s="165" t="s">
        <v>259</v>
      </c>
      <c r="D13" s="165"/>
      <c r="E13" s="164"/>
      <c r="F13" s="164"/>
      <c r="G13" s="174"/>
      <c r="H13" s="174"/>
      <c r="I13" s="174"/>
      <c r="J13" s="174"/>
      <c r="K13" s="164">
        <f>K14+K37</f>
        <v>5.316534760000001</v>
      </c>
    </row>
    <row r="14" spans="1:11" s="2" customFormat="1" ht="28.5" customHeight="1">
      <c r="A14" s="163"/>
      <c r="B14" s="162" t="s">
        <v>59</v>
      </c>
      <c r="C14" s="162" t="s">
        <v>258</v>
      </c>
      <c r="D14" s="162"/>
      <c r="E14" s="161"/>
      <c r="F14" s="161"/>
      <c r="G14" s="175"/>
      <c r="H14" s="175"/>
      <c r="I14" s="175"/>
      <c r="J14" s="175"/>
      <c r="K14" s="161">
        <f>SUM(K15:K36)</f>
        <v>4.605054040000001</v>
      </c>
    </row>
    <row r="15" spans="1:11" s="2" customFormat="1" ht="13.5" customHeight="1">
      <c r="A15" s="160">
        <v>1</v>
      </c>
      <c r="B15" s="159" t="s">
        <v>257</v>
      </c>
      <c r="C15" s="159" t="s">
        <v>256</v>
      </c>
      <c r="D15" s="159" t="s">
        <v>145</v>
      </c>
      <c r="E15" s="215">
        <v>143.63</v>
      </c>
      <c r="F15" s="176"/>
      <c r="G15" s="176"/>
      <c r="H15" s="176"/>
      <c r="I15" s="176">
        <f>ROUND(E15*F15,2)</f>
        <v>0</v>
      </c>
      <c r="J15" s="180">
        <v>0</v>
      </c>
      <c r="K15" s="158">
        <v>0</v>
      </c>
    </row>
    <row r="16" spans="1:11" s="2" customFormat="1" ht="13.5" customHeight="1">
      <c r="A16" s="157"/>
      <c r="B16" s="156"/>
      <c r="C16" s="156" t="s">
        <v>255</v>
      </c>
      <c r="D16" s="156"/>
      <c r="E16" s="216"/>
      <c r="F16" s="177"/>
      <c r="G16" s="177"/>
      <c r="H16" s="177"/>
      <c r="I16" s="177"/>
      <c r="J16" s="181"/>
      <c r="K16" s="155"/>
    </row>
    <row r="17" spans="1:11" s="2" customFormat="1" ht="24" customHeight="1">
      <c r="A17" s="160">
        <v>2</v>
      </c>
      <c r="B17" s="159" t="s">
        <v>254</v>
      </c>
      <c r="C17" s="159" t="s">
        <v>253</v>
      </c>
      <c r="D17" s="159" t="s">
        <v>145</v>
      </c>
      <c r="E17" s="215">
        <v>17.403</v>
      </c>
      <c r="F17" s="176"/>
      <c r="G17" s="176"/>
      <c r="H17" s="176"/>
      <c r="I17" s="176">
        <f>ROUND(E17*F17,2)</f>
        <v>0</v>
      </c>
      <c r="J17" s="180">
        <v>0.01119</v>
      </c>
      <c r="K17" s="158">
        <v>0.19473957</v>
      </c>
    </row>
    <row r="18" spans="1:11" s="2" customFormat="1" ht="24" customHeight="1">
      <c r="A18" s="160">
        <v>3</v>
      </c>
      <c r="B18" s="159" t="s">
        <v>252</v>
      </c>
      <c r="C18" s="159" t="s">
        <v>251</v>
      </c>
      <c r="D18" s="159" t="s">
        <v>145</v>
      </c>
      <c r="E18" s="215">
        <v>25.686</v>
      </c>
      <c r="F18" s="176"/>
      <c r="G18" s="176"/>
      <c r="H18" s="176"/>
      <c r="I18" s="176">
        <f aca="true" t="shared" si="0" ref="I18:I27">ROUND(E18*F18,2)</f>
        <v>0</v>
      </c>
      <c r="J18" s="180">
        <v>0.01119</v>
      </c>
      <c r="K18" s="158">
        <v>0.28742634</v>
      </c>
    </row>
    <row r="19" spans="1:11" s="2" customFormat="1" ht="13.5" customHeight="1">
      <c r="A19" s="160">
        <v>4</v>
      </c>
      <c r="B19" s="159" t="s">
        <v>250</v>
      </c>
      <c r="C19" s="159" t="s">
        <v>249</v>
      </c>
      <c r="D19" s="159" t="s">
        <v>145</v>
      </c>
      <c r="E19" s="215">
        <v>58.01</v>
      </c>
      <c r="F19" s="176"/>
      <c r="G19" s="176"/>
      <c r="H19" s="176"/>
      <c r="I19" s="176">
        <f t="shared" si="0"/>
        <v>0</v>
      </c>
      <c r="J19" s="180">
        <v>0.00044</v>
      </c>
      <c r="K19" s="158">
        <v>0.0255244</v>
      </c>
    </row>
    <row r="20" spans="1:11" s="2" customFormat="1" ht="13.5" customHeight="1">
      <c r="A20" s="160">
        <v>5</v>
      </c>
      <c r="B20" s="159" t="s">
        <v>248</v>
      </c>
      <c r="C20" s="159" t="s">
        <v>247</v>
      </c>
      <c r="D20" s="159" t="s">
        <v>145</v>
      </c>
      <c r="E20" s="215">
        <v>85.62</v>
      </c>
      <c r="F20" s="176"/>
      <c r="G20" s="176"/>
      <c r="H20" s="176"/>
      <c r="I20" s="176">
        <f t="shared" si="0"/>
        <v>0</v>
      </c>
      <c r="J20" s="180">
        <v>0.00042</v>
      </c>
      <c r="K20" s="158">
        <v>0.0359604</v>
      </c>
    </row>
    <row r="21" spans="1:11" s="2" customFormat="1" ht="24" customHeight="1">
      <c r="A21" s="160">
        <v>6</v>
      </c>
      <c r="B21" s="159" t="s">
        <v>246</v>
      </c>
      <c r="C21" s="159" t="s">
        <v>245</v>
      </c>
      <c r="D21" s="159" t="s">
        <v>145</v>
      </c>
      <c r="E21" s="215">
        <v>58.01</v>
      </c>
      <c r="F21" s="176"/>
      <c r="G21" s="176"/>
      <c r="H21" s="176"/>
      <c r="I21" s="176">
        <f t="shared" si="0"/>
        <v>0</v>
      </c>
      <c r="J21" s="180">
        <v>0.00416</v>
      </c>
      <c r="K21" s="158">
        <v>0.2413216</v>
      </c>
    </row>
    <row r="22" spans="1:11" s="2" customFormat="1" ht="24" customHeight="1">
      <c r="A22" s="160">
        <v>7</v>
      </c>
      <c r="B22" s="159" t="s">
        <v>244</v>
      </c>
      <c r="C22" s="159" t="s">
        <v>243</v>
      </c>
      <c r="D22" s="159" t="s">
        <v>145</v>
      </c>
      <c r="E22" s="215">
        <v>85.62</v>
      </c>
      <c r="F22" s="176"/>
      <c r="G22" s="176"/>
      <c r="H22" s="176"/>
      <c r="I22" s="176">
        <f t="shared" si="0"/>
        <v>0</v>
      </c>
      <c r="J22" s="180">
        <v>0.00416</v>
      </c>
      <c r="K22" s="158">
        <v>0.3561792</v>
      </c>
    </row>
    <row r="23" spans="1:11" s="2" customFormat="1" ht="24" customHeight="1">
      <c r="A23" s="160">
        <v>8</v>
      </c>
      <c r="B23" s="159" t="s">
        <v>242</v>
      </c>
      <c r="C23" s="159" t="s">
        <v>241</v>
      </c>
      <c r="D23" s="159" t="s">
        <v>145</v>
      </c>
      <c r="E23" s="215">
        <v>58.01</v>
      </c>
      <c r="F23" s="176"/>
      <c r="G23" s="176"/>
      <c r="H23" s="176"/>
      <c r="I23" s="176">
        <f t="shared" si="0"/>
        <v>0</v>
      </c>
      <c r="J23" s="180">
        <v>0.011</v>
      </c>
      <c r="K23" s="158">
        <v>0.63811</v>
      </c>
    </row>
    <row r="24" spans="1:11" s="2" customFormat="1" ht="24" customHeight="1">
      <c r="A24" s="160">
        <v>9</v>
      </c>
      <c r="B24" s="159" t="s">
        <v>240</v>
      </c>
      <c r="C24" s="159" t="s">
        <v>239</v>
      </c>
      <c r="D24" s="159" t="s">
        <v>145</v>
      </c>
      <c r="E24" s="215">
        <v>85.62</v>
      </c>
      <c r="F24" s="176"/>
      <c r="G24" s="176"/>
      <c r="H24" s="176"/>
      <c r="I24" s="176">
        <f t="shared" si="0"/>
        <v>0</v>
      </c>
      <c r="J24" s="180">
        <v>0.01312</v>
      </c>
      <c r="K24" s="158">
        <v>1.1233344</v>
      </c>
    </row>
    <row r="25" spans="1:11" s="2" customFormat="1" ht="24" customHeight="1">
      <c r="A25" s="160">
        <v>10</v>
      </c>
      <c r="B25" s="159" t="s">
        <v>238</v>
      </c>
      <c r="C25" s="159" t="s">
        <v>237</v>
      </c>
      <c r="D25" s="159" t="s">
        <v>166</v>
      </c>
      <c r="E25" s="215">
        <v>58.8</v>
      </c>
      <c r="F25" s="176"/>
      <c r="G25" s="176"/>
      <c r="H25" s="176"/>
      <c r="I25" s="176">
        <f t="shared" si="0"/>
        <v>0</v>
      </c>
      <c r="J25" s="180">
        <v>0.00046</v>
      </c>
      <c r="K25" s="158">
        <v>0.027048</v>
      </c>
    </row>
    <row r="26" spans="1:11" s="2" customFormat="1" ht="13.5" customHeight="1">
      <c r="A26" s="154">
        <v>11</v>
      </c>
      <c r="B26" s="153" t="s">
        <v>236</v>
      </c>
      <c r="C26" s="153" t="s">
        <v>235</v>
      </c>
      <c r="D26" s="153" t="s">
        <v>166</v>
      </c>
      <c r="E26" s="217">
        <v>58.8</v>
      </c>
      <c r="F26" s="178"/>
      <c r="G26" s="178"/>
      <c r="H26" s="178"/>
      <c r="I26" s="176">
        <f t="shared" si="0"/>
        <v>0</v>
      </c>
      <c r="J26" s="182">
        <v>0.00033</v>
      </c>
      <c r="K26" s="152">
        <v>0.019404</v>
      </c>
    </row>
    <row r="27" spans="1:11" s="2" customFormat="1" ht="13.5" customHeight="1">
      <c r="A27" s="160">
        <v>12</v>
      </c>
      <c r="B27" s="159" t="s">
        <v>234</v>
      </c>
      <c r="C27" s="159" t="s">
        <v>233</v>
      </c>
      <c r="D27" s="159" t="s">
        <v>145</v>
      </c>
      <c r="E27" s="215">
        <v>4.666</v>
      </c>
      <c r="F27" s="176"/>
      <c r="G27" s="176"/>
      <c r="H27" s="176"/>
      <c r="I27" s="176">
        <f t="shared" si="0"/>
        <v>0</v>
      </c>
      <c r="J27" s="180">
        <v>0.04467</v>
      </c>
      <c r="K27" s="158">
        <v>0.20843022</v>
      </c>
    </row>
    <row r="28" spans="1:11" s="2" customFormat="1" ht="13.5" customHeight="1">
      <c r="A28" s="157"/>
      <c r="B28" s="156"/>
      <c r="C28" s="156" t="s">
        <v>230</v>
      </c>
      <c r="D28" s="156"/>
      <c r="E28" s="216"/>
      <c r="F28" s="177"/>
      <c r="G28" s="177"/>
      <c r="H28" s="177"/>
      <c r="I28" s="177"/>
      <c r="J28" s="181"/>
      <c r="K28" s="155"/>
    </row>
    <row r="29" spans="1:11" s="2" customFormat="1" ht="13.5" customHeight="1">
      <c r="A29" s="160">
        <v>13</v>
      </c>
      <c r="B29" s="159" t="s">
        <v>232</v>
      </c>
      <c r="C29" s="159" t="s">
        <v>231</v>
      </c>
      <c r="D29" s="159" t="s">
        <v>145</v>
      </c>
      <c r="E29" s="215">
        <v>4.743</v>
      </c>
      <c r="F29" s="176"/>
      <c r="G29" s="176"/>
      <c r="H29" s="176"/>
      <c r="I29" s="176">
        <f>ROUND(E29*F29,2)</f>
        <v>0</v>
      </c>
      <c r="J29" s="180">
        <v>0.04467</v>
      </c>
      <c r="K29" s="158">
        <v>0.21186981</v>
      </c>
    </row>
    <row r="30" spans="1:11" s="2" customFormat="1" ht="13.5" customHeight="1">
      <c r="A30" s="157"/>
      <c r="B30" s="156"/>
      <c r="C30" s="156" t="s">
        <v>230</v>
      </c>
      <c r="D30" s="156"/>
      <c r="E30" s="216"/>
      <c r="F30" s="177"/>
      <c r="G30" s="177"/>
      <c r="H30" s="177"/>
      <c r="I30" s="177"/>
      <c r="J30" s="181"/>
      <c r="K30" s="155"/>
    </row>
    <row r="31" spans="1:11" s="2" customFormat="1" ht="13.5" customHeight="1">
      <c r="A31" s="160">
        <v>14</v>
      </c>
      <c r="B31" s="159" t="s">
        <v>229</v>
      </c>
      <c r="C31" s="159" t="s">
        <v>228</v>
      </c>
      <c r="D31" s="159" t="s">
        <v>145</v>
      </c>
      <c r="E31" s="215">
        <v>48.89</v>
      </c>
      <c r="F31" s="176"/>
      <c r="G31" s="176"/>
      <c r="H31" s="176"/>
      <c r="I31" s="176">
        <f>ROUND(E31*F31,2)</f>
        <v>0</v>
      </c>
      <c r="J31" s="180">
        <v>0.0004</v>
      </c>
      <c r="K31" s="158">
        <v>0.019556</v>
      </c>
    </row>
    <row r="32" spans="1:11" s="2" customFormat="1" ht="13.5" customHeight="1">
      <c r="A32" s="157"/>
      <c r="B32" s="156"/>
      <c r="C32" s="156" t="s">
        <v>227</v>
      </c>
      <c r="D32" s="156"/>
      <c r="E32" s="216"/>
      <c r="F32" s="177"/>
      <c r="G32" s="177"/>
      <c r="H32" s="177"/>
      <c r="I32" s="177"/>
      <c r="J32" s="181"/>
      <c r="K32" s="155"/>
    </row>
    <row r="33" spans="1:11" s="2" customFormat="1" ht="13.5" customHeight="1">
      <c r="A33" s="160">
        <v>15</v>
      </c>
      <c r="B33" s="159" t="s">
        <v>226</v>
      </c>
      <c r="C33" s="159" t="s">
        <v>225</v>
      </c>
      <c r="D33" s="159" t="s">
        <v>145</v>
      </c>
      <c r="E33" s="215">
        <v>58.01</v>
      </c>
      <c r="F33" s="176"/>
      <c r="G33" s="176"/>
      <c r="H33" s="176"/>
      <c r="I33" s="176">
        <f>ROUND(E33*F33,2)</f>
        <v>0</v>
      </c>
      <c r="J33" s="180">
        <v>0</v>
      </c>
      <c r="K33" s="158">
        <v>0</v>
      </c>
    </row>
    <row r="34" spans="1:11" s="2" customFormat="1" ht="13.5" customHeight="1">
      <c r="A34" s="157"/>
      <c r="B34" s="156"/>
      <c r="C34" s="156" t="s">
        <v>224</v>
      </c>
      <c r="D34" s="156"/>
      <c r="E34" s="216"/>
      <c r="F34" s="177"/>
      <c r="G34" s="177"/>
      <c r="H34" s="177"/>
      <c r="I34" s="177"/>
      <c r="J34" s="181"/>
      <c r="K34" s="155"/>
    </row>
    <row r="35" spans="1:11" s="2" customFormat="1" ht="13.5" customHeight="1">
      <c r="A35" s="154">
        <v>16</v>
      </c>
      <c r="B35" s="153" t="s">
        <v>223</v>
      </c>
      <c r="C35" s="153" t="s">
        <v>222</v>
      </c>
      <c r="D35" s="153" t="s">
        <v>221</v>
      </c>
      <c r="E35" s="217">
        <v>8.962</v>
      </c>
      <c r="F35" s="178"/>
      <c r="G35" s="178"/>
      <c r="H35" s="178"/>
      <c r="I35" s="178">
        <f>ROUND(E35*F35,2)</f>
        <v>0</v>
      </c>
      <c r="J35" s="182">
        <v>0.001</v>
      </c>
      <c r="K35" s="152">
        <v>0.008962</v>
      </c>
    </row>
    <row r="36" spans="1:11" s="2" customFormat="1" ht="13.5" customHeight="1">
      <c r="A36" s="160">
        <v>17</v>
      </c>
      <c r="B36" s="159" t="s">
        <v>220</v>
      </c>
      <c r="C36" s="159" t="s">
        <v>219</v>
      </c>
      <c r="D36" s="159" t="s">
        <v>145</v>
      </c>
      <c r="E36" s="215">
        <v>58.01</v>
      </c>
      <c r="F36" s="176"/>
      <c r="G36" s="176"/>
      <c r="H36" s="176"/>
      <c r="I36" s="178">
        <f>ROUND(E36*F36,2)</f>
        <v>0</v>
      </c>
      <c r="J36" s="180">
        <v>0.02081</v>
      </c>
      <c r="K36" s="158">
        <v>1.2071881</v>
      </c>
    </row>
    <row r="37" spans="1:11" s="2" customFormat="1" ht="28.5" customHeight="1">
      <c r="A37" s="163"/>
      <c r="B37" s="162" t="s">
        <v>41</v>
      </c>
      <c r="C37" s="162" t="s">
        <v>218</v>
      </c>
      <c r="D37" s="162"/>
      <c r="E37" s="218"/>
      <c r="F37" s="175"/>
      <c r="G37" s="175"/>
      <c r="H37" s="175"/>
      <c r="I37" s="175"/>
      <c r="J37" s="183"/>
      <c r="K37" s="161">
        <f>SUM(K38:K48)</f>
        <v>0.71148072</v>
      </c>
    </row>
    <row r="38" spans="1:11" s="2" customFormat="1" ht="24" customHeight="1">
      <c r="A38" s="160">
        <v>18</v>
      </c>
      <c r="B38" s="159" t="s">
        <v>217</v>
      </c>
      <c r="C38" s="159" t="s">
        <v>216</v>
      </c>
      <c r="D38" s="159" t="s">
        <v>145</v>
      </c>
      <c r="E38" s="215">
        <v>115.024</v>
      </c>
      <c r="F38" s="176"/>
      <c r="G38" s="176"/>
      <c r="H38" s="176"/>
      <c r="I38" s="176">
        <f>ROUND(E38*F38,2)</f>
        <v>0</v>
      </c>
      <c r="J38" s="180">
        <v>0.00618</v>
      </c>
      <c r="K38" s="158">
        <v>0.71084832</v>
      </c>
    </row>
    <row r="39" spans="1:11" s="2" customFormat="1" ht="24" customHeight="1">
      <c r="A39" s="160">
        <v>19</v>
      </c>
      <c r="B39" s="159" t="s">
        <v>206</v>
      </c>
      <c r="C39" s="159" t="s">
        <v>205</v>
      </c>
      <c r="D39" s="159" t="s">
        <v>166</v>
      </c>
      <c r="E39" s="215">
        <v>28.11</v>
      </c>
      <c r="F39" s="176"/>
      <c r="G39" s="176"/>
      <c r="H39" s="176"/>
      <c r="I39" s="176">
        <f>ROUND(E39*F39,2)</f>
        <v>0</v>
      </c>
      <c r="J39" s="180">
        <v>0</v>
      </c>
      <c r="K39" s="158">
        <v>0</v>
      </c>
    </row>
    <row r="40" spans="1:11" s="2" customFormat="1" ht="13.5" customHeight="1">
      <c r="A40" s="157"/>
      <c r="B40" s="156"/>
      <c r="C40" s="156" t="s">
        <v>202</v>
      </c>
      <c r="D40" s="156"/>
      <c r="E40" s="216"/>
      <c r="F40" s="177"/>
      <c r="G40" s="177"/>
      <c r="H40" s="177"/>
      <c r="I40" s="177"/>
      <c r="J40" s="181"/>
      <c r="K40" s="155"/>
    </row>
    <row r="41" spans="1:11" s="2" customFormat="1" ht="24" customHeight="1">
      <c r="A41" s="160">
        <v>20</v>
      </c>
      <c r="B41" s="159" t="s">
        <v>204</v>
      </c>
      <c r="C41" s="159" t="s">
        <v>203</v>
      </c>
      <c r="D41" s="159" t="s">
        <v>166</v>
      </c>
      <c r="E41" s="215">
        <v>31.62</v>
      </c>
      <c r="F41" s="176"/>
      <c r="G41" s="176"/>
      <c r="H41" s="176"/>
      <c r="I41" s="176">
        <f>ROUND(E41*F41,2)</f>
        <v>0</v>
      </c>
      <c r="J41" s="180">
        <v>2E-05</v>
      </c>
      <c r="K41" s="158">
        <v>0.0006324</v>
      </c>
    </row>
    <row r="42" spans="1:11" s="2" customFormat="1" ht="13.5" customHeight="1">
      <c r="A42" s="157"/>
      <c r="B42" s="156"/>
      <c r="C42" s="156" t="s">
        <v>465</v>
      </c>
      <c r="D42" s="156"/>
      <c r="E42" s="216"/>
      <c r="F42" s="177"/>
      <c r="G42" s="177"/>
      <c r="H42" s="177"/>
      <c r="I42" s="177"/>
      <c r="J42" s="181"/>
      <c r="K42" s="155"/>
    </row>
    <row r="43" spans="1:11" s="2" customFormat="1" ht="24" customHeight="1">
      <c r="A43" s="160">
        <v>21</v>
      </c>
      <c r="B43" s="159" t="s">
        <v>464</v>
      </c>
      <c r="C43" s="159" t="s">
        <v>463</v>
      </c>
      <c r="D43" s="159" t="s">
        <v>145</v>
      </c>
      <c r="E43" s="215">
        <v>2.25</v>
      </c>
      <c r="F43" s="176"/>
      <c r="G43" s="176"/>
      <c r="H43" s="176"/>
      <c r="I43" s="176">
        <f aca="true" t="shared" si="1" ref="I43:I48">ROUND(E43*F43,2)</f>
        <v>0</v>
      </c>
      <c r="J43" s="180">
        <v>0</v>
      </c>
      <c r="K43" s="158">
        <v>0</v>
      </c>
    </row>
    <row r="44" spans="1:11" s="2" customFormat="1" ht="24" customHeight="1">
      <c r="A44" s="160">
        <v>22</v>
      </c>
      <c r="B44" s="159" t="s">
        <v>201</v>
      </c>
      <c r="C44" s="159" t="s">
        <v>200</v>
      </c>
      <c r="D44" s="159" t="s">
        <v>191</v>
      </c>
      <c r="E44" s="215">
        <v>0.398</v>
      </c>
      <c r="F44" s="176"/>
      <c r="G44" s="176"/>
      <c r="H44" s="176"/>
      <c r="I44" s="176">
        <f t="shared" si="1"/>
        <v>0</v>
      </c>
      <c r="J44" s="180">
        <v>0</v>
      </c>
      <c r="K44" s="158">
        <v>0</v>
      </c>
    </row>
    <row r="45" spans="1:11" s="2" customFormat="1" ht="13.5" customHeight="1">
      <c r="A45" s="160">
        <v>23</v>
      </c>
      <c r="B45" s="159" t="s">
        <v>199</v>
      </c>
      <c r="C45" s="159" t="s">
        <v>198</v>
      </c>
      <c r="D45" s="159" t="s">
        <v>191</v>
      </c>
      <c r="E45" s="215">
        <v>0.398</v>
      </c>
      <c r="F45" s="176"/>
      <c r="G45" s="176"/>
      <c r="H45" s="176"/>
      <c r="I45" s="176">
        <f t="shared" si="1"/>
        <v>0</v>
      </c>
      <c r="J45" s="180">
        <v>0</v>
      </c>
      <c r="K45" s="158">
        <v>0</v>
      </c>
    </row>
    <row r="46" spans="1:11" s="2" customFormat="1" ht="13.5" customHeight="1">
      <c r="A46" s="160">
        <v>24</v>
      </c>
      <c r="B46" s="159" t="s">
        <v>197</v>
      </c>
      <c r="C46" s="159" t="s">
        <v>196</v>
      </c>
      <c r="D46" s="159" t="s">
        <v>191</v>
      </c>
      <c r="E46" s="215">
        <v>5.97</v>
      </c>
      <c r="F46" s="176"/>
      <c r="G46" s="176"/>
      <c r="H46" s="176"/>
      <c r="I46" s="176">
        <f t="shared" si="1"/>
        <v>0</v>
      </c>
      <c r="J46" s="180">
        <v>0</v>
      </c>
      <c r="K46" s="158">
        <v>0</v>
      </c>
    </row>
    <row r="47" spans="1:11" s="2" customFormat="1" ht="13.5" customHeight="1">
      <c r="A47" s="160">
        <v>25</v>
      </c>
      <c r="B47" s="159" t="s">
        <v>195</v>
      </c>
      <c r="C47" s="159" t="s">
        <v>194</v>
      </c>
      <c r="D47" s="159" t="s">
        <v>191</v>
      </c>
      <c r="E47" s="215">
        <v>0.398</v>
      </c>
      <c r="F47" s="176"/>
      <c r="G47" s="176"/>
      <c r="H47" s="176"/>
      <c r="I47" s="176">
        <f t="shared" si="1"/>
        <v>0</v>
      </c>
      <c r="J47" s="180">
        <v>0</v>
      </c>
      <c r="K47" s="158">
        <v>0</v>
      </c>
    </row>
    <row r="48" spans="1:11" s="2" customFormat="1" ht="13.5" customHeight="1">
      <c r="A48" s="160">
        <v>26</v>
      </c>
      <c r="B48" s="159" t="s">
        <v>193</v>
      </c>
      <c r="C48" s="159" t="s">
        <v>192</v>
      </c>
      <c r="D48" s="159" t="s">
        <v>191</v>
      </c>
      <c r="E48" s="215">
        <v>0.398</v>
      </c>
      <c r="F48" s="176"/>
      <c r="G48" s="176"/>
      <c r="H48" s="176"/>
      <c r="I48" s="176">
        <f t="shared" si="1"/>
        <v>0</v>
      </c>
      <c r="J48" s="180">
        <v>0</v>
      </c>
      <c r="K48" s="158">
        <v>0</v>
      </c>
    </row>
    <row r="49" spans="1:11" s="2" customFormat="1" ht="30.75" customHeight="1">
      <c r="A49" s="166"/>
      <c r="B49" s="165" t="s">
        <v>46</v>
      </c>
      <c r="C49" s="165" t="s">
        <v>190</v>
      </c>
      <c r="D49" s="165"/>
      <c r="E49" s="219"/>
      <c r="F49" s="174"/>
      <c r="G49" s="174"/>
      <c r="H49" s="174"/>
      <c r="I49" s="174"/>
      <c r="J49" s="184"/>
      <c r="K49" s="164">
        <f>K50+K52+K62+K65+K67</f>
        <v>0.62488616</v>
      </c>
    </row>
    <row r="50" spans="1:11" s="2" customFormat="1" ht="28.5" customHeight="1">
      <c r="A50" s="163"/>
      <c r="B50" s="162" t="s">
        <v>184</v>
      </c>
      <c r="C50" s="162" t="s">
        <v>183</v>
      </c>
      <c r="D50" s="162"/>
      <c r="E50" s="218"/>
      <c r="F50" s="175"/>
      <c r="G50" s="175"/>
      <c r="H50" s="175"/>
      <c r="I50" s="175"/>
      <c r="J50" s="183"/>
      <c r="K50" s="161">
        <v>0</v>
      </c>
    </row>
    <row r="51" spans="1:11" s="2" customFormat="1" ht="13.5" customHeight="1">
      <c r="A51" s="160">
        <v>27</v>
      </c>
      <c r="B51" s="159" t="s">
        <v>462</v>
      </c>
      <c r="C51" s="159" t="s">
        <v>461</v>
      </c>
      <c r="D51" s="159" t="s">
        <v>135</v>
      </c>
      <c r="E51" s="215">
        <v>1</v>
      </c>
      <c r="F51" s="176"/>
      <c r="G51" s="176"/>
      <c r="H51" s="176"/>
      <c r="I51" s="176">
        <f>ROUND(E51*F51,2)</f>
        <v>0</v>
      </c>
      <c r="J51" s="180">
        <v>0</v>
      </c>
      <c r="K51" s="158">
        <v>0</v>
      </c>
    </row>
    <row r="52" spans="1:11" s="2" customFormat="1" ht="28.5" customHeight="1">
      <c r="A52" s="163"/>
      <c r="B52" s="162" t="s">
        <v>178</v>
      </c>
      <c r="C52" s="162" t="s">
        <v>177</v>
      </c>
      <c r="D52" s="162"/>
      <c r="E52" s="218"/>
      <c r="F52" s="175"/>
      <c r="G52" s="175"/>
      <c r="H52" s="175"/>
      <c r="I52" s="175"/>
      <c r="J52" s="183"/>
      <c r="K52" s="161">
        <f>SUM(K53:K60)</f>
        <v>0.42920216</v>
      </c>
    </row>
    <row r="53" spans="1:11" s="2" customFormat="1" ht="13.5" customHeight="1">
      <c r="A53" s="160">
        <v>28</v>
      </c>
      <c r="B53" s="159" t="s">
        <v>176</v>
      </c>
      <c r="C53" s="159" t="s">
        <v>175</v>
      </c>
      <c r="D53" s="159" t="s">
        <v>166</v>
      </c>
      <c r="E53" s="215">
        <v>31</v>
      </c>
      <c r="F53" s="176"/>
      <c r="G53" s="176"/>
      <c r="H53" s="176"/>
      <c r="I53" s="176">
        <f>ROUND(E53*F53,2)</f>
        <v>0</v>
      </c>
      <c r="J53" s="180">
        <v>0</v>
      </c>
      <c r="K53" s="158">
        <v>0</v>
      </c>
    </row>
    <row r="54" spans="1:11" s="2" customFormat="1" ht="24" customHeight="1">
      <c r="A54" s="160">
        <v>29</v>
      </c>
      <c r="B54" s="159" t="s">
        <v>174</v>
      </c>
      <c r="C54" s="159" t="s">
        <v>173</v>
      </c>
      <c r="D54" s="159" t="s">
        <v>145</v>
      </c>
      <c r="E54" s="215">
        <v>58.01</v>
      </c>
      <c r="F54" s="176"/>
      <c r="G54" s="176"/>
      <c r="H54" s="176"/>
      <c r="I54" s="176">
        <f>ROUND(E54*F54,2)</f>
        <v>0</v>
      </c>
      <c r="J54" s="180">
        <v>0</v>
      </c>
      <c r="K54" s="158">
        <v>0</v>
      </c>
    </row>
    <row r="55" spans="1:11" s="2" customFormat="1" ht="13.5" customHeight="1">
      <c r="A55" s="160">
        <v>30</v>
      </c>
      <c r="B55" s="159" t="s">
        <v>172</v>
      </c>
      <c r="C55" s="159" t="s">
        <v>171</v>
      </c>
      <c r="D55" s="159" t="s">
        <v>145</v>
      </c>
      <c r="E55" s="215">
        <v>58.01</v>
      </c>
      <c r="F55" s="176"/>
      <c r="G55" s="176"/>
      <c r="H55" s="176"/>
      <c r="I55" s="176">
        <f>ROUND(E55*F55,2)</f>
        <v>0</v>
      </c>
      <c r="J55" s="180">
        <v>0.0045</v>
      </c>
      <c r="K55" s="158">
        <v>0.261045</v>
      </c>
    </row>
    <row r="56" spans="1:11" s="2" customFormat="1" ht="13.5" customHeight="1">
      <c r="A56" s="160">
        <v>31</v>
      </c>
      <c r="B56" s="159" t="s">
        <v>170</v>
      </c>
      <c r="C56" s="159" t="s">
        <v>169</v>
      </c>
      <c r="D56" s="159" t="s">
        <v>166</v>
      </c>
      <c r="E56" s="215">
        <v>31</v>
      </c>
      <c r="F56" s="176"/>
      <c r="G56" s="176"/>
      <c r="H56" s="176"/>
      <c r="I56" s="176">
        <f>ROUND(E56*F56,2)</f>
        <v>0</v>
      </c>
      <c r="J56" s="180">
        <v>4E-05</v>
      </c>
      <c r="K56" s="158">
        <v>0.00124</v>
      </c>
    </row>
    <row r="57" spans="1:11" s="2" customFormat="1" ht="13.5" customHeight="1">
      <c r="A57" s="154">
        <v>32</v>
      </c>
      <c r="B57" s="153" t="s">
        <v>168</v>
      </c>
      <c r="C57" s="153" t="s">
        <v>167</v>
      </c>
      <c r="D57" s="153" t="s">
        <v>166</v>
      </c>
      <c r="E57" s="217">
        <v>31.316</v>
      </c>
      <c r="F57" s="178"/>
      <c r="G57" s="178"/>
      <c r="H57" s="178"/>
      <c r="I57" s="176">
        <f>ROUND(E57*F57,2)</f>
        <v>0</v>
      </c>
      <c r="J57" s="182">
        <v>1E-05</v>
      </c>
      <c r="K57" s="152">
        <v>0.00031316</v>
      </c>
    </row>
    <row r="58" spans="1:11" s="2" customFormat="1" ht="13.5" customHeight="1">
      <c r="A58" s="157"/>
      <c r="B58" s="156"/>
      <c r="C58" s="156" t="s">
        <v>165</v>
      </c>
      <c r="D58" s="156"/>
      <c r="E58" s="216"/>
      <c r="F58" s="177"/>
      <c r="G58" s="177"/>
      <c r="H58" s="177"/>
      <c r="I58" s="177"/>
      <c r="J58" s="181"/>
      <c r="K58" s="155"/>
    </row>
    <row r="59" spans="1:11" s="2" customFormat="1" ht="13.5" customHeight="1">
      <c r="A59" s="160">
        <v>33</v>
      </c>
      <c r="B59" s="159" t="s">
        <v>164</v>
      </c>
      <c r="C59" s="159" t="s">
        <v>163</v>
      </c>
      <c r="D59" s="159" t="s">
        <v>145</v>
      </c>
      <c r="E59" s="215">
        <v>58.01</v>
      </c>
      <c r="F59" s="176"/>
      <c r="G59" s="176"/>
      <c r="H59" s="176"/>
      <c r="I59" s="176">
        <f>ROUND(E59*F59,2)</f>
        <v>0</v>
      </c>
      <c r="J59" s="180">
        <v>0.0004</v>
      </c>
      <c r="K59" s="158">
        <v>0.023204</v>
      </c>
    </row>
    <row r="60" spans="1:11" s="2" customFormat="1" ht="13.5" customHeight="1">
      <c r="A60" s="154">
        <v>34</v>
      </c>
      <c r="B60" s="153" t="s">
        <v>162</v>
      </c>
      <c r="C60" s="153" t="s">
        <v>161</v>
      </c>
      <c r="D60" s="153" t="s">
        <v>145</v>
      </c>
      <c r="E60" s="217">
        <v>59.75</v>
      </c>
      <c r="F60" s="178"/>
      <c r="G60" s="178"/>
      <c r="H60" s="178"/>
      <c r="I60" s="176">
        <f>ROUND(E60*F60,2)</f>
        <v>0</v>
      </c>
      <c r="J60" s="182">
        <v>0.0024</v>
      </c>
      <c r="K60" s="152">
        <v>0.1434</v>
      </c>
    </row>
    <row r="61" spans="1:11" s="2" customFormat="1" ht="13.5" customHeight="1">
      <c r="A61" s="157"/>
      <c r="B61" s="156"/>
      <c r="C61" s="156" t="s">
        <v>160</v>
      </c>
      <c r="D61" s="156"/>
      <c r="E61" s="216"/>
      <c r="F61" s="177"/>
      <c r="G61" s="177"/>
      <c r="H61" s="177"/>
      <c r="I61" s="177"/>
      <c r="J61" s="181"/>
      <c r="K61" s="155"/>
    </row>
    <row r="62" spans="1:11" s="2" customFormat="1" ht="28.5" customHeight="1">
      <c r="A62" s="163"/>
      <c r="B62" s="162" t="s">
        <v>159</v>
      </c>
      <c r="C62" s="162" t="s">
        <v>158</v>
      </c>
      <c r="D62" s="162"/>
      <c r="E62" s="218"/>
      <c r="F62" s="175"/>
      <c r="G62" s="175"/>
      <c r="H62" s="175"/>
      <c r="I62" s="175"/>
      <c r="J62" s="183"/>
      <c r="K62" s="161">
        <f>SUM(K63:K64)</f>
        <v>0.14073750000000002</v>
      </c>
    </row>
    <row r="63" spans="1:11" s="2" customFormat="1" ht="24" customHeight="1">
      <c r="A63" s="160">
        <v>35</v>
      </c>
      <c r="B63" s="159" t="s">
        <v>157</v>
      </c>
      <c r="C63" s="159" t="s">
        <v>156</v>
      </c>
      <c r="D63" s="159" t="s">
        <v>145</v>
      </c>
      <c r="E63" s="215">
        <v>2.25</v>
      </c>
      <c r="F63" s="176"/>
      <c r="G63" s="176"/>
      <c r="H63" s="176"/>
      <c r="I63" s="176">
        <f>ROUND(E63*F63,2)</f>
        <v>0</v>
      </c>
      <c r="J63" s="180">
        <v>0.04113</v>
      </c>
      <c r="K63" s="158">
        <v>0.0925425</v>
      </c>
    </row>
    <row r="64" spans="1:11" s="2" customFormat="1" ht="13.5" customHeight="1">
      <c r="A64" s="154">
        <v>36</v>
      </c>
      <c r="B64" s="153" t="s">
        <v>155</v>
      </c>
      <c r="C64" s="153" t="s">
        <v>154</v>
      </c>
      <c r="D64" s="153" t="s">
        <v>145</v>
      </c>
      <c r="E64" s="217">
        <v>2.295</v>
      </c>
      <c r="F64" s="178"/>
      <c r="G64" s="178"/>
      <c r="H64" s="178"/>
      <c r="I64" s="176">
        <f>ROUND(E64*F64,2)</f>
        <v>0</v>
      </c>
      <c r="J64" s="182">
        <v>0.021</v>
      </c>
      <c r="K64" s="152">
        <v>0.048195</v>
      </c>
    </row>
    <row r="65" spans="1:11" s="2" customFormat="1" ht="28.5" customHeight="1">
      <c r="A65" s="163"/>
      <c r="B65" s="162" t="s">
        <v>153</v>
      </c>
      <c r="C65" s="162" t="s">
        <v>152</v>
      </c>
      <c r="D65" s="162"/>
      <c r="E65" s="218"/>
      <c r="F65" s="175"/>
      <c r="G65" s="175"/>
      <c r="H65" s="175"/>
      <c r="I65" s="175"/>
      <c r="J65" s="183"/>
      <c r="K65" s="161">
        <v>0.0161664</v>
      </c>
    </row>
    <row r="66" spans="1:11" s="2" customFormat="1" ht="13.5" customHeight="1">
      <c r="A66" s="160">
        <v>37</v>
      </c>
      <c r="B66" s="159" t="s">
        <v>151</v>
      </c>
      <c r="C66" s="159" t="s">
        <v>150</v>
      </c>
      <c r="D66" s="159" t="s">
        <v>145</v>
      </c>
      <c r="E66" s="215">
        <v>40.416</v>
      </c>
      <c r="F66" s="176"/>
      <c r="G66" s="176"/>
      <c r="H66" s="176"/>
      <c r="I66" s="176">
        <f>ROUND(E66*F66,2)</f>
        <v>0</v>
      </c>
      <c r="J66" s="180">
        <v>0.0004</v>
      </c>
      <c r="K66" s="158">
        <v>0.0161664</v>
      </c>
    </row>
    <row r="67" spans="1:11" s="2" customFormat="1" ht="28.5" customHeight="1">
      <c r="A67" s="163"/>
      <c r="B67" s="162" t="s">
        <v>149</v>
      </c>
      <c r="C67" s="162" t="s">
        <v>148</v>
      </c>
      <c r="D67" s="162"/>
      <c r="E67" s="218"/>
      <c r="F67" s="175"/>
      <c r="G67" s="175"/>
      <c r="H67" s="175"/>
      <c r="I67" s="175"/>
      <c r="J67" s="183"/>
      <c r="K67" s="161">
        <v>0.0387801</v>
      </c>
    </row>
    <row r="68" spans="1:11" s="2" customFormat="1" ht="24" customHeight="1">
      <c r="A68" s="160">
        <v>38</v>
      </c>
      <c r="B68" s="159" t="s">
        <v>147</v>
      </c>
      <c r="C68" s="159" t="s">
        <v>146</v>
      </c>
      <c r="D68" s="159" t="s">
        <v>145</v>
      </c>
      <c r="E68" s="215">
        <v>143.63</v>
      </c>
      <c r="F68" s="176"/>
      <c r="G68" s="176"/>
      <c r="H68" s="176"/>
      <c r="I68" s="176">
        <f>ROUND(E68*F68,2)</f>
        <v>0</v>
      </c>
      <c r="J68" s="180">
        <v>0.00027</v>
      </c>
      <c r="K68" s="158">
        <v>0.0387801</v>
      </c>
    </row>
    <row r="69" spans="1:11" s="2" customFormat="1" ht="30.75" customHeight="1">
      <c r="A69" s="151"/>
      <c r="B69" s="150"/>
      <c r="C69" s="150" t="s">
        <v>134</v>
      </c>
      <c r="D69" s="150"/>
      <c r="E69" s="149"/>
      <c r="F69" s="149"/>
      <c r="G69" s="179"/>
      <c r="H69" s="179"/>
      <c r="I69" s="179">
        <f>SUM(I15:I68)</f>
        <v>0</v>
      </c>
      <c r="J69" s="179"/>
      <c r="K69" s="149">
        <f>K49+K13</f>
        <v>5.9414209200000005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3:K61 J63:K69" unlockedFormula="1"/>
    <ignoredError sqref="J62:K62" formulaRange="1" unlockedFormula="1"/>
    <ignoredError sqref="B14:B6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">
      <pane ySplit="12" topLeftCell="A15" activePane="bottomLeft" state="frozen"/>
      <selection pane="topLeft" activeCell="A1" sqref="A1"/>
      <selection pane="bottomLeft" activeCell="E23" sqref="E23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1" t="s">
        <v>276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2" customFormat="1" ht="12.75" customHeight="1">
      <c r="A2" s="173" t="s">
        <v>275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467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273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272</v>
      </c>
      <c r="B7" s="170"/>
      <c r="C7" s="170"/>
      <c r="D7" s="170"/>
      <c r="E7" s="169"/>
      <c r="F7" s="169"/>
      <c r="G7" s="169"/>
      <c r="H7" s="212" t="s">
        <v>474</v>
      </c>
      <c r="I7" s="213"/>
      <c r="J7" s="214"/>
      <c r="K7" s="169"/>
    </row>
    <row r="8" spans="1:11" s="2" customFormat="1" ht="13.5" customHeight="1">
      <c r="A8" s="143" t="s">
        <v>271</v>
      </c>
      <c r="B8" s="170"/>
      <c r="C8" s="170"/>
      <c r="D8" s="170"/>
      <c r="E8" s="169"/>
      <c r="F8" s="169"/>
      <c r="G8" s="169"/>
      <c r="H8" s="212" t="s">
        <v>471</v>
      </c>
      <c r="I8" s="213"/>
      <c r="J8" s="214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270</v>
      </c>
      <c r="B10" s="168" t="s">
        <v>269</v>
      </c>
      <c r="C10" s="168" t="s">
        <v>268</v>
      </c>
      <c r="D10" s="168" t="s">
        <v>267</v>
      </c>
      <c r="E10" s="168" t="s">
        <v>266</v>
      </c>
      <c r="F10" s="168" t="s">
        <v>265</v>
      </c>
      <c r="G10" s="168" t="s">
        <v>264</v>
      </c>
      <c r="H10" s="168" t="s">
        <v>263</v>
      </c>
      <c r="I10" s="168" t="s">
        <v>262</v>
      </c>
      <c r="J10" s="168" t="s">
        <v>261</v>
      </c>
      <c r="K10" s="168" t="s">
        <v>260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46</v>
      </c>
      <c r="C13" s="165" t="s">
        <v>190</v>
      </c>
      <c r="D13" s="165"/>
      <c r="E13" s="164"/>
      <c r="F13" s="164"/>
      <c r="G13" s="174"/>
      <c r="H13" s="174"/>
      <c r="I13" s="174"/>
      <c r="J13" s="174"/>
      <c r="K13" s="164">
        <f>K14+K15+K26</f>
        <v>0.03454</v>
      </c>
    </row>
    <row r="14" spans="1:11" s="2" customFormat="1" ht="13.5" customHeight="1">
      <c r="A14" s="160">
        <v>1</v>
      </c>
      <c r="B14" s="159" t="s">
        <v>331</v>
      </c>
      <c r="C14" s="159" t="s">
        <v>330</v>
      </c>
      <c r="D14" s="159" t="s">
        <v>135</v>
      </c>
      <c r="E14" s="215">
        <v>1</v>
      </c>
      <c r="F14" s="176"/>
      <c r="G14" s="176"/>
      <c r="H14" s="176"/>
      <c r="I14" s="176">
        <f>ROUND(E14*F14,2)</f>
        <v>0</v>
      </c>
      <c r="J14" s="180">
        <v>0.00399</v>
      </c>
      <c r="K14" s="158">
        <v>0.00399</v>
      </c>
    </row>
    <row r="15" spans="1:11" s="2" customFormat="1" ht="28.5" customHeight="1">
      <c r="A15" s="163"/>
      <c r="B15" s="162" t="s">
        <v>325</v>
      </c>
      <c r="C15" s="162" t="s">
        <v>324</v>
      </c>
      <c r="D15" s="162"/>
      <c r="E15" s="218"/>
      <c r="F15" s="175"/>
      <c r="G15" s="175"/>
      <c r="H15" s="175"/>
      <c r="I15" s="175"/>
      <c r="J15" s="183"/>
      <c r="K15" s="161">
        <f>SUM(K16:K25)</f>
        <v>0.009229999999999999</v>
      </c>
    </row>
    <row r="16" spans="1:11" s="2" customFormat="1" ht="13.5" customHeight="1">
      <c r="A16" s="160">
        <v>2</v>
      </c>
      <c r="B16" s="159" t="s">
        <v>313</v>
      </c>
      <c r="C16" s="159" t="s">
        <v>312</v>
      </c>
      <c r="D16" s="159" t="s">
        <v>135</v>
      </c>
      <c r="E16" s="215">
        <v>1</v>
      </c>
      <c r="F16" s="176"/>
      <c r="G16" s="176"/>
      <c r="H16" s="176"/>
      <c r="I16" s="176">
        <f>ROUND(E16*F16,2)</f>
        <v>0</v>
      </c>
      <c r="J16" s="180">
        <v>5E-05</v>
      </c>
      <c r="K16" s="158">
        <v>5E-05</v>
      </c>
    </row>
    <row r="17" spans="1:11" s="2" customFormat="1" ht="13.5" customHeight="1">
      <c r="A17" s="154">
        <v>3</v>
      </c>
      <c r="B17" s="153" t="s">
        <v>311</v>
      </c>
      <c r="C17" s="153" t="s">
        <v>310</v>
      </c>
      <c r="D17" s="153" t="s">
        <v>135</v>
      </c>
      <c r="E17" s="217">
        <v>1</v>
      </c>
      <c r="F17" s="178"/>
      <c r="G17" s="178"/>
      <c r="H17" s="178"/>
      <c r="I17" s="176">
        <f aca="true" t="shared" si="0" ref="I17:I25">ROUND(E17*F17,2)</f>
        <v>0</v>
      </c>
      <c r="J17" s="182">
        <v>8E-05</v>
      </c>
      <c r="K17" s="152">
        <v>8E-05</v>
      </c>
    </row>
    <row r="18" spans="1:11" s="2" customFormat="1" ht="13.5" customHeight="1">
      <c r="A18" s="160">
        <v>4</v>
      </c>
      <c r="B18" s="159" t="s">
        <v>309</v>
      </c>
      <c r="C18" s="159" t="s">
        <v>308</v>
      </c>
      <c r="D18" s="159" t="s">
        <v>135</v>
      </c>
      <c r="E18" s="215">
        <v>1</v>
      </c>
      <c r="F18" s="176"/>
      <c r="G18" s="176"/>
      <c r="H18" s="176"/>
      <c r="I18" s="176">
        <f t="shared" si="0"/>
        <v>0</v>
      </c>
      <c r="J18" s="180">
        <v>5E-05</v>
      </c>
      <c r="K18" s="158">
        <v>5E-05</v>
      </c>
    </row>
    <row r="19" spans="1:11" s="2" customFormat="1" ht="24" customHeight="1">
      <c r="A19" s="154">
        <v>5</v>
      </c>
      <c r="B19" s="153" t="s">
        <v>307</v>
      </c>
      <c r="C19" s="153" t="s">
        <v>306</v>
      </c>
      <c r="D19" s="153" t="s">
        <v>135</v>
      </c>
      <c r="E19" s="217">
        <v>1</v>
      </c>
      <c r="F19" s="178"/>
      <c r="G19" s="178"/>
      <c r="H19" s="178"/>
      <c r="I19" s="176">
        <f t="shared" si="0"/>
        <v>0</v>
      </c>
      <c r="J19" s="182">
        <v>0.00085</v>
      </c>
      <c r="K19" s="152">
        <v>0.00085</v>
      </c>
    </row>
    <row r="20" spans="1:11" s="2" customFormat="1" ht="13.5" customHeight="1">
      <c r="A20" s="160">
        <v>6</v>
      </c>
      <c r="B20" s="159" t="s">
        <v>305</v>
      </c>
      <c r="C20" s="159" t="s">
        <v>304</v>
      </c>
      <c r="D20" s="159" t="s">
        <v>135</v>
      </c>
      <c r="E20" s="215">
        <v>1</v>
      </c>
      <c r="F20" s="176"/>
      <c r="G20" s="176"/>
      <c r="H20" s="176"/>
      <c r="I20" s="176">
        <f t="shared" si="0"/>
        <v>0</v>
      </c>
      <c r="J20" s="180">
        <v>5E-05</v>
      </c>
      <c r="K20" s="158">
        <v>5E-05</v>
      </c>
    </row>
    <row r="21" spans="1:11" s="2" customFormat="1" ht="13.5" customHeight="1">
      <c r="A21" s="154">
        <v>7</v>
      </c>
      <c r="B21" s="153" t="s">
        <v>303</v>
      </c>
      <c r="C21" s="153" t="s">
        <v>302</v>
      </c>
      <c r="D21" s="153" t="s">
        <v>135</v>
      </c>
      <c r="E21" s="217">
        <v>1</v>
      </c>
      <c r="F21" s="178"/>
      <c r="G21" s="178"/>
      <c r="H21" s="178"/>
      <c r="I21" s="176">
        <f t="shared" si="0"/>
        <v>0</v>
      </c>
      <c r="J21" s="182">
        <v>0.0045</v>
      </c>
      <c r="K21" s="152">
        <v>0.0045</v>
      </c>
    </row>
    <row r="22" spans="1:11" s="2" customFormat="1" ht="13.5" customHeight="1">
      <c r="A22" s="160">
        <v>8</v>
      </c>
      <c r="B22" s="159" t="s">
        <v>301</v>
      </c>
      <c r="C22" s="159" t="s">
        <v>300</v>
      </c>
      <c r="D22" s="159" t="s">
        <v>135</v>
      </c>
      <c r="E22" s="215">
        <v>1</v>
      </c>
      <c r="F22" s="176"/>
      <c r="G22" s="176"/>
      <c r="H22" s="176"/>
      <c r="I22" s="176">
        <f t="shared" si="0"/>
        <v>0</v>
      </c>
      <c r="J22" s="180">
        <v>5E-05</v>
      </c>
      <c r="K22" s="158">
        <v>5E-05</v>
      </c>
    </row>
    <row r="23" spans="1:11" s="2" customFormat="1" ht="13.5" customHeight="1">
      <c r="A23" s="154">
        <v>9</v>
      </c>
      <c r="B23" s="153" t="s">
        <v>299</v>
      </c>
      <c r="C23" s="153" t="s">
        <v>298</v>
      </c>
      <c r="D23" s="153" t="s">
        <v>135</v>
      </c>
      <c r="E23" s="217">
        <v>1</v>
      </c>
      <c r="F23" s="178"/>
      <c r="G23" s="178"/>
      <c r="H23" s="178"/>
      <c r="I23" s="176">
        <f t="shared" si="0"/>
        <v>0</v>
      </c>
      <c r="J23" s="182">
        <v>0.00044</v>
      </c>
      <c r="K23" s="152">
        <v>0.00044</v>
      </c>
    </row>
    <row r="24" spans="1:11" s="2" customFormat="1" ht="13.5" customHeight="1">
      <c r="A24" s="160">
        <v>10</v>
      </c>
      <c r="B24" s="159" t="s">
        <v>297</v>
      </c>
      <c r="C24" s="159" t="s">
        <v>296</v>
      </c>
      <c r="D24" s="159" t="s">
        <v>135</v>
      </c>
      <c r="E24" s="215">
        <v>1</v>
      </c>
      <c r="F24" s="176"/>
      <c r="G24" s="176"/>
      <c r="H24" s="176"/>
      <c r="I24" s="176">
        <f t="shared" si="0"/>
        <v>0</v>
      </c>
      <c r="J24" s="180">
        <v>5E-05</v>
      </c>
      <c r="K24" s="158">
        <v>5E-05</v>
      </c>
    </row>
    <row r="25" spans="1:11" s="2" customFormat="1" ht="13.5" customHeight="1">
      <c r="A25" s="154">
        <v>11</v>
      </c>
      <c r="B25" s="153" t="s">
        <v>295</v>
      </c>
      <c r="C25" s="153" t="s">
        <v>294</v>
      </c>
      <c r="D25" s="153" t="s">
        <v>135</v>
      </c>
      <c r="E25" s="217">
        <v>1</v>
      </c>
      <c r="F25" s="178"/>
      <c r="G25" s="178"/>
      <c r="H25" s="178"/>
      <c r="I25" s="176">
        <f t="shared" si="0"/>
        <v>0</v>
      </c>
      <c r="J25" s="182">
        <v>0.00311</v>
      </c>
      <c r="K25" s="152">
        <v>0.00311</v>
      </c>
    </row>
    <row r="26" spans="1:11" s="2" customFormat="1" ht="28.5" customHeight="1">
      <c r="A26" s="163"/>
      <c r="B26" s="162" t="s">
        <v>289</v>
      </c>
      <c r="C26" s="162" t="s">
        <v>288</v>
      </c>
      <c r="D26" s="162"/>
      <c r="E26" s="218"/>
      <c r="F26" s="175"/>
      <c r="G26" s="175"/>
      <c r="H26" s="175"/>
      <c r="I26" s="175"/>
      <c r="J26" s="183"/>
      <c r="K26" s="161">
        <f>SUM(K27:K31)</f>
        <v>0.02132</v>
      </c>
    </row>
    <row r="27" spans="1:11" s="2" customFormat="1" ht="24" customHeight="1">
      <c r="A27" s="160">
        <v>12</v>
      </c>
      <c r="B27" s="159" t="s">
        <v>457</v>
      </c>
      <c r="C27" s="159" t="s">
        <v>456</v>
      </c>
      <c r="D27" s="159" t="s">
        <v>285</v>
      </c>
      <c r="E27" s="215">
        <v>1</v>
      </c>
      <c r="F27" s="176"/>
      <c r="G27" s="176"/>
      <c r="H27" s="176"/>
      <c r="I27" s="176">
        <f>ROUND(E27*F27,2)</f>
        <v>0</v>
      </c>
      <c r="J27" s="180">
        <v>0</v>
      </c>
      <c r="K27" s="158">
        <v>0</v>
      </c>
    </row>
    <row r="28" spans="1:11" s="2" customFormat="1" ht="13.5" customHeight="1">
      <c r="A28" s="160">
        <v>13</v>
      </c>
      <c r="B28" s="159" t="s">
        <v>287</v>
      </c>
      <c r="C28" s="159" t="s">
        <v>286</v>
      </c>
      <c r="D28" s="159" t="s">
        <v>285</v>
      </c>
      <c r="E28" s="215">
        <v>1</v>
      </c>
      <c r="F28" s="176"/>
      <c r="G28" s="176"/>
      <c r="H28" s="176"/>
      <c r="I28" s="176">
        <f>ROUND(E28*F28,2)</f>
        <v>0</v>
      </c>
      <c r="J28" s="180">
        <v>0.0023</v>
      </c>
      <c r="K28" s="158">
        <v>0.0023</v>
      </c>
    </row>
    <row r="29" spans="1:11" s="2" customFormat="1" ht="13.5" customHeight="1">
      <c r="A29" s="160">
        <v>14</v>
      </c>
      <c r="B29" s="159" t="s">
        <v>282</v>
      </c>
      <c r="C29" s="159" t="s">
        <v>281</v>
      </c>
      <c r="D29" s="159" t="s">
        <v>135</v>
      </c>
      <c r="E29" s="215">
        <v>1</v>
      </c>
      <c r="F29" s="176"/>
      <c r="G29" s="176"/>
      <c r="H29" s="176"/>
      <c r="I29" s="176">
        <f>ROUND(E29*F29,2)</f>
        <v>0</v>
      </c>
      <c r="J29" s="180">
        <v>0.00012</v>
      </c>
      <c r="K29" s="158">
        <v>0.00012</v>
      </c>
    </row>
    <row r="30" spans="1:11" s="2" customFormat="1" ht="13.5" customHeight="1">
      <c r="A30" s="154">
        <v>15</v>
      </c>
      <c r="B30" s="153" t="s">
        <v>280</v>
      </c>
      <c r="C30" s="153" t="s">
        <v>279</v>
      </c>
      <c r="D30" s="153" t="s">
        <v>135</v>
      </c>
      <c r="E30" s="217">
        <v>1</v>
      </c>
      <c r="F30" s="178"/>
      <c r="G30" s="178"/>
      <c r="H30" s="178"/>
      <c r="I30" s="176">
        <f>ROUND(E30*F30,2)</f>
        <v>0</v>
      </c>
      <c r="J30" s="182">
        <v>0.0059</v>
      </c>
      <c r="K30" s="152">
        <v>0.0059</v>
      </c>
    </row>
    <row r="31" spans="1:11" s="2" customFormat="1" ht="13.5" customHeight="1">
      <c r="A31" s="154">
        <v>16</v>
      </c>
      <c r="B31" s="153" t="s">
        <v>278</v>
      </c>
      <c r="C31" s="153" t="s">
        <v>277</v>
      </c>
      <c r="D31" s="153" t="s">
        <v>135</v>
      </c>
      <c r="E31" s="217">
        <v>1</v>
      </c>
      <c r="F31" s="178"/>
      <c r="G31" s="178"/>
      <c r="H31" s="178"/>
      <c r="I31" s="176">
        <f>ROUND(E31*F31,2)</f>
        <v>0</v>
      </c>
      <c r="J31" s="182">
        <v>0.013</v>
      </c>
      <c r="K31" s="152">
        <v>0.013</v>
      </c>
    </row>
    <row r="32" spans="1:11" s="2" customFormat="1" ht="30.75" customHeight="1">
      <c r="A32" s="151"/>
      <c r="B32" s="150"/>
      <c r="C32" s="150" t="s">
        <v>134</v>
      </c>
      <c r="D32" s="150"/>
      <c r="E32" s="179"/>
      <c r="F32" s="179"/>
      <c r="G32" s="179"/>
      <c r="H32" s="179"/>
      <c r="I32" s="179">
        <f>SUM(I14:I31)</f>
        <v>0</v>
      </c>
      <c r="J32" s="179"/>
      <c r="K32" s="149">
        <f>K13</f>
        <v>0.03454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3:K25 J27:K32 J26:K26" unlockedFormula="1"/>
    <ignoredError sqref="B14:B3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E21" sqref="E21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1" t="s">
        <v>276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2" customFormat="1" ht="12.75" customHeight="1">
      <c r="A2" s="173" t="s">
        <v>275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468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273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272</v>
      </c>
      <c r="B7" s="170"/>
      <c r="C7" s="170"/>
      <c r="D7" s="170"/>
      <c r="E7" s="169"/>
      <c r="F7" s="169"/>
      <c r="G7" s="169"/>
      <c r="H7" s="212" t="s">
        <v>473</v>
      </c>
      <c r="I7" s="213"/>
      <c r="J7" s="214"/>
      <c r="K7" s="169"/>
    </row>
    <row r="8" spans="1:11" s="2" customFormat="1" ht="13.5" customHeight="1">
      <c r="A8" s="143" t="s">
        <v>271</v>
      </c>
      <c r="B8" s="170"/>
      <c r="C8" s="170"/>
      <c r="D8" s="170"/>
      <c r="E8" s="169"/>
      <c r="F8" s="169"/>
      <c r="G8" s="169"/>
      <c r="H8" s="212" t="s">
        <v>472</v>
      </c>
      <c r="I8" s="213"/>
      <c r="J8" s="214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270</v>
      </c>
      <c r="B10" s="168" t="s">
        <v>269</v>
      </c>
      <c r="C10" s="168" t="s">
        <v>268</v>
      </c>
      <c r="D10" s="168" t="s">
        <v>267</v>
      </c>
      <c r="E10" s="168" t="s">
        <v>266</v>
      </c>
      <c r="F10" s="168" t="s">
        <v>265</v>
      </c>
      <c r="G10" s="168" t="s">
        <v>264</v>
      </c>
      <c r="H10" s="168" t="s">
        <v>263</v>
      </c>
      <c r="I10" s="168" t="s">
        <v>262</v>
      </c>
      <c r="J10" s="168" t="s">
        <v>261</v>
      </c>
      <c r="K10" s="168" t="s">
        <v>260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46</v>
      </c>
      <c r="C13" s="165" t="s">
        <v>190</v>
      </c>
      <c r="D13" s="165"/>
      <c r="E13" s="164"/>
      <c r="F13" s="164"/>
      <c r="G13" s="174"/>
      <c r="H13" s="174"/>
      <c r="I13" s="174"/>
      <c r="J13" s="174"/>
      <c r="K13" s="164">
        <f>K14+K16+K19</f>
        <v>0.09947999999999999</v>
      </c>
    </row>
    <row r="14" spans="1:11" s="2" customFormat="1" ht="28.5" customHeight="1">
      <c r="A14" s="163"/>
      <c r="B14" s="162" t="s">
        <v>390</v>
      </c>
      <c r="C14" s="162" t="s">
        <v>389</v>
      </c>
      <c r="D14" s="162"/>
      <c r="E14" s="161"/>
      <c r="F14" s="161"/>
      <c r="G14" s="175"/>
      <c r="H14" s="175"/>
      <c r="I14" s="175"/>
      <c r="J14" s="175"/>
      <c r="K14" s="175">
        <f>SUM(K15)</f>
        <v>0</v>
      </c>
    </row>
    <row r="15" spans="1:11" s="2" customFormat="1" ht="13.5" customHeight="1">
      <c r="A15" s="160">
        <v>1</v>
      </c>
      <c r="B15" s="159" t="s">
        <v>388</v>
      </c>
      <c r="C15" s="159" t="s">
        <v>387</v>
      </c>
      <c r="D15" s="159" t="s">
        <v>166</v>
      </c>
      <c r="E15" s="215">
        <v>9</v>
      </c>
      <c r="F15" s="176"/>
      <c r="G15" s="176"/>
      <c r="H15" s="176"/>
      <c r="I15" s="176">
        <f>ROUND(E15*F15,2)</f>
        <v>0</v>
      </c>
      <c r="J15" s="180">
        <v>0</v>
      </c>
      <c r="K15" s="158">
        <v>0</v>
      </c>
    </row>
    <row r="16" spans="1:11" s="2" customFormat="1" ht="28.5" customHeight="1">
      <c r="A16" s="163"/>
      <c r="B16" s="162" t="s">
        <v>386</v>
      </c>
      <c r="C16" s="162" t="s">
        <v>385</v>
      </c>
      <c r="D16" s="162"/>
      <c r="E16" s="218"/>
      <c r="F16" s="175"/>
      <c r="G16" s="175"/>
      <c r="H16" s="175"/>
      <c r="I16" s="175"/>
      <c r="J16" s="183"/>
      <c r="K16" s="161">
        <f>SUM(K17:K18)</f>
        <v>0.00012</v>
      </c>
    </row>
    <row r="17" spans="1:11" s="2" customFormat="1" ht="13.5" customHeight="1">
      <c r="A17" s="160">
        <v>2</v>
      </c>
      <c r="B17" s="159" t="s">
        <v>384</v>
      </c>
      <c r="C17" s="159" t="s">
        <v>383</v>
      </c>
      <c r="D17" s="159" t="s">
        <v>135</v>
      </c>
      <c r="E17" s="215">
        <v>3</v>
      </c>
      <c r="F17" s="176"/>
      <c r="G17" s="176"/>
      <c r="H17" s="176"/>
      <c r="I17" s="176">
        <f>ROUND(E17*F17,2)</f>
        <v>0</v>
      </c>
      <c r="J17" s="180">
        <v>2E-05</v>
      </c>
      <c r="K17" s="158">
        <v>6E-05</v>
      </c>
    </row>
    <row r="18" spans="1:11" s="2" customFormat="1" ht="13.5" customHeight="1">
      <c r="A18" s="160">
        <v>3</v>
      </c>
      <c r="B18" s="159" t="s">
        <v>382</v>
      </c>
      <c r="C18" s="159" t="s">
        <v>381</v>
      </c>
      <c r="D18" s="159" t="s">
        <v>135</v>
      </c>
      <c r="E18" s="215">
        <v>3</v>
      </c>
      <c r="F18" s="176"/>
      <c r="G18" s="176"/>
      <c r="H18" s="176"/>
      <c r="I18" s="176">
        <f>ROUND(E18*F18,2)</f>
        <v>0</v>
      </c>
      <c r="J18" s="180">
        <v>2E-05</v>
      </c>
      <c r="K18" s="158">
        <v>6E-05</v>
      </c>
    </row>
    <row r="19" spans="1:11" s="2" customFormat="1" ht="28.5" customHeight="1">
      <c r="A19" s="163"/>
      <c r="B19" s="162" t="s">
        <v>380</v>
      </c>
      <c r="C19" s="162" t="s">
        <v>379</v>
      </c>
      <c r="D19" s="162"/>
      <c r="E19" s="218"/>
      <c r="F19" s="175"/>
      <c r="G19" s="175"/>
      <c r="H19" s="175"/>
      <c r="I19" s="175"/>
      <c r="J19" s="183"/>
      <c r="K19" s="161">
        <f>SUM(K20:K27)</f>
        <v>0.09935999999999999</v>
      </c>
    </row>
    <row r="20" spans="1:11" s="2" customFormat="1" ht="13.5" customHeight="1">
      <c r="A20" s="160">
        <v>4</v>
      </c>
      <c r="B20" s="159" t="s">
        <v>378</v>
      </c>
      <c r="C20" s="159" t="s">
        <v>377</v>
      </c>
      <c r="D20" s="159" t="s">
        <v>166</v>
      </c>
      <c r="E20" s="215">
        <v>9</v>
      </c>
      <c r="F20" s="176"/>
      <c r="G20" s="176"/>
      <c r="H20" s="176"/>
      <c r="I20" s="176">
        <f>ROUND(E20*F20,2)</f>
        <v>0</v>
      </c>
      <c r="J20" s="180">
        <v>0</v>
      </c>
      <c r="K20" s="158">
        <v>0</v>
      </c>
    </row>
    <row r="21" spans="1:11" s="2" customFormat="1" ht="13.5" customHeight="1">
      <c r="A21" s="160">
        <v>5</v>
      </c>
      <c r="B21" s="159" t="s">
        <v>376</v>
      </c>
      <c r="C21" s="159" t="s">
        <v>375</v>
      </c>
      <c r="D21" s="159" t="s">
        <v>135</v>
      </c>
      <c r="E21" s="215">
        <v>3</v>
      </c>
      <c r="F21" s="176"/>
      <c r="G21" s="176"/>
      <c r="H21" s="176"/>
      <c r="I21" s="176">
        <f aca="true" t="shared" si="0" ref="I21:I27">ROUND(E21*F21,2)</f>
        <v>0</v>
      </c>
      <c r="J21" s="180">
        <v>0</v>
      </c>
      <c r="K21" s="158">
        <v>0</v>
      </c>
    </row>
    <row r="22" spans="1:11" s="2" customFormat="1" ht="13.5" customHeight="1">
      <c r="A22" s="160">
        <v>6</v>
      </c>
      <c r="B22" s="159" t="s">
        <v>374</v>
      </c>
      <c r="C22" s="159" t="s">
        <v>373</v>
      </c>
      <c r="D22" s="159" t="s">
        <v>135</v>
      </c>
      <c r="E22" s="215">
        <v>24</v>
      </c>
      <c r="F22" s="176"/>
      <c r="G22" s="176"/>
      <c r="H22" s="176"/>
      <c r="I22" s="176">
        <f t="shared" si="0"/>
        <v>0</v>
      </c>
      <c r="J22" s="180">
        <v>1E-05</v>
      </c>
      <c r="K22" s="158">
        <v>0.00024</v>
      </c>
    </row>
    <row r="23" spans="1:11" s="2" customFormat="1" ht="13.5" customHeight="1">
      <c r="A23" s="160">
        <v>7</v>
      </c>
      <c r="B23" s="159" t="s">
        <v>372</v>
      </c>
      <c r="C23" s="159" t="s">
        <v>371</v>
      </c>
      <c r="D23" s="159" t="s">
        <v>135</v>
      </c>
      <c r="E23" s="215">
        <v>3</v>
      </c>
      <c r="F23" s="176"/>
      <c r="G23" s="176"/>
      <c r="H23" s="176"/>
      <c r="I23" s="176">
        <f t="shared" si="0"/>
        <v>0</v>
      </c>
      <c r="J23" s="180">
        <v>2E-05</v>
      </c>
      <c r="K23" s="158">
        <v>6E-05</v>
      </c>
    </row>
    <row r="24" spans="1:11" s="2" customFormat="1" ht="13.5" customHeight="1">
      <c r="A24" s="154">
        <v>8</v>
      </c>
      <c r="B24" s="153" t="s">
        <v>370</v>
      </c>
      <c r="C24" s="153" t="s">
        <v>369</v>
      </c>
      <c r="D24" s="153" t="s">
        <v>135</v>
      </c>
      <c r="E24" s="217">
        <v>3</v>
      </c>
      <c r="F24" s="178"/>
      <c r="G24" s="178"/>
      <c r="H24" s="178"/>
      <c r="I24" s="176">
        <f t="shared" si="0"/>
        <v>0</v>
      </c>
      <c r="J24" s="182">
        <v>0.03297</v>
      </c>
      <c r="K24" s="152">
        <v>0.09891</v>
      </c>
    </row>
    <row r="25" spans="1:11" s="2" customFormat="1" ht="13.5" customHeight="1">
      <c r="A25" s="160">
        <v>9</v>
      </c>
      <c r="B25" s="159" t="s">
        <v>366</v>
      </c>
      <c r="C25" s="159" t="s">
        <v>365</v>
      </c>
      <c r="D25" s="159" t="s">
        <v>166</v>
      </c>
      <c r="E25" s="215">
        <v>9</v>
      </c>
      <c r="F25" s="176"/>
      <c r="G25" s="176"/>
      <c r="H25" s="176"/>
      <c r="I25" s="176">
        <f t="shared" si="0"/>
        <v>0</v>
      </c>
      <c r="J25" s="180">
        <v>0</v>
      </c>
      <c r="K25" s="158">
        <v>0</v>
      </c>
    </row>
    <row r="26" spans="1:11" s="2" customFormat="1" ht="13.5" customHeight="1">
      <c r="A26" s="160">
        <v>10</v>
      </c>
      <c r="B26" s="159" t="s">
        <v>364</v>
      </c>
      <c r="C26" s="159" t="s">
        <v>363</v>
      </c>
      <c r="D26" s="159" t="s">
        <v>191</v>
      </c>
      <c r="E26" s="215">
        <v>0.35</v>
      </c>
      <c r="F26" s="176"/>
      <c r="G26" s="176"/>
      <c r="H26" s="176"/>
      <c r="I26" s="176">
        <f t="shared" si="0"/>
        <v>0</v>
      </c>
      <c r="J26" s="180">
        <v>0</v>
      </c>
      <c r="K26" s="158">
        <v>0</v>
      </c>
    </row>
    <row r="27" spans="1:11" s="2" customFormat="1" ht="24" customHeight="1">
      <c r="A27" s="160">
        <v>11</v>
      </c>
      <c r="B27" s="159" t="s">
        <v>362</v>
      </c>
      <c r="C27" s="159" t="s">
        <v>361</v>
      </c>
      <c r="D27" s="159" t="s">
        <v>135</v>
      </c>
      <c r="E27" s="215">
        <v>3</v>
      </c>
      <c r="F27" s="176"/>
      <c r="G27" s="176"/>
      <c r="H27" s="176"/>
      <c r="I27" s="176">
        <f t="shared" si="0"/>
        <v>0</v>
      </c>
      <c r="J27" s="180">
        <v>5E-05</v>
      </c>
      <c r="K27" s="158">
        <v>0.00015</v>
      </c>
    </row>
    <row r="28" spans="1:11" s="2" customFormat="1" ht="30.75" customHeight="1">
      <c r="A28" s="151"/>
      <c r="B28" s="150"/>
      <c r="C28" s="150" t="s">
        <v>134</v>
      </c>
      <c r="D28" s="150"/>
      <c r="E28" s="149"/>
      <c r="F28" s="149"/>
      <c r="G28" s="179"/>
      <c r="H28" s="179"/>
      <c r="I28" s="179">
        <f>SUM(I15:I27)</f>
        <v>0</v>
      </c>
      <c r="J28" s="179"/>
      <c r="K28" s="149">
        <f>K13</f>
        <v>0.09947999999999999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B14:B27" numberStoredAsText="1"/>
    <ignoredError sqref="J13:K13 J16:K16 J14:K14 J19:K19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zoomScalePageLayoutView="0" workbookViewId="0" topLeftCell="A1">
      <pane ySplit="12" topLeftCell="A21" activePane="bottomLeft" state="frozen"/>
      <selection pane="topLeft" activeCell="A1" sqref="A1"/>
      <selection pane="bottomLeft" activeCell="M32" sqref="M32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1" t="s">
        <v>276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2" customFormat="1" ht="12.75" customHeight="1">
      <c r="A2" s="173" t="s">
        <v>275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469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273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272</v>
      </c>
      <c r="B7" s="170"/>
      <c r="C7" s="170"/>
      <c r="D7" s="170"/>
      <c r="E7" s="169"/>
      <c r="F7" s="169"/>
      <c r="G7" s="169"/>
      <c r="H7" s="212" t="s">
        <v>473</v>
      </c>
      <c r="I7" s="213"/>
      <c r="J7" s="214"/>
      <c r="K7" s="169"/>
    </row>
    <row r="8" spans="1:11" s="2" customFormat="1" ht="13.5" customHeight="1">
      <c r="A8" s="143" t="s">
        <v>271</v>
      </c>
      <c r="B8" s="170"/>
      <c r="C8" s="170"/>
      <c r="D8" s="170"/>
      <c r="E8" s="169"/>
      <c r="F8" s="169"/>
      <c r="G8" s="169"/>
      <c r="H8" s="212" t="s">
        <v>472</v>
      </c>
      <c r="I8" s="213"/>
      <c r="J8" s="214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270</v>
      </c>
      <c r="B10" s="168" t="s">
        <v>269</v>
      </c>
      <c r="C10" s="168" t="s">
        <v>268</v>
      </c>
      <c r="D10" s="168" t="s">
        <v>267</v>
      </c>
      <c r="E10" s="168" t="s">
        <v>266</v>
      </c>
      <c r="F10" s="168" t="s">
        <v>265</v>
      </c>
      <c r="G10" s="168" t="s">
        <v>264</v>
      </c>
      <c r="H10" s="168" t="s">
        <v>263</v>
      </c>
      <c r="I10" s="168" t="s">
        <v>262</v>
      </c>
      <c r="J10" s="168" t="s">
        <v>261</v>
      </c>
      <c r="K10" s="168" t="s">
        <v>260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144</v>
      </c>
      <c r="C13" s="165" t="s">
        <v>143</v>
      </c>
      <c r="D13" s="165"/>
      <c r="E13" s="164"/>
      <c r="F13" s="164"/>
      <c r="G13" s="174"/>
      <c r="H13" s="174"/>
      <c r="I13" s="174"/>
      <c r="J13" s="174"/>
      <c r="K13" s="164">
        <f>K14</f>
        <v>0.46802944</v>
      </c>
    </row>
    <row r="14" spans="1:11" s="2" customFormat="1" ht="28.5" customHeight="1">
      <c r="A14" s="163"/>
      <c r="B14" s="162" t="s">
        <v>449</v>
      </c>
      <c r="C14" s="162" t="s">
        <v>448</v>
      </c>
      <c r="D14" s="162"/>
      <c r="E14" s="161"/>
      <c r="F14" s="161"/>
      <c r="G14" s="175"/>
      <c r="H14" s="175"/>
      <c r="I14" s="175"/>
      <c r="J14" s="175"/>
      <c r="K14" s="161">
        <f>SUM(K15:K41)</f>
        <v>0.46802944</v>
      </c>
    </row>
    <row r="15" spans="1:11" s="2" customFormat="1" ht="13.5" customHeight="1">
      <c r="A15" s="160">
        <v>1</v>
      </c>
      <c r="B15" s="159" t="s">
        <v>447</v>
      </c>
      <c r="C15" s="159" t="s">
        <v>446</v>
      </c>
      <c r="D15" s="159" t="s">
        <v>135</v>
      </c>
      <c r="E15" s="215">
        <v>8</v>
      </c>
      <c r="F15" s="176"/>
      <c r="G15" s="176"/>
      <c r="H15" s="176"/>
      <c r="I15" s="176">
        <f>ROUND(E15*F15,2)</f>
        <v>0</v>
      </c>
      <c r="J15" s="180">
        <v>0</v>
      </c>
      <c r="K15" s="158">
        <v>0</v>
      </c>
    </row>
    <row r="16" spans="1:11" s="2" customFormat="1" ht="13.5" customHeight="1">
      <c r="A16" s="154">
        <v>2</v>
      </c>
      <c r="B16" s="153" t="s">
        <v>445</v>
      </c>
      <c r="C16" s="153" t="s">
        <v>444</v>
      </c>
      <c r="D16" s="153" t="s">
        <v>135</v>
      </c>
      <c r="E16" s="217">
        <v>8</v>
      </c>
      <c r="F16" s="178"/>
      <c r="G16" s="178"/>
      <c r="H16" s="178"/>
      <c r="I16" s="176">
        <f aca="true" t="shared" si="0" ref="I16:I41">ROUND(E16*F16,2)</f>
        <v>0</v>
      </c>
      <c r="J16" s="182">
        <v>0.00016</v>
      </c>
      <c r="K16" s="152">
        <v>0.00128</v>
      </c>
    </row>
    <row r="17" spans="1:11" s="2" customFormat="1" ht="24" customHeight="1">
      <c r="A17" s="160">
        <v>3</v>
      </c>
      <c r="B17" s="159" t="s">
        <v>443</v>
      </c>
      <c r="C17" s="159" t="s">
        <v>442</v>
      </c>
      <c r="D17" s="159" t="s">
        <v>135</v>
      </c>
      <c r="E17" s="215">
        <v>2</v>
      </c>
      <c r="F17" s="176"/>
      <c r="G17" s="176"/>
      <c r="H17" s="176"/>
      <c r="I17" s="176">
        <f t="shared" si="0"/>
        <v>0</v>
      </c>
      <c r="J17" s="180">
        <v>0</v>
      </c>
      <c r="K17" s="158">
        <v>0</v>
      </c>
    </row>
    <row r="18" spans="1:11" s="2" customFormat="1" ht="13.5" customHeight="1">
      <c r="A18" s="154">
        <v>4</v>
      </c>
      <c r="B18" s="153" t="s">
        <v>441</v>
      </c>
      <c r="C18" s="153" t="s">
        <v>440</v>
      </c>
      <c r="D18" s="153" t="s">
        <v>135</v>
      </c>
      <c r="E18" s="217">
        <v>2</v>
      </c>
      <c r="F18" s="178"/>
      <c r="G18" s="178"/>
      <c r="H18" s="178"/>
      <c r="I18" s="176">
        <f t="shared" si="0"/>
        <v>0</v>
      </c>
      <c r="J18" s="182">
        <v>0.0001</v>
      </c>
      <c r="K18" s="152">
        <v>0.0002</v>
      </c>
    </row>
    <row r="19" spans="1:11" s="2" customFormat="1" ht="24" customHeight="1">
      <c r="A19" s="160">
        <v>5</v>
      </c>
      <c r="B19" s="159" t="s">
        <v>439</v>
      </c>
      <c r="C19" s="159" t="s">
        <v>438</v>
      </c>
      <c r="D19" s="159" t="s">
        <v>135</v>
      </c>
      <c r="E19" s="215">
        <v>8</v>
      </c>
      <c r="F19" s="176"/>
      <c r="G19" s="176"/>
      <c r="H19" s="176"/>
      <c r="I19" s="176">
        <f t="shared" si="0"/>
        <v>0</v>
      </c>
      <c r="J19" s="180">
        <v>0</v>
      </c>
      <c r="K19" s="158">
        <v>0</v>
      </c>
    </row>
    <row r="20" spans="1:11" s="2" customFormat="1" ht="13.5" customHeight="1">
      <c r="A20" s="154">
        <v>6</v>
      </c>
      <c r="B20" s="153" t="s">
        <v>437</v>
      </c>
      <c r="C20" s="153" t="s">
        <v>436</v>
      </c>
      <c r="D20" s="153" t="s">
        <v>135</v>
      </c>
      <c r="E20" s="217">
        <v>8</v>
      </c>
      <c r="F20" s="178"/>
      <c r="G20" s="178"/>
      <c r="H20" s="178"/>
      <c r="I20" s="176">
        <f t="shared" si="0"/>
        <v>0</v>
      </c>
      <c r="J20" s="182">
        <v>0.00021</v>
      </c>
      <c r="K20" s="152">
        <v>0.00168</v>
      </c>
    </row>
    <row r="21" spans="1:11" s="2" customFormat="1" ht="13.5" customHeight="1">
      <c r="A21" s="160">
        <v>7</v>
      </c>
      <c r="B21" s="159" t="s">
        <v>435</v>
      </c>
      <c r="C21" s="159" t="s">
        <v>434</v>
      </c>
      <c r="D21" s="159" t="s">
        <v>135</v>
      </c>
      <c r="E21" s="215">
        <v>4</v>
      </c>
      <c r="F21" s="176"/>
      <c r="G21" s="176"/>
      <c r="H21" s="176"/>
      <c r="I21" s="176">
        <f t="shared" si="0"/>
        <v>0</v>
      </c>
      <c r="J21" s="180">
        <v>0</v>
      </c>
      <c r="K21" s="158">
        <v>0</v>
      </c>
    </row>
    <row r="22" spans="1:11" s="2" customFormat="1" ht="13.5" customHeight="1">
      <c r="A22" s="154">
        <v>8</v>
      </c>
      <c r="B22" s="153" t="s">
        <v>433</v>
      </c>
      <c r="C22" s="153" t="s">
        <v>432</v>
      </c>
      <c r="D22" s="153" t="s">
        <v>135</v>
      </c>
      <c r="E22" s="217">
        <v>4</v>
      </c>
      <c r="F22" s="178"/>
      <c r="G22" s="178"/>
      <c r="H22" s="178"/>
      <c r="I22" s="176">
        <f t="shared" si="0"/>
        <v>0</v>
      </c>
      <c r="J22" s="182">
        <v>0.00023</v>
      </c>
      <c r="K22" s="152">
        <v>0.00092</v>
      </c>
    </row>
    <row r="23" spans="1:11" s="2" customFormat="1" ht="13.5" customHeight="1">
      <c r="A23" s="160">
        <v>9</v>
      </c>
      <c r="B23" s="159" t="s">
        <v>431</v>
      </c>
      <c r="C23" s="159" t="s">
        <v>430</v>
      </c>
      <c r="D23" s="159" t="s">
        <v>135</v>
      </c>
      <c r="E23" s="215">
        <v>1</v>
      </c>
      <c r="F23" s="176"/>
      <c r="G23" s="176"/>
      <c r="H23" s="176"/>
      <c r="I23" s="176">
        <f t="shared" si="0"/>
        <v>0</v>
      </c>
      <c r="J23" s="180">
        <v>0</v>
      </c>
      <c r="K23" s="158">
        <v>0</v>
      </c>
    </row>
    <row r="24" spans="1:11" s="2" customFormat="1" ht="13.5" customHeight="1">
      <c r="A24" s="154">
        <v>10</v>
      </c>
      <c r="B24" s="153" t="s">
        <v>429</v>
      </c>
      <c r="C24" s="153" t="s">
        <v>428</v>
      </c>
      <c r="D24" s="153" t="s">
        <v>135</v>
      </c>
      <c r="E24" s="217">
        <v>1</v>
      </c>
      <c r="F24" s="178"/>
      <c r="G24" s="178"/>
      <c r="H24" s="178"/>
      <c r="I24" s="176">
        <f t="shared" si="0"/>
        <v>0</v>
      </c>
      <c r="J24" s="182">
        <v>0.00126</v>
      </c>
      <c r="K24" s="152">
        <v>0.00126</v>
      </c>
    </row>
    <row r="25" spans="1:11" s="2" customFormat="1" ht="13.5" customHeight="1">
      <c r="A25" s="154">
        <v>11</v>
      </c>
      <c r="B25" s="153" t="s">
        <v>427</v>
      </c>
      <c r="C25" s="153" t="s">
        <v>426</v>
      </c>
      <c r="D25" s="153" t="s">
        <v>135</v>
      </c>
      <c r="E25" s="217">
        <v>2</v>
      </c>
      <c r="F25" s="178"/>
      <c r="G25" s="178"/>
      <c r="H25" s="178"/>
      <c r="I25" s="176">
        <f t="shared" si="0"/>
        <v>0</v>
      </c>
      <c r="J25" s="182">
        <v>0.00016</v>
      </c>
      <c r="K25" s="152">
        <v>0.00032</v>
      </c>
    </row>
    <row r="26" spans="1:11" s="2" customFormat="1" ht="13.5" customHeight="1">
      <c r="A26" s="160">
        <v>12</v>
      </c>
      <c r="B26" s="159" t="s">
        <v>425</v>
      </c>
      <c r="C26" s="159" t="s">
        <v>424</v>
      </c>
      <c r="D26" s="159" t="s">
        <v>135</v>
      </c>
      <c r="E26" s="215">
        <v>1</v>
      </c>
      <c r="F26" s="176"/>
      <c r="G26" s="176"/>
      <c r="H26" s="176"/>
      <c r="I26" s="176">
        <f t="shared" si="0"/>
        <v>0</v>
      </c>
      <c r="J26" s="180">
        <v>0</v>
      </c>
      <c r="K26" s="158">
        <v>0</v>
      </c>
    </row>
    <row r="27" spans="1:11" s="2" customFormat="1" ht="13.5" customHeight="1">
      <c r="A27" s="160">
        <v>13</v>
      </c>
      <c r="B27" s="159" t="s">
        <v>423</v>
      </c>
      <c r="C27" s="159" t="s">
        <v>422</v>
      </c>
      <c r="D27" s="159" t="s">
        <v>135</v>
      </c>
      <c r="E27" s="215">
        <v>9</v>
      </c>
      <c r="F27" s="176"/>
      <c r="G27" s="176"/>
      <c r="H27" s="176"/>
      <c r="I27" s="176">
        <f t="shared" si="0"/>
        <v>0</v>
      </c>
      <c r="J27" s="180">
        <v>0</v>
      </c>
      <c r="K27" s="158">
        <v>0</v>
      </c>
    </row>
    <row r="28" spans="1:11" s="2" customFormat="1" ht="13.5" customHeight="1">
      <c r="A28" s="154">
        <v>14</v>
      </c>
      <c r="B28" s="159" t="s">
        <v>421</v>
      </c>
      <c r="C28" s="159" t="s">
        <v>420</v>
      </c>
      <c r="D28" s="159" t="s">
        <v>135</v>
      </c>
      <c r="E28" s="215">
        <v>9</v>
      </c>
      <c r="F28" s="176"/>
      <c r="G28" s="176"/>
      <c r="H28" s="176"/>
      <c r="I28" s="176">
        <f t="shared" si="0"/>
        <v>0</v>
      </c>
      <c r="J28" s="180">
        <v>0</v>
      </c>
      <c r="K28" s="158">
        <v>0</v>
      </c>
    </row>
    <row r="29" spans="1:11" s="2" customFormat="1" ht="13.5" customHeight="1">
      <c r="A29" s="154">
        <v>15</v>
      </c>
      <c r="B29" s="153" t="s">
        <v>419</v>
      </c>
      <c r="C29" s="153" t="s">
        <v>418</v>
      </c>
      <c r="D29" s="153" t="s">
        <v>135</v>
      </c>
      <c r="E29" s="217">
        <v>9</v>
      </c>
      <c r="F29" s="178"/>
      <c r="G29" s="178"/>
      <c r="H29" s="178"/>
      <c r="I29" s="176">
        <f t="shared" si="0"/>
        <v>0</v>
      </c>
      <c r="J29" s="182">
        <v>0.01</v>
      </c>
      <c r="K29" s="152">
        <v>0.09</v>
      </c>
    </row>
    <row r="30" spans="1:11" s="2" customFormat="1" ht="13.5" customHeight="1">
      <c r="A30" s="160">
        <v>16</v>
      </c>
      <c r="B30" s="153" t="s">
        <v>417</v>
      </c>
      <c r="C30" s="153" t="s">
        <v>416</v>
      </c>
      <c r="D30" s="153" t="s">
        <v>135</v>
      </c>
      <c r="E30" s="217">
        <v>27</v>
      </c>
      <c r="F30" s="178"/>
      <c r="G30" s="178"/>
      <c r="H30" s="178"/>
      <c r="I30" s="176">
        <f t="shared" si="0"/>
        <v>0</v>
      </c>
      <c r="J30" s="182">
        <v>3E-05</v>
      </c>
      <c r="K30" s="152">
        <v>0.00081</v>
      </c>
    </row>
    <row r="31" spans="1:11" s="2" customFormat="1" ht="13.5" customHeight="1">
      <c r="A31" s="154">
        <v>17</v>
      </c>
      <c r="B31" s="159" t="s">
        <v>415</v>
      </c>
      <c r="C31" s="159" t="s">
        <v>414</v>
      </c>
      <c r="D31" s="159" t="s">
        <v>166</v>
      </c>
      <c r="E31" s="215">
        <v>100</v>
      </c>
      <c r="F31" s="176"/>
      <c r="G31" s="176"/>
      <c r="H31" s="176"/>
      <c r="I31" s="176">
        <f t="shared" si="0"/>
        <v>0</v>
      </c>
      <c r="J31" s="180">
        <v>0</v>
      </c>
      <c r="K31" s="158">
        <v>0</v>
      </c>
    </row>
    <row r="32" spans="1:11" s="2" customFormat="1" ht="13.5" customHeight="1">
      <c r="A32" s="160">
        <v>18</v>
      </c>
      <c r="B32" s="153" t="s">
        <v>413</v>
      </c>
      <c r="C32" s="153" t="s">
        <v>412</v>
      </c>
      <c r="D32" s="153" t="s">
        <v>166</v>
      </c>
      <c r="E32" s="217">
        <v>100</v>
      </c>
      <c r="F32" s="178"/>
      <c r="G32" s="178"/>
      <c r="H32" s="178"/>
      <c r="I32" s="176">
        <f t="shared" si="0"/>
        <v>0</v>
      </c>
      <c r="J32" s="182">
        <v>0.00014</v>
      </c>
      <c r="K32" s="152">
        <v>0.014</v>
      </c>
    </row>
    <row r="33" spans="1:11" s="2" customFormat="1" ht="13.5" customHeight="1">
      <c r="A33" s="154">
        <v>19</v>
      </c>
      <c r="B33" s="159" t="s">
        <v>411</v>
      </c>
      <c r="C33" s="159" t="s">
        <v>410</v>
      </c>
      <c r="D33" s="159" t="s">
        <v>166</v>
      </c>
      <c r="E33" s="215">
        <v>70</v>
      </c>
      <c r="F33" s="176"/>
      <c r="G33" s="176"/>
      <c r="H33" s="176"/>
      <c r="I33" s="176">
        <f t="shared" si="0"/>
        <v>0</v>
      </c>
      <c r="J33" s="180">
        <v>0</v>
      </c>
      <c r="K33" s="158">
        <v>0</v>
      </c>
    </row>
    <row r="34" spans="1:11" s="2" customFormat="1" ht="13.5" customHeight="1">
      <c r="A34" s="160">
        <v>20</v>
      </c>
      <c r="B34" s="153" t="s">
        <v>409</v>
      </c>
      <c r="C34" s="153" t="s">
        <v>408</v>
      </c>
      <c r="D34" s="153" t="s">
        <v>166</v>
      </c>
      <c r="E34" s="217">
        <v>70</v>
      </c>
      <c r="F34" s="178"/>
      <c r="G34" s="178"/>
      <c r="H34" s="178"/>
      <c r="I34" s="176">
        <f t="shared" si="0"/>
        <v>0</v>
      </c>
      <c r="J34" s="182">
        <v>0.00019</v>
      </c>
      <c r="K34" s="152">
        <v>0.0133</v>
      </c>
    </row>
    <row r="35" spans="1:11" s="2" customFormat="1" ht="13.5" customHeight="1">
      <c r="A35" s="154">
        <v>21</v>
      </c>
      <c r="B35" s="159" t="s">
        <v>407</v>
      </c>
      <c r="C35" s="159" t="s">
        <v>406</v>
      </c>
      <c r="D35" s="159" t="s">
        <v>166</v>
      </c>
      <c r="E35" s="215">
        <v>40</v>
      </c>
      <c r="F35" s="176"/>
      <c r="G35" s="176"/>
      <c r="H35" s="176"/>
      <c r="I35" s="176">
        <f t="shared" si="0"/>
        <v>0</v>
      </c>
      <c r="J35" s="180">
        <v>0</v>
      </c>
      <c r="K35" s="158">
        <v>0</v>
      </c>
    </row>
    <row r="36" spans="1:11" s="2" customFormat="1" ht="13.5" customHeight="1">
      <c r="A36" s="160">
        <v>22</v>
      </c>
      <c r="B36" s="153" t="s">
        <v>405</v>
      </c>
      <c r="C36" s="153" t="s">
        <v>404</v>
      </c>
      <c r="D36" s="153" t="s">
        <v>166</v>
      </c>
      <c r="E36" s="217">
        <v>40</v>
      </c>
      <c r="F36" s="178"/>
      <c r="G36" s="178"/>
      <c r="H36" s="178"/>
      <c r="I36" s="176">
        <f t="shared" si="0"/>
        <v>0</v>
      </c>
      <c r="J36" s="182">
        <v>0.00074</v>
      </c>
      <c r="K36" s="152">
        <v>0.0296</v>
      </c>
    </row>
    <row r="37" spans="1:11" s="2" customFormat="1" ht="13.5" customHeight="1">
      <c r="A37" s="154">
        <v>23</v>
      </c>
      <c r="B37" s="159" t="s">
        <v>403</v>
      </c>
      <c r="C37" s="159" t="s">
        <v>402</v>
      </c>
      <c r="D37" s="159" t="s">
        <v>166</v>
      </c>
      <c r="E37" s="215">
        <v>30</v>
      </c>
      <c r="F37" s="176"/>
      <c r="G37" s="176"/>
      <c r="H37" s="176"/>
      <c r="I37" s="176">
        <f t="shared" si="0"/>
        <v>0</v>
      </c>
      <c r="J37" s="180">
        <v>0</v>
      </c>
      <c r="K37" s="158">
        <v>0</v>
      </c>
    </row>
    <row r="38" spans="1:11" s="2" customFormat="1" ht="13.5" customHeight="1">
      <c r="A38" s="160">
        <v>24</v>
      </c>
      <c r="B38" s="153" t="s">
        <v>401</v>
      </c>
      <c r="C38" s="153" t="s">
        <v>400</v>
      </c>
      <c r="D38" s="153" t="s">
        <v>166</v>
      </c>
      <c r="E38" s="217">
        <v>30</v>
      </c>
      <c r="F38" s="178"/>
      <c r="G38" s="178"/>
      <c r="H38" s="178"/>
      <c r="I38" s="176">
        <f t="shared" si="0"/>
        <v>0</v>
      </c>
      <c r="J38" s="182">
        <v>5E-05</v>
      </c>
      <c r="K38" s="152">
        <v>0.0015</v>
      </c>
    </row>
    <row r="39" spans="1:11" s="2" customFormat="1" ht="13.5" customHeight="1">
      <c r="A39" s="154">
        <v>25</v>
      </c>
      <c r="B39" s="159" t="s">
        <v>399</v>
      </c>
      <c r="C39" s="159" t="s">
        <v>398</v>
      </c>
      <c r="D39" s="159" t="s">
        <v>166</v>
      </c>
      <c r="E39" s="215">
        <v>30</v>
      </c>
      <c r="F39" s="176"/>
      <c r="G39" s="176"/>
      <c r="H39" s="176"/>
      <c r="I39" s="176">
        <f t="shared" si="0"/>
        <v>0</v>
      </c>
      <c r="J39" s="180">
        <v>0</v>
      </c>
      <c r="K39" s="158">
        <v>0</v>
      </c>
    </row>
    <row r="40" spans="1:11" s="2" customFormat="1" ht="13.5" customHeight="1">
      <c r="A40" s="154">
        <v>26</v>
      </c>
      <c r="B40" s="153" t="s">
        <v>397</v>
      </c>
      <c r="C40" s="153" t="s">
        <v>396</v>
      </c>
      <c r="D40" s="153" t="s">
        <v>166</v>
      </c>
      <c r="E40" s="217">
        <v>30</v>
      </c>
      <c r="F40" s="178"/>
      <c r="G40" s="178"/>
      <c r="H40" s="178"/>
      <c r="I40" s="176">
        <f t="shared" si="0"/>
        <v>0</v>
      </c>
      <c r="J40" s="182">
        <v>8E-05</v>
      </c>
      <c r="K40" s="152">
        <v>0.0024</v>
      </c>
    </row>
    <row r="41" spans="1:11" s="2" customFormat="1" ht="13.5" customHeight="1">
      <c r="A41" s="154">
        <v>27</v>
      </c>
      <c r="B41" s="153" t="s">
        <v>395</v>
      </c>
      <c r="C41" s="153" t="s">
        <v>394</v>
      </c>
      <c r="D41" s="153" t="s">
        <v>166</v>
      </c>
      <c r="E41" s="217">
        <v>272.596</v>
      </c>
      <c r="F41" s="178"/>
      <c r="G41" s="178"/>
      <c r="H41" s="178"/>
      <c r="I41" s="176">
        <f t="shared" si="0"/>
        <v>0</v>
      </c>
      <c r="J41" s="182">
        <v>0.00114</v>
      </c>
      <c r="K41" s="152">
        <v>0.31075944</v>
      </c>
    </row>
    <row r="42" spans="1:11" s="2" customFormat="1" ht="30.75" customHeight="1">
      <c r="A42" s="160"/>
      <c r="B42" s="150"/>
      <c r="C42" s="150" t="s">
        <v>134</v>
      </c>
      <c r="D42" s="150"/>
      <c r="E42" s="149"/>
      <c r="F42" s="149"/>
      <c r="G42" s="179"/>
      <c r="H42" s="179"/>
      <c r="I42" s="179">
        <f>SUM(I15:I41)</f>
        <v>0</v>
      </c>
      <c r="J42" s="179"/>
      <c r="K42" s="149">
        <f>K13</f>
        <v>0.46802944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3:K42" unlockedFormula="1"/>
    <ignoredError sqref="B15:B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B36" sqref="B36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10" width="13.33203125" style="2" customWidth="1"/>
    <col min="11" max="16384" width="10.5" style="1" customWidth="1"/>
  </cols>
  <sheetData>
    <row r="1" spans="1:10" s="2" customFormat="1" ht="27.75" customHeight="1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s="2" customFormat="1" ht="6.75" customHeight="1">
      <c r="A2" s="137"/>
      <c r="B2" s="136"/>
      <c r="C2" s="136"/>
      <c r="D2" s="136"/>
      <c r="E2" s="136"/>
      <c r="F2" s="136"/>
      <c r="G2" s="136"/>
      <c r="H2" s="136"/>
      <c r="I2" s="136"/>
      <c r="J2" s="136"/>
    </row>
    <row r="3" spans="1:10" s="2" customFormat="1" ht="12.75" customHeight="1">
      <c r="A3" s="144" t="s">
        <v>132</v>
      </c>
      <c r="B3" s="129" t="s">
        <v>131</v>
      </c>
      <c r="C3" s="137"/>
      <c r="D3" s="137"/>
      <c r="E3" s="143"/>
      <c r="F3" s="137"/>
      <c r="G3" s="137"/>
      <c r="H3" s="137"/>
      <c r="I3" s="137"/>
      <c r="J3" s="137"/>
    </row>
    <row r="4" spans="1:10" s="2" customFormat="1" ht="6.75" customHeight="1">
      <c r="A4" s="28"/>
      <c r="B4" s="142"/>
      <c r="C4" s="28"/>
      <c r="D4" s="28"/>
      <c r="E4" s="142"/>
      <c r="F4" s="28"/>
      <c r="G4" s="28"/>
      <c r="H4" s="28"/>
      <c r="I4" s="28"/>
      <c r="J4" s="28"/>
    </row>
    <row r="5" spans="1:10" s="2" customFormat="1" ht="12.75" customHeight="1">
      <c r="A5" s="141" t="s">
        <v>130</v>
      </c>
      <c r="B5" s="140"/>
      <c r="C5" s="141"/>
      <c r="D5" s="141"/>
      <c r="E5" s="140"/>
      <c r="F5" s="141"/>
      <c r="G5" s="141"/>
      <c r="H5" s="141"/>
      <c r="I5" s="141"/>
      <c r="J5" s="141"/>
    </row>
    <row r="6" spans="1:10" s="2" customFormat="1" ht="13.5" customHeight="1">
      <c r="A6" s="141" t="s">
        <v>129</v>
      </c>
      <c r="B6" s="140"/>
      <c r="C6" s="141"/>
      <c r="D6" s="141"/>
      <c r="E6" s="140"/>
      <c r="F6" s="141"/>
      <c r="G6" s="140" t="s">
        <v>128</v>
      </c>
      <c r="H6" s="140"/>
      <c r="I6" s="141"/>
      <c r="J6" s="141"/>
    </row>
    <row r="7" spans="1:10" s="2" customFormat="1" ht="13.5" customHeight="1">
      <c r="A7" s="140" t="s">
        <v>127</v>
      </c>
      <c r="B7" s="140"/>
      <c r="C7" s="139"/>
      <c r="D7" s="139"/>
      <c r="E7" s="139"/>
      <c r="F7" s="139"/>
      <c r="G7" s="140" t="s">
        <v>126</v>
      </c>
      <c r="H7" s="140"/>
      <c r="I7" s="139"/>
      <c r="J7" s="139"/>
    </row>
    <row r="8" spans="1:10" s="2" customFormat="1" ht="6.75" customHeight="1">
      <c r="A8" s="137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2" customFormat="1" ht="23.25" customHeight="1">
      <c r="A9" s="138" t="s">
        <v>125</v>
      </c>
      <c r="B9" s="138" t="s">
        <v>124</v>
      </c>
      <c r="C9" s="138" t="s">
        <v>123</v>
      </c>
      <c r="D9" s="138" t="s">
        <v>81</v>
      </c>
      <c r="E9" s="138" t="s">
        <v>122</v>
      </c>
      <c r="F9" s="138" t="s">
        <v>121</v>
      </c>
      <c r="G9" s="138" t="s">
        <v>120</v>
      </c>
      <c r="H9" s="138" t="s">
        <v>69</v>
      </c>
      <c r="I9" s="138" t="s">
        <v>119</v>
      </c>
      <c r="J9" s="138" t="s">
        <v>118</v>
      </c>
    </row>
    <row r="10" spans="1:10" s="2" customFormat="1" ht="6.75" customHeight="1">
      <c r="A10" s="137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s="2" customFormat="1" ht="14.25" customHeight="1" thickBot="1">
      <c r="A11" s="135" t="s">
        <v>117</v>
      </c>
      <c r="B11" s="134" t="s">
        <v>2</v>
      </c>
      <c r="C11" s="133">
        <f aca="true" t="shared" si="0" ref="C11:J11">SUM(C12:C23)</f>
        <v>0</v>
      </c>
      <c r="D11" s="133">
        <f t="shared" si="0"/>
        <v>0</v>
      </c>
      <c r="E11" s="133">
        <f t="shared" si="0"/>
        <v>0</v>
      </c>
      <c r="F11" s="133">
        <f t="shared" si="0"/>
        <v>0</v>
      </c>
      <c r="G11" s="133"/>
      <c r="H11" s="133">
        <f t="shared" si="0"/>
        <v>0</v>
      </c>
      <c r="I11" s="133">
        <f t="shared" si="0"/>
        <v>0</v>
      </c>
      <c r="J11" s="133">
        <f t="shared" si="0"/>
        <v>0</v>
      </c>
    </row>
    <row r="12" spans="1:10" s="2" customFormat="1" ht="13.5" customHeight="1">
      <c r="A12" s="132" t="s">
        <v>116</v>
      </c>
      <c r="B12" s="132" t="s">
        <v>115</v>
      </c>
      <c r="C12" s="131">
        <f>'Učebňa fyziky - ASR'!I82</f>
        <v>0</v>
      </c>
      <c r="D12" s="131">
        <f>0.2*C12</f>
        <v>0</v>
      </c>
      <c r="E12" s="131">
        <f>D12+C12</f>
        <v>0</v>
      </c>
      <c r="F12" s="131">
        <v>0</v>
      </c>
      <c r="G12" s="131"/>
      <c r="H12" s="131">
        <v>0</v>
      </c>
      <c r="I12" s="131">
        <v>0</v>
      </c>
      <c r="J12" s="130">
        <v>0</v>
      </c>
    </row>
    <row r="13" spans="1:10" s="2" customFormat="1" ht="13.5" customHeight="1">
      <c r="A13" s="132" t="s">
        <v>114</v>
      </c>
      <c r="B13" s="132" t="s">
        <v>113</v>
      </c>
      <c r="C13" s="131">
        <f>'Učebňa fyziky - ZTI'!I55</f>
        <v>0</v>
      </c>
      <c r="D13" s="131">
        <f aca="true" t="shared" si="1" ref="D13:D23">0.2*C13</f>
        <v>0</v>
      </c>
      <c r="E13" s="131">
        <f aca="true" t="shared" si="2" ref="E13:E23">D13+C13</f>
        <v>0</v>
      </c>
      <c r="F13" s="131">
        <v>0</v>
      </c>
      <c r="G13" s="131"/>
      <c r="H13" s="131">
        <v>0</v>
      </c>
      <c r="I13" s="131">
        <v>0</v>
      </c>
      <c r="J13" s="130">
        <v>0</v>
      </c>
    </row>
    <row r="14" spans="1:10" s="2" customFormat="1" ht="13.5" customHeight="1">
      <c r="A14" s="132" t="s">
        <v>112</v>
      </c>
      <c r="B14" s="132" t="s">
        <v>111</v>
      </c>
      <c r="C14" s="131">
        <f>'Učebňa fyziky - UVK'!I29</f>
        <v>0</v>
      </c>
      <c r="D14" s="131">
        <f t="shared" si="1"/>
        <v>0</v>
      </c>
      <c r="E14" s="131">
        <f t="shared" si="2"/>
        <v>0</v>
      </c>
      <c r="F14" s="131">
        <v>0</v>
      </c>
      <c r="G14" s="131"/>
      <c r="H14" s="131">
        <v>0</v>
      </c>
      <c r="I14" s="131">
        <v>0</v>
      </c>
      <c r="J14" s="130">
        <v>0</v>
      </c>
    </row>
    <row r="15" spans="1:10" s="2" customFormat="1" ht="13.5" customHeight="1">
      <c r="A15" s="132" t="s">
        <v>110</v>
      </c>
      <c r="B15" s="132" t="s">
        <v>109</v>
      </c>
      <c r="C15" s="131">
        <f>'Učebňa fyziky - ELI'!I43</f>
        <v>0</v>
      </c>
      <c r="D15" s="131">
        <f t="shared" si="1"/>
        <v>0</v>
      </c>
      <c r="E15" s="131">
        <f t="shared" si="2"/>
        <v>0</v>
      </c>
      <c r="F15" s="131">
        <v>0</v>
      </c>
      <c r="G15" s="131"/>
      <c r="H15" s="131">
        <v>0</v>
      </c>
      <c r="I15" s="131">
        <v>0</v>
      </c>
      <c r="J15" s="130">
        <v>0</v>
      </c>
    </row>
    <row r="16" spans="1:10" s="2" customFormat="1" ht="13.5" customHeight="1">
      <c r="A16" s="132" t="s">
        <v>108</v>
      </c>
      <c r="B16" s="132" t="s">
        <v>107</v>
      </c>
      <c r="C16" s="131">
        <f>'Polytechnická učebňa - ASR'!I72</f>
        <v>0</v>
      </c>
      <c r="D16" s="131">
        <f t="shared" si="1"/>
        <v>0</v>
      </c>
      <c r="E16" s="131">
        <f t="shared" si="2"/>
        <v>0</v>
      </c>
      <c r="F16" s="131">
        <v>0</v>
      </c>
      <c r="G16" s="131"/>
      <c r="H16" s="131">
        <v>0</v>
      </c>
      <c r="I16" s="131">
        <v>0</v>
      </c>
      <c r="J16" s="130">
        <v>0</v>
      </c>
    </row>
    <row r="17" spans="1:10" s="2" customFormat="1" ht="13.5" customHeight="1">
      <c r="A17" s="132" t="s">
        <v>106</v>
      </c>
      <c r="B17" s="132" t="s">
        <v>105</v>
      </c>
      <c r="C17" s="131">
        <f>'Polytechnická učebňa - ZTI'!I55</f>
        <v>0</v>
      </c>
      <c r="D17" s="131">
        <f t="shared" si="1"/>
        <v>0</v>
      </c>
      <c r="E17" s="131">
        <f t="shared" si="2"/>
        <v>0</v>
      </c>
      <c r="F17" s="131">
        <v>0</v>
      </c>
      <c r="G17" s="131"/>
      <c r="H17" s="131">
        <v>0</v>
      </c>
      <c r="I17" s="131">
        <v>0</v>
      </c>
      <c r="J17" s="130">
        <v>0</v>
      </c>
    </row>
    <row r="18" spans="1:10" s="2" customFormat="1" ht="13.5" customHeight="1">
      <c r="A18" s="132" t="s">
        <v>104</v>
      </c>
      <c r="B18" s="132" t="s">
        <v>103</v>
      </c>
      <c r="C18" s="131">
        <f>'Polytechnická učebňa - UVK'!I28</f>
        <v>0</v>
      </c>
      <c r="D18" s="131">
        <f t="shared" si="1"/>
        <v>0</v>
      </c>
      <c r="E18" s="131">
        <f t="shared" si="2"/>
        <v>0</v>
      </c>
      <c r="F18" s="131">
        <v>0</v>
      </c>
      <c r="G18" s="131"/>
      <c r="H18" s="131">
        <v>0</v>
      </c>
      <c r="I18" s="131">
        <v>0</v>
      </c>
      <c r="J18" s="130">
        <v>0</v>
      </c>
    </row>
    <row r="19" spans="1:10" s="2" customFormat="1" ht="13.5" customHeight="1">
      <c r="A19" s="132" t="s">
        <v>102</v>
      </c>
      <c r="B19" s="132" t="s">
        <v>101</v>
      </c>
      <c r="C19" s="131">
        <f>'Polytechnická učebňa - ELI'!I43</f>
        <v>0</v>
      </c>
      <c r="D19" s="131">
        <f t="shared" si="1"/>
        <v>0</v>
      </c>
      <c r="E19" s="131">
        <f t="shared" si="2"/>
        <v>0</v>
      </c>
      <c r="F19" s="131">
        <v>0</v>
      </c>
      <c r="G19" s="131"/>
      <c r="H19" s="131">
        <v>0</v>
      </c>
      <c r="I19" s="131">
        <v>0</v>
      </c>
      <c r="J19" s="130">
        <v>0</v>
      </c>
    </row>
    <row r="20" spans="1:10" s="2" customFormat="1" ht="13.5" customHeight="1">
      <c r="A20" s="132" t="s">
        <v>100</v>
      </c>
      <c r="B20" s="132" t="s">
        <v>99</v>
      </c>
      <c r="C20" s="131">
        <f>'Učebňa cudzích jazykov - ASR'!I69</f>
        <v>0</v>
      </c>
      <c r="D20" s="131">
        <f t="shared" si="1"/>
        <v>0</v>
      </c>
      <c r="E20" s="131">
        <f t="shared" si="2"/>
        <v>0</v>
      </c>
      <c r="F20" s="131">
        <v>0</v>
      </c>
      <c r="G20" s="131"/>
      <c r="H20" s="131">
        <v>0</v>
      </c>
      <c r="I20" s="131">
        <v>0</v>
      </c>
      <c r="J20" s="130">
        <v>0</v>
      </c>
    </row>
    <row r="21" spans="1:10" s="2" customFormat="1" ht="13.5" customHeight="1">
      <c r="A21" s="132" t="s">
        <v>98</v>
      </c>
      <c r="B21" s="132" t="s">
        <v>97</v>
      </c>
      <c r="C21" s="131">
        <f>'Učebňa cudzích jazykov - ZTI'!I32</f>
        <v>0</v>
      </c>
      <c r="D21" s="131">
        <f t="shared" si="1"/>
        <v>0</v>
      </c>
      <c r="E21" s="131">
        <f t="shared" si="2"/>
        <v>0</v>
      </c>
      <c r="F21" s="131">
        <v>0</v>
      </c>
      <c r="G21" s="131"/>
      <c r="H21" s="131">
        <v>0</v>
      </c>
      <c r="I21" s="131">
        <v>0</v>
      </c>
      <c r="J21" s="130">
        <v>0</v>
      </c>
    </row>
    <row r="22" spans="1:10" s="2" customFormat="1" ht="13.5" customHeight="1">
      <c r="A22" s="132" t="s">
        <v>96</v>
      </c>
      <c r="B22" s="132" t="s">
        <v>95</v>
      </c>
      <c r="C22" s="131">
        <f>'Učebňa cudzích jazykov - UVK'!I28</f>
        <v>0</v>
      </c>
      <c r="D22" s="131">
        <f t="shared" si="1"/>
        <v>0</v>
      </c>
      <c r="E22" s="131">
        <f t="shared" si="2"/>
        <v>0</v>
      </c>
      <c r="F22" s="131">
        <v>0</v>
      </c>
      <c r="G22" s="131"/>
      <c r="H22" s="131">
        <v>0</v>
      </c>
      <c r="I22" s="131">
        <v>0</v>
      </c>
      <c r="J22" s="130">
        <v>0</v>
      </c>
    </row>
    <row r="23" spans="1:10" s="2" customFormat="1" ht="13.5" customHeight="1">
      <c r="A23" s="132" t="s">
        <v>94</v>
      </c>
      <c r="B23" s="132" t="s">
        <v>93</v>
      </c>
      <c r="C23" s="131">
        <f>'Učebňa cudzích jazykov - ELI'!I42</f>
        <v>0</v>
      </c>
      <c r="D23" s="131">
        <f t="shared" si="1"/>
        <v>0</v>
      </c>
      <c r="E23" s="131">
        <f t="shared" si="2"/>
        <v>0</v>
      </c>
      <c r="F23" s="131">
        <v>0</v>
      </c>
      <c r="G23" s="131"/>
      <c r="H23" s="131">
        <v>0</v>
      </c>
      <c r="I23" s="131">
        <v>0</v>
      </c>
      <c r="J23" s="130">
        <v>0</v>
      </c>
    </row>
    <row r="24" spans="1:10" s="2" customFormat="1" ht="30.75" customHeight="1">
      <c r="A24" s="129"/>
      <c r="B24" s="129" t="s">
        <v>92</v>
      </c>
      <c r="C24" s="128">
        <f>C11</f>
        <v>0</v>
      </c>
      <c r="D24" s="128">
        <f aca="true" t="shared" si="3" ref="D24:J24">D11</f>
        <v>0</v>
      </c>
      <c r="E24" s="128">
        <f t="shared" si="3"/>
        <v>0</v>
      </c>
      <c r="F24" s="128">
        <f t="shared" si="3"/>
        <v>0</v>
      </c>
      <c r="G24" s="128">
        <f t="shared" si="3"/>
        <v>0</v>
      </c>
      <c r="H24" s="128">
        <f t="shared" si="3"/>
        <v>0</v>
      </c>
      <c r="I24" s="128">
        <f t="shared" si="3"/>
        <v>0</v>
      </c>
      <c r="J24" s="128">
        <f t="shared" si="3"/>
        <v>0</v>
      </c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landscape" paperSize="9" scale="93" r:id="rId1"/>
  <headerFooter alignWithMargins="0">
    <oddFooter>&amp;C   Strana &amp;P  z &amp;N</oddFooter>
  </headerFooter>
  <ignoredErrors>
    <ignoredError sqref="A11" numberStoredAsText="1"/>
    <ignoredError sqref="F11 H11:J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showGridLines="0" zoomScalePageLayoutView="0" workbookViewId="0" topLeftCell="A1">
      <pane ySplit="12" topLeftCell="A69" activePane="bottomLeft" state="frozen"/>
      <selection pane="topLeft" activeCell="A1" sqref="A1"/>
      <selection pane="bottomLeft" activeCell="E76" sqref="E76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1" t="s">
        <v>276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2" customFormat="1" ht="12.75" customHeight="1">
      <c r="A2" s="173" t="s">
        <v>275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274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273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272</v>
      </c>
      <c r="B7" s="170"/>
      <c r="C7" s="170"/>
      <c r="D7" s="170"/>
      <c r="E7" s="169"/>
      <c r="F7" s="169"/>
      <c r="G7" s="169"/>
      <c r="H7" s="212" t="s">
        <v>473</v>
      </c>
      <c r="I7" s="213"/>
      <c r="J7" s="214"/>
      <c r="K7" s="169"/>
    </row>
    <row r="8" spans="1:11" s="2" customFormat="1" ht="13.5" customHeight="1">
      <c r="A8" s="143" t="s">
        <v>271</v>
      </c>
      <c r="B8" s="170"/>
      <c r="C8" s="170"/>
      <c r="D8" s="170"/>
      <c r="E8" s="169"/>
      <c r="F8" s="169"/>
      <c r="G8" s="169"/>
      <c r="H8" s="212" t="s">
        <v>471</v>
      </c>
      <c r="I8" s="213"/>
      <c r="J8" s="214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270</v>
      </c>
      <c r="B10" s="168" t="s">
        <v>269</v>
      </c>
      <c r="C10" s="168" t="s">
        <v>268</v>
      </c>
      <c r="D10" s="168" t="s">
        <v>267</v>
      </c>
      <c r="E10" s="168" t="s">
        <v>266</v>
      </c>
      <c r="F10" s="168" t="s">
        <v>265</v>
      </c>
      <c r="G10" s="168" t="s">
        <v>264</v>
      </c>
      <c r="H10" s="168" t="s">
        <v>263</v>
      </c>
      <c r="I10" s="168" t="s">
        <v>262</v>
      </c>
      <c r="J10" s="168" t="s">
        <v>261</v>
      </c>
      <c r="K10" s="168" t="s">
        <v>260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33</v>
      </c>
      <c r="C13" s="165" t="s">
        <v>259</v>
      </c>
      <c r="D13" s="165"/>
      <c r="E13" s="164"/>
      <c r="F13" s="164"/>
      <c r="G13" s="174"/>
      <c r="H13" s="174"/>
      <c r="I13" s="174"/>
      <c r="J13" s="174"/>
      <c r="K13" s="164">
        <f>K14+K37</f>
        <v>6.572221310000001</v>
      </c>
    </row>
    <row r="14" spans="1:11" s="2" customFormat="1" ht="28.5" customHeight="1">
      <c r="A14" s="163"/>
      <c r="B14" s="162" t="s">
        <v>59</v>
      </c>
      <c r="C14" s="162" t="s">
        <v>258</v>
      </c>
      <c r="D14" s="162"/>
      <c r="E14" s="161"/>
      <c r="F14" s="161"/>
      <c r="G14" s="175"/>
      <c r="H14" s="175"/>
      <c r="I14" s="175"/>
      <c r="J14" s="175"/>
      <c r="K14" s="161">
        <f>SUM(K15:K36)</f>
        <v>5.6827133100000005</v>
      </c>
    </row>
    <row r="15" spans="1:11" s="2" customFormat="1" ht="13.5" customHeight="1">
      <c r="A15" s="160">
        <v>1</v>
      </c>
      <c r="B15" s="159" t="s">
        <v>257</v>
      </c>
      <c r="C15" s="159" t="s">
        <v>256</v>
      </c>
      <c r="D15" s="159" t="s">
        <v>145</v>
      </c>
      <c r="E15" s="215">
        <v>177.678</v>
      </c>
      <c r="F15" s="176"/>
      <c r="G15" s="176"/>
      <c r="H15" s="176"/>
      <c r="I15" s="176">
        <f>ROUND(E15*F15,2)</f>
        <v>0</v>
      </c>
      <c r="J15" s="180">
        <v>0</v>
      </c>
      <c r="K15" s="158">
        <v>0</v>
      </c>
    </row>
    <row r="16" spans="1:11" s="2" customFormat="1" ht="13.5" customHeight="1">
      <c r="A16" s="157"/>
      <c r="B16" s="156"/>
      <c r="C16" s="156" t="s">
        <v>255</v>
      </c>
      <c r="D16" s="156"/>
      <c r="E16" s="216"/>
      <c r="F16" s="177"/>
      <c r="G16" s="177"/>
      <c r="H16" s="177"/>
      <c r="I16" s="177"/>
      <c r="J16" s="181"/>
      <c r="K16" s="155"/>
    </row>
    <row r="17" spans="1:11" s="2" customFormat="1" ht="24" customHeight="1">
      <c r="A17" s="160">
        <v>2</v>
      </c>
      <c r="B17" s="159" t="s">
        <v>254</v>
      </c>
      <c r="C17" s="159" t="s">
        <v>253</v>
      </c>
      <c r="D17" s="159" t="s">
        <v>145</v>
      </c>
      <c r="E17" s="215">
        <v>22.8</v>
      </c>
      <c r="F17" s="176"/>
      <c r="G17" s="176"/>
      <c r="H17" s="176"/>
      <c r="I17" s="176">
        <f>ROUND(E17*F17,2)</f>
        <v>0</v>
      </c>
      <c r="J17" s="180">
        <v>0.01119</v>
      </c>
      <c r="K17" s="158">
        <v>0.255132</v>
      </c>
    </row>
    <row r="18" spans="1:11" s="2" customFormat="1" ht="24" customHeight="1">
      <c r="A18" s="160">
        <v>3</v>
      </c>
      <c r="B18" s="159" t="s">
        <v>252</v>
      </c>
      <c r="C18" s="159" t="s">
        <v>251</v>
      </c>
      <c r="D18" s="159" t="s">
        <v>145</v>
      </c>
      <c r="E18" s="215">
        <v>30.5</v>
      </c>
      <c r="F18" s="176"/>
      <c r="G18" s="176"/>
      <c r="H18" s="176"/>
      <c r="I18" s="176">
        <f aca="true" t="shared" si="0" ref="I18:I28">ROUND(E18*F18,2)</f>
        <v>0</v>
      </c>
      <c r="J18" s="180">
        <v>0.01119</v>
      </c>
      <c r="K18" s="158">
        <v>0.341295</v>
      </c>
    </row>
    <row r="19" spans="1:11" s="2" customFormat="1" ht="13.5" customHeight="1">
      <c r="A19" s="160">
        <v>4</v>
      </c>
      <c r="B19" s="159" t="s">
        <v>250</v>
      </c>
      <c r="C19" s="159" t="s">
        <v>249</v>
      </c>
      <c r="D19" s="159" t="s">
        <v>145</v>
      </c>
      <c r="E19" s="215">
        <v>76</v>
      </c>
      <c r="F19" s="176"/>
      <c r="G19" s="176"/>
      <c r="H19" s="176"/>
      <c r="I19" s="176">
        <f t="shared" si="0"/>
        <v>0</v>
      </c>
      <c r="J19" s="180">
        <v>0.00044</v>
      </c>
      <c r="K19" s="158">
        <v>0.03344</v>
      </c>
    </row>
    <row r="20" spans="1:11" s="2" customFormat="1" ht="13.5" customHeight="1">
      <c r="A20" s="160">
        <v>5</v>
      </c>
      <c r="B20" s="159" t="s">
        <v>248</v>
      </c>
      <c r="C20" s="159" t="s">
        <v>247</v>
      </c>
      <c r="D20" s="159" t="s">
        <v>145</v>
      </c>
      <c r="E20" s="215">
        <v>101.678</v>
      </c>
      <c r="F20" s="176"/>
      <c r="G20" s="176"/>
      <c r="H20" s="176"/>
      <c r="I20" s="176">
        <f t="shared" si="0"/>
        <v>0</v>
      </c>
      <c r="J20" s="180">
        <v>0.00042</v>
      </c>
      <c r="K20" s="158">
        <v>0.04270476</v>
      </c>
    </row>
    <row r="21" spans="1:11" s="2" customFormat="1" ht="24" customHeight="1">
      <c r="A21" s="160">
        <v>6</v>
      </c>
      <c r="B21" s="159" t="s">
        <v>246</v>
      </c>
      <c r="C21" s="159" t="s">
        <v>245</v>
      </c>
      <c r="D21" s="159" t="s">
        <v>145</v>
      </c>
      <c r="E21" s="215">
        <v>76</v>
      </c>
      <c r="F21" s="176"/>
      <c r="G21" s="176"/>
      <c r="H21" s="176"/>
      <c r="I21" s="176">
        <f t="shared" si="0"/>
        <v>0</v>
      </c>
      <c r="J21" s="180">
        <v>0.00416</v>
      </c>
      <c r="K21" s="158">
        <v>0.31616</v>
      </c>
    </row>
    <row r="22" spans="1:11" s="2" customFormat="1" ht="24" customHeight="1">
      <c r="A22" s="160">
        <v>7</v>
      </c>
      <c r="B22" s="159" t="s">
        <v>244</v>
      </c>
      <c r="C22" s="159" t="s">
        <v>243</v>
      </c>
      <c r="D22" s="159" t="s">
        <v>145</v>
      </c>
      <c r="E22" s="215">
        <v>101.678</v>
      </c>
      <c r="F22" s="176"/>
      <c r="G22" s="176"/>
      <c r="H22" s="176"/>
      <c r="I22" s="176">
        <f t="shared" si="0"/>
        <v>0</v>
      </c>
      <c r="J22" s="180">
        <v>0.00416</v>
      </c>
      <c r="K22" s="158">
        <v>0.42298048</v>
      </c>
    </row>
    <row r="23" spans="1:11" s="2" customFormat="1" ht="24" customHeight="1">
      <c r="A23" s="160">
        <v>8</v>
      </c>
      <c r="B23" s="159" t="s">
        <v>242</v>
      </c>
      <c r="C23" s="159" t="s">
        <v>241</v>
      </c>
      <c r="D23" s="159" t="s">
        <v>145</v>
      </c>
      <c r="E23" s="215">
        <v>76</v>
      </c>
      <c r="F23" s="176"/>
      <c r="G23" s="176"/>
      <c r="H23" s="176"/>
      <c r="I23" s="176">
        <f t="shared" si="0"/>
        <v>0</v>
      </c>
      <c r="J23" s="180">
        <v>0.011</v>
      </c>
      <c r="K23" s="158">
        <v>0.836</v>
      </c>
    </row>
    <row r="24" spans="1:11" s="2" customFormat="1" ht="24" customHeight="1">
      <c r="A24" s="160">
        <v>9</v>
      </c>
      <c r="B24" s="159" t="s">
        <v>240</v>
      </c>
      <c r="C24" s="159" t="s">
        <v>239</v>
      </c>
      <c r="D24" s="159" t="s">
        <v>145</v>
      </c>
      <c r="E24" s="215">
        <v>101.678</v>
      </c>
      <c r="F24" s="176"/>
      <c r="G24" s="176"/>
      <c r="H24" s="176"/>
      <c r="I24" s="176">
        <f t="shared" si="0"/>
        <v>0</v>
      </c>
      <c r="J24" s="180">
        <v>0.01312</v>
      </c>
      <c r="K24" s="158">
        <v>1.33401536</v>
      </c>
    </row>
    <row r="25" spans="1:11" s="2" customFormat="1" ht="24" customHeight="1">
      <c r="A25" s="160">
        <v>10</v>
      </c>
      <c r="B25" s="159" t="s">
        <v>238</v>
      </c>
      <c r="C25" s="159" t="s">
        <v>237</v>
      </c>
      <c r="D25" s="159" t="s">
        <v>166</v>
      </c>
      <c r="E25" s="215">
        <v>70.65</v>
      </c>
      <c r="F25" s="176"/>
      <c r="G25" s="176"/>
      <c r="H25" s="176"/>
      <c r="I25" s="176">
        <f t="shared" si="0"/>
        <v>0</v>
      </c>
      <c r="J25" s="180">
        <v>0.00046</v>
      </c>
      <c r="K25" s="158">
        <v>0.032499</v>
      </c>
    </row>
    <row r="26" spans="1:11" s="2" customFormat="1" ht="13.5" customHeight="1">
      <c r="A26" s="154">
        <v>11</v>
      </c>
      <c r="B26" s="153" t="s">
        <v>236</v>
      </c>
      <c r="C26" s="153" t="s">
        <v>235</v>
      </c>
      <c r="D26" s="153" t="s">
        <v>166</v>
      </c>
      <c r="E26" s="217">
        <v>70.65</v>
      </c>
      <c r="F26" s="178"/>
      <c r="G26" s="178"/>
      <c r="H26" s="178"/>
      <c r="I26" s="176">
        <f t="shared" si="0"/>
        <v>0</v>
      </c>
      <c r="J26" s="182">
        <v>0.00033</v>
      </c>
      <c r="K26" s="152">
        <v>0.0233145</v>
      </c>
    </row>
    <row r="27" spans="1:11" s="2" customFormat="1" ht="13.5" customHeight="1">
      <c r="A27" s="160">
        <v>12</v>
      </c>
      <c r="B27" s="159" t="s">
        <v>234</v>
      </c>
      <c r="C27" s="159" t="s">
        <v>233</v>
      </c>
      <c r="D27" s="159" t="s">
        <v>145</v>
      </c>
      <c r="E27" s="215">
        <v>4.058</v>
      </c>
      <c r="F27" s="176"/>
      <c r="G27" s="176"/>
      <c r="H27" s="176"/>
      <c r="I27" s="176">
        <f t="shared" si="0"/>
        <v>0</v>
      </c>
      <c r="J27" s="180">
        <v>0.04467</v>
      </c>
      <c r="K27" s="158">
        <v>0.18127086</v>
      </c>
    </row>
    <row r="28" spans="1:11" s="2" customFormat="1" ht="13.5" customHeight="1">
      <c r="A28" s="157"/>
      <c r="B28" s="156"/>
      <c r="C28" s="156" t="s">
        <v>230</v>
      </c>
      <c r="D28" s="156"/>
      <c r="E28" s="216"/>
      <c r="F28" s="177"/>
      <c r="G28" s="177"/>
      <c r="H28" s="177"/>
      <c r="I28" s="176">
        <f t="shared" si="0"/>
        <v>0</v>
      </c>
      <c r="J28" s="181"/>
      <c r="K28" s="155"/>
    </row>
    <row r="29" spans="1:11" s="2" customFormat="1" ht="13.5" customHeight="1">
      <c r="A29" s="160">
        <v>13</v>
      </c>
      <c r="B29" s="159" t="s">
        <v>232</v>
      </c>
      <c r="C29" s="159" t="s">
        <v>231</v>
      </c>
      <c r="D29" s="159" t="s">
        <v>145</v>
      </c>
      <c r="E29" s="215">
        <v>5.605</v>
      </c>
      <c r="F29" s="176"/>
      <c r="G29" s="176"/>
      <c r="H29" s="176"/>
      <c r="I29" s="176">
        <f>ROUND(E29*F29,2)</f>
        <v>0</v>
      </c>
      <c r="J29" s="180">
        <v>0.04467</v>
      </c>
      <c r="K29" s="158">
        <v>0.25037535</v>
      </c>
    </row>
    <row r="30" spans="1:11" s="2" customFormat="1" ht="13.5" customHeight="1">
      <c r="A30" s="157"/>
      <c r="B30" s="156"/>
      <c r="C30" s="156" t="s">
        <v>230</v>
      </c>
      <c r="D30" s="156"/>
      <c r="E30" s="216"/>
      <c r="F30" s="177"/>
      <c r="G30" s="177"/>
      <c r="H30" s="177"/>
      <c r="I30" s="177"/>
      <c r="J30" s="181"/>
      <c r="K30" s="155"/>
    </row>
    <row r="31" spans="1:11" s="2" customFormat="1" ht="13.5" customHeight="1">
      <c r="A31" s="160">
        <v>14</v>
      </c>
      <c r="B31" s="159" t="s">
        <v>229</v>
      </c>
      <c r="C31" s="159" t="s">
        <v>228</v>
      </c>
      <c r="D31" s="159" t="s">
        <v>145</v>
      </c>
      <c r="E31" s="215">
        <v>50.56</v>
      </c>
      <c r="F31" s="176"/>
      <c r="G31" s="176"/>
      <c r="H31" s="176"/>
      <c r="I31" s="176">
        <f>ROUND(E31*F31,2)</f>
        <v>0</v>
      </c>
      <c r="J31" s="180">
        <v>0.0004</v>
      </c>
      <c r="K31" s="158">
        <v>0.020224</v>
      </c>
    </row>
    <row r="32" spans="1:11" s="2" customFormat="1" ht="13.5" customHeight="1">
      <c r="A32" s="157"/>
      <c r="B32" s="156"/>
      <c r="C32" s="156" t="s">
        <v>227</v>
      </c>
      <c r="D32" s="156"/>
      <c r="E32" s="216"/>
      <c r="F32" s="177"/>
      <c r="G32" s="177"/>
      <c r="H32" s="177"/>
      <c r="I32" s="177"/>
      <c r="J32" s="181"/>
      <c r="K32" s="155"/>
    </row>
    <row r="33" spans="1:11" s="2" customFormat="1" ht="13.5" customHeight="1">
      <c r="A33" s="160">
        <v>15</v>
      </c>
      <c r="B33" s="159" t="s">
        <v>226</v>
      </c>
      <c r="C33" s="159" t="s">
        <v>225</v>
      </c>
      <c r="D33" s="159" t="s">
        <v>145</v>
      </c>
      <c r="E33" s="215">
        <v>76</v>
      </c>
      <c r="F33" s="176"/>
      <c r="G33" s="176"/>
      <c r="H33" s="176"/>
      <c r="I33" s="176">
        <f>ROUND(E33*F33,2)</f>
        <v>0</v>
      </c>
      <c r="J33" s="180">
        <v>0</v>
      </c>
      <c r="K33" s="158">
        <v>0</v>
      </c>
    </row>
    <row r="34" spans="1:11" s="2" customFormat="1" ht="13.5" customHeight="1">
      <c r="A34" s="157"/>
      <c r="B34" s="156"/>
      <c r="C34" s="156" t="s">
        <v>224</v>
      </c>
      <c r="D34" s="156"/>
      <c r="E34" s="216"/>
      <c r="F34" s="177"/>
      <c r="G34" s="177"/>
      <c r="H34" s="177"/>
      <c r="I34" s="177"/>
      <c r="J34" s="181"/>
      <c r="K34" s="155"/>
    </row>
    <row r="35" spans="1:11" s="2" customFormat="1" ht="13.5" customHeight="1">
      <c r="A35" s="154">
        <v>16</v>
      </c>
      <c r="B35" s="153" t="s">
        <v>223</v>
      </c>
      <c r="C35" s="153" t="s">
        <v>222</v>
      </c>
      <c r="D35" s="153" t="s">
        <v>221</v>
      </c>
      <c r="E35" s="217">
        <v>11.742</v>
      </c>
      <c r="F35" s="178"/>
      <c r="G35" s="178"/>
      <c r="H35" s="178"/>
      <c r="I35" s="178">
        <f>ROUND(E35*F35,2)</f>
        <v>0</v>
      </c>
      <c r="J35" s="182">
        <v>0.001</v>
      </c>
      <c r="K35" s="152">
        <v>0.011742</v>
      </c>
    </row>
    <row r="36" spans="1:11" s="2" customFormat="1" ht="13.5" customHeight="1">
      <c r="A36" s="160">
        <v>17</v>
      </c>
      <c r="B36" s="159" t="s">
        <v>220</v>
      </c>
      <c r="C36" s="159" t="s">
        <v>219</v>
      </c>
      <c r="D36" s="159" t="s">
        <v>145</v>
      </c>
      <c r="E36" s="215">
        <v>76</v>
      </c>
      <c r="F36" s="176"/>
      <c r="G36" s="176"/>
      <c r="H36" s="176"/>
      <c r="I36" s="176">
        <f>ROUND(E36*F36,2)</f>
        <v>0</v>
      </c>
      <c r="J36" s="180">
        <v>0.02081</v>
      </c>
      <c r="K36" s="158">
        <v>1.58156</v>
      </c>
    </row>
    <row r="37" spans="1:11" s="2" customFormat="1" ht="28.5" customHeight="1">
      <c r="A37" s="163"/>
      <c r="B37" s="162" t="s">
        <v>41</v>
      </c>
      <c r="C37" s="162" t="s">
        <v>218</v>
      </c>
      <c r="D37" s="162"/>
      <c r="E37" s="218"/>
      <c r="F37" s="175"/>
      <c r="G37" s="175"/>
      <c r="H37" s="175"/>
      <c r="I37" s="175"/>
      <c r="J37" s="183"/>
      <c r="K37" s="161">
        <f>SUM(K38:K52)</f>
        <v>0.8895080000000001</v>
      </c>
    </row>
    <row r="38" spans="1:11" s="2" customFormat="1" ht="24" customHeight="1">
      <c r="A38" s="160">
        <v>18</v>
      </c>
      <c r="B38" s="159" t="s">
        <v>217</v>
      </c>
      <c r="C38" s="159" t="s">
        <v>216</v>
      </c>
      <c r="D38" s="159" t="s">
        <v>145</v>
      </c>
      <c r="E38" s="215">
        <v>143.78</v>
      </c>
      <c r="F38" s="176"/>
      <c r="G38" s="176"/>
      <c r="H38" s="176"/>
      <c r="I38" s="176">
        <f>ROUND(E38*F38,2)</f>
        <v>0</v>
      </c>
      <c r="J38" s="180">
        <v>0.00618</v>
      </c>
      <c r="K38" s="158">
        <v>0.8885604</v>
      </c>
    </row>
    <row r="39" spans="1:11" s="2" customFormat="1" ht="13.5" customHeight="1">
      <c r="A39" s="160">
        <v>19</v>
      </c>
      <c r="B39" s="159" t="s">
        <v>215</v>
      </c>
      <c r="C39" s="159" t="s">
        <v>214</v>
      </c>
      <c r="D39" s="159" t="s">
        <v>145</v>
      </c>
      <c r="E39" s="215">
        <v>29</v>
      </c>
      <c r="F39" s="176"/>
      <c r="G39" s="176"/>
      <c r="H39" s="176"/>
      <c r="I39" s="176">
        <f>ROUND(E39*F39,2)</f>
        <v>0</v>
      </c>
      <c r="J39" s="180">
        <v>0</v>
      </c>
      <c r="K39" s="158">
        <v>0</v>
      </c>
    </row>
    <row r="40" spans="1:11" s="2" customFormat="1" ht="24" customHeight="1">
      <c r="A40" s="160">
        <v>20</v>
      </c>
      <c r="B40" s="159" t="s">
        <v>213</v>
      </c>
      <c r="C40" s="159" t="s">
        <v>212</v>
      </c>
      <c r="D40" s="159" t="s">
        <v>145</v>
      </c>
      <c r="E40" s="215">
        <v>1</v>
      </c>
      <c r="F40" s="176"/>
      <c r="G40" s="176"/>
      <c r="H40" s="176"/>
      <c r="I40" s="176">
        <f>ROUND(E40*F40,2)</f>
        <v>0</v>
      </c>
      <c r="J40" s="180">
        <v>0</v>
      </c>
      <c r="K40" s="158">
        <v>0</v>
      </c>
    </row>
    <row r="41" spans="1:11" s="2" customFormat="1" ht="13.5" customHeight="1">
      <c r="A41" s="160">
        <v>21</v>
      </c>
      <c r="B41" s="159" t="s">
        <v>211</v>
      </c>
      <c r="C41" s="159" t="s">
        <v>210</v>
      </c>
      <c r="D41" s="159" t="s">
        <v>135</v>
      </c>
      <c r="E41" s="215">
        <v>1</v>
      </c>
      <c r="F41" s="176"/>
      <c r="G41" s="176"/>
      <c r="H41" s="176"/>
      <c r="I41" s="176">
        <f>ROUND(E41*F41,2)</f>
        <v>0</v>
      </c>
      <c r="J41" s="180">
        <v>0</v>
      </c>
      <c r="K41" s="158">
        <v>0</v>
      </c>
    </row>
    <row r="42" spans="1:11" s="2" customFormat="1" ht="24" customHeight="1">
      <c r="A42" s="160">
        <v>22</v>
      </c>
      <c r="B42" s="159" t="s">
        <v>209</v>
      </c>
      <c r="C42" s="159" t="s">
        <v>208</v>
      </c>
      <c r="D42" s="159" t="s">
        <v>166</v>
      </c>
      <c r="E42" s="215">
        <v>4.3</v>
      </c>
      <c r="F42" s="176"/>
      <c r="G42" s="176"/>
      <c r="H42" s="176"/>
      <c r="I42" s="176">
        <f>ROUND(E42*F42,2)</f>
        <v>0</v>
      </c>
      <c r="J42" s="180">
        <v>0</v>
      </c>
      <c r="K42" s="158">
        <v>0</v>
      </c>
    </row>
    <row r="43" spans="1:11" s="2" customFormat="1" ht="13.5" customHeight="1">
      <c r="A43" s="157"/>
      <c r="B43" s="156"/>
      <c r="C43" s="156" t="s">
        <v>207</v>
      </c>
      <c r="D43" s="156"/>
      <c r="E43" s="216"/>
      <c r="F43" s="177"/>
      <c r="G43" s="177"/>
      <c r="H43" s="177"/>
      <c r="I43" s="177"/>
      <c r="J43" s="181"/>
      <c r="K43" s="155"/>
    </row>
    <row r="44" spans="1:11" s="2" customFormat="1" ht="24" customHeight="1">
      <c r="A44" s="160">
        <v>23</v>
      </c>
      <c r="B44" s="159" t="s">
        <v>206</v>
      </c>
      <c r="C44" s="159" t="s">
        <v>205</v>
      </c>
      <c r="D44" s="159" t="s">
        <v>166</v>
      </c>
      <c r="E44" s="215">
        <v>38.45</v>
      </c>
      <c r="F44" s="176"/>
      <c r="G44" s="176"/>
      <c r="H44" s="176"/>
      <c r="I44" s="176">
        <f>ROUND(E44*F44,2)</f>
        <v>0</v>
      </c>
      <c r="J44" s="180">
        <v>0</v>
      </c>
      <c r="K44" s="158">
        <v>0</v>
      </c>
    </row>
    <row r="45" spans="1:11" s="2" customFormat="1" ht="13.5" customHeight="1">
      <c r="A45" s="157"/>
      <c r="B45" s="156"/>
      <c r="C45" s="156" t="s">
        <v>202</v>
      </c>
      <c r="D45" s="156"/>
      <c r="E45" s="216"/>
      <c r="F45" s="177"/>
      <c r="G45" s="177"/>
      <c r="H45" s="177"/>
      <c r="I45" s="177"/>
      <c r="J45" s="181"/>
      <c r="K45" s="155"/>
    </row>
    <row r="46" spans="1:11" s="2" customFormat="1" ht="24" customHeight="1">
      <c r="A46" s="160">
        <v>24</v>
      </c>
      <c r="B46" s="159" t="s">
        <v>204</v>
      </c>
      <c r="C46" s="159" t="s">
        <v>203</v>
      </c>
      <c r="D46" s="159" t="s">
        <v>166</v>
      </c>
      <c r="E46" s="215">
        <v>47.38</v>
      </c>
      <c r="F46" s="176"/>
      <c r="G46" s="176"/>
      <c r="H46" s="176"/>
      <c r="I46" s="176">
        <f>ROUND(E46*F46,2)</f>
        <v>0</v>
      </c>
      <c r="J46" s="180">
        <v>2E-05</v>
      </c>
      <c r="K46" s="158">
        <v>0.0009476</v>
      </c>
    </row>
    <row r="47" spans="1:11" s="2" customFormat="1" ht="13.5" customHeight="1">
      <c r="A47" s="157"/>
      <c r="B47" s="156"/>
      <c r="C47" s="156" t="s">
        <v>202</v>
      </c>
      <c r="D47" s="156"/>
      <c r="E47" s="216"/>
      <c r="F47" s="177"/>
      <c r="G47" s="177"/>
      <c r="H47" s="177"/>
      <c r="I47" s="177"/>
      <c r="J47" s="181"/>
      <c r="K47" s="155"/>
    </row>
    <row r="48" spans="1:11" s="2" customFormat="1" ht="24" customHeight="1">
      <c r="A48" s="160">
        <v>25</v>
      </c>
      <c r="B48" s="159" t="s">
        <v>201</v>
      </c>
      <c r="C48" s="159" t="s">
        <v>200</v>
      </c>
      <c r="D48" s="159" t="s">
        <v>191</v>
      </c>
      <c r="E48" s="215">
        <v>3.925</v>
      </c>
      <c r="F48" s="176"/>
      <c r="G48" s="176"/>
      <c r="H48" s="176"/>
      <c r="I48" s="176">
        <f>ROUND(E48*F48,2)</f>
        <v>0</v>
      </c>
      <c r="J48" s="180">
        <v>0</v>
      </c>
      <c r="K48" s="158">
        <v>0</v>
      </c>
    </row>
    <row r="49" spans="1:11" s="2" customFormat="1" ht="13.5" customHeight="1">
      <c r="A49" s="160">
        <v>26</v>
      </c>
      <c r="B49" s="159" t="s">
        <v>199</v>
      </c>
      <c r="C49" s="159" t="s">
        <v>198</v>
      </c>
      <c r="D49" s="159" t="s">
        <v>191</v>
      </c>
      <c r="E49" s="215">
        <v>3.925</v>
      </c>
      <c r="F49" s="176"/>
      <c r="G49" s="176"/>
      <c r="H49" s="176"/>
      <c r="I49" s="176">
        <f>ROUND(E49*F49,2)</f>
        <v>0</v>
      </c>
      <c r="J49" s="180">
        <v>0</v>
      </c>
      <c r="K49" s="158">
        <v>0</v>
      </c>
    </row>
    <row r="50" spans="1:11" s="2" customFormat="1" ht="13.5" customHeight="1">
      <c r="A50" s="160">
        <v>27</v>
      </c>
      <c r="B50" s="159" t="s">
        <v>197</v>
      </c>
      <c r="C50" s="159" t="s">
        <v>196</v>
      </c>
      <c r="D50" s="159" t="s">
        <v>191</v>
      </c>
      <c r="E50" s="215">
        <v>58.875</v>
      </c>
      <c r="F50" s="176"/>
      <c r="G50" s="176"/>
      <c r="H50" s="176"/>
      <c r="I50" s="176">
        <f>ROUND(E50*F50,2)</f>
        <v>0</v>
      </c>
      <c r="J50" s="180">
        <v>0</v>
      </c>
      <c r="K50" s="158">
        <v>0</v>
      </c>
    </row>
    <row r="51" spans="1:11" s="2" customFormat="1" ht="13.5" customHeight="1">
      <c r="A51" s="160">
        <v>28</v>
      </c>
      <c r="B51" s="159" t="s">
        <v>195</v>
      </c>
      <c r="C51" s="159" t="s">
        <v>194</v>
      </c>
      <c r="D51" s="159" t="s">
        <v>191</v>
      </c>
      <c r="E51" s="215">
        <v>3.925</v>
      </c>
      <c r="F51" s="176"/>
      <c r="G51" s="176"/>
      <c r="H51" s="176"/>
      <c r="I51" s="176">
        <f>ROUND(E51*F51,2)</f>
        <v>0</v>
      </c>
      <c r="J51" s="180">
        <v>0</v>
      </c>
      <c r="K51" s="158">
        <v>0</v>
      </c>
    </row>
    <row r="52" spans="1:11" s="2" customFormat="1" ht="13.5" customHeight="1">
      <c r="A52" s="160">
        <v>29</v>
      </c>
      <c r="B52" s="159" t="s">
        <v>193</v>
      </c>
      <c r="C52" s="159" t="s">
        <v>192</v>
      </c>
      <c r="D52" s="159" t="s">
        <v>191</v>
      </c>
      <c r="E52" s="215">
        <v>3.925</v>
      </c>
      <c r="F52" s="176"/>
      <c r="G52" s="176"/>
      <c r="H52" s="176"/>
      <c r="I52" s="176">
        <f>ROUND(E52*F52,2)</f>
        <v>0</v>
      </c>
      <c r="J52" s="180">
        <v>0</v>
      </c>
      <c r="K52" s="158">
        <v>0</v>
      </c>
    </row>
    <row r="53" spans="1:11" s="2" customFormat="1" ht="30.75" customHeight="1">
      <c r="A53" s="166"/>
      <c r="B53" s="165" t="s">
        <v>46</v>
      </c>
      <c r="C53" s="165" t="s">
        <v>190</v>
      </c>
      <c r="D53" s="165"/>
      <c r="E53" s="219"/>
      <c r="F53" s="174"/>
      <c r="G53" s="174"/>
      <c r="H53" s="174"/>
      <c r="I53" s="174"/>
      <c r="J53" s="174"/>
      <c r="K53" s="164">
        <f>K54+K57+K60+K70+K73+K75</f>
        <v>0.7981251400000001</v>
      </c>
    </row>
    <row r="54" spans="1:12" s="2" customFormat="1" ht="28.5" customHeight="1">
      <c r="A54" s="163"/>
      <c r="B54" s="162" t="s">
        <v>189</v>
      </c>
      <c r="C54" s="162" t="s">
        <v>188</v>
      </c>
      <c r="D54" s="162"/>
      <c r="E54" s="218"/>
      <c r="F54" s="175"/>
      <c r="G54" s="175"/>
      <c r="H54" s="175"/>
      <c r="I54" s="175"/>
      <c r="J54" s="175"/>
      <c r="K54" s="161">
        <f>SUM(K55)</f>
        <v>0</v>
      </c>
      <c r="L54" s="175"/>
    </row>
    <row r="55" spans="1:11" s="2" customFormat="1" ht="13.5" customHeight="1">
      <c r="A55" s="160">
        <v>30</v>
      </c>
      <c r="B55" s="159" t="s">
        <v>187</v>
      </c>
      <c r="C55" s="159" t="s">
        <v>186</v>
      </c>
      <c r="D55" s="159" t="s">
        <v>145</v>
      </c>
      <c r="E55" s="215">
        <v>7.6</v>
      </c>
      <c r="F55" s="176"/>
      <c r="G55" s="176"/>
      <c r="H55" s="176"/>
      <c r="I55" s="176">
        <f>ROUND(E55*F55,2)</f>
        <v>0</v>
      </c>
      <c r="J55" s="180">
        <v>0</v>
      </c>
      <c r="K55" s="158">
        <v>0</v>
      </c>
    </row>
    <row r="56" spans="1:11" s="2" customFormat="1" ht="13.5" customHeight="1">
      <c r="A56" s="157"/>
      <c r="B56" s="156"/>
      <c r="C56" s="156" t="s">
        <v>185</v>
      </c>
      <c r="D56" s="156"/>
      <c r="E56" s="216"/>
      <c r="F56" s="177"/>
      <c r="G56" s="177"/>
      <c r="H56" s="177"/>
      <c r="I56" s="177"/>
      <c r="J56" s="181"/>
      <c r="K56" s="155"/>
    </row>
    <row r="57" spans="1:11" s="2" customFormat="1" ht="28.5" customHeight="1">
      <c r="A57" s="163"/>
      <c r="B57" s="162" t="s">
        <v>184</v>
      </c>
      <c r="C57" s="162" t="s">
        <v>183</v>
      </c>
      <c r="D57" s="162"/>
      <c r="E57" s="218"/>
      <c r="F57" s="175"/>
      <c r="G57" s="175"/>
      <c r="H57" s="175"/>
      <c r="I57" s="175"/>
      <c r="J57" s="183"/>
      <c r="K57" s="161">
        <f>SUM(K58:K59)</f>
        <v>0</v>
      </c>
    </row>
    <row r="58" spans="1:11" s="2" customFormat="1" ht="13.5" customHeight="1">
      <c r="A58" s="160">
        <v>31</v>
      </c>
      <c r="B58" s="159" t="s">
        <v>182</v>
      </c>
      <c r="C58" s="159" t="s">
        <v>181</v>
      </c>
      <c r="D58" s="159" t="s">
        <v>135</v>
      </c>
      <c r="E58" s="215">
        <v>3</v>
      </c>
      <c r="F58" s="176"/>
      <c r="G58" s="176"/>
      <c r="H58" s="176"/>
      <c r="I58" s="176">
        <f>ROUND(E58*F58,2)</f>
        <v>0</v>
      </c>
      <c r="J58" s="180">
        <v>0</v>
      </c>
      <c r="K58" s="158">
        <v>0</v>
      </c>
    </row>
    <row r="59" spans="1:11" s="2" customFormat="1" ht="13.5" customHeight="1">
      <c r="A59" s="160">
        <v>32</v>
      </c>
      <c r="B59" s="159" t="s">
        <v>180</v>
      </c>
      <c r="C59" s="159" t="s">
        <v>179</v>
      </c>
      <c r="D59" s="159" t="s">
        <v>135</v>
      </c>
      <c r="E59" s="215">
        <v>1</v>
      </c>
      <c r="F59" s="176"/>
      <c r="G59" s="176"/>
      <c r="H59" s="176"/>
      <c r="I59" s="176">
        <f>ROUND(E59*F59,2)</f>
        <v>0</v>
      </c>
      <c r="J59" s="180">
        <v>0</v>
      </c>
      <c r="K59" s="158">
        <v>0</v>
      </c>
    </row>
    <row r="60" spans="1:11" s="2" customFormat="1" ht="28.5" customHeight="1">
      <c r="A60" s="163"/>
      <c r="B60" s="162" t="s">
        <v>178</v>
      </c>
      <c r="C60" s="162" t="s">
        <v>177</v>
      </c>
      <c r="D60" s="162"/>
      <c r="E60" s="218"/>
      <c r="F60" s="175"/>
      <c r="G60" s="175"/>
      <c r="H60" s="175"/>
      <c r="I60" s="175"/>
      <c r="J60" s="183"/>
      <c r="K60" s="161">
        <f>SUM(K61:K68)</f>
        <v>0.56210788</v>
      </c>
    </row>
    <row r="61" spans="1:11" s="2" customFormat="1" ht="13.5" customHeight="1">
      <c r="A61" s="160">
        <v>33</v>
      </c>
      <c r="B61" s="159" t="s">
        <v>176</v>
      </c>
      <c r="C61" s="159" t="s">
        <v>175</v>
      </c>
      <c r="D61" s="159" t="s">
        <v>166</v>
      </c>
      <c r="E61" s="215">
        <v>36.7</v>
      </c>
      <c r="F61" s="176"/>
      <c r="G61" s="176"/>
      <c r="H61" s="176"/>
      <c r="I61" s="176">
        <f>ROUND(E61*F61,2)</f>
        <v>0</v>
      </c>
      <c r="J61" s="180">
        <v>0</v>
      </c>
      <c r="K61" s="158">
        <v>0</v>
      </c>
    </row>
    <row r="62" spans="1:11" s="2" customFormat="1" ht="24" customHeight="1">
      <c r="A62" s="160">
        <v>34</v>
      </c>
      <c r="B62" s="159" t="s">
        <v>174</v>
      </c>
      <c r="C62" s="159" t="s">
        <v>173</v>
      </c>
      <c r="D62" s="159" t="s">
        <v>145</v>
      </c>
      <c r="E62" s="215">
        <v>76</v>
      </c>
      <c r="F62" s="176"/>
      <c r="G62" s="176"/>
      <c r="H62" s="176"/>
      <c r="I62" s="176">
        <f>ROUND(E62*F62,2)</f>
        <v>0</v>
      </c>
      <c r="J62" s="180">
        <v>0</v>
      </c>
      <c r="K62" s="158">
        <v>0</v>
      </c>
    </row>
    <row r="63" spans="1:11" s="2" customFormat="1" ht="13.5" customHeight="1">
      <c r="A63" s="160">
        <v>35</v>
      </c>
      <c r="B63" s="159" t="s">
        <v>172</v>
      </c>
      <c r="C63" s="159" t="s">
        <v>171</v>
      </c>
      <c r="D63" s="159" t="s">
        <v>145</v>
      </c>
      <c r="E63" s="215">
        <v>76</v>
      </c>
      <c r="F63" s="176"/>
      <c r="G63" s="176"/>
      <c r="H63" s="176"/>
      <c r="I63" s="176">
        <f>ROUND(E63*F63,2)</f>
        <v>0</v>
      </c>
      <c r="J63" s="180">
        <v>0.0045</v>
      </c>
      <c r="K63" s="158">
        <v>0.342</v>
      </c>
    </row>
    <row r="64" spans="1:11" s="2" customFormat="1" ht="13.5" customHeight="1">
      <c r="A64" s="160">
        <v>36</v>
      </c>
      <c r="B64" s="159" t="s">
        <v>170</v>
      </c>
      <c r="C64" s="159" t="s">
        <v>169</v>
      </c>
      <c r="D64" s="159" t="s">
        <v>166</v>
      </c>
      <c r="E64" s="215">
        <v>36.7</v>
      </c>
      <c r="F64" s="176"/>
      <c r="G64" s="176"/>
      <c r="H64" s="176"/>
      <c r="I64" s="176">
        <f>ROUND(E64*F64,2)</f>
        <v>0</v>
      </c>
      <c r="J64" s="180">
        <v>4E-05</v>
      </c>
      <c r="K64" s="158">
        <v>0.001468</v>
      </c>
    </row>
    <row r="65" spans="1:11" s="2" customFormat="1" ht="13.5" customHeight="1">
      <c r="A65" s="154">
        <v>37</v>
      </c>
      <c r="B65" s="153" t="s">
        <v>168</v>
      </c>
      <c r="C65" s="153" t="s">
        <v>167</v>
      </c>
      <c r="D65" s="153" t="s">
        <v>166</v>
      </c>
      <c r="E65" s="217">
        <v>36.788</v>
      </c>
      <c r="F65" s="178"/>
      <c r="G65" s="178"/>
      <c r="H65" s="178"/>
      <c r="I65" s="176">
        <f>ROUND(E65*F65,2)</f>
        <v>0</v>
      </c>
      <c r="J65" s="182">
        <v>1E-05</v>
      </c>
      <c r="K65" s="152">
        <v>0.00036788</v>
      </c>
    </row>
    <row r="66" spans="1:11" s="2" customFormat="1" ht="13.5" customHeight="1">
      <c r="A66" s="157"/>
      <c r="B66" s="156"/>
      <c r="C66" s="156" t="s">
        <v>165</v>
      </c>
      <c r="D66" s="156"/>
      <c r="E66" s="216"/>
      <c r="F66" s="177"/>
      <c r="G66" s="177"/>
      <c r="H66" s="177"/>
      <c r="I66" s="177"/>
      <c r="J66" s="181"/>
      <c r="K66" s="155"/>
    </row>
    <row r="67" spans="1:11" s="2" customFormat="1" ht="13.5" customHeight="1">
      <c r="A67" s="160">
        <v>38</v>
      </c>
      <c r="B67" s="159" t="s">
        <v>164</v>
      </c>
      <c r="C67" s="159" t="s">
        <v>163</v>
      </c>
      <c r="D67" s="159" t="s">
        <v>145</v>
      </c>
      <c r="E67" s="215">
        <v>76</v>
      </c>
      <c r="F67" s="176"/>
      <c r="G67" s="176"/>
      <c r="H67" s="176"/>
      <c r="I67" s="176">
        <f>ROUND(E67*F67,2)</f>
        <v>0</v>
      </c>
      <c r="J67" s="180">
        <v>0.0004</v>
      </c>
      <c r="K67" s="158">
        <v>0.0304</v>
      </c>
    </row>
    <row r="68" spans="1:11" s="2" customFormat="1" ht="13.5" customHeight="1">
      <c r="A68" s="154">
        <v>39</v>
      </c>
      <c r="B68" s="153" t="s">
        <v>162</v>
      </c>
      <c r="C68" s="153" t="s">
        <v>161</v>
      </c>
      <c r="D68" s="153" t="s">
        <v>145</v>
      </c>
      <c r="E68" s="217">
        <v>78.28</v>
      </c>
      <c r="F68" s="178"/>
      <c r="G68" s="178"/>
      <c r="H68" s="178"/>
      <c r="I68" s="176">
        <f>ROUND(E68*F68,2)</f>
        <v>0</v>
      </c>
      <c r="J68" s="182">
        <v>0.0024</v>
      </c>
      <c r="K68" s="152">
        <v>0.187872</v>
      </c>
    </row>
    <row r="69" spans="1:11" s="2" customFormat="1" ht="13.5" customHeight="1">
      <c r="A69" s="157"/>
      <c r="B69" s="156"/>
      <c r="C69" s="156" t="s">
        <v>160</v>
      </c>
      <c r="D69" s="156"/>
      <c r="E69" s="216"/>
      <c r="F69" s="177"/>
      <c r="G69" s="177"/>
      <c r="H69" s="177"/>
      <c r="I69" s="177"/>
      <c r="J69" s="181"/>
      <c r="K69" s="155"/>
    </row>
    <row r="70" spans="1:11" s="2" customFormat="1" ht="28.5" customHeight="1">
      <c r="A70" s="163"/>
      <c r="B70" s="162" t="s">
        <v>159</v>
      </c>
      <c r="C70" s="162" t="s">
        <v>158</v>
      </c>
      <c r="D70" s="162"/>
      <c r="E70" s="218"/>
      <c r="F70" s="175"/>
      <c r="G70" s="175"/>
      <c r="H70" s="175"/>
      <c r="I70" s="175"/>
      <c r="J70" s="183"/>
      <c r="K70" s="161">
        <f>SUM(K71:K72)</f>
        <v>0.168885</v>
      </c>
    </row>
    <row r="71" spans="1:11" s="2" customFormat="1" ht="24" customHeight="1">
      <c r="A71" s="160">
        <v>40</v>
      </c>
      <c r="B71" s="159" t="s">
        <v>157</v>
      </c>
      <c r="C71" s="159" t="s">
        <v>156</v>
      </c>
      <c r="D71" s="159" t="s">
        <v>145</v>
      </c>
      <c r="E71" s="215">
        <v>2.7</v>
      </c>
      <c r="F71" s="176"/>
      <c r="G71" s="176"/>
      <c r="H71" s="176"/>
      <c r="I71" s="176">
        <f>ROUND(E71*F71,2)</f>
        <v>0</v>
      </c>
      <c r="J71" s="180">
        <v>0.04113</v>
      </c>
      <c r="K71" s="158">
        <v>0.111051</v>
      </c>
    </row>
    <row r="72" spans="1:11" s="2" customFormat="1" ht="13.5" customHeight="1">
      <c r="A72" s="154">
        <v>41</v>
      </c>
      <c r="B72" s="153" t="s">
        <v>155</v>
      </c>
      <c r="C72" s="153" t="s">
        <v>154</v>
      </c>
      <c r="D72" s="153" t="s">
        <v>145</v>
      </c>
      <c r="E72" s="217">
        <v>2.754</v>
      </c>
      <c r="F72" s="178"/>
      <c r="G72" s="178"/>
      <c r="H72" s="178"/>
      <c r="I72" s="176">
        <f>ROUND(E72*F72,2)</f>
        <v>0</v>
      </c>
      <c r="J72" s="182">
        <v>0.021</v>
      </c>
      <c r="K72" s="152">
        <v>0.057834</v>
      </c>
    </row>
    <row r="73" spans="1:11" s="2" customFormat="1" ht="28.5" customHeight="1">
      <c r="A73" s="163"/>
      <c r="B73" s="162" t="s">
        <v>153</v>
      </c>
      <c r="C73" s="162" t="s">
        <v>152</v>
      </c>
      <c r="D73" s="162"/>
      <c r="E73" s="218"/>
      <c r="F73" s="175"/>
      <c r="G73" s="175"/>
      <c r="H73" s="175"/>
      <c r="I73" s="175"/>
      <c r="J73" s="183"/>
      <c r="K73" s="161">
        <f>SUM(K74)</f>
        <v>0.0191592</v>
      </c>
    </row>
    <row r="74" spans="1:11" s="2" customFormat="1" ht="13.5" customHeight="1">
      <c r="A74" s="160">
        <v>42</v>
      </c>
      <c r="B74" s="159" t="s">
        <v>151</v>
      </c>
      <c r="C74" s="159" t="s">
        <v>150</v>
      </c>
      <c r="D74" s="159" t="s">
        <v>145</v>
      </c>
      <c r="E74" s="215">
        <v>47.898</v>
      </c>
      <c r="F74" s="176"/>
      <c r="G74" s="176"/>
      <c r="H74" s="176"/>
      <c r="I74" s="176">
        <f>ROUND(E74*F74,2)</f>
        <v>0</v>
      </c>
      <c r="J74" s="180">
        <v>0.0004</v>
      </c>
      <c r="K74" s="158">
        <v>0.0191592</v>
      </c>
    </row>
    <row r="75" spans="1:11" s="2" customFormat="1" ht="28.5" customHeight="1">
      <c r="A75" s="163"/>
      <c r="B75" s="162" t="s">
        <v>149</v>
      </c>
      <c r="C75" s="162" t="s">
        <v>148</v>
      </c>
      <c r="D75" s="162"/>
      <c r="E75" s="218"/>
      <c r="F75" s="175"/>
      <c r="G75" s="175"/>
      <c r="H75" s="175"/>
      <c r="I75" s="175"/>
      <c r="J75" s="183"/>
      <c r="K75" s="161">
        <f>SUM(K76)</f>
        <v>0.04797306</v>
      </c>
    </row>
    <row r="76" spans="1:11" s="2" customFormat="1" ht="24" customHeight="1">
      <c r="A76" s="160">
        <v>43</v>
      </c>
      <c r="B76" s="159" t="s">
        <v>147</v>
      </c>
      <c r="C76" s="159" t="s">
        <v>146</v>
      </c>
      <c r="D76" s="159" t="s">
        <v>145</v>
      </c>
      <c r="E76" s="215">
        <v>177.678</v>
      </c>
      <c r="F76" s="176"/>
      <c r="G76" s="176"/>
      <c r="H76" s="176"/>
      <c r="I76" s="176">
        <f>ROUND(E76*F76,2)</f>
        <v>0</v>
      </c>
      <c r="J76" s="180">
        <v>0.00027</v>
      </c>
      <c r="K76" s="158">
        <v>0.04797306</v>
      </c>
    </row>
    <row r="77" spans="1:11" s="2" customFormat="1" ht="30.75" customHeight="1">
      <c r="A77" s="166"/>
      <c r="B77" s="165" t="s">
        <v>144</v>
      </c>
      <c r="C77" s="165" t="s">
        <v>143</v>
      </c>
      <c r="D77" s="165"/>
      <c r="E77" s="219"/>
      <c r="F77" s="174"/>
      <c r="G77" s="174"/>
      <c r="H77" s="174"/>
      <c r="I77" s="174"/>
      <c r="J77" s="184"/>
      <c r="K77" s="164">
        <f>K78</f>
        <v>0.02658</v>
      </c>
    </row>
    <row r="78" spans="1:11" s="2" customFormat="1" ht="28.5" customHeight="1">
      <c r="A78" s="163"/>
      <c r="B78" s="162" t="s">
        <v>142</v>
      </c>
      <c r="C78" s="162" t="s">
        <v>141</v>
      </c>
      <c r="D78" s="162"/>
      <c r="E78" s="218"/>
      <c r="F78" s="175"/>
      <c r="G78" s="175"/>
      <c r="H78" s="175"/>
      <c r="I78" s="175"/>
      <c r="J78" s="183"/>
      <c r="K78" s="161">
        <f>SUM(K79:K81)</f>
        <v>0.02658</v>
      </c>
    </row>
    <row r="79" spans="1:11" s="2" customFormat="1" ht="13.5" customHeight="1">
      <c r="A79" s="160">
        <v>44</v>
      </c>
      <c r="B79" s="159" t="s">
        <v>140</v>
      </c>
      <c r="C79" s="159" t="s">
        <v>139</v>
      </c>
      <c r="D79" s="159" t="s">
        <v>135</v>
      </c>
      <c r="E79" s="215">
        <v>6</v>
      </c>
      <c r="F79" s="176"/>
      <c r="G79" s="176"/>
      <c r="H79" s="176"/>
      <c r="I79" s="176">
        <f>ROUND(E79*F79,2)</f>
        <v>0</v>
      </c>
      <c r="J79" s="180">
        <v>0.00436</v>
      </c>
      <c r="K79" s="158">
        <v>0.02616</v>
      </c>
    </row>
    <row r="80" spans="1:11" s="2" customFormat="1" ht="13.5" customHeight="1">
      <c r="A80" s="157"/>
      <c r="B80" s="156"/>
      <c r="C80" s="156" t="s">
        <v>138</v>
      </c>
      <c r="D80" s="156"/>
      <c r="E80" s="216"/>
      <c r="F80" s="177"/>
      <c r="G80" s="177"/>
      <c r="H80" s="177"/>
      <c r="I80" s="177"/>
      <c r="J80" s="181"/>
      <c r="K80" s="155"/>
    </row>
    <row r="81" spans="1:11" s="2" customFormat="1" ht="24" customHeight="1">
      <c r="A81" s="154">
        <v>45</v>
      </c>
      <c r="B81" s="153" t="s">
        <v>137</v>
      </c>
      <c r="C81" s="153" t="s">
        <v>136</v>
      </c>
      <c r="D81" s="153" t="s">
        <v>135</v>
      </c>
      <c r="E81" s="217">
        <v>6</v>
      </c>
      <c r="F81" s="178"/>
      <c r="G81" s="178"/>
      <c r="H81" s="178"/>
      <c r="I81" s="178">
        <f>ROUND(E81*F81,2)</f>
        <v>0</v>
      </c>
      <c r="J81" s="182">
        <v>7E-05</v>
      </c>
      <c r="K81" s="152">
        <v>0.00042</v>
      </c>
    </row>
    <row r="82" spans="1:11" s="2" customFormat="1" ht="30.75" customHeight="1">
      <c r="A82" s="151"/>
      <c r="B82" s="150"/>
      <c r="C82" s="150" t="s">
        <v>134</v>
      </c>
      <c r="D82" s="150"/>
      <c r="E82" s="149"/>
      <c r="F82" s="149"/>
      <c r="G82" s="179"/>
      <c r="H82" s="179"/>
      <c r="I82" s="179">
        <f>SUM(I15:I81)</f>
        <v>0</v>
      </c>
      <c r="J82" s="179"/>
      <c r="K82" s="149">
        <f>K77+K53+K13</f>
        <v>7.3969264500000005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54 K54 J73:K73 J75 K75 J13:K53 J71:K72 J55:K69 J74:K74 J76:K81 J82:K82" unlockedFormula="1"/>
    <ignoredError sqref="B14:B81" numberStoredAsText="1"/>
    <ignoredError sqref="J70:K70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zoomScalePageLayoutView="0" workbookViewId="0" topLeftCell="A1">
      <pane ySplit="12" topLeftCell="A37" activePane="bottomLeft" state="frozen"/>
      <selection pane="topLeft" activeCell="A1" sqref="A1"/>
      <selection pane="bottomLeft" activeCell="E48" sqref="E4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1" t="s">
        <v>276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2" customFormat="1" ht="12.75" customHeight="1">
      <c r="A2" s="173" t="s">
        <v>275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360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273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272</v>
      </c>
      <c r="B7" s="170"/>
      <c r="C7" s="170"/>
      <c r="D7" s="170"/>
      <c r="E7" s="169"/>
      <c r="F7" s="169"/>
      <c r="G7" s="169"/>
      <c r="H7" s="212" t="s">
        <v>473</v>
      </c>
      <c r="I7" s="213"/>
      <c r="J7" s="214"/>
      <c r="K7" s="169"/>
    </row>
    <row r="8" spans="1:11" s="2" customFormat="1" ht="13.5" customHeight="1">
      <c r="A8" s="143" t="s">
        <v>271</v>
      </c>
      <c r="B8" s="170"/>
      <c r="C8" s="170"/>
      <c r="D8" s="170"/>
      <c r="E8" s="169"/>
      <c r="F8" s="169"/>
      <c r="G8" s="169"/>
      <c r="H8" s="212" t="s">
        <v>471</v>
      </c>
      <c r="I8" s="213"/>
      <c r="J8" s="214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270</v>
      </c>
      <c r="B10" s="168" t="s">
        <v>269</v>
      </c>
      <c r="C10" s="168" t="s">
        <v>268</v>
      </c>
      <c r="D10" s="168" t="s">
        <v>267</v>
      </c>
      <c r="E10" s="168" t="s">
        <v>266</v>
      </c>
      <c r="F10" s="168" t="s">
        <v>265</v>
      </c>
      <c r="G10" s="168" t="s">
        <v>264</v>
      </c>
      <c r="H10" s="168" t="s">
        <v>263</v>
      </c>
      <c r="I10" s="168" t="s">
        <v>262</v>
      </c>
      <c r="J10" s="168" t="s">
        <v>261</v>
      </c>
      <c r="K10" s="168" t="s">
        <v>260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46</v>
      </c>
      <c r="C13" s="165" t="s">
        <v>190</v>
      </c>
      <c r="D13" s="165"/>
      <c r="E13" s="164"/>
      <c r="F13" s="164"/>
      <c r="G13" s="174"/>
      <c r="H13" s="174"/>
      <c r="I13" s="174"/>
      <c r="J13" s="174"/>
      <c r="K13" s="164">
        <f>K14+K17+K31+K49</f>
        <v>0.15650816</v>
      </c>
    </row>
    <row r="14" spans="1:11" s="2" customFormat="1" ht="28.5" customHeight="1">
      <c r="A14" s="163"/>
      <c r="B14" s="162" t="s">
        <v>359</v>
      </c>
      <c r="C14" s="162" t="s">
        <v>358</v>
      </c>
      <c r="D14" s="162"/>
      <c r="E14" s="161"/>
      <c r="F14" s="161"/>
      <c r="G14" s="175"/>
      <c r="H14" s="175"/>
      <c r="I14" s="175"/>
      <c r="J14" s="175"/>
      <c r="K14" s="161">
        <f>SUM(K15:K16)</f>
        <v>0.0008481599999999999</v>
      </c>
    </row>
    <row r="15" spans="1:11" s="2" customFormat="1" ht="24" customHeight="1">
      <c r="A15" s="160">
        <v>1</v>
      </c>
      <c r="B15" s="159" t="s">
        <v>357</v>
      </c>
      <c r="C15" s="159" t="s">
        <v>356</v>
      </c>
      <c r="D15" s="159" t="s">
        <v>166</v>
      </c>
      <c r="E15" s="215">
        <v>9.3</v>
      </c>
      <c r="F15" s="176"/>
      <c r="G15" s="176"/>
      <c r="H15" s="176"/>
      <c r="I15" s="176">
        <f>ROUND(E15*F15,2)</f>
        <v>0</v>
      </c>
      <c r="J15" s="180">
        <v>3E-05</v>
      </c>
      <c r="K15" s="158">
        <v>0.000279</v>
      </c>
    </row>
    <row r="16" spans="1:11" s="2" customFormat="1" ht="13.5" customHeight="1">
      <c r="A16" s="154">
        <v>2</v>
      </c>
      <c r="B16" s="153" t="s">
        <v>355</v>
      </c>
      <c r="C16" s="153" t="s">
        <v>354</v>
      </c>
      <c r="D16" s="153" t="s">
        <v>166</v>
      </c>
      <c r="E16" s="217">
        <v>9.486</v>
      </c>
      <c r="F16" s="178"/>
      <c r="G16" s="178"/>
      <c r="H16" s="178"/>
      <c r="I16" s="176">
        <f>ROUND(E16*F16,2)</f>
        <v>0</v>
      </c>
      <c r="J16" s="182">
        <v>6E-05</v>
      </c>
      <c r="K16" s="152">
        <v>0.00056916</v>
      </c>
    </row>
    <row r="17" spans="1:11" s="2" customFormat="1" ht="28.5" customHeight="1">
      <c r="A17" s="163"/>
      <c r="B17" s="162" t="s">
        <v>353</v>
      </c>
      <c r="C17" s="162" t="s">
        <v>352</v>
      </c>
      <c r="D17" s="162"/>
      <c r="E17" s="218"/>
      <c r="F17" s="175"/>
      <c r="G17" s="175"/>
      <c r="H17" s="175"/>
      <c r="I17" s="175"/>
      <c r="J17" s="183"/>
      <c r="K17" s="161">
        <f>SUM(K18:K30)</f>
        <v>0.030680000000000006</v>
      </c>
    </row>
    <row r="18" spans="1:11" s="2" customFormat="1" ht="13.5" customHeight="1">
      <c r="A18" s="160">
        <v>3</v>
      </c>
      <c r="B18" s="159" t="s">
        <v>351</v>
      </c>
      <c r="C18" s="159" t="s">
        <v>350</v>
      </c>
      <c r="D18" s="159" t="s">
        <v>166</v>
      </c>
      <c r="E18" s="215">
        <v>9.3</v>
      </c>
      <c r="F18" s="176"/>
      <c r="G18" s="176"/>
      <c r="H18" s="176"/>
      <c r="I18" s="176">
        <f>ROUND(E18*F18,2)</f>
        <v>0</v>
      </c>
      <c r="J18" s="180">
        <v>0.00117</v>
      </c>
      <c r="K18" s="158">
        <v>0.010881</v>
      </c>
    </row>
    <row r="19" spans="1:11" s="2" customFormat="1" ht="13.5" customHeight="1">
      <c r="A19" s="160">
        <v>4</v>
      </c>
      <c r="B19" s="159" t="s">
        <v>349</v>
      </c>
      <c r="C19" s="159" t="s">
        <v>348</v>
      </c>
      <c r="D19" s="159" t="s">
        <v>166</v>
      </c>
      <c r="E19" s="215">
        <v>9.3</v>
      </c>
      <c r="F19" s="176"/>
      <c r="G19" s="176"/>
      <c r="H19" s="176"/>
      <c r="I19" s="176">
        <f aca="true" t="shared" si="0" ref="I19:I30">ROUND(E19*F19,2)</f>
        <v>0</v>
      </c>
      <c r="J19" s="180">
        <v>0.00043</v>
      </c>
      <c r="K19" s="158">
        <v>0.003999</v>
      </c>
    </row>
    <row r="20" spans="1:11" s="2" customFormat="1" ht="13.5" customHeight="1">
      <c r="A20" s="160">
        <v>5</v>
      </c>
      <c r="B20" s="159" t="s">
        <v>347</v>
      </c>
      <c r="C20" s="159" t="s">
        <v>346</v>
      </c>
      <c r="D20" s="159" t="s">
        <v>135</v>
      </c>
      <c r="E20" s="215">
        <v>10</v>
      </c>
      <c r="F20" s="176"/>
      <c r="G20" s="176"/>
      <c r="H20" s="176"/>
      <c r="I20" s="176">
        <f t="shared" si="0"/>
        <v>0</v>
      </c>
      <c r="J20" s="180">
        <v>0.0001</v>
      </c>
      <c r="K20" s="158">
        <v>0.001</v>
      </c>
    </row>
    <row r="21" spans="1:11" s="2" customFormat="1" ht="13.5" customHeight="1">
      <c r="A21" s="154">
        <v>6</v>
      </c>
      <c r="B21" s="153" t="s">
        <v>345</v>
      </c>
      <c r="C21" s="153" t="s">
        <v>344</v>
      </c>
      <c r="D21" s="153" t="s">
        <v>135</v>
      </c>
      <c r="E21" s="217">
        <v>10</v>
      </c>
      <c r="F21" s="178"/>
      <c r="G21" s="178"/>
      <c r="H21" s="178"/>
      <c r="I21" s="176">
        <f t="shared" si="0"/>
        <v>0</v>
      </c>
      <c r="J21" s="182">
        <v>6E-05</v>
      </c>
      <c r="K21" s="152">
        <v>0.0006</v>
      </c>
    </row>
    <row r="22" spans="1:11" s="2" customFormat="1" ht="13.5" customHeight="1">
      <c r="A22" s="160">
        <v>7</v>
      </c>
      <c r="B22" s="159" t="s">
        <v>343</v>
      </c>
      <c r="C22" s="159" t="s">
        <v>342</v>
      </c>
      <c r="D22" s="159" t="s">
        <v>135</v>
      </c>
      <c r="E22" s="215">
        <v>3</v>
      </c>
      <c r="F22" s="176"/>
      <c r="G22" s="176"/>
      <c r="H22" s="176"/>
      <c r="I22" s="176">
        <f t="shared" si="0"/>
        <v>0</v>
      </c>
      <c r="J22" s="180">
        <v>0.0001</v>
      </c>
      <c r="K22" s="158">
        <v>0.0003</v>
      </c>
    </row>
    <row r="23" spans="1:11" s="2" customFormat="1" ht="13.5" customHeight="1">
      <c r="A23" s="154">
        <v>8</v>
      </c>
      <c r="B23" s="153" t="s">
        <v>341</v>
      </c>
      <c r="C23" s="153" t="s">
        <v>340</v>
      </c>
      <c r="D23" s="153" t="s">
        <v>135</v>
      </c>
      <c r="E23" s="217">
        <v>3</v>
      </c>
      <c r="F23" s="178"/>
      <c r="G23" s="178"/>
      <c r="H23" s="178"/>
      <c r="I23" s="176">
        <f t="shared" si="0"/>
        <v>0</v>
      </c>
      <c r="J23" s="182">
        <v>0.0001</v>
      </c>
      <c r="K23" s="152">
        <v>0.0003</v>
      </c>
    </row>
    <row r="24" spans="1:11" s="2" customFormat="1" ht="13.5" customHeight="1">
      <c r="A24" s="160">
        <v>9</v>
      </c>
      <c r="B24" s="159" t="s">
        <v>339</v>
      </c>
      <c r="C24" s="159" t="s">
        <v>338</v>
      </c>
      <c r="D24" s="159" t="s">
        <v>135</v>
      </c>
      <c r="E24" s="215">
        <v>33</v>
      </c>
      <c r="F24" s="176"/>
      <c r="G24" s="176"/>
      <c r="H24" s="176"/>
      <c r="I24" s="176">
        <f t="shared" si="0"/>
        <v>0</v>
      </c>
      <c r="J24" s="180">
        <v>0.0001</v>
      </c>
      <c r="K24" s="158">
        <v>0.0033</v>
      </c>
    </row>
    <row r="25" spans="1:11" s="2" customFormat="1" ht="13.5" customHeight="1">
      <c r="A25" s="154">
        <v>10</v>
      </c>
      <c r="B25" s="153" t="s">
        <v>337</v>
      </c>
      <c r="C25" s="153" t="s">
        <v>336</v>
      </c>
      <c r="D25" s="153" t="s">
        <v>135</v>
      </c>
      <c r="E25" s="217">
        <v>33</v>
      </c>
      <c r="F25" s="178"/>
      <c r="G25" s="178"/>
      <c r="H25" s="178"/>
      <c r="I25" s="176">
        <f t="shared" si="0"/>
        <v>0</v>
      </c>
      <c r="J25" s="182">
        <v>4E-05</v>
      </c>
      <c r="K25" s="152">
        <v>0.00132</v>
      </c>
    </row>
    <row r="26" spans="1:11" s="2" customFormat="1" ht="13.5" customHeight="1">
      <c r="A26" s="160">
        <v>11</v>
      </c>
      <c r="B26" s="159" t="s">
        <v>335</v>
      </c>
      <c r="C26" s="159" t="s">
        <v>334</v>
      </c>
      <c r="D26" s="159" t="s">
        <v>135</v>
      </c>
      <c r="E26" s="215">
        <v>10</v>
      </c>
      <c r="F26" s="176"/>
      <c r="G26" s="176"/>
      <c r="H26" s="176"/>
      <c r="I26" s="176">
        <f t="shared" si="0"/>
        <v>0</v>
      </c>
      <c r="J26" s="180">
        <v>0</v>
      </c>
      <c r="K26" s="158">
        <v>0</v>
      </c>
    </row>
    <row r="27" spans="1:11" s="2" customFormat="1" ht="24" customHeight="1">
      <c r="A27" s="154">
        <v>12</v>
      </c>
      <c r="B27" s="153" t="s">
        <v>333</v>
      </c>
      <c r="C27" s="153" t="s">
        <v>332</v>
      </c>
      <c r="D27" s="153" t="s">
        <v>135</v>
      </c>
      <c r="E27" s="217">
        <v>10</v>
      </c>
      <c r="F27" s="178"/>
      <c r="G27" s="178"/>
      <c r="H27" s="178"/>
      <c r="I27" s="176">
        <f>ROUND(E27*F27,2)</f>
        <v>0</v>
      </c>
      <c r="J27" s="182">
        <v>0.0001</v>
      </c>
      <c r="K27" s="152">
        <v>0.001</v>
      </c>
    </row>
    <row r="28" spans="1:11" s="2" customFormat="1" ht="13.5" customHeight="1">
      <c r="A28" s="160">
        <v>13</v>
      </c>
      <c r="B28" s="159" t="s">
        <v>331</v>
      </c>
      <c r="C28" s="159" t="s">
        <v>330</v>
      </c>
      <c r="D28" s="159" t="s">
        <v>135</v>
      </c>
      <c r="E28" s="215">
        <v>2</v>
      </c>
      <c r="F28" s="176"/>
      <c r="G28" s="176"/>
      <c r="H28" s="176"/>
      <c r="I28" s="176">
        <f>ROUND(E28*F28,2)</f>
        <v>0</v>
      </c>
      <c r="J28" s="180">
        <v>0.00399</v>
      </c>
      <c r="K28" s="158">
        <v>0.00798</v>
      </c>
    </row>
    <row r="29" spans="1:11" s="2" customFormat="1" ht="13.5" customHeight="1">
      <c r="A29" s="160">
        <v>14</v>
      </c>
      <c r="B29" s="159" t="s">
        <v>329</v>
      </c>
      <c r="C29" s="159" t="s">
        <v>328</v>
      </c>
      <c r="D29" s="159" t="s">
        <v>166</v>
      </c>
      <c r="E29" s="215">
        <v>9.3</v>
      </c>
      <c r="F29" s="176"/>
      <c r="G29" s="176"/>
      <c r="H29" s="176"/>
      <c r="I29" s="176">
        <f t="shared" si="0"/>
        <v>0</v>
      </c>
      <c r="J29" s="180">
        <v>0</v>
      </c>
      <c r="K29" s="158">
        <v>0</v>
      </c>
    </row>
    <row r="30" spans="1:11" s="2" customFormat="1" ht="13.5" customHeight="1">
      <c r="A30" s="160">
        <v>15</v>
      </c>
      <c r="B30" s="159" t="s">
        <v>327</v>
      </c>
      <c r="C30" s="159" t="s">
        <v>326</v>
      </c>
      <c r="D30" s="159" t="s">
        <v>191</v>
      </c>
      <c r="E30" s="215">
        <v>0.046</v>
      </c>
      <c r="F30" s="176"/>
      <c r="G30" s="176"/>
      <c r="H30" s="176"/>
      <c r="I30" s="176">
        <f t="shared" si="0"/>
        <v>0</v>
      </c>
      <c r="J30" s="180">
        <v>0</v>
      </c>
      <c r="K30" s="158">
        <v>0</v>
      </c>
    </row>
    <row r="31" spans="1:11" s="2" customFormat="1" ht="28.5" customHeight="1">
      <c r="A31" s="163"/>
      <c r="B31" s="162" t="s">
        <v>325</v>
      </c>
      <c r="C31" s="162" t="s">
        <v>324</v>
      </c>
      <c r="D31" s="162"/>
      <c r="E31" s="218"/>
      <c r="F31" s="175"/>
      <c r="G31" s="175"/>
      <c r="H31" s="175"/>
      <c r="I31" s="175"/>
      <c r="J31" s="183"/>
      <c r="K31" s="161">
        <f>SUM(K32:K48)</f>
        <v>0.10304</v>
      </c>
    </row>
    <row r="32" spans="1:11" s="2" customFormat="1" ht="13.5" customHeight="1">
      <c r="A32" s="160">
        <v>16</v>
      </c>
      <c r="B32" s="159" t="s">
        <v>323</v>
      </c>
      <c r="C32" s="159" t="s">
        <v>322</v>
      </c>
      <c r="D32" s="159" t="s">
        <v>166</v>
      </c>
      <c r="E32" s="215">
        <v>9.3</v>
      </c>
      <c r="F32" s="176"/>
      <c r="G32" s="176"/>
      <c r="H32" s="176"/>
      <c r="I32" s="176">
        <f>ROUND(E32*F32,2)</f>
        <v>0</v>
      </c>
      <c r="J32" s="180">
        <v>0.00062</v>
      </c>
      <c r="K32" s="158">
        <v>0.005766</v>
      </c>
    </row>
    <row r="33" spans="1:11" s="2" customFormat="1" ht="13.5" customHeight="1">
      <c r="A33" s="160">
        <v>17</v>
      </c>
      <c r="B33" s="159" t="s">
        <v>321</v>
      </c>
      <c r="C33" s="159" t="s">
        <v>320</v>
      </c>
      <c r="D33" s="159" t="s">
        <v>135</v>
      </c>
      <c r="E33" s="215">
        <v>7</v>
      </c>
      <c r="F33" s="176"/>
      <c r="G33" s="176"/>
      <c r="H33" s="176"/>
      <c r="I33" s="176">
        <f aca="true" t="shared" si="1" ref="I33:I48">ROUND(E33*F33,2)</f>
        <v>0</v>
      </c>
      <c r="J33" s="180">
        <v>0</v>
      </c>
      <c r="K33" s="158">
        <v>0</v>
      </c>
    </row>
    <row r="34" spans="1:11" s="2" customFormat="1" ht="13.5" customHeight="1">
      <c r="A34" s="154">
        <v>18</v>
      </c>
      <c r="B34" s="153" t="s">
        <v>319</v>
      </c>
      <c r="C34" s="153" t="s">
        <v>318</v>
      </c>
      <c r="D34" s="153" t="s">
        <v>135</v>
      </c>
      <c r="E34" s="217">
        <v>7</v>
      </c>
      <c r="F34" s="178"/>
      <c r="G34" s="178"/>
      <c r="H34" s="178"/>
      <c r="I34" s="176">
        <f t="shared" si="1"/>
        <v>0</v>
      </c>
      <c r="J34" s="182">
        <v>0.00022</v>
      </c>
      <c r="K34" s="152">
        <v>0.00154</v>
      </c>
    </row>
    <row r="35" spans="1:11" s="2" customFormat="1" ht="13.5" customHeight="1">
      <c r="A35" s="160">
        <v>19</v>
      </c>
      <c r="B35" s="159" t="s">
        <v>317</v>
      </c>
      <c r="C35" s="159" t="s">
        <v>316</v>
      </c>
      <c r="D35" s="159" t="s">
        <v>135</v>
      </c>
      <c r="E35" s="215">
        <v>11</v>
      </c>
      <c r="F35" s="176"/>
      <c r="G35" s="176"/>
      <c r="H35" s="176"/>
      <c r="I35" s="176">
        <f t="shared" si="1"/>
        <v>0</v>
      </c>
      <c r="J35" s="180">
        <v>0</v>
      </c>
      <c r="K35" s="158">
        <v>0</v>
      </c>
    </row>
    <row r="36" spans="1:11" s="2" customFormat="1" ht="13.5" customHeight="1">
      <c r="A36" s="154">
        <v>20</v>
      </c>
      <c r="B36" s="153" t="s">
        <v>315</v>
      </c>
      <c r="C36" s="153" t="s">
        <v>314</v>
      </c>
      <c r="D36" s="153" t="s">
        <v>135</v>
      </c>
      <c r="E36" s="217">
        <v>11</v>
      </c>
      <c r="F36" s="178"/>
      <c r="G36" s="178"/>
      <c r="H36" s="178"/>
      <c r="I36" s="176">
        <f t="shared" si="1"/>
        <v>0</v>
      </c>
      <c r="J36" s="182">
        <v>0.00016</v>
      </c>
      <c r="K36" s="152">
        <v>0.00176</v>
      </c>
    </row>
    <row r="37" spans="1:11" s="2" customFormat="1" ht="13.5" customHeight="1">
      <c r="A37" s="160">
        <v>21</v>
      </c>
      <c r="B37" s="159" t="s">
        <v>313</v>
      </c>
      <c r="C37" s="159" t="s">
        <v>312</v>
      </c>
      <c r="D37" s="159" t="s">
        <v>135</v>
      </c>
      <c r="E37" s="215">
        <v>10</v>
      </c>
      <c r="F37" s="176"/>
      <c r="G37" s="176"/>
      <c r="H37" s="176"/>
      <c r="I37" s="176">
        <f t="shared" si="1"/>
        <v>0</v>
      </c>
      <c r="J37" s="180">
        <v>5E-05</v>
      </c>
      <c r="K37" s="158">
        <v>0.0005</v>
      </c>
    </row>
    <row r="38" spans="1:11" s="2" customFormat="1" ht="13.5" customHeight="1">
      <c r="A38" s="154">
        <v>22</v>
      </c>
      <c r="B38" s="153" t="s">
        <v>311</v>
      </c>
      <c r="C38" s="153" t="s">
        <v>310</v>
      </c>
      <c r="D38" s="153" t="s">
        <v>135</v>
      </c>
      <c r="E38" s="217">
        <v>10</v>
      </c>
      <c r="F38" s="178"/>
      <c r="G38" s="178"/>
      <c r="H38" s="178"/>
      <c r="I38" s="176">
        <f t="shared" si="1"/>
        <v>0</v>
      </c>
      <c r="J38" s="182">
        <v>8E-05</v>
      </c>
      <c r="K38" s="152">
        <v>0.0008</v>
      </c>
    </row>
    <row r="39" spans="1:11" s="2" customFormat="1" ht="13.5" customHeight="1">
      <c r="A39" s="160">
        <v>23</v>
      </c>
      <c r="B39" s="159" t="s">
        <v>309</v>
      </c>
      <c r="C39" s="159" t="s">
        <v>308</v>
      </c>
      <c r="D39" s="159" t="s">
        <v>135</v>
      </c>
      <c r="E39" s="215">
        <v>10</v>
      </c>
      <c r="F39" s="176"/>
      <c r="G39" s="176"/>
      <c r="H39" s="176"/>
      <c r="I39" s="176">
        <f t="shared" si="1"/>
        <v>0</v>
      </c>
      <c r="J39" s="180">
        <v>5E-05</v>
      </c>
      <c r="K39" s="158">
        <v>0.0005</v>
      </c>
    </row>
    <row r="40" spans="1:11" s="2" customFormat="1" ht="24" customHeight="1">
      <c r="A40" s="154">
        <v>24</v>
      </c>
      <c r="B40" s="153" t="s">
        <v>307</v>
      </c>
      <c r="C40" s="153" t="s">
        <v>306</v>
      </c>
      <c r="D40" s="153" t="s">
        <v>135</v>
      </c>
      <c r="E40" s="217">
        <v>10</v>
      </c>
      <c r="F40" s="178"/>
      <c r="G40" s="178"/>
      <c r="H40" s="178"/>
      <c r="I40" s="176">
        <f t="shared" si="1"/>
        <v>0</v>
      </c>
      <c r="J40" s="182">
        <v>0.00085</v>
      </c>
      <c r="K40" s="152">
        <v>0.0085</v>
      </c>
    </row>
    <row r="41" spans="1:11" s="2" customFormat="1" ht="13.5" customHeight="1">
      <c r="A41" s="160">
        <v>25</v>
      </c>
      <c r="B41" s="159" t="s">
        <v>305</v>
      </c>
      <c r="C41" s="159" t="s">
        <v>304</v>
      </c>
      <c r="D41" s="159" t="s">
        <v>135</v>
      </c>
      <c r="E41" s="215">
        <v>10</v>
      </c>
      <c r="F41" s="176"/>
      <c r="G41" s="176"/>
      <c r="H41" s="176"/>
      <c r="I41" s="176">
        <f t="shared" si="1"/>
        <v>0</v>
      </c>
      <c r="J41" s="180">
        <v>5E-05</v>
      </c>
      <c r="K41" s="158">
        <v>0.0005</v>
      </c>
    </row>
    <row r="42" spans="1:11" s="2" customFormat="1" ht="13.5" customHeight="1">
      <c r="A42" s="154">
        <v>26</v>
      </c>
      <c r="B42" s="153" t="s">
        <v>303</v>
      </c>
      <c r="C42" s="153" t="s">
        <v>302</v>
      </c>
      <c r="D42" s="153" t="s">
        <v>135</v>
      </c>
      <c r="E42" s="217">
        <v>10</v>
      </c>
      <c r="F42" s="178"/>
      <c r="G42" s="178"/>
      <c r="H42" s="178"/>
      <c r="I42" s="176">
        <f t="shared" si="1"/>
        <v>0</v>
      </c>
      <c r="J42" s="182">
        <v>0.0045</v>
      </c>
      <c r="K42" s="152">
        <v>0.045</v>
      </c>
    </row>
    <row r="43" spans="1:11" s="2" customFormat="1" ht="14.25" customHeight="1">
      <c r="A43" s="160">
        <v>27</v>
      </c>
      <c r="B43" s="159" t="s">
        <v>301</v>
      </c>
      <c r="C43" s="159" t="s">
        <v>300</v>
      </c>
      <c r="D43" s="159" t="s">
        <v>135</v>
      </c>
      <c r="E43" s="215">
        <v>10</v>
      </c>
      <c r="F43" s="176"/>
      <c r="G43" s="176"/>
      <c r="H43" s="176"/>
      <c r="I43" s="176">
        <f t="shared" si="1"/>
        <v>0</v>
      </c>
      <c r="J43" s="180">
        <v>5E-05</v>
      </c>
      <c r="K43" s="158">
        <v>0.0005</v>
      </c>
    </row>
    <row r="44" spans="1:11" s="2" customFormat="1" ht="13.5" customHeight="1">
      <c r="A44" s="154">
        <v>28</v>
      </c>
      <c r="B44" s="153" t="s">
        <v>299</v>
      </c>
      <c r="C44" s="153" t="s">
        <v>298</v>
      </c>
      <c r="D44" s="153" t="s">
        <v>135</v>
      </c>
      <c r="E44" s="217">
        <v>10</v>
      </c>
      <c r="F44" s="178"/>
      <c r="G44" s="178"/>
      <c r="H44" s="178"/>
      <c r="I44" s="176">
        <f t="shared" si="1"/>
        <v>0</v>
      </c>
      <c r="J44" s="182">
        <v>0.00044</v>
      </c>
      <c r="K44" s="152">
        <v>0.0044</v>
      </c>
    </row>
    <row r="45" spans="1:11" s="2" customFormat="1" ht="13.5" customHeight="1">
      <c r="A45" s="160">
        <v>29</v>
      </c>
      <c r="B45" s="159" t="s">
        <v>297</v>
      </c>
      <c r="C45" s="159" t="s">
        <v>296</v>
      </c>
      <c r="D45" s="159" t="s">
        <v>135</v>
      </c>
      <c r="E45" s="215">
        <v>10</v>
      </c>
      <c r="F45" s="176"/>
      <c r="G45" s="176"/>
      <c r="H45" s="176"/>
      <c r="I45" s="176">
        <f t="shared" si="1"/>
        <v>0</v>
      </c>
      <c r="J45" s="180">
        <v>5E-05</v>
      </c>
      <c r="K45" s="158">
        <v>0.0005</v>
      </c>
    </row>
    <row r="46" spans="1:11" s="2" customFormat="1" ht="13.5" customHeight="1">
      <c r="A46" s="154">
        <v>30</v>
      </c>
      <c r="B46" s="153" t="s">
        <v>295</v>
      </c>
      <c r="C46" s="153" t="s">
        <v>294</v>
      </c>
      <c r="D46" s="153" t="s">
        <v>135</v>
      </c>
      <c r="E46" s="217">
        <v>10</v>
      </c>
      <c r="F46" s="178"/>
      <c r="G46" s="178"/>
      <c r="H46" s="178"/>
      <c r="I46" s="176">
        <f t="shared" si="1"/>
        <v>0</v>
      </c>
      <c r="J46" s="182">
        <v>0.00311</v>
      </c>
      <c r="K46" s="152">
        <v>0.0311</v>
      </c>
    </row>
    <row r="47" spans="1:11" s="2" customFormat="1" ht="13.5" customHeight="1">
      <c r="A47" s="160">
        <v>31</v>
      </c>
      <c r="B47" s="159" t="s">
        <v>293</v>
      </c>
      <c r="C47" s="159" t="s">
        <v>292</v>
      </c>
      <c r="D47" s="159" t="s">
        <v>166</v>
      </c>
      <c r="E47" s="215">
        <v>9.3</v>
      </c>
      <c r="F47" s="176"/>
      <c r="G47" s="176"/>
      <c r="H47" s="176"/>
      <c r="I47" s="176">
        <f t="shared" si="1"/>
        <v>0</v>
      </c>
      <c r="J47" s="180">
        <v>0.00018</v>
      </c>
      <c r="K47" s="158">
        <v>0.001674</v>
      </c>
    </row>
    <row r="48" spans="1:11" s="2" customFormat="1" ht="13.5" customHeight="1">
      <c r="A48" s="160">
        <v>32</v>
      </c>
      <c r="B48" s="159" t="s">
        <v>291</v>
      </c>
      <c r="C48" s="159" t="s">
        <v>290</v>
      </c>
      <c r="D48" s="159" t="s">
        <v>191</v>
      </c>
      <c r="E48" s="215">
        <v>0.204</v>
      </c>
      <c r="F48" s="176"/>
      <c r="G48" s="176"/>
      <c r="H48" s="176"/>
      <c r="I48" s="176">
        <f t="shared" si="1"/>
        <v>0</v>
      </c>
      <c r="J48" s="180">
        <v>0</v>
      </c>
      <c r="K48" s="158">
        <v>0</v>
      </c>
    </row>
    <row r="49" spans="1:11" s="2" customFormat="1" ht="28.5" customHeight="1">
      <c r="A49" s="163"/>
      <c r="B49" s="162" t="s">
        <v>289</v>
      </c>
      <c r="C49" s="162" t="s">
        <v>288</v>
      </c>
      <c r="D49" s="162"/>
      <c r="E49" s="218"/>
      <c r="F49" s="175"/>
      <c r="G49" s="175"/>
      <c r="H49" s="175"/>
      <c r="I49" s="175"/>
      <c r="J49" s="183"/>
      <c r="K49" s="161">
        <f>SUM(K50:K54)</f>
        <v>0.02194</v>
      </c>
    </row>
    <row r="50" spans="1:11" s="2" customFormat="1" ht="13.5" customHeight="1">
      <c r="A50" s="160">
        <v>33</v>
      </c>
      <c r="B50" s="159" t="s">
        <v>287</v>
      </c>
      <c r="C50" s="159" t="s">
        <v>286</v>
      </c>
      <c r="D50" s="159" t="s">
        <v>285</v>
      </c>
      <c r="E50" s="215">
        <v>1</v>
      </c>
      <c r="F50" s="176"/>
      <c r="G50" s="176"/>
      <c r="H50" s="176"/>
      <c r="I50" s="176">
        <f>ROUND(E50*F50,2)</f>
        <v>0</v>
      </c>
      <c r="J50" s="180">
        <v>0.0023</v>
      </c>
      <c r="K50" s="158">
        <v>0.0023</v>
      </c>
    </row>
    <row r="51" spans="1:11" s="2" customFormat="1" ht="13.5" customHeight="1">
      <c r="A51" s="154">
        <v>34</v>
      </c>
      <c r="B51" s="153" t="s">
        <v>284</v>
      </c>
      <c r="C51" s="153" t="s">
        <v>283</v>
      </c>
      <c r="D51" s="153" t="s">
        <v>135</v>
      </c>
      <c r="E51" s="217">
        <v>1</v>
      </c>
      <c r="F51" s="178"/>
      <c r="G51" s="178"/>
      <c r="H51" s="178"/>
      <c r="I51" s="176">
        <f>ROUND(E51*F51,2)</f>
        <v>0</v>
      </c>
      <c r="J51" s="182">
        <v>0.0005</v>
      </c>
      <c r="K51" s="152">
        <v>0.0005</v>
      </c>
    </row>
    <row r="52" spans="1:11" s="2" customFormat="1" ht="13.5" customHeight="1">
      <c r="A52" s="160">
        <v>35</v>
      </c>
      <c r="B52" s="159" t="s">
        <v>282</v>
      </c>
      <c r="C52" s="159" t="s">
        <v>281</v>
      </c>
      <c r="D52" s="159" t="s">
        <v>135</v>
      </c>
      <c r="E52" s="215">
        <v>2</v>
      </c>
      <c r="F52" s="176"/>
      <c r="G52" s="176"/>
      <c r="H52" s="176"/>
      <c r="I52" s="176">
        <f>ROUND(E52*F52,2)</f>
        <v>0</v>
      </c>
      <c r="J52" s="180">
        <v>0.00012</v>
      </c>
      <c r="K52" s="158">
        <v>0.00024</v>
      </c>
    </row>
    <row r="53" spans="1:11" s="2" customFormat="1" ht="13.5" customHeight="1">
      <c r="A53" s="154">
        <v>36</v>
      </c>
      <c r="B53" s="153" t="s">
        <v>280</v>
      </c>
      <c r="C53" s="153" t="s">
        <v>279</v>
      </c>
      <c r="D53" s="153" t="s">
        <v>135</v>
      </c>
      <c r="E53" s="217">
        <v>1</v>
      </c>
      <c r="F53" s="178"/>
      <c r="G53" s="178"/>
      <c r="H53" s="178"/>
      <c r="I53" s="176">
        <f>ROUND(E53*F53,2)</f>
        <v>0</v>
      </c>
      <c r="J53" s="182">
        <v>0.0059</v>
      </c>
      <c r="K53" s="152">
        <v>0.0059</v>
      </c>
    </row>
    <row r="54" spans="1:11" s="2" customFormat="1" ht="13.5" customHeight="1">
      <c r="A54" s="154">
        <v>37</v>
      </c>
      <c r="B54" s="153" t="s">
        <v>278</v>
      </c>
      <c r="C54" s="153" t="s">
        <v>277</v>
      </c>
      <c r="D54" s="153" t="s">
        <v>135</v>
      </c>
      <c r="E54" s="217">
        <v>1</v>
      </c>
      <c r="F54" s="178"/>
      <c r="G54" s="178"/>
      <c r="H54" s="178"/>
      <c r="I54" s="176">
        <f>ROUND(E54*F54,2)</f>
        <v>0</v>
      </c>
      <c r="J54" s="182">
        <v>0.013</v>
      </c>
      <c r="K54" s="152">
        <v>0.013</v>
      </c>
    </row>
    <row r="55" spans="1:11" s="2" customFormat="1" ht="30.75" customHeight="1">
      <c r="A55" s="151"/>
      <c r="B55" s="150"/>
      <c r="C55" s="150" t="s">
        <v>134</v>
      </c>
      <c r="D55" s="150"/>
      <c r="E55" s="179"/>
      <c r="F55" s="179"/>
      <c r="G55" s="179"/>
      <c r="H55" s="179"/>
      <c r="I55" s="179">
        <f>SUM(I15:I54)</f>
        <v>0</v>
      </c>
      <c r="J55" s="179"/>
      <c r="K55" s="149">
        <f>K13</f>
        <v>0.15650816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3:K55" unlockedFormula="1"/>
    <ignoredError sqref="B14:B5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E27" sqref="E27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1" t="s">
        <v>276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2" customFormat="1" ht="12.75" customHeight="1">
      <c r="A2" s="173" t="s">
        <v>275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391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273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272</v>
      </c>
      <c r="B7" s="170"/>
      <c r="C7" s="170"/>
      <c r="D7" s="170"/>
      <c r="E7" s="169"/>
      <c r="F7" s="169"/>
      <c r="G7" s="169"/>
      <c r="H7" s="212" t="s">
        <v>473</v>
      </c>
      <c r="I7" s="213"/>
      <c r="J7" s="214"/>
      <c r="K7" s="169"/>
    </row>
    <row r="8" spans="1:11" s="2" customFormat="1" ht="13.5" customHeight="1">
      <c r="A8" s="143" t="s">
        <v>271</v>
      </c>
      <c r="B8" s="170"/>
      <c r="C8" s="170"/>
      <c r="D8" s="170"/>
      <c r="E8" s="169"/>
      <c r="F8" s="169"/>
      <c r="G8" s="169"/>
      <c r="H8" s="212" t="s">
        <v>471</v>
      </c>
      <c r="I8" s="213"/>
      <c r="J8" s="214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270</v>
      </c>
      <c r="B10" s="168" t="s">
        <v>269</v>
      </c>
      <c r="C10" s="168" t="s">
        <v>268</v>
      </c>
      <c r="D10" s="168" t="s">
        <v>267</v>
      </c>
      <c r="E10" s="168" t="s">
        <v>266</v>
      </c>
      <c r="F10" s="168" t="s">
        <v>265</v>
      </c>
      <c r="G10" s="168" t="s">
        <v>264</v>
      </c>
      <c r="H10" s="168" t="s">
        <v>263</v>
      </c>
      <c r="I10" s="168" t="s">
        <v>262</v>
      </c>
      <c r="J10" s="168" t="s">
        <v>261</v>
      </c>
      <c r="K10" s="168" t="s">
        <v>260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46</v>
      </c>
      <c r="C13" s="165" t="s">
        <v>190</v>
      </c>
      <c r="D13" s="165"/>
      <c r="E13" s="164"/>
      <c r="F13" s="164"/>
      <c r="G13" s="174"/>
      <c r="H13" s="174"/>
      <c r="I13" s="174"/>
      <c r="J13" s="174"/>
      <c r="K13" s="164">
        <f>K14+K16+K19</f>
        <v>0.14518</v>
      </c>
    </row>
    <row r="14" spans="1:11" s="2" customFormat="1" ht="28.5" customHeight="1">
      <c r="A14" s="163"/>
      <c r="B14" s="162" t="s">
        <v>390</v>
      </c>
      <c r="C14" s="162" t="s">
        <v>389</v>
      </c>
      <c r="D14" s="162"/>
      <c r="E14" s="161"/>
      <c r="F14" s="161"/>
      <c r="G14" s="175"/>
      <c r="H14" s="175"/>
      <c r="I14" s="175"/>
      <c r="J14" s="175"/>
      <c r="K14" s="161">
        <f>SUM(K15)</f>
        <v>0</v>
      </c>
    </row>
    <row r="15" spans="1:11" s="2" customFormat="1" ht="13.5" customHeight="1">
      <c r="A15" s="160">
        <v>1</v>
      </c>
      <c r="B15" s="159" t="s">
        <v>388</v>
      </c>
      <c r="C15" s="159" t="s">
        <v>387</v>
      </c>
      <c r="D15" s="159" t="s">
        <v>166</v>
      </c>
      <c r="E15" s="215">
        <v>12</v>
      </c>
      <c r="F15" s="176"/>
      <c r="G15" s="176"/>
      <c r="H15" s="176"/>
      <c r="I15" s="176">
        <f>ROUND(E15*F15,2)</f>
        <v>0</v>
      </c>
      <c r="J15" s="180">
        <v>0</v>
      </c>
      <c r="K15" s="158">
        <v>0</v>
      </c>
    </row>
    <row r="16" spans="1:11" s="2" customFormat="1" ht="28.5" customHeight="1">
      <c r="A16" s="163"/>
      <c r="B16" s="162" t="s">
        <v>386</v>
      </c>
      <c r="C16" s="162" t="s">
        <v>385</v>
      </c>
      <c r="D16" s="162"/>
      <c r="E16" s="218"/>
      <c r="F16" s="175"/>
      <c r="G16" s="175"/>
      <c r="H16" s="175"/>
      <c r="I16" s="175"/>
      <c r="J16" s="183"/>
      <c r="K16" s="161">
        <f>SUM(K17:K18)</f>
        <v>0.00016</v>
      </c>
    </row>
    <row r="17" spans="1:11" s="2" customFormat="1" ht="13.5" customHeight="1">
      <c r="A17" s="160">
        <v>2</v>
      </c>
      <c r="B17" s="159" t="s">
        <v>384</v>
      </c>
      <c r="C17" s="159" t="s">
        <v>383</v>
      </c>
      <c r="D17" s="159" t="s">
        <v>135</v>
      </c>
      <c r="E17" s="215">
        <v>4</v>
      </c>
      <c r="F17" s="176"/>
      <c r="G17" s="176"/>
      <c r="H17" s="176"/>
      <c r="I17" s="176">
        <f>ROUND(E17*F17,2)</f>
        <v>0</v>
      </c>
      <c r="J17" s="180">
        <v>2E-05</v>
      </c>
      <c r="K17" s="158">
        <v>8E-05</v>
      </c>
    </row>
    <row r="18" spans="1:11" s="2" customFormat="1" ht="13.5" customHeight="1">
      <c r="A18" s="160">
        <v>3</v>
      </c>
      <c r="B18" s="159" t="s">
        <v>382</v>
      </c>
      <c r="C18" s="159" t="s">
        <v>381</v>
      </c>
      <c r="D18" s="159" t="s">
        <v>135</v>
      </c>
      <c r="E18" s="215">
        <v>4</v>
      </c>
      <c r="F18" s="176"/>
      <c r="G18" s="176"/>
      <c r="H18" s="176"/>
      <c r="I18" s="176">
        <f>ROUND(E18*F18,2)</f>
        <v>0</v>
      </c>
      <c r="J18" s="180">
        <v>2E-05</v>
      </c>
      <c r="K18" s="158">
        <v>8E-05</v>
      </c>
    </row>
    <row r="19" spans="1:11" s="2" customFormat="1" ht="28.5" customHeight="1">
      <c r="A19" s="163"/>
      <c r="B19" s="162" t="s">
        <v>380</v>
      </c>
      <c r="C19" s="162" t="s">
        <v>379</v>
      </c>
      <c r="D19" s="162"/>
      <c r="E19" s="218"/>
      <c r="F19" s="175"/>
      <c r="G19" s="175"/>
      <c r="H19" s="175"/>
      <c r="I19" s="175"/>
      <c r="J19" s="183"/>
      <c r="K19" s="161">
        <f>SUM(K20:K28)</f>
        <v>0.14502</v>
      </c>
    </row>
    <row r="20" spans="1:11" s="2" customFormat="1" ht="13.5" customHeight="1">
      <c r="A20" s="160">
        <v>4</v>
      </c>
      <c r="B20" s="159" t="s">
        <v>378</v>
      </c>
      <c r="C20" s="159" t="s">
        <v>377</v>
      </c>
      <c r="D20" s="159" t="s">
        <v>166</v>
      </c>
      <c r="E20" s="215">
        <v>12</v>
      </c>
      <c r="F20" s="176"/>
      <c r="G20" s="176"/>
      <c r="H20" s="176"/>
      <c r="I20" s="176">
        <f>ROUND(E20*F20,2)</f>
        <v>0</v>
      </c>
      <c r="J20" s="180">
        <v>0</v>
      </c>
      <c r="K20" s="158">
        <v>0</v>
      </c>
    </row>
    <row r="21" spans="1:11" s="2" customFormat="1" ht="13.5" customHeight="1">
      <c r="A21" s="160">
        <v>5</v>
      </c>
      <c r="B21" s="159" t="s">
        <v>376</v>
      </c>
      <c r="C21" s="159" t="s">
        <v>375</v>
      </c>
      <c r="D21" s="159" t="s">
        <v>135</v>
      </c>
      <c r="E21" s="215">
        <v>4</v>
      </c>
      <c r="F21" s="176"/>
      <c r="G21" s="176"/>
      <c r="H21" s="176"/>
      <c r="I21" s="176">
        <f aca="true" t="shared" si="0" ref="I21:I28">ROUND(E21*F21,2)</f>
        <v>0</v>
      </c>
      <c r="J21" s="180">
        <v>0</v>
      </c>
      <c r="K21" s="158">
        <v>0</v>
      </c>
    </row>
    <row r="22" spans="1:11" s="2" customFormat="1" ht="13.5" customHeight="1">
      <c r="A22" s="160">
        <v>6</v>
      </c>
      <c r="B22" s="159" t="s">
        <v>374</v>
      </c>
      <c r="C22" s="159" t="s">
        <v>373</v>
      </c>
      <c r="D22" s="159" t="s">
        <v>135</v>
      </c>
      <c r="E22" s="215">
        <v>32</v>
      </c>
      <c r="F22" s="176"/>
      <c r="G22" s="176"/>
      <c r="H22" s="176"/>
      <c r="I22" s="176">
        <f t="shared" si="0"/>
        <v>0</v>
      </c>
      <c r="J22" s="180">
        <v>1E-05</v>
      </c>
      <c r="K22" s="158">
        <v>0.00032</v>
      </c>
    </row>
    <row r="23" spans="1:11" s="2" customFormat="1" ht="13.5" customHeight="1">
      <c r="A23" s="160">
        <v>7</v>
      </c>
      <c r="B23" s="159" t="s">
        <v>372</v>
      </c>
      <c r="C23" s="159" t="s">
        <v>371</v>
      </c>
      <c r="D23" s="159" t="s">
        <v>135</v>
      </c>
      <c r="E23" s="215">
        <v>4</v>
      </c>
      <c r="F23" s="176"/>
      <c r="G23" s="176"/>
      <c r="H23" s="176"/>
      <c r="I23" s="176">
        <f t="shared" si="0"/>
        <v>0</v>
      </c>
      <c r="J23" s="180">
        <v>2E-05</v>
      </c>
      <c r="K23" s="158">
        <v>8E-05</v>
      </c>
    </row>
    <row r="24" spans="1:11" s="2" customFormat="1" ht="13.5" customHeight="1">
      <c r="A24" s="154">
        <v>8</v>
      </c>
      <c r="B24" s="153" t="s">
        <v>370</v>
      </c>
      <c r="C24" s="153" t="s">
        <v>369</v>
      </c>
      <c r="D24" s="153" t="s">
        <v>135</v>
      </c>
      <c r="E24" s="217">
        <v>3</v>
      </c>
      <c r="F24" s="178"/>
      <c r="G24" s="178"/>
      <c r="H24" s="178"/>
      <c r="I24" s="176">
        <f t="shared" si="0"/>
        <v>0</v>
      </c>
      <c r="J24" s="182">
        <v>0.03297</v>
      </c>
      <c r="K24" s="152">
        <v>0.09891</v>
      </c>
    </row>
    <row r="25" spans="1:11" s="2" customFormat="1" ht="13.5" customHeight="1">
      <c r="A25" s="154">
        <v>9</v>
      </c>
      <c r="B25" s="153" t="s">
        <v>368</v>
      </c>
      <c r="C25" s="153" t="s">
        <v>367</v>
      </c>
      <c r="D25" s="153" t="s">
        <v>135</v>
      </c>
      <c r="E25" s="217">
        <v>1</v>
      </c>
      <c r="F25" s="178"/>
      <c r="G25" s="178"/>
      <c r="H25" s="178"/>
      <c r="I25" s="176">
        <f t="shared" si="0"/>
        <v>0</v>
      </c>
      <c r="J25" s="182">
        <v>0.04551</v>
      </c>
      <c r="K25" s="152">
        <v>0.04551</v>
      </c>
    </row>
    <row r="26" spans="1:11" s="2" customFormat="1" ht="13.5" customHeight="1">
      <c r="A26" s="160">
        <v>10</v>
      </c>
      <c r="B26" s="159" t="s">
        <v>366</v>
      </c>
      <c r="C26" s="159" t="s">
        <v>365</v>
      </c>
      <c r="D26" s="159" t="s">
        <v>166</v>
      </c>
      <c r="E26" s="215">
        <v>12</v>
      </c>
      <c r="F26" s="176"/>
      <c r="G26" s="176"/>
      <c r="H26" s="176"/>
      <c r="I26" s="176">
        <f t="shared" si="0"/>
        <v>0</v>
      </c>
      <c r="J26" s="180">
        <v>0</v>
      </c>
      <c r="K26" s="158">
        <v>0</v>
      </c>
    </row>
    <row r="27" spans="1:11" s="2" customFormat="1" ht="13.5" customHeight="1">
      <c r="A27" s="160">
        <v>11</v>
      </c>
      <c r="B27" s="159" t="s">
        <v>364</v>
      </c>
      <c r="C27" s="159" t="s">
        <v>363</v>
      </c>
      <c r="D27" s="159" t="s">
        <v>191</v>
      </c>
      <c r="E27" s="215">
        <v>0.52</v>
      </c>
      <c r="F27" s="176"/>
      <c r="G27" s="176"/>
      <c r="H27" s="176"/>
      <c r="I27" s="176">
        <f t="shared" si="0"/>
        <v>0</v>
      </c>
      <c r="J27" s="180">
        <v>0</v>
      </c>
      <c r="K27" s="158">
        <v>0</v>
      </c>
    </row>
    <row r="28" spans="1:11" s="2" customFormat="1" ht="24" customHeight="1">
      <c r="A28" s="160">
        <v>12</v>
      </c>
      <c r="B28" s="159" t="s">
        <v>362</v>
      </c>
      <c r="C28" s="159" t="s">
        <v>361</v>
      </c>
      <c r="D28" s="159" t="s">
        <v>135</v>
      </c>
      <c r="E28" s="215">
        <v>4</v>
      </c>
      <c r="F28" s="176"/>
      <c r="G28" s="176"/>
      <c r="H28" s="176"/>
      <c r="I28" s="176">
        <f t="shared" si="0"/>
        <v>0</v>
      </c>
      <c r="J28" s="180">
        <v>5E-05</v>
      </c>
      <c r="K28" s="158">
        <v>0.0002</v>
      </c>
    </row>
    <row r="29" spans="1:11" s="2" customFormat="1" ht="30.75" customHeight="1">
      <c r="A29" s="151"/>
      <c r="B29" s="150"/>
      <c r="C29" s="150" t="s">
        <v>134</v>
      </c>
      <c r="D29" s="150"/>
      <c r="E29" s="149"/>
      <c r="F29" s="149"/>
      <c r="G29" s="179"/>
      <c r="H29" s="179"/>
      <c r="I29" s="179">
        <f>SUM(I15:I28)</f>
        <v>0</v>
      </c>
      <c r="J29" s="179"/>
      <c r="K29" s="149">
        <f>K13</f>
        <v>0.14518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4 K14 J13:K13 J15:K29" unlockedFormula="1"/>
    <ignoredError sqref="B14:B2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PageLayoutView="0" workbookViewId="0" topLeftCell="A1">
      <pane ySplit="12" topLeftCell="A22" activePane="bottomLeft" state="frozen"/>
      <selection pane="topLeft" activeCell="A1" sqref="A1"/>
      <selection pane="bottomLeft" activeCell="E30" sqref="E30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1" t="s">
        <v>276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2" customFormat="1" ht="12.75" customHeight="1">
      <c r="A2" s="173" t="s">
        <v>275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450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273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272</v>
      </c>
      <c r="B7" s="170"/>
      <c r="C7" s="170"/>
      <c r="D7" s="170"/>
      <c r="E7" s="169"/>
      <c r="F7" s="169"/>
      <c r="G7" s="169"/>
      <c r="H7" s="212" t="s">
        <v>473</v>
      </c>
      <c r="I7" s="213"/>
      <c r="J7" s="214"/>
      <c r="K7" s="169"/>
    </row>
    <row r="8" spans="1:11" s="2" customFormat="1" ht="13.5" customHeight="1">
      <c r="A8" s="143" t="s">
        <v>271</v>
      </c>
      <c r="B8" s="170"/>
      <c r="C8" s="170"/>
      <c r="D8" s="170"/>
      <c r="E8" s="169"/>
      <c r="F8" s="169"/>
      <c r="G8" s="169"/>
      <c r="H8" s="212" t="s">
        <v>471</v>
      </c>
      <c r="I8" s="213"/>
      <c r="J8" s="214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270</v>
      </c>
      <c r="B10" s="168" t="s">
        <v>269</v>
      </c>
      <c r="C10" s="168" t="s">
        <v>268</v>
      </c>
      <c r="D10" s="168" t="s">
        <v>267</v>
      </c>
      <c r="E10" s="168" t="s">
        <v>266</v>
      </c>
      <c r="F10" s="168" t="s">
        <v>265</v>
      </c>
      <c r="G10" s="168" t="s">
        <v>264</v>
      </c>
      <c r="H10" s="168" t="s">
        <v>263</v>
      </c>
      <c r="I10" s="168" t="s">
        <v>262</v>
      </c>
      <c r="J10" s="168" t="s">
        <v>261</v>
      </c>
      <c r="K10" s="168" t="s">
        <v>260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144</v>
      </c>
      <c r="C13" s="165" t="s">
        <v>143</v>
      </c>
      <c r="D13" s="165"/>
      <c r="E13" s="164"/>
      <c r="F13" s="164"/>
      <c r="G13" s="174"/>
      <c r="H13" s="174"/>
      <c r="I13" s="174"/>
      <c r="J13" s="174"/>
      <c r="K13" s="164">
        <f>K14</f>
        <v>0.56282668</v>
      </c>
    </row>
    <row r="14" spans="1:11" s="2" customFormat="1" ht="28.5" customHeight="1">
      <c r="A14" s="163"/>
      <c r="B14" s="162" t="s">
        <v>449</v>
      </c>
      <c r="C14" s="162" t="s">
        <v>448</v>
      </c>
      <c r="D14" s="162"/>
      <c r="E14" s="161"/>
      <c r="F14" s="161"/>
      <c r="G14" s="175"/>
      <c r="H14" s="175"/>
      <c r="I14" s="175"/>
      <c r="J14" s="175"/>
      <c r="K14" s="161">
        <f>SUM(K15:K42)</f>
        <v>0.56282668</v>
      </c>
    </row>
    <row r="15" spans="1:11" s="2" customFormat="1" ht="13.5" customHeight="1">
      <c r="A15" s="160">
        <v>1</v>
      </c>
      <c r="B15" s="159" t="s">
        <v>447</v>
      </c>
      <c r="C15" s="159" t="s">
        <v>446</v>
      </c>
      <c r="D15" s="159" t="s">
        <v>135</v>
      </c>
      <c r="E15" s="215">
        <v>8</v>
      </c>
      <c r="F15" s="176"/>
      <c r="G15" s="176"/>
      <c r="H15" s="176"/>
      <c r="I15" s="176">
        <f>ROUND(E15*F15,2)</f>
        <v>0</v>
      </c>
      <c r="J15" s="180">
        <v>0</v>
      </c>
      <c r="K15" s="158">
        <v>0</v>
      </c>
    </row>
    <row r="16" spans="1:11" s="2" customFormat="1" ht="13.5" customHeight="1">
      <c r="A16" s="154">
        <v>2</v>
      </c>
      <c r="B16" s="153" t="s">
        <v>445</v>
      </c>
      <c r="C16" s="153" t="s">
        <v>444</v>
      </c>
      <c r="D16" s="153" t="s">
        <v>135</v>
      </c>
      <c r="E16" s="217">
        <v>8</v>
      </c>
      <c r="F16" s="178"/>
      <c r="G16" s="178"/>
      <c r="H16" s="178"/>
      <c r="I16" s="176">
        <f aca="true" t="shared" si="0" ref="I16:I42">ROUND(E16*F16,2)</f>
        <v>0</v>
      </c>
      <c r="J16" s="182">
        <v>0.00016</v>
      </c>
      <c r="K16" s="152">
        <v>0.00128</v>
      </c>
    </row>
    <row r="17" spans="1:11" s="2" customFormat="1" ht="24" customHeight="1">
      <c r="A17" s="160">
        <v>3</v>
      </c>
      <c r="B17" s="159" t="s">
        <v>443</v>
      </c>
      <c r="C17" s="159" t="s">
        <v>442</v>
      </c>
      <c r="D17" s="159" t="s">
        <v>135</v>
      </c>
      <c r="E17" s="215">
        <v>4</v>
      </c>
      <c r="F17" s="176"/>
      <c r="G17" s="176"/>
      <c r="H17" s="176"/>
      <c r="I17" s="176">
        <f t="shared" si="0"/>
        <v>0</v>
      </c>
      <c r="J17" s="180">
        <v>0</v>
      </c>
      <c r="K17" s="158">
        <v>0</v>
      </c>
    </row>
    <row r="18" spans="1:11" s="2" customFormat="1" ht="13.5" customHeight="1">
      <c r="A18" s="154">
        <v>4</v>
      </c>
      <c r="B18" s="153" t="s">
        <v>441</v>
      </c>
      <c r="C18" s="153" t="s">
        <v>440</v>
      </c>
      <c r="D18" s="153" t="s">
        <v>135</v>
      </c>
      <c r="E18" s="217">
        <v>4</v>
      </c>
      <c r="F18" s="178"/>
      <c r="G18" s="178"/>
      <c r="H18" s="178"/>
      <c r="I18" s="176">
        <f t="shared" si="0"/>
        <v>0</v>
      </c>
      <c r="J18" s="182">
        <v>0.0001</v>
      </c>
      <c r="K18" s="152">
        <v>0.0004</v>
      </c>
    </row>
    <row r="19" spans="1:11" s="2" customFormat="1" ht="24" customHeight="1">
      <c r="A19" s="160">
        <v>5</v>
      </c>
      <c r="B19" s="159" t="s">
        <v>439</v>
      </c>
      <c r="C19" s="159" t="s">
        <v>438</v>
      </c>
      <c r="D19" s="159" t="s">
        <v>135</v>
      </c>
      <c r="E19" s="215">
        <v>8</v>
      </c>
      <c r="F19" s="176"/>
      <c r="G19" s="176"/>
      <c r="H19" s="176"/>
      <c r="I19" s="176">
        <f t="shared" si="0"/>
        <v>0</v>
      </c>
      <c r="J19" s="180">
        <v>0</v>
      </c>
      <c r="K19" s="158">
        <v>0</v>
      </c>
    </row>
    <row r="20" spans="1:11" s="2" customFormat="1" ht="13.5" customHeight="1">
      <c r="A20" s="154">
        <v>6</v>
      </c>
      <c r="B20" s="153" t="s">
        <v>437</v>
      </c>
      <c r="C20" s="153" t="s">
        <v>436</v>
      </c>
      <c r="D20" s="153" t="s">
        <v>135</v>
      </c>
      <c r="E20" s="217">
        <v>8</v>
      </c>
      <c r="F20" s="178"/>
      <c r="G20" s="178"/>
      <c r="H20" s="178"/>
      <c r="I20" s="176">
        <f t="shared" si="0"/>
        <v>0</v>
      </c>
      <c r="J20" s="182">
        <v>0.00021</v>
      </c>
      <c r="K20" s="152">
        <v>0.00168</v>
      </c>
    </row>
    <row r="21" spans="1:11" s="2" customFormat="1" ht="13.5" customHeight="1">
      <c r="A21" s="160">
        <v>7</v>
      </c>
      <c r="B21" s="159" t="s">
        <v>435</v>
      </c>
      <c r="C21" s="159" t="s">
        <v>434</v>
      </c>
      <c r="D21" s="159" t="s">
        <v>135</v>
      </c>
      <c r="E21" s="215">
        <v>4</v>
      </c>
      <c r="F21" s="176"/>
      <c r="G21" s="176"/>
      <c r="H21" s="176"/>
      <c r="I21" s="176">
        <f t="shared" si="0"/>
        <v>0</v>
      </c>
      <c r="J21" s="180">
        <v>0</v>
      </c>
      <c r="K21" s="158">
        <v>0</v>
      </c>
    </row>
    <row r="22" spans="1:11" s="2" customFormat="1" ht="13.5" customHeight="1">
      <c r="A22" s="154">
        <v>8</v>
      </c>
      <c r="B22" s="153" t="s">
        <v>433</v>
      </c>
      <c r="C22" s="153" t="s">
        <v>432</v>
      </c>
      <c r="D22" s="153" t="s">
        <v>135</v>
      </c>
      <c r="E22" s="217">
        <v>4</v>
      </c>
      <c r="F22" s="178"/>
      <c r="G22" s="178"/>
      <c r="H22" s="178"/>
      <c r="I22" s="176">
        <f t="shared" si="0"/>
        <v>0</v>
      </c>
      <c r="J22" s="182">
        <v>0.00023</v>
      </c>
      <c r="K22" s="152">
        <v>0.00092</v>
      </c>
    </row>
    <row r="23" spans="1:11" s="2" customFormat="1" ht="13.5" customHeight="1">
      <c r="A23" s="160">
        <v>9</v>
      </c>
      <c r="B23" s="159" t="s">
        <v>431</v>
      </c>
      <c r="C23" s="159" t="s">
        <v>430</v>
      </c>
      <c r="D23" s="159" t="s">
        <v>135</v>
      </c>
      <c r="E23" s="215">
        <v>1</v>
      </c>
      <c r="F23" s="176"/>
      <c r="G23" s="176"/>
      <c r="H23" s="176"/>
      <c r="I23" s="176">
        <f t="shared" si="0"/>
        <v>0</v>
      </c>
      <c r="J23" s="180">
        <v>0</v>
      </c>
      <c r="K23" s="158">
        <v>0</v>
      </c>
    </row>
    <row r="24" spans="1:11" s="2" customFormat="1" ht="13.5" customHeight="1">
      <c r="A24" s="154">
        <v>10</v>
      </c>
      <c r="B24" s="153" t="s">
        <v>429</v>
      </c>
      <c r="C24" s="153" t="s">
        <v>428</v>
      </c>
      <c r="D24" s="153" t="s">
        <v>135</v>
      </c>
      <c r="E24" s="217">
        <v>1</v>
      </c>
      <c r="F24" s="178"/>
      <c r="G24" s="178"/>
      <c r="H24" s="178"/>
      <c r="I24" s="176">
        <f t="shared" si="0"/>
        <v>0</v>
      </c>
      <c r="J24" s="182">
        <v>0.00126</v>
      </c>
      <c r="K24" s="152">
        <v>0.00126</v>
      </c>
    </row>
    <row r="25" spans="1:11" s="2" customFormat="1" ht="13.5" customHeight="1">
      <c r="A25" s="154">
        <v>11</v>
      </c>
      <c r="B25" s="153" t="s">
        <v>427</v>
      </c>
      <c r="C25" s="153" t="s">
        <v>426</v>
      </c>
      <c r="D25" s="153" t="s">
        <v>135</v>
      </c>
      <c r="E25" s="217">
        <v>2</v>
      </c>
      <c r="F25" s="178"/>
      <c r="G25" s="178"/>
      <c r="H25" s="178"/>
      <c r="I25" s="176">
        <f t="shared" si="0"/>
        <v>0</v>
      </c>
      <c r="J25" s="182">
        <v>0.00016</v>
      </c>
      <c r="K25" s="152">
        <v>0.00032</v>
      </c>
    </row>
    <row r="26" spans="1:11" s="2" customFormat="1" ht="13.5" customHeight="1">
      <c r="A26" s="160">
        <v>12</v>
      </c>
      <c r="B26" s="159" t="s">
        <v>425</v>
      </c>
      <c r="C26" s="159" t="s">
        <v>424</v>
      </c>
      <c r="D26" s="159" t="s">
        <v>135</v>
      </c>
      <c r="E26" s="215">
        <v>6</v>
      </c>
      <c r="F26" s="176"/>
      <c r="G26" s="176"/>
      <c r="H26" s="176"/>
      <c r="I26" s="176">
        <f t="shared" si="0"/>
        <v>0</v>
      </c>
      <c r="J26" s="180">
        <v>0</v>
      </c>
      <c r="K26" s="158">
        <v>0</v>
      </c>
    </row>
    <row r="27" spans="1:11" s="2" customFormat="1" ht="13.5" customHeight="1">
      <c r="A27" s="160">
        <v>13</v>
      </c>
      <c r="B27" s="159" t="s">
        <v>423</v>
      </c>
      <c r="C27" s="159" t="s">
        <v>422</v>
      </c>
      <c r="D27" s="159" t="s">
        <v>135</v>
      </c>
      <c r="E27" s="215">
        <v>2</v>
      </c>
      <c r="F27" s="176"/>
      <c r="G27" s="176"/>
      <c r="H27" s="176"/>
      <c r="I27" s="176">
        <f t="shared" si="0"/>
        <v>0</v>
      </c>
      <c r="J27" s="180">
        <v>0</v>
      </c>
      <c r="K27" s="158">
        <v>0</v>
      </c>
    </row>
    <row r="28" spans="1:11" s="2" customFormat="1" ht="13.5" customHeight="1">
      <c r="A28" s="154">
        <v>14</v>
      </c>
      <c r="B28" s="159" t="s">
        <v>421</v>
      </c>
      <c r="C28" s="159" t="s">
        <v>420</v>
      </c>
      <c r="D28" s="159" t="s">
        <v>135</v>
      </c>
      <c r="E28" s="215">
        <v>8</v>
      </c>
      <c r="F28" s="176"/>
      <c r="G28" s="176"/>
      <c r="H28" s="176"/>
      <c r="I28" s="176">
        <f t="shared" si="0"/>
        <v>0</v>
      </c>
      <c r="J28" s="180">
        <v>0</v>
      </c>
      <c r="K28" s="158">
        <v>0</v>
      </c>
    </row>
    <row r="29" spans="1:11" s="2" customFormat="1" ht="13.5" customHeight="1">
      <c r="A29" s="154">
        <v>15</v>
      </c>
      <c r="B29" s="153" t="s">
        <v>419</v>
      </c>
      <c r="C29" s="153" t="s">
        <v>418</v>
      </c>
      <c r="D29" s="153" t="s">
        <v>135</v>
      </c>
      <c r="E29" s="217">
        <v>8</v>
      </c>
      <c r="F29" s="178"/>
      <c r="G29" s="178"/>
      <c r="H29" s="178"/>
      <c r="I29" s="176">
        <f t="shared" si="0"/>
        <v>0</v>
      </c>
      <c r="J29" s="182">
        <v>0.01</v>
      </c>
      <c r="K29" s="152">
        <v>0.08</v>
      </c>
    </row>
    <row r="30" spans="1:11" s="2" customFormat="1" ht="13.5" customHeight="1">
      <c r="A30" s="160">
        <v>16</v>
      </c>
      <c r="B30" s="153" t="s">
        <v>417</v>
      </c>
      <c r="C30" s="153" t="s">
        <v>416</v>
      </c>
      <c r="D30" s="153" t="s">
        <v>135</v>
      </c>
      <c r="E30" s="217">
        <v>24</v>
      </c>
      <c r="F30" s="178"/>
      <c r="G30" s="178"/>
      <c r="H30" s="178"/>
      <c r="I30" s="176">
        <f t="shared" si="0"/>
        <v>0</v>
      </c>
      <c r="J30" s="182">
        <v>3E-05</v>
      </c>
      <c r="K30" s="152">
        <v>0.00072</v>
      </c>
    </row>
    <row r="31" spans="1:11" s="2" customFormat="1" ht="13.5" customHeight="1">
      <c r="A31" s="154">
        <v>17</v>
      </c>
      <c r="B31" s="159" t="s">
        <v>415</v>
      </c>
      <c r="C31" s="159" t="s">
        <v>414</v>
      </c>
      <c r="D31" s="159" t="s">
        <v>166</v>
      </c>
      <c r="E31" s="215">
        <v>100</v>
      </c>
      <c r="F31" s="176"/>
      <c r="G31" s="176"/>
      <c r="H31" s="176"/>
      <c r="I31" s="176">
        <f t="shared" si="0"/>
        <v>0</v>
      </c>
      <c r="J31" s="180">
        <v>0</v>
      </c>
      <c r="K31" s="158">
        <v>0</v>
      </c>
    </row>
    <row r="32" spans="1:11" s="2" customFormat="1" ht="13.5" customHeight="1">
      <c r="A32" s="160">
        <v>18</v>
      </c>
      <c r="B32" s="153" t="s">
        <v>413</v>
      </c>
      <c r="C32" s="153" t="s">
        <v>412</v>
      </c>
      <c r="D32" s="153" t="s">
        <v>166</v>
      </c>
      <c r="E32" s="217">
        <v>100</v>
      </c>
      <c r="F32" s="178"/>
      <c r="G32" s="178"/>
      <c r="H32" s="178"/>
      <c r="I32" s="176">
        <f t="shared" si="0"/>
        <v>0</v>
      </c>
      <c r="J32" s="182">
        <v>0.00014</v>
      </c>
      <c r="K32" s="152">
        <v>0.014</v>
      </c>
    </row>
    <row r="33" spans="1:11" s="2" customFormat="1" ht="13.5" customHeight="1">
      <c r="A33" s="154">
        <v>19</v>
      </c>
      <c r="B33" s="159" t="s">
        <v>411</v>
      </c>
      <c r="C33" s="159" t="s">
        <v>410</v>
      </c>
      <c r="D33" s="159" t="s">
        <v>166</v>
      </c>
      <c r="E33" s="215">
        <v>70</v>
      </c>
      <c r="F33" s="176"/>
      <c r="G33" s="176"/>
      <c r="H33" s="176"/>
      <c r="I33" s="176">
        <f t="shared" si="0"/>
        <v>0</v>
      </c>
      <c r="J33" s="180">
        <v>0</v>
      </c>
      <c r="K33" s="158">
        <v>0</v>
      </c>
    </row>
    <row r="34" spans="1:11" s="2" customFormat="1" ht="13.5" customHeight="1">
      <c r="A34" s="160">
        <v>20</v>
      </c>
      <c r="B34" s="153" t="s">
        <v>409</v>
      </c>
      <c r="C34" s="153" t="s">
        <v>408</v>
      </c>
      <c r="D34" s="153" t="s">
        <v>166</v>
      </c>
      <c r="E34" s="217">
        <v>70</v>
      </c>
      <c r="F34" s="178"/>
      <c r="G34" s="178"/>
      <c r="H34" s="178"/>
      <c r="I34" s="176">
        <f t="shared" si="0"/>
        <v>0</v>
      </c>
      <c r="J34" s="182">
        <v>0.00019</v>
      </c>
      <c r="K34" s="152">
        <v>0.0133</v>
      </c>
    </row>
    <row r="35" spans="1:11" s="2" customFormat="1" ht="13.5" customHeight="1">
      <c r="A35" s="154">
        <v>21</v>
      </c>
      <c r="B35" s="159" t="s">
        <v>407</v>
      </c>
      <c r="C35" s="159" t="s">
        <v>406</v>
      </c>
      <c r="D35" s="159" t="s">
        <v>166</v>
      </c>
      <c r="E35" s="215">
        <v>40</v>
      </c>
      <c r="F35" s="176"/>
      <c r="G35" s="176"/>
      <c r="H35" s="176"/>
      <c r="I35" s="176">
        <f t="shared" si="0"/>
        <v>0</v>
      </c>
      <c r="J35" s="180">
        <v>0</v>
      </c>
      <c r="K35" s="158">
        <v>0</v>
      </c>
    </row>
    <row r="36" spans="1:11" s="2" customFormat="1" ht="13.5" customHeight="1">
      <c r="A36" s="160">
        <v>22</v>
      </c>
      <c r="B36" s="153" t="s">
        <v>405</v>
      </c>
      <c r="C36" s="153" t="s">
        <v>404</v>
      </c>
      <c r="D36" s="153" t="s">
        <v>166</v>
      </c>
      <c r="E36" s="217">
        <v>40</v>
      </c>
      <c r="F36" s="178"/>
      <c r="G36" s="178"/>
      <c r="H36" s="178"/>
      <c r="I36" s="176">
        <f t="shared" si="0"/>
        <v>0</v>
      </c>
      <c r="J36" s="182">
        <v>0.00074</v>
      </c>
      <c r="K36" s="152">
        <v>0.0296</v>
      </c>
    </row>
    <row r="37" spans="1:11" s="2" customFormat="1" ht="13.5" customHeight="1">
      <c r="A37" s="154">
        <v>23</v>
      </c>
      <c r="B37" s="159" t="s">
        <v>403</v>
      </c>
      <c r="C37" s="159" t="s">
        <v>402</v>
      </c>
      <c r="D37" s="159" t="s">
        <v>166</v>
      </c>
      <c r="E37" s="215">
        <v>36</v>
      </c>
      <c r="F37" s="176"/>
      <c r="G37" s="176"/>
      <c r="H37" s="176"/>
      <c r="I37" s="176">
        <f t="shared" si="0"/>
        <v>0</v>
      </c>
      <c r="J37" s="180">
        <v>0</v>
      </c>
      <c r="K37" s="158">
        <v>0</v>
      </c>
    </row>
    <row r="38" spans="1:11" s="2" customFormat="1" ht="13.5" customHeight="1">
      <c r="A38" s="160">
        <v>24</v>
      </c>
      <c r="B38" s="153" t="s">
        <v>401</v>
      </c>
      <c r="C38" s="153" t="s">
        <v>400</v>
      </c>
      <c r="D38" s="153" t="s">
        <v>166</v>
      </c>
      <c r="E38" s="217">
        <v>36</v>
      </c>
      <c r="F38" s="178"/>
      <c r="G38" s="178"/>
      <c r="H38" s="178"/>
      <c r="I38" s="176">
        <f t="shared" si="0"/>
        <v>0</v>
      </c>
      <c r="J38" s="182">
        <v>5E-05</v>
      </c>
      <c r="K38" s="152">
        <v>0.0018</v>
      </c>
    </row>
    <row r="39" spans="1:11" s="2" customFormat="1" ht="13.5" customHeight="1">
      <c r="A39" s="154">
        <v>25</v>
      </c>
      <c r="B39" s="159" t="s">
        <v>399</v>
      </c>
      <c r="C39" s="159" t="s">
        <v>398</v>
      </c>
      <c r="D39" s="159" t="s">
        <v>166</v>
      </c>
      <c r="E39" s="215">
        <v>40</v>
      </c>
      <c r="F39" s="176"/>
      <c r="G39" s="176"/>
      <c r="H39" s="176"/>
      <c r="I39" s="176">
        <f t="shared" si="0"/>
        <v>0</v>
      </c>
      <c r="J39" s="180">
        <v>0</v>
      </c>
      <c r="K39" s="158">
        <v>0</v>
      </c>
    </row>
    <row r="40" spans="1:11" s="2" customFormat="1" ht="13.5" customHeight="1">
      <c r="A40" s="154">
        <v>26</v>
      </c>
      <c r="B40" s="153" t="s">
        <v>397</v>
      </c>
      <c r="C40" s="153" t="s">
        <v>396</v>
      </c>
      <c r="D40" s="153" t="s">
        <v>166</v>
      </c>
      <c r="E40" s="217">
        <v>40</v>
      </c>
      <c r="F40" s="178"/>
      <c r="G40" s="178"/>
      <c r="H40" s="178"/>
      <c r="I40" s="176">
        <f t="shared" si="0"/>
        <v>0</v>
      </c>
      <c r="J40" s="182">
        <v>8E-05</v>
      </c>
      <c r="K40" s="152">
        <v>0.0032</v>
      </c>
    </row>
    <row r="41" spans="1:11" s="2" customFormat="1" ht="13.5" customHeight="1">
      <c r="A41" s="154">
        <v>27</v>
      </c>
      <c r="B41" s="153" t="s">
        <v>395</v>
      </c>
      <c r="C41" s="153" t="s">
        <v>394</v>
      </c>
      <c r="D41" s="153" t="s">
        <v>166</v>
      </c>
      <c r="E41" s="217">
        <v>363.462</v>
      </c>
      <c r="F41" s="178"/>
      <c r="G41" s="178"/>
      <c r="H41" s="178"/>
      <c r="I41" s="176">
        <f t="shared" si="0"/>
        <v>0</v>
      </c>
      <c r="J41" s="182">
        <v>0.00114</v>
      </c>
      <c r="K41" s="152">
        <v>0.41434668</v>
      </c>
    </row>
    <row r="42" spans="1:11" s="2" customFormat="1" ht="13.5" customHeight="1">
      <c r="A42" s="160">
        <v>28</v>
      </c>
      <c r="B42" s="159" t="s">
        <v>393</v>
      </c>
      <c r="C42" s="159" t="s">
        <v>392</v>
      </c>
      <c r="D42" s="159" t="s">
        <v>135</v>
      </c>
      <c r="E42" s="215">
        <v>1</v>
      </c>
      <c r="F42" s="176"/>
      <c r="G42" s="176"/>
      <c r="H42" s="176"/>
      <c r="I42" s="176">
        <f t="shared" si="0"/>
        <v>0</v>
      </c>
      <c r="J42" s="180">
        <v>0</v>
      </c>
      <c r="K42" s="158">
        <v>0</v>
      </c>
    </row>
    <row r="43" spans="1:11" s="2" customFormat="1" ht="30.75" customHeight="1">
      <c r="A43" s="151"/>
      <c r="B43" s="150"/>
      <c r="C43" s="150" t="s">
        <v>134</v>
      </c>
      <c r="D43" s="150"/>
      <c r="E43" s="149"/>
      <c r="F43" s="149"/>
      <c r="G43" s="179"/>
      <c r="H43" s="179"/>
      <c r="I43" s="179">
        <f>SUM(I15:I42)</f>
        <v>0</v>
      </c>
      <c r="J43" s="179"/>
      <c r="K43" s="149">
        <f>K13</f>
        <v>0.56282668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3:K13 J43:L43" unlockedFormula="1"/>
    <ignoredError sqref="J14:K14" formulaRange="1" unlockedFormula="1"/>
    <ignoredError sqref="L14:M14 J15:M17" formulaRange="1"/>
    <ignoredError sqref="B15:B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E24" sqref="E24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1" t="s">
        <v>276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2" customFormat="1" ht="12.75" customHeight="1">
      <c r="A2" s="173" t="s">
        <v>275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455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273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272</v>
      </c>
      <c r="B7" s="170"/>
      <c r="C7" s="170"/>
      <c r="D7" s="170"/>
      <c r="E7" s="169"/>
      <c r="F7" s="169"/>
      <c r="G7" s="169"/>
      <c r="H7" s="212" t="s">
        <v>474</v>
      </c>
      <c r="I7" s="213"/>
      <c r="J7" s="214"/>
      <c r="K7" s="169"/>
    </row>
    <row r="8" spans="1:11" s="2" customFormat="1" ht="13.5" customHeight="1">
      <c r="A8" s="143" t="s">
        <v>271</v>
      </c>
      <c r="B8" s="170"/>
      <c r="C8" s="170"/>
      <c r="D8" s="170"/>
      <c r="E8" s="169"/>
      <c r="F8" s="169"/>
      <c r="G8" s="169"/>
      <c r="H8" s="212" t="s">
        <v>471</v>
      </c>
      <c r="I8" s="213"/>
      <c r="J8" s="214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270</v>
      </c>
      <c r="B10" s="168" t="s">
        <v>269</v>
      </c>
      <c r="C10" s="168" t="s">
        <v>268</v>
      </c>
      <c r="D10" s="168" t="s">
        <v>267</v>
      </c>
      <c r="E10" s="168" t="s">
        <v>266</v>
      </c>
      <c r="F10" s="168" t="s">
        <v>265</v>
      </c>
      <c r="G10" s="168" t="s">
        <v>264</v>
      </c>
      <c r="H10" s="168" t="s">
        <v>263</v>
      </c>
      <c r="I10" s="168" t="s">
        <v>262</v>
      </c>
      <c r="J10" s="168" t="s">
        <v>261</v>
      </c>
      <c r="K10" s="168" t="s">
        <v>260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33</v>
      </c>
      <c r="C13" s="165" t="s">
        <v>259</v>
      </c>
      <c r="D13" s="165"/>
      <c r="E13" s="164"/>
      <c r="F13" s="164"/>
      <c r="G13" s="174"/>
      <c r="H13" s="174"/>
      <c r="I13" s="174"/>
      <c r="J13" s="174"/>
      <c r="K13" s="164">
        <f>K14+K37</f>
        <v>7.008894959999999</v>
      </c>
    </row>
    <row r="14" spans="1:11" s="2" customFormat="1" ht="28.5" customHeight="1">
      <c r="A14" s="163"/>
      <c r="B14" s="162" t="s">
        <v>59</v>
      </c>
      <c r="C14" s="162" t="s">
        <v>258</v>
      </c>
      <c r="D14" s="162"/>
      <c r="E14" s="161"/>
      <c r="F14" s="161"/>
      <c r="G14" s="175"/>
      <c r="H14" s="175"/>
      <c r="I14" s="175"/>
      <c r="J14" s="175"/>
      <c r="K14" s="161">
        <f>SUM(K15:K36)</f>
        <v>6.136359239999999</v>
      </c>
    </row>
    <row r="15" spans="1:11" s="2" customFormat="1" ht="13.5" customHeight="1">
      <c r="A15" s="160">
        <v>1</v>
      </c>
      <c r="B15" s="159" t="s">
        <v>257</v>
      </c>
      <c r="C15" s="159" t="s">
        <v>256</v>
      </c>
      <c r="D15" s="159" t="s">
        <v>145</v>
      </c>
      <c r="E15" s="215">
        <v>183.84</v>
      </c>
      <c r="F15" s="176"/>
      <c r="G15" s="176"/>
      <c r="H15" s="176"/>
      <c r="I15" s="176">
        <f>ROUND(E15*F15,2)</f>
        <v>0</v>
      </c>
      <c r="J15" s="180">
        <v>0</v>
      </c>
      <c r="K15" s="158">
        <v>0</v>
      </c>
    </row>
    <row r="16" spans="1:11" s="2" customFormat="1" ht="13.5" customHeight="1">
      <c r="A16" s="157"/>
      <c r="B16" s="156"/>
      <c r="C16" s="156" t="s">
        <v>255</v>
      </c>
      <c r="D16" s="156"/>
      <c r="E16" s="216"/>
      <c r="F16" s="177"/>
      <c r="G16" s="177"/>
      <c r="H16" s="177"/>
      <c r="I16" s="177"/>
      <c r="J16" s="181"/>
      <c r="K16" s="155"/>
    </row>
    <row r="17" spans="1:11" s="2" customFormat="1" ht="24" customHeight="1">
      <c r="A17" s="160">
        <v>2</v>
      </c>
      <c r="B17" s="159" t="s">
        <v>254</v>
      </c>
      <c r="C17" s="159" t="s">
        <v>253</v>
      </c>
      <c r="D17" s="159" t="s">
        <v>145</v>
      </c>
      <c r="E17" s="215">
        <v>23.1</v>
      </c>
      <c r="F17" s="176"/>
      <c r="G17" s="176"/>
      <c r="H17" s="176"/>
      <c r="I17" s="176">
        <f>ROUND(E17*F17,2)</f>
        <v>0</v>
      </c>
      <c r="J17" s="180">
        <v>0.01119</v>
      </c>
      <c r="K17" s="158">
        <v>0.258489</v>
      </c>
    </row>
    <row r="18" spans="1:11" s="2" customFormat="1" ht="24" customHeight="1">
      <c r="A18" s="160">
        <v>3</v>
      </c>
      <c r="B18" s="159" t="s">
        <v>252</v>
      </c>
      <c r="C18" s="159" t="s">
        <v>454</v>
      </c>
      <c r="D18" s="159" t="s">
        <v>145</v>
      </c>
      <c r="E18" s="215">
        <v>53.42</v>
      </c>
      <c r="F18" s="176"/>
      <c r="G18" s="176"/>
      <c r="H18" s="176"/>
      <c r="I18" s="176">
        <f aca="true" t="shared" si="0" ref="I18:I27">ROUND(E18*F18,2)</f>
        <v>0</v>
      </c>
      <c r="J18" s="180">
        <v>0.01119</v>
      </c>
      <c r="K18" s="158">
        <v>0.5977698</v>
      </c>
    </row>
    <row r="19" spans="1:11" s="2" customFormat="1" ht="13.5" customHeight="1">
      <c r="A19" s="160">
        <v>4</v>
      </c>
      <c r="B19" s="159" t="s">
        <v>250</v>
      </c>
      <c r="C19" s="159" t="s">
        <v>249</v>
      </c>
      <c r="D19" s="159" t="s">
        <v>145</v>
      </c>
      <c r="E19" s="215">
        <v>77</v>
      </c>
      <c r="F19" s="176"/>
      <c r="G19" s="176"/>
      <c r="H19" s="176"/>
      <c r="I19" s="176">
        <f t="shared" si="0"/>
        <v>0</v>
      </c>
      <c r="J19" s="180">
        <v>0.00044</v>
      </c>
      <c r="K19" s="158">
        <v>0.03388</v>
      </c>
    </row>
    <row r="20" spans="1:11" s="2" customFormat="1" ht="13.5" customHeight="1">
      <c r="A20" s="160">
        <v>5</v>
      </c>
      <c r="B20" s="159" t="s">
        <v>248</v>
      </c>
      <c r="C20" s="159" t="s">
        <v>247</v>
      </c>
      <c r="D20" s="159" t="s">
        <v>145</v>
      </c>
      <c r="E20" s="215">
        <v>106.84</v>
      </c>
      <c r="F20" s="176"/>
      <c r="G20" s="176"/>
      <c r="H20" s="176"/>
      <c r="I20" s="176">
        <f t="shared" si="0"/>
        <v>0</v>
      </c>
      <c r="J20" s="180">
        <v>0.00042</v>
      </c>
      <c r="K20" s="158">
        <v>0.0448728</v>
      </c>
    </row>
    <row r="21" spans="1:11" s="2" customFormat="1" ht="24" customHeight="1">
      <c r="A21" s="160">
        <v>6</v>
      </c>
      <c r="B21" s="159" t="s">
        <v>246</v>
      </c>
      <c r="C21" s="159" t="s">
        <v>245</v>
      </c>
      <c r="D21" s="159" t="s">
        <v>145</v>
      </c>
      <c r="E21" s="215">
        <v>77</v>
      </c>
      <c r="F21" s="176"/>
      <c r="G21" s="176"/>
      <c r="H21" s="176"/>
      <c r="I21" s="176">
        <f t="shared" si="0"/>
        <v>0</v>
      </c>
      <c r="J21" s="180">
        <v>0.00416</v>
      </c>
      <c r="K21" s="158">
        <v>0.32032</v>
      </c>
    </row>
    <row r="22" spans="1:11" s="2" customFormat="1" ht="24" customHeight="1">
      <c r="A22" s="160">
        <v>7</v>
      </c>
      <c r="B22" s="159" t="s">
        <v>244</v>
      </c>
      <c r="C22" s="159" t="s">
        <v>243</v>
      </c>
      <c r="D22" s="159" t="s">
        <v>145</v>
      </c>
      <c r="E22" s="215">
        <v>106.84</v>
      </c>
      <c r="F22" s="176"/>
      <c r="G22" s="176"/>
      <c r="H22" s="176"/>
      <c r="I22" s="176">
        <f t="shared" si="0"/>
        <v>0</v>
      </c>
      <c r="J22" s="180">
        <v>0.00416</v>
      </c>
      <c r="K22" s="158">
        <v>0.4444544</v>
      </c>
    </row>
    <row r="23" spans="1:11" s="2" customFormat="1" ht="24" customHeight="1">
      <c r="A23" s="160">
        <v>8</v>
      </c>
      <c r="B23" s="159" t="s">
        <v>242</v>
      </c>
      <c r="C23" s="159" t="s">
        <v>241</v>
      </c>
      <c r="D23" s="159" t="s">
        <v>145</v>
      </c>
      <c r="E23" s="215">
        <v>77</v>
      </c>
      <c r="F23" s="176"/>
      <c r="G23" s="176"/>
      <c r="H23" s="176"/>
      <c r="I23" s="176">
        <f t="shared" si="0"/>
        <v>0</v>
      </c>
      <c r="J23" s="180">
        <v>0.011</v>
      </c>
      <c r="K23" s="158">
        <v>0.847</v>
      </c>
    </row>
    <row r="24" spans="1:11" s="2" customFormat="1" ht="24" customHeight="1">
      <c r="A24" s="160">
        <v>9</v>
      </c>
      <c r="B24" s="159" t="s">
        <v>240</v>
      </c>
      <c r="C24" s="159" t="s">
        <v>239</v>
      </c>
      <c r="D24" s="159" t="s">
        <v>145</v>
      </c>
      <c r="E24" s="215">
        <v>106.84</v>
      </c>
      <c r="F24" s="176"/>
      <c r="G24" s="176"/>
      <c r="H24" s="176"/>
      <c r="I24" s="176">
        <f t="shared" si="0"/>
        <v>0</v>
      </c>
      <c r="J24" s="180">
        <v>0.01312</v>
      </c>
      <c r="K24" s="158">
        <v>1.4017408</v>
      </c>
    </row>
    <row r="25" spans="1:11" s="2" customFormat="1" ht="24" customHeight="1">
      <c r="A25" s="160">
        <v>10</v>
      </c>
      <c r="B25" s="159" t="s">
        <v>238</v>
      </c>
      <c r="C25" s="159" t="s">
        <v>237</v>
      </c>
      <c r="D25" s="159" t="s">
        <v>166</v>
      </c>
      <c r="E25" s="215">
        <v>100.91</v>
      </c>
      <c r="F25" s="176"/>
      <c r="G25" s="176"/>
      <c r="H25" s="176"/>
      <c r="I25" s="176">
        <f t="shared" si="0"/>
        <v>0</v>
      </c>
      <c r="J25" s="180">
        <v>0.00046</v>
      </c>
      <c r="K25" s="158">
        <v>0.0464186</v>
      </c>
    </row>
    <row r="26" spans="1:11" s="2" customFormat="1" ht="13.5" customHeight="1">
      <c r="A26" s="154">
        <v>11</v>
      </c>
      <c r="B26" s="153" t="s">
        <v>236</v>
      </c>
      <c r="C26" s="153" t="s">
        <v>235</v>
      </c>
      <c r="D26" s="153" t="s">
        <v>166</v>
      </c>
      <c r="E26" s="217">
        <v>100.91</v>
      </c>
      <c r="F26" s="178"/>
      <c r="G26" s="178"/>
      <c r="H26" s="178"/>
      <c r="I26" s="176">
        <f t="shared" si="0"/>
        <v>0</v>
      </c>
      <c r="J26" s="182">
        <v>0.00033</v>
      </c>
      <c r="K26" s="152">
        <v>0.0333003</v>
      </c>
    </row>
    <row r="27" spans="1:11" s="2" customFormat="1" ht="13.5" customHeight="1">
      <c r="A27" s="160">
        <v>12</v>
      </c>
      <c r="B27" s="159" t="s">
        <v>234</v>
      </c>
      <c r="C27" s="159" t="s">
        <v>233</v>
      </c>
      <c r="D27" s="159" t="s">
        <v>145</v>
      </c>
      <c r="E27" s="215">
        <v>5.307</v>
      </c>
      <c r="F27" s="176"/>
      <c r="G27" s="176"/>
      <c r="H27" s="176"/>
      <c r="I27" s="176">
        <f t="shared" si="0"/>
        <v>0</v>
      </c>
      <c r="J27" s="180">
        <v>0.04467</v>
      </c>
      <c r="K27" s="158">
        <v>0.23706369</v>
      </c>
    </row>
    <row r="28" spans="1:11" s="2" customFormat="1" ht="13.5" customHeight="1">
      <c r="A28" s="157"/>
      <c r="B28" s="156"/>
      <c r="C28" s="156" t="s">
        <v>230</v>
      </c>
      <c r="D28" s="156"/>
      <c r="E28" s="216"/>
      <c r="F28" s="177"/>
      <c r="G28" s="177"/>
      <c r="H28" s="177"/>
      <c r="I28" s="177"/>
      <c r="J28" s="181"/>
      <c r="K28" s="155"/>
    </row>
    <row r="29" spans="1:11" s="2" customFormat="1" ht="13.5" customHeight="1">
      <c r="A29" s="160">
        <v>13</v>
      </c>
      <c r="B29" s="159" t="s">
        <v>232</v>
      </c>
      <c r="C29" s="159" t="s">
        <v>231</v>
      </c>
      <c r="D29" s="159" t="s">
        <v>145</v>
      </c>
      <c r="E29" s="215">
        <v>5.355</v>
      </c>
      <c r="F29" s="176"/>
      <c r="G29" s="176"/>
      <c r="H29" s="176"/>
      <c r="I29" s="176">
        <f>ROUND(E29*F29,2)</f>
        <v>0</v>
      </c>
      <c r="J29" s="180">
        <v>0.04467</v>
      </c>
      <c r="K29" s="158">
        <v>0.23920785</v>
      </c>
    </row>
    <row r="30" spans="1:11" s="2" customFormat="1" ht="13.5" customHeight="1">
      <c r="A30" s="157"/>
      <c r="B30" s="156"/>
      <c r="C30" s="156" t="s">
        <v>230</v>
      </c>
      <c r="D30" s="156"/>
      <c r="E30" s="216"/>
      <c r="F30" s="177"/>
      <c r="G30" s="177"/>
      <c r="H30" s="177"/>
      <c r="I30" s="177"/>
      <c r="J30" s="181"/>
      <c r="K30" s="155"/>
    </row>
    <row r="31" spans="1:11" s="2" customFormat="1" ht="13.5" customHeight="1">
      <c r="A31" s="160">
        <v>14</v>
      </c>
      <c r="B31" s="159" t="s">
        <v>229</v>
      </c>
      <c r="C31" s="159" t="s">
        <v>228</v>
      </c>
      <c r="D31" s="159" t="s">
        <v>145</v>
      </c>
      <c r="E31" s="215">
        <v>43.94</v>
      </c>
      <c r="F31" s="176"/>
      <c r="G31" s="176"/>
      <c r="H31" s="176"/>
      <c r="I31" s="176">
        <f>ROUND(E31*F31,2)</f>
        <v>0</v>
      </c>
      <c r="J31" s="180">
        <v>0.0004</v>
      </c>
      <c r="K31" s="158">
        <v>0.017576</v>
      </c>
    </row>
    <row r="32" spans="1:11" s="2" customFormat="1" ht="13.5" customHeight="1">
      <c r="A32" s="157"/>
      <c r="B32" s="156"/>
      <c r="C32" s="156" t="s">
        <v>227</v>
      </c>
      <c r="D32" s="156"/>
      <c r="E32" s="216"/>
      <c r="F32" s="177"/>
      <c r="G32" s="177"/>
      <c r="H32" s="177"/>
      <c r="I32" s="177"/>
      <c r="J32" s="181"/>
      <c r="K32" s="155"/>
    </row>
    <row r="33" spans="1:11" s="2" customFormat="1" ht="13.5" customHeight="1">
      <c r="A33" s="160">
        <v>15</v>
      </c>
      <c r="B33" s="159" t="s">
        <v>226</v>
      </c>
      <c r="C33" s="159" t="s">
        <v>225</v>
      </c>
      <c r="D33" s="159" t="s">
        <v>145</v>
      </c>
      <c r="E33" s="215">
        <v>77</v>
      </c>
      <c r="F33" s="176"/>
      <c r="G33" s="176"/>
      <c r="H33" s="176"/>
      <c r="I33" s="176">
        <f>ROUND(E33*F33,2)</f>
        <v>0</v>
      </c>
      <c r="J33" s="180">
        <v>0</v>
      </c>
      <c r="K33" s="158">
        <v>0</v>
      </c>
    </row>
    <row r="34" spans="1:11" s="2" customFormat="1" ht="13.5" customHeight="1">
      <c r="A34" s="157"/>
      <c r="B34" s="156"/>
      <c r="C34" s="156" t="s">
        <v>224</v>
      </c>
      <c r="D34" s="156"/>
      <c r="E34" s="216"/>
      <c r="F34" s="177"/>
      <c r="G34" s="177"/>
      <c r="H34" s="177"/>
      <c r="I34" s="177"/>
      <c r="J34" s="181"/>
      <c r="K34" s="155"/>
    </row>
    <row r="35" spans="1:11" s="2" customFormat="1" ht="13.5" customHeight="1">
      <c r="A35" s="154">
        <v>16</v>
      </c>
      <c r="B35" s="153" t="s">
        <v>223</v>
      </c>
      <c r="C35" s="153" t="s">
        <v>222</v>
      </c>
      <c r="D35" s="153" t="s">
        <v>221</v>
      </c>
      <c r="E35" s="217">
        <v>11.896</v>
      </c>
      <c r="F35" s="178"/>
      <c r="G35" s="178"/>
      <c r="H35" s="178"/>
      <c r="I35" s="178">
        <f>ROUND(E35*F35,2)</f>
        <v>0</v>
      </c>
      <c r="J35" s="182">
        <v>0.001</v>
      </c>
      <c r="K35" s="152">
        <v>0.011896</v>
      </c>
    </row>
    <row r="36" spans="1:11" s="2" customFormat="1" ht="13.5" customHeight="1">
      <c r="A36" s="160">
        <v>17</v>
      </c>
      <c r="B36" s="159" t="s">
        <v>220</v>
      </c>
      <c r="C36" s="159" t="s">
        <v>219</v>
      </c>
      <c r="D36" s="159" t="s">
        <v>145</v>
      </c>
      <c r="E36" s="215">
        <v>77</v>
      </c>
      <c r="F36" s="176"/>
      <c r="G36" s="176"/>
      <c r="H36" s="176"/>
      <c r="I36" s="176">
        <f>ROUND(E36*F36,2)</f>
        <v>0</v>
      </c>
      <c r="J36" s="180">
        <v>0.02081</v>
      </c>
      <c r="K36" s="158">
        <v>1.60237</v>
      </c>
    </row>
    <row r="37" spans="1:11" s="2" customFormat="1" ht="28.5" customHeight="1">
      <c r="A37" s="163"/>
      <c r="B37" s="162" t="s">
        <v>41</v>
      </c>
      <c r="C37" s="162" t="s">
        <v>218</v>
      </c>
      <c r="D37" s="162"/>
      <c r="E37" s="218"/>
      <c r="F37" s="175"/>
      <c r="G37" s="175"/>
      <c r="H37" s="175"/>
      <c r="I37" s="175"/>
      <c r="J37" s="183"/>
      <c r="K37" s="161">
        <f>SUM(K38:K51)</f>
        <v>0.87253572</v>
      </c>
    </row>
    <row r="38" spans="1:11" s="2" customFormat="1" ht="24" customHeight="1">
      <c r="A38" s="160">
        <v>18</v>
      </c>
      <c r="B38" s="159" t="s">
        <v>217</v>
      </c>
      <c r="C38" s="159" t="s">
        <v>216</v>
      </c>
      <c r="D38" s="159" t="s">
        <v>145</v>
      </c>
      <c r="E38" s="215">
        <v>141.104</v>
      </c>
      <c r="F38" s="176"/>
      <c r="G38" s="176"/>
      <c r="H38" s="176"/>
      <c r="I38" s="176">
        <f>ROUND(E38*F38,2)</f>
        <v>0</v>
      </c>
      <c r="J38" s="180">
        <v>0.00618</v>
      </c>
      <c r="K38" s="158">
        <v>0.87202272</v>
      </c>
    </row>
    <row r="39" spans="1:11" s="2" customFormat="1" ht="13.5" customHeight="1">
      <c r="A39" s="160">
        <v>19</v>
      </c>
      <c r="B39" s="159" t="s">
        <v>215</v>
      </c>
      <c r="C39" s="159" t="s">
        <v>214</v>
      </c>
      <c r="D39" s="159" t="s">
        <v>145</v>
      </c>
      <c r="E39" s="215">
        <v>3.3</v>
      </c>
      <c r="F39" s="176"/>
      <c r="G39" s="176"/>
      <c r="H39" s="176"/>
      <c r="I39" s="176">
        <f>ROUND(E39*F39,2)</f>
        <v>0</v>
      </c>
      <c r="J39" s="180">
        <v>0</v>
      </c>
      <c r="K39" s="158">
        <v>0</v>
      </c>
    </row>
    <row r="40" spans="1:11" s="2" customFormat="1" ht="13.5" customHeight="1">
      <c r="A40" s="160">
        <v>20</v>
      </c>
      <c r="B40" s="159" t="s">
        <v>211</v>
      </c>
      <c r="C40" s="159" t="s">
        <v>210</v>
      </c>
      <c r="D40" s="159" t="s">
        <v>135</v>
      </c>
      <c r="E40" s="215">
        <v>2</v>
      </c>
      <c r="F40" s="176"/>
      <c r="G40" s="176"/>
      <c r="H40" s="176"/>
      <c r="I40" s="176">
        <f>ROUND(E40*F40,2)</f>
        <v>0</v>
      </c>
      <c r="J40" s="180">
        <v>0</v>
      </c>
      <c r="K40" s="158">
        <v>0</v>
      </c>
    </row>
    <row r="41" spans="1:11" s="2" customFormat="1" ht="24" customHeight="1">
      <c r="A41" s="160">
        <v>21</v>
      </c>
      <c r="B41" s="159" t="s">
        <v>209</v>
      </c>
      <c r="C41" s="159" t="s">
        <v>208</v>
      </c>
      <c r="D41" s="159" t="s">
        <v>166</v>
      </c>
      <c r="E41" s="215">
        <v>40.1</v>
      </c>
      <c r="F41" s="176"/>
      <c r="G41" s="176"/>
      <c r="H41" s="176"/>
      <c r="I41" s="176">
        <f>ROUND(E41*F41,2)</f>
        <v>0</v>
      </c>
      <c r="J41" s="180">
        <v>0</v>
      </c>
      <c r="K41" s="158">
        <v>0</v>
      </c>
    </row>
    <row r="42" spans="1:11" s="2" customFormat="1" ht="13.5" customHeight="1">
      <c r="A42" s="157"/>
      <c r="B42" s="156"/>
      <c r="C42" s="156" t="s">
        <v>453</v>
      </c>
      <c r="D42" s="156"/>
      <c r="E42" s="216"/>
      <c r="F42" s="177"/>
      <c r="G42" s="177"/>
      <c r="H42" s="177"/>
      <c r="I42" s="177"/>
      <c r="J42" s="181"/>
      <c r="K42" s="155"/>
    </row>
    <row r="43" spans="1:11" s="2" customFormat="1" ht="24" customHeight="1">
      <c r="A43" s="160">
        <v>22</v>
      </c>
      <c r="B43" s="159" t="s">
        <v>206</v>
      </c>
      <c r="C43" s="159" t="s">
        <v>205</v>
      </c>
      <c r="D43" s="159" t="s">
        <v>166</v>
      </c>
      <c r="E43" s="215">
        <v>30</v>
      </c>
      <c r="F43" s="176"/>
      <c r="G43" s="176"/>
      <c r="H43" s="176"/>
      <c r="I43" s="176">
        <f>ROUND(E43*F43,2)</f>
        <v>0</v>
      </c>
      <c r="J43" s="180">
        <v>0</v>
      </c>
      <c r="K43" s="158">
        <v>0</v>
      </c>
    </row>
    <row r="44" spans="1:11" s="2" customFormat="1" ht="13.5" customHeight="1">
      <c r="A44" s="157"/>
      <c r="B44" s="156"/>
      <c r="C44" s="156" t="s">
        <v>202</v>
      </c>
      <c r="D44" s="156"/>
      <c r="E44" s="216"/>
      <c r="F44" s="177"/>
      <c r="G44" s="177"/>
      <c r="H44" s="177"/>
      <c r="I44" s="177"/>
      <c r="J44" s="181"/>
      <c r="K44" s="155"/>
    </row>
    <row r="45" spans="1:11" s="2" customFormat="1" ht="24" customHeight="1">
      <c r="A45" s="160">
        <v>23</v>
      </c>
      <c r="B45" s="159" t="s">
        <v>204</v>
      </c>
      <c r="C45" s="159" t="s">
        <v>203</v>
      </c>
      <c r="D45" s="159" t="s">
        <v>166</v>
      </c>
      <c r="E45" s="215">
        <v>25.65</v>
      </c>
      <c r="F45" s="176"/>
      <c r="G45" s="176"/>
      <c r="H45" s="176"/>
      <c r="I45" s="176">
        <f>ROUND(E45*F45,2)</f>
        <v>0</v>
      </c>
      <c r="J45" s="180">
        <v>2E-05</v>
      </c>
      <c r="K45" s="158">
        <v>0.000513</v>
      </c>
    </row>
    <row r="46" spans="1:11" s="2" customFormat="1" ht="13.5" customHeight="1">
      <c r="A46" s="157"/>
      <c r="B46" s="156"/>
      <c r="C46" s="156" t="s">
        <v>202</v>
      </c>
      <c r="D46" s="156"/>
      <c r="E46" s="216"/>
      <c r="F46" s="177"/>
      <c r="G46" s="177"/>
      <c r="H46" s="177"/>
      <c r="I46" s="177"/>
      <c r="J46" s="181"/>
      <c r="K46" s="155"/>
    </row>
    <row r="47" spans="1:11" s="2" customFormat="1" ht="24" customHeight="1">
      <c r="A47" s="160">
        <v>24</v>
      </c>
      <c r="B47" s="159" t="s">
        <v>201</v>
      </c>
      <c r="C47" s="159" t="s">
        <v>200</v>
      </c>
      <c r="D47" s="159" t="s">
        <v>191</v>
      </c>
      <c r="E47" s="215">
        <v>0.776</v>
      </c>
      <c r="F47" s="176"/>
      <c r="G47" s="176"/>
      <c r="H47" s="176"/>
      <c r="I47" s="176">
        <f>ROUND(E47*F47,2)</f>
        <v>0</v>
      </c>
      <c r="J47" s="180">
        <v>0</v>
      </c>
      <c r="K47" s="158">
        <v>0</v>
      </c>
    </row>
    <row r="48" spans="1:11" s="2" customFormat="1" ht="13.5" customHeight="1">
      <c r="A48" s="160">
        <v>25</v>
      </c>
      <c r="B48" s="159" t="s">
        <v>199</v>
      </c>
      <c r="C48" s="159" t="s">
        <v>198</v>
      </c>
      <c r="D48" s="159" t="s">
        <v>191</v>
      </c>
      <c r="E48" s="215">
        <v>0.776</v>
      </c>
      <c r="F48" s="176"/>
      <c r="G48" s="176"/>
      <c r="H48" s="176"/>
      <c r="I48" s="176">
        <f>ROUND(E48*F48,2)</f>
        <v>0</v>
      </c>
      <c r="J48" s="180">
        <v>0</v>
      </c>
      <c r="K48" s="158">
        <v>0</v>
      </c>
    </row>
    <row r="49" spans="1:11" s="2" customFormat="1" ht="13.5" customHeight="1">
      <c r="A49" s="160">
        <v>26</v>
      </c>
      <c r="B49" s="159" t="s">
        <v>197</v>
      </c>
      <c r="C49" s="159" t="s">
        <v>196</v>
      </c>
      <c r="D49" s="159" t="s">
        <v>191</v>
      </c>
      <c r="E49" s="215">
        <v>11.64</v>
      </c>
      <c r="F49" s="176"/>
      <c r="G49" s="176"/>
      <c r="H49" s="176"/>
      <c r="I49" s="176">
        <f>ROUND(E49*F49,2)</f>
        <v>0</v>
      </c>
      <c r="J49" s="180">
        <v>0</v>
      </c>
      <c r="K49" s="158">
        <v>0</v>
      </c>
    </row>
    <row r="50" spans="1:11" s="2" customFormat="1" ht="13.5" customHeight="1">
      <c r="A50" s="160">
        <v>27</v>
      </c>
      <c r="B50" s="159" t="s">
        <v>195</v>
      </c>
      <c r="C50" s="159" t="s">
        <v>194</v>
      </c>
      <c r="D50" s="159" t="s">
        <v>191</v>
      </c>
      <c r="E50" s="215">
        <v>0.776</v>
      </c>
      <c r="F50" s="176"/>
      <c r="G50" s="176"/>
      <c r="H50" s="176"/>
      <c r="I50" s="176">
        <f>ROUND(E50*F50,2)</f>
        <v>0</v>
      </c>
      <c r="J50" s="180">
        <v>0</v>
      </c>
      <c r="K50" s="158">
        <v>0</v>
      </c>
    </row>
    <row r="51" spans="1:11" s="2" customFormat="1" ht="13.5" customHeight="1">
      <c r="A51" s="160">
        <v>28</v>
      </c>
      <c r="B51" s="159" t="s">
        <v>193</v>
      </c>
      <c r="C51" s="159" t="s">
        <v>192</v>
      </c>
      <c r="D51" s="159" t="s">
        <v>191</v>
      </c>
      <c r="E51" s="215">
        <v>0.776</v>
      </c>
      <c r="F51" s="176"/>
      <c r="G51" s="176"/>
      <c r="H51" s="176"/>
      <c r="I51" s="176">
        <f>ROUND(E51*F51,2)</f>
        <v>0</v>
      </c>
      <c r="J51" s="180">
        <v>0</v>
      </c>
      <c r="K51" s="158">
        <v>0</v>
      </c>
    </row>
    <row r="52" spans="1:11" s="2" customFormat="1" ht="30.75" customHeight="1">
      <c r="A52" s="166"/>
      <c r="B52" s="165" t="s">
        <v>46</v>
      </c>
      <c r="C52" s="165" t="s">
        <v>190</v>
      </c>
      <c r="D52" s="165"/>
      <c r="E52" s="219"/>
      <c r="F52" s="174"/>
      <c r="G52" s="174"/>
      <c r="H52" s="174"/>
      <c r="I52" s="174"/>
      <c r="J52" s="184"/>
      <c r="K52" s="164">
        <f>K53+K55+K65+K68+K70</f>
        <v>0.82305764</v>
      </c>
    </row>
    <row r="53" spans="1:11" s="2" customFormat="1" ht="28.5" customHeight="1">
      <c r="A53" s="163"/>
      <c r="B53" s="162" t="s">
        <v>184</v>
      </c>
      <c r="C53" s="162" t="s">
        <v>183</v>
      </c>
      <c r="D53" s="162"/>
      <c r="E53" s="218"/>
      <c r="F53" s="175"/>
      <c r="G53" s="175"/>
      <c r="H53" s="175"/>
      <c r="I53" s="175"/>
      <c r="J53" s="183"/>
      <c r="K53" s="161">
        <f>SUM(K54)</f>
        <v>0</v>
      </c>
    </row>
    <row r="54" spans="1:11" s="2" customFormat="1" ht="13.5" customHeight="1">
      <c r="A54" s="160">
        <v>29</v>
      </c>
      <c r="B54" s="159" t="s">
        <v>180</v>
      </c>
      <c r="C54" s="159" t="s">
        <v>179</v>
      </c>
      <c r="D54" s="159" t="s">
        <v>135</v>
      </c>
      <c r="E54" s="215">
        <v>1</v>
      </c>
      <c r="F54" s="176"/>
      <c r="G54" s="176"/>
      <c r="H54" s="176"/>
      <c r="I54" s="176">
        <f>ROUND(E54*F54,2)</f>
        <v>0</v>
      </c>
      <c r="J54" s="180">
        <v>0</v>
      </c>
      <c r="K54" s="158">
        <v>0</v>
      </c>
    </row>
    <row r="55" spans="1:11" s="2" customFormat="1" ht="28.5" customHeight="1">
      <c r="A55" s="163"/>
      <c r="B55" s="162" t="s">
        <v>178</v>
      </c>
      <c r="C55" s="162" t="s">
        <v>177</v>
      </c>
      <c r="D55" s="162"/>
      <c r="E55" s="218"/>
      <c r="F55" s="175"/>
      <c r="G55" s="175"/>
      <c r="H55" s="175"/>
      <c r="I55" s="175"/>
      <c r="J55" s="183"/>
      <c r="K55" s="161">
        <f>SUM(K56:K63)</f>
        <v>0.56939484</v>
      </c>
    </row>
    <row r="56" spans="1:11" s="2" customFormat="1" ht="13.5" customHeight="1">
      <c r="A56" s="160">
        <v>30</v>
      </c>
      <c r="B56" s="159" t="s">
        <v>176</v>
      </c>
      <c r="C56" s="159" t="s">
        <v>175</v>
      </c>
      <c r="D56" s="159" t="s">
        <v>166</v>
      </c>
      <c r="E56" s="215">
        <v>35</v>
      </c>
      <c r="F56" s="176"/>
      <c r="G56" s="176"/>
      <c r="H56" s="176"/>
      <c r="I56" s="176">
        <f>ROUND(E56*F56,2)</f>
        <v>0</v>
      </c>
      <c r="J56" s="180">
        <v>0</v>
      </c>
      <c r="K56" s="158">
        <v>0</v>
      </c>
    </row>
    <row r="57" spans="1:11" s="2" customFormat="1" ht="24" customHeight="1">
      <c r="A57" s="160">
        <v>31</v>
      </c>
      <c r="B57" s="159" t="s">
        <v>174</v>
      </c>
      <c r="C57" s="159" t="s">
        <v>173</v>
      </c>
      <c r="D57" s="159" t="s">
        <v>145</v>
      </c>
      <c r="E57" s="215">
        <v>77</v>
      </c>
      <c r="F57" s="176"/>
      <c r="G57" s="176"/>
      <c r="H57" s="176"/>
      <c r="I57" s="176">
        <f>ROUND(E57*F57,2)</f>
        <v>0</v>
      </c>
      <c r="J57" s="180">
        <v>0</v>
      </c>
      <c r="K57" s="158">
        <v>0</v>
      </c>
    </row>
    <row r="58" spans="1:11" s="2" customFormat="1" ht="13.5" customHeight="1">
      <c r="A58" s="160">
        <v>32</v>
      </c>
      <c r="B58" s="159" t="s">
        <v>172</v>
      </c>
      <c r="C58" s="159" t="s">
        <v>171</v>
      </c>
      <c r="D58" s="159" t="s">
        <v>145</v>
      </c>
      <c r="E58" s="215">
        <v>77</v>
      </c>
      <c r="F58" s="176"/>
      <c r="G58" s="176"/>
      <c r="H58" s="176"/>
      <c r="I58" s="176">
        <f>ROUND(E58*F58,2)</f>
        <v>0</v>
      </c>
      <c r="J58" s="180">
        <v>0.0045</v>
      </c>
      <c r="K58" s="158">
        <v>0.3465</v>
      </c>
    </row>
    <row r="59" spans="1:11" s="2" customFormat="1" ht="13.5" customHeight="1">
      <c r="A59" s="160">
        <v>33</v>
      </c>
      <c r="B59" s="159" t="s">
        <v>170</v>
      </c>
      <c r="C59" s="159" t="s">
        <v>169</v>
      </c>
      <c r="D59" s="159" t="s">
        <v>166</v>
      </c>
      <c r="E59" s="215">
        <v>35</v>
      </c>
      <c r="F59" s="176"/>
      <c r="G59" s="176"/>
      <c r="H59" s="176"/>
      <c r="I59" s="176">
        <f>ROUND(E59*F59,2)</f>
        <v>0</v>
      </c>
      <c r="J59" s="180">
        <v>4E-05</v>
      </c>
      <c r="K59" s="158">
        <v>0.0014</v>
      </c>
    </row>
    <row r="60" spans="1:11" s="2" customFormat="1" ht="13.5" customHeight="1">
      <c r="A60" s="154">
        <v>34</v>
      </c>
      <c r="B60" s="153" t="s">
        <v>168</v>
      </c>
      <c r="C60" s="153" t="s">
        <v>167</v>
      </c>
      <c r="D60" s="153" t="s">
        <v>166</v>
      </c>
      <c r="E60" s="217">
        <v>35.084</v>
      </c>
      <c r="F60" s="178"/>
      <c r="G60" s="178"/>
      <c r="H60" s="178"/>
      <c r="I60" s="176">
        <f>ROUND(E60*F60,2)</f>
        <v>0</v>
      </c>
      <c r="J60" s="182">
        <v>1E-05</v>
      </c>
      <c r="K60" s="152">
        <v>0.00035084</v>
      </c>
    </row>
    <row r="61" spans="1:11" s="2" customFormat="1" ht="13.5" customHeight="1">
      <c r="A61" s="157"/>
      <c r="B61" s="156"/>
      <c r="C61" s="156" t="s">
        <v>165</v>
      </c>
      <c r="D61" s="156"/>
      <c r="E61" s="216"/>
      <c r="F61" s="177"/>
      <c r="G61" s="177"/>
      <c r="H61" s="177"/>
      <c r="I61" s="177"/>
      <c r="J61" s="181"/>
      <c r="K61" s="155"/>
    </row>
    <row r="62" spans="1:11" s="2" customFormat="1" ht="13.5" customHeight="1">
      <c r="A62" s="160">
        <v>35</v>
      </c>
      <c r="B62" s="159" t="s">
        <v>164</v>
      </c>
      <c r="C62" s="159" t="s">
        <v>163</v>
      </c>
      <c r="D62" s="159" t="s">
        <v>145</v>
      </c>
      <c r="E62" s="215">
        <v>77</v>
      </c>
      <c r="F62" s="176"/>
      <c r="G62" s="176"/>
      <c r="H62" s="176"/>
      <c r="I62" s="176">
        <f>ROUND(E62*F62,2)</f>
        <v>0</v>
      </c>
      <c r="J62" s="180">
        <v>0.0004</v>
      </c>
      <c r="K62" s="158">
        <v>0.0308</v>
      </c>
    </row>
    <row r="63" spans="1:11" s="2" customFormat="1" ht="13.5" customHeight="1">
      <c r="A63" s="154">
        <v>36</v>
      </c>
      <c r="B63" s="153" t="s">
        <v>452</v>
      </c>
      <c r="C63" s="153" t="s">
        <v>161</v>
      </c>
      <c r="D63" s="153" t="s">
        <v>145</v>
      </c>
      <c r="E63" s="217">
        <v>79.31</v>
      </c>
      <c r="F63" s="178"/>
      <c r="G63" s="178"/>
      <c r="H63" s="178"/>
      <c r="I63" s="176">
        <f>ROUND(E63*F63,2)</f>
        <v>0</v>
      </c>
      <c r="J63" s="182">
        <v>0.0024</v>
      </c>
      <c r="K63" s="152">
        <v>0.190344</v>
      </c>
    </row>
    <row r="64" spans="1:11" s="2" customFormat="1" ht="13.5" customHeight="1">
      <c r="A64" s="157"/>
      <c r="B64" s="156"/>
      <c r="C64" s="156" t="s">
        <v>451</v>
      </c>
      <c r="D64" s="156"/>
      <c r="E64" s="216"/>
      <c r="F64" s="177"/>
      <c r="G64" s="177"/>
      <c r="H64" s="177"/>
      <c r="I64" s="177"/>
      <c r="J64" s="181"/>
      <c r="K64" s="155"/>
    </row>
    <row r="65" spans="1:11" s="2" customFormat="1" ht="28.5" customHeight="1">
      <c r="A65" s="163"/>
      <c r="B65" s="162" t="s">
        <v>159</v>
      </c>
      <c r="C65" s="162" t="s">
        <v>158</v>
      </c>
      <c r="D65" s="162"/>
      <c r="E65" s="218"/>
      <c r="F65" s="175"/>
      <c r="G65" s="175"/>
      <c r="H65" s="175"/>
      <c r="I65" s="175"/>
      <c r="J65" s="183"/>
      <c r="K65" s="161">
        <f>SUM(K66:K67)</f>
        <v>0.18764999999999998</v>
      </c>
    </row>
    <row r="66" spans="1:11" s="2" customFormat="1" ht="24" customHeight="1">
      <c r="A66" s="160">
        <v>37</v>
      </c>
      <c r="B66" s="159" t="s">
        <v>157</v>
      </c>
      <c r="C66" s="159" t="s">
        <v>156</v>
      </c>
      <c r="D66" s="159" t="s">
        <v>145</v>
      </c>
      <c r="E66" s="215">
        <v>3</v>
      </c>
      <c r="F66" s="176"/>
      <c r="G66" s="176"/>
      <c r="H66" s="176"/>
      <c r="I66" s="176">
        <f>ROUND(E66*F66,2)</f>
        <v>0</v>
      </c>
      <c r="J66" s="180">
        <v>0.04113</v>
      </c>
      <c r="K66" s="158">
        <v>0.12339</v>
      </c>
    </row>
    <row r="67" spans="1:11" s="2" customFormat="1" ht="13.5" customHeight="1">
      <c r="A67" s="154">
        <v>38</v>
      </c>
      <c r="B67" s="153" t="s">
        <v>155</v>
      </c>
      <c r="C67" s="153" t="s">
        <v>154</v>
      </c>
      <c r="D67" s="153" t="s">
        <v>145</v>
      </c>
      <c r="E67" s="217">
        <v>3.06</v>
      </c>
      <c r="F67" s="178"/>
      <c r="G67" s="178"/>
      <c r="H67" s="178"/>
      <c r="I67" s="176">
        <f>ROUND(E67*F67,2)</f>
        <v>0</v>
      </c>
      <c r="J67" s="182">
        <v>0.021</v>
      </c>
      <c r="K67" s="152">
        <v>0.06426</v>
      </c>
    </row>
    <row r="68" spans="1:11" s="2" customFormat="1" ht="28.5" customHeight="1">
      <c r="A68" s="163"/>
      <c r="B68" s="162" t="s">
        <v>153</v>
      </c>
      <c r="C68" s="162" t="s">
        <v>152</v>
      </c>
      <c r="D68" s="162"/>
      <c r="E68" s="218"/>
      <c r="F68" s="175"/>
      <c r="G68" s="175"/>
      <c r="H68" s="175"/>
      <c r="I68" s="175"/>
      <c r="J68" s="183"/>
      <c r="K68" s="161">
        <f>SUM(K69)</f>
        <v>0.016376</v>
      </c>
    </row>
    <row r="69" spans="1:11" s="2" customFormat="1" ht="13.5" customHeight="1">
      <c r="A69" s="160">
        <v>39</v>
      </c>
      <c r="B69" s="159" t="s">
        <v>151</v>
      </c>
      <c r="C69" s="159" t="s">
        <v>150</v>
      </c>
      <c r="D69" s="159" t="s">
        <v>145</v>
      </c>
      <c r="E69" s="215">
        <v>40.94</v>
      </c>
      <c r="F69" s="176"/>
      <c r="G69" s="176"/>
      <c r="H69" s="176"/>
      <c r="I69" s="176">
        <f>ROUND(E69*F69,2)</f>
        <v>0</v>
      </c>
      <c r="J69" s="180">
        <v>0.0004</v>
      </c>
      <c r="K69" s="158">
        <v>0.016376</v>
      </c>
    </row>
    <row r="70" spans="1:11" s="2" customFormat="1" ht="28.5" customHeight="1">
      <c r="A70" s="163"/>
      <c r="B70" s="162" t="s">
        <v>149</v>
      </c>
      <c r="C70" s="162" t="s">
        <v>148</v>
      </c>
      <c r="D70" s="162"/>
      <c r="E70" s="218"/>
      <c r="F70" s="175"/>
      <c r="G70" s="175"/>
      <c r="H70" s="175"/>
      <c r="I70" s="175"/>
      <c r="J70" s="183"/>
      <c r="K70" s="175">
        <f>SUM(K71)</f>
        <v>0.0496368</v>
      </c>
    </row>
    <row r="71" spans="1:11" s="2" customFormat="1" ht="24" customHeight="1">
      <c r="A71" s="160">
        <v>40</v>
      </c>
      <c r="B71" s="159" t="s">
        <v>147</v>
      </c>
      <c r="C71" s="159" t="s">
        <v>146</v>
      </c>
      <c r="D71" s="159" t="s">
        <v>145</v>
      </c>
      <c r="E71" s="215">
        <v>183.84</v>
      </c>
      <c r="F71" s="176"/>
      <c r="G71" s="176"/>
      <c r="H71" s="176"/>
      <c r="I71" s="176">
        <f>ROUND(E71*F71,2)</f>
        <v>0</v>
      </c>
      <c r="J71" s="180">
        <v>0.00027</v>
      </c>
      <c r="K71" s="158">
        <v>0.0496368</v>
      </c>
    </row>
    <row r="72" spans="1:11" s="2" customFormat="1" ht="30.75" customHeight="1">
      <c r="A72" s="151"/>
      <c r="B72" s="150"/>
      <c r="C72" s="150" t="s">
        <v>134</v>
      </c>
      <c r="D72" s="150"/>
      <c r="E72" s="149"/>
      <c r="F72" s="149"/>
      <c r="G72" s="179"/>
      <c r="H72" s="179"/>
      <c r="I72" s="179">
        <f>SUM(I15:I71)</f>
        <v>0</v>
      </c>
      <c r="J72" s="179"/>
      <c r="K72" s="149">
        <f>K52+K13</f>
        <v>7.831952599999999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53 K53 J68 K68 J70 K70 J13:K52 J66:K67 J54:K64 J69:K69 J71:K72" unlockedFormula="1"/>
    <ignoredError sqref="B14:B71" numberStoredAsText="1"/>
    <ignoredError sqref="J65:K65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E45" sqref="E45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1" t="s">
        <v>276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2" customFormat="1" ht="12.75" customHeight="1">
      <c r="A2" s="173" t="s">
        <v>275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458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273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272</v>
      </c>
      <c r="B7" s="170"/>
      <c r="C7" s="170"/>
      <c r="D7" s="170"/>
      <c r="E7" s="169"/>
      <c r="F7" s="169"/>
      <c r="G7" s="169"/>
      <c r="H7" s="212" t="s">
        <v>473</v>
      </c>
      <c r="I7" s="213"/>
      <c r="J7" s="214"/>
      <c r="K7" s="169"/>
    </row>
    <row r="8" spans="1:11" s="2" customFormat="1" ht="13.5" customHeight="1">
      <c r="A8" s="143" t="s">
        <v>271</v>
      </c>
      <c r="B8" s="170"/>
      <c r="C8" s="170"/>
      <c r="D8" s="170"/>
      <c r="E8" s="169"/>
      <c r="F8" s="169"/>
      <c r="G8" s="169"/>
      <c r="H8" s="212" t="s">
        <v>471</v>
      </c>
      <c r="I8" s="213"/>
      <c r="J8" s="214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270</v>
      </c>
      <c r="B10" s="168" t="s">
        <v>269</v>
      </c>
      <c r="C10" s="168" t="s">
        <v>268</v>
      </c>
      <c r="D10" s="168" t="s">
        <v>267</v>
      </c>
      <c r="E10" s="168" t="s">
        <v>266</v>
      </c>
      <c r="F10" s="168" t="s">
        <v>265</v>
      </c>
      <c r="G10" s="168" t="s">
        <v>264</v>
      </c>
      <c r="H10" s="168" t="s">
        <v>263</v>
      </c>
      <c r="I10" s="168" t="s">
        <v>262</v>
      </c>
      <c r="J10" s="168" t="s">
        <v>261</v>
      </c>
      <c r="K10" s="168" t="s">
        <v>260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46</v>
      </c>
      <c r="C13" s="165" t="s">
        <v>190</v>
      </c>
      <c r="D13" s="165"/>
      <c r="E13" s="164"/>
      <c r="F13" s="164"/>
      <c r="G13" s="174"/>
      <c r="H13" s="174"/>
      <c r="I13" s="174"/>
      <c r="J13" s="174"/>
      <c r="K13" s="164">
        <f>K14+K17+K31+K49</f>
        <v>0.07092679999999998</v>
      </c>
    </row>
    <row r="14" spans="1:11" s="2" customFormat="1" ht="28.5" customHeight="1">
      <c r="A14" s="163"/>
      <c r="B14" s="162" t="s">
        <v>359</v>
      </c>
      <c r="C14" s="162" t="s">
        <v>358</v>
      </c>
      <c r="D14" s="162"/>
      <c r="E14" s="161"/>
      <c r="F14" s="161"/>
      <c r="G14" s="175"/>
      <c r="H14" s="175"/>
      <c r="I14" s="175"/>
      <c r="J14" s="175"/>
      <c r="K14" s="161">
        <f>SUM(K15:K16)</f>
        <v>0.0001368</v>
      </c>
    </row>
    <row r="15" spans="1:11" s="2" customFormat="1" ht="24" customHeight="1">
      <c r="A15" s="160">
        <v>1</v>
      </c>
      <c r="B15" s="159" t="s">
        <v>357</v>
      </c>
      <c r="C15" s="159" t="s">
        <v>356</v>
      </c>
      <c r="D15" s="159" t="s">
        <v>166</v>
      </c>
      <c r="E15" s="215">
        <v>1.5</v>
      </c>
      <c r="F15" s="176"/>
      <c r="G15" s="176"/>
      <c r="H15" s="176"/>
      <c r="I15" s="176">
        <f>ROUND(E15*F15,2)</f>
        <v>0</v>
      </c>
      <c r="J15" s="180">
        <v>3E-05</v>
      </c>
      <c r="K15" s="158">
        <v>4.5E-05</v>
      </c>
    </row>
    <row r="16" spans="1:11" s="2" customFormat="1" ht="13.5" customHeight="1">
      <c r="A16" s="154">
        <v>2</v>
      </c>
      <c r="B16" s="153" t="s">
        <v>355</v>
      </c>
      <c r="C16" s="153" t="s">
        <v>354</v>
      </c>
      <c r="D16" s="153" t="s">
        <v>166</v>
      </c>
      <c r="E16" s="217">
        <v>1.53</v>
      </c>
      <c r="F16" s="178"/>
      <c r="G16" s="178"/>
      <c r="H16" s="178"/>
      <c r="I16" s="176">
        <f>ROUND(E16*F16,2)</f>
        <v>0</v>
      </c>
      <c r="J16" s="182">
        <v>6E-05</v>
      </c>
      <c r="K16" s="152">
        <v>9.18E-05</v>
      </c>
    </row>
    <row r="17" spans="1:11" s="2" customFormat="1" ht="28.5" customHeight="1">
      <c r="A17" s="163"/>
      <c r="B17" s="162" t="s">
        <v>353</v>
      </c>
      <c r="C17" s="162" t="s">
        <v>352</v>
      </c>
      <c r="D17" s="162"/>
      <c r="E17" s="218"/>
      <c r="F17" s="175"/>
      <c r="G17" s="175"/>
      <c r="H17" s="175"/>
      <c r="I17" s="175"/>
      <c r="J17" s="183"/>
      <c r="K17" s="161">
        <f>SUM(K18:K30)</f>
        <v>0.007949999999999999</v>
      </c>
    </row>
    <row r="18" spans="1:11" s="2" customFormat="1" ht="13.5" customHeight="1">
      <c r="A18" s="160">
        <v>3</v>
      </c>
      <c r="B18" s="159" t="s">
        <v>351</v>
      </c>
      <c r="C18" s="159" t="s">
        <v>350</v>
      </c>
      <c r="D18" s="159" t="s">
        <v>166</v>
      </c>
      <c r="E18" s="215">
        <v>1.5</v>
      </c>
      <c r="F18" s="176"/>
      <c r="G18" s="176"/>
      <c r="H18" s="176"/>
      <c r="I18" s="176">
        <f>ROUND(E18*F18,2)</f>
        <v>0</v>
      </c>
      <c r="J18" s="180">
        <v>0.00117</v>
      </c>
      <c r="K18" s="158">
        <v>0.001755</v>
      </c>
    </row>
    <row r="19" spans="1:11" s="2" customFormat="1" ht="13.5" customHeight="1">
      <c r="A19" s="160">
        <v>4</v>
      </c>
      <c r="B19" s="159" t="s">
        <v>349</v>
      </c>
      <c r="C19" s="159" t="s">
        <v>348</v>
      </c>
      <c r="D19" s="159" t="s">
        <v>166</v>
      </c>
      <c r="E19" s="215">
        <v>1.5</v>
      </c>
      <c r="F19" s="176"/>
      <c r="G19" s="176"/>
      <c r="H19" s="176"/>
      <c r="I19" s="176">
        <f aca="true" t="shared" si="0" ref="I19:I30">ROUND(E19*F19,2)</f>
        <v>0</v>
      </c>
      <c r="J19" s="180">
        <v>0.00043</v>
      </c>
      <c r="K19" s="158">
        <v>0.000645</v>
      </c>
    </row>
    <row r="20" spans="1:11" s="2" customFormat="1" ht="13.5" customHeight="1">
      <c r="A20" s="160">
        <v>5</v>
      </c>
      <c r="B20" s="159" t="s">
        <v>347</v>
      </c>
      <c r="C20" s="159" t="s">
        <v>346</v>
      </c>
      <c r="D20" s="159" t="s">
        <v>135</v>
      </c>
      <c r="E20" s="215">
        <v>2</v>
      </c>
      <c r="F20" s="176"/>
      <c r="G20" s="176"/>
      <c r="H20" s="176"/>
      <c r="I20" s="176">
        <f t="shared" si="0"/>
        <v>0</v>
      </c>
      <c r="J20" s="180">
        <v>0.0001</v>
      </c>
      <c r="K20" s="158">
        <v>0.0002</v>
      </c>
    </row>
    <row r="21" spans="1:11" s="2" customFormat="1" ht="13.5" customHeight="1">
      <c r="A21" s="154">
        <v>6</v>
      </c>
      <c r="B21" s="153" t="s">
        <v>345</v>
      </c>
      <c r="C21" s="153" t="s">
        <v>344</v>
      </c>
      <c r="D21" s="153" t="s">
        <v>135</v>
      </c>
      <c r="E21" s="217">
        <v>2</v>
      </c>
      <c r="F21" s="178"/>
      <c r="G21" s="178"/>
      <c r="H21" s="178"/>
      <c r="I21" s="176">
        <f t="shared" si="0"/>
        <v>0</v>
      </c>
      <c r="J21" s="182">
        <v>6E-05</v>
      </c>
      <c r="K21" s="152">
        <v>0.00012</v>
      </c>
    </row>
    <row r="22" spans="1:11" s="2" customFormat="1" ht="13.5" customHeight="1">
      <c r="A22" s="160">
        <v>7</v>
      </c>
      <c r="B22" s="159" t="s">
        <v>343</v>
      </c>
      <c r="C22" s="159" t="s">
        <v>342</v>
      </c>
      <c r="D22" s="159" t="s">
        <v>135</v>
      </c>
      <c r="E22" s="215">
        <v>1</v>
      </c>
      <c r="F22" s="176"/>
      <c r="G22" s="176"/>
      <c r="H22" s="176"/>
      <c r="I22" s="176">
        <f t="shared" si="0"/>
        <v>0</v>
      </c>
      <c r="J22" s="180">
        <v>0.0001</v>
      </c>
      <c r="K22" s="158">
        <v>0.0001</v>
      </c>
    </row>
    <row r="23" spans="1:11" s="2" customFormat="1" ht="13.5" customHeight="1">
      <c r="A23" s="154">
        <v>8</v>
      </c>
      <c r="B23" s="153" t="s">
        <v>341</v>
      </c>
      <c r="C23" s="153" t="s">
        <v>340</v>
      </c>
      <c r="D23" s="153" t="s">
        <v>135</v>
      </c>
      <c r="E23" s="217">
        <v>1</v>
      </c>
      <c r="F23" s="178"/>
      <c r="G23" s="178"/>
      <c r="H23" s="178"/>
      <c r="I23" s="176">
        <f t="shared" si="0"/>
        <v>0</v>
      </c>
      <c r="J23" s="182">
        <v>0.0001</v>
      </c>
      <c r="K23" s="152">
        <v>0.0001</v>
      </c>
    </row>
    <row r="24" spans="1:11" s="2" customFormat="1" ht="13.5" customHeight="1">
      <c r="A24" s="160">
        <v>9</v>
      </c>
      <c r="B24" s="159" t="s">
        <v>339</v>
      </c>
      <c r="C24" s="159" t="s">
        <v>338</v>
      </c>
      <c r="D24" s="159" t="s">
        <v>135</v>
      </c>
      <c r="E24" s="215">
        <v>6</v>
      </c>
      <c r="F24" s="176"/>
      <c r="G24" s="176"/>
      <c r="H24" s="176"/>
      <c r="I24" s="176">
        <f t="shared" si="0"/>
        <v>0</v>
      </c>
      <c r="J24" s="180">
        <v>0.0001</v>
      </c>
      <c r="K24" s="158">
        <v>0.0006</v>
      </c>
    </row>
    <row r="25" spans="1:11" s="2" customFormat="1" ht="13.5" customHeight="1">
      <c r="A25" s="154">
        <v>10</v>
      </c>
      <c r="B25" s="153" t="s">
        <v>337</v>
      </c>
      <c r="C25" s="153" t="s">
        <v>336</v>
      </c>
      <c r="D25" s="153" t="s">
        <v>135</v>
      </c>
      <c r="E25" s="217">
        <v>6</v>
      </c>
      <c r="F25" s="178"/>
      <c r="G25" s="178"/>
      <c r="H25" s="178"/>
      <c r="I25" s="176">
        <f t="shared" si="0"/>
        <v>0</v>
      </c>
      <c r="J25" s="182">
        <v>4E-05</v>
      </c>
      <c r="K25" s="152">
        <v>0.00024</v>
      </c>
    </row>
    <row r="26" spans="1:11" s="2" customFormat="1" ht="14.25" customHeight="1">
      <c r="A26" s="160">
        <v>11</v>
      </c>
      <c r="B26" s="159" t="s">
        <v>335</v>
      </c>
      <c r="C26" s="159" t="s">
        <v>334</v>
      </c>
      <c r="D26" s="159" t="s">
        <v>135</v>
      </c>
      <c r="E26" s="215">
        <v>2</v>
      </c>
      <c r="F26" s="176"/>
      <c r="G26" s="176"/>
      <c r="H26" s="176"/>
      <c r="I26" s="176">
        <f t="shared" si="0"/>
        <v>0</v>
      </c>
      <c r="J26" s="180">
        <v>0</v>
      </c>
      <c r="K26" s="158">
        <v>0</v>
      </c>
    </row>
    <row r="27" spans="1:11" s="2" customFormat="1" ht="24" customHeight="1">
      <c r="A27" s="154">
        <v>12</v>
      </c>
      <c r="B27" s="153" t="s">
        <v>333</v>
      </c>
      <c r="C27" s="153" t="s">
        <v>332</v>
      </c>
      <c r="D27" s="153" t="s">
        <v>135</v>
      </c>
      <c r="E27" s="217">
        <v>2</v>
      </c>
      <c r="F27" s="178"/>
      <c r="G27" s="178"/>
      <c r="H27" s="178"/>
      <c r="I27" s="176">
        <f t="shared" si="0"/>
        <v>0</v>
      </c>
      <c r="J27" s="182">
        <v>0.0001</v>
      </c>
      <c r="K27" s="152">
        <v>0.0002</v>
      </c>
    </row>
    <row r="28" spans="1:11" s="2" customFormat="1" ht="13.5" customHeight="1">
      <c r="A28" s="160">
        <v>13</v>
      </c>
      <c r="B28" s="159" t="s">
        <v>331</v>
      </c>
      <c r="C28" s="159" t="s">
        <v>330</v>
      </c>
      <c r="D28" s="159" t="s">
        <v>135</v>
      </c>
      <c r="E28" s="215">
        <v>1</v>
      </c>
      <c r="F28" s="176"/>
      <c r="G28" s="176"/>
      <c r="H28" s="176"/>
      <c r="I28" s="176">
        <f t="shared" si="0"/>
        <v>0</v>
      </c>
      <c r="J28" s="180">
        <v>0.00399</v>
      </c>
      <c r="K28" s="158">
        <v>0.00399</v>
      </c>
    </row>
    <row r="29" spans="1:11" s="2" customFormat="1" ht="13.5" customHeight="1">
      <c r="A29" s="160">
        <v>14</v>
      </c>
      <c r="B29" s="159" t="s">
        <v>329</v>
      </c>
      <c r="C29" s="159" t="s">
        <v>328</v>
      </c>
      <c r="D29" s="159" t="s">
        <v>166</v>
      </c>
      <c r="E29" s="215">
        <v>1.5</v>
      </c>
      <c r="F29" s="176"/>
      <c r="G29" s="176"/>
      <c r="H29" s="176"/>
      <c r="I29" s="176">
        <f t="shared" si="0"/>
        <v>0</v>
      </c>
      <c r="J29" s="180">
        <v>0</v>
      </c>
      <c r="K29" s="158">
        <v>0</v>
      </c>
    </row>
    <row r="30" spans="1:11" s="2" customFormat="1" ht="13.5" customHeight="1">
      <c r="A30" s="160">
        <v>15</v>
      </c>
      <c r="B30" s="159" t="s">
        <v>327</v>
      </c>
      <c r="C30" s="159" t="s">
        <v>326</v>
      </c>
      <c r="D30" s="159" t="s">
        <v>191</v>
      </c>
      <c r="E30" s="215">
        <v>0.008</v>
      </c>
      <c r="F30" s="176"/>
      <c r="G30" s="176"/>
      <c r="H30" s="176"/>
      <c r="I30" s="176">
        <f t="shared" si="0"/>
        <v>0</v>
      </c>
      <c r="J30" s="180">
        <v>0</v>
      </c>
      <c r="K30" s="158">
        <v>0</v>
      </c>
    </row>
    <row r="31" spans="1:11" s="2" customFormat="1" ht="28.5" customHeight="1">
      <c r="A31" s="163"/>
      <c r="B31" s="162" t="s">
        <v>325</v>
      </c>
      <c r="C31" s="162" t="s">
        <v>324</v>
      </c>
      <c r="D31" s="162"/>
      <c r="E31" s="218"/>
      <c r="F31" s="175"/>
      <c r="G31" s="175"/>
      <c r="H31" s="175"/>
      <c r="I31" s="175"/>
      <c r="J31" s="183"/>
      <c r="K31" s="161">
        <f>SUM(K32:K48)</f>
        <v>0.020199999999999996</v>
      </c>
    </row>
    <row r="32" spans="1:11" s="2" customFormat="1" ht="13.5" customHeight="1">
      <c r="A32" s="160">
        <v>16</v>
      </c>
      <c r="B32" s="159" t="s">
        <v>323</v>
      </c>
      <c r="C32" s="159" t="s">
        <v>322</v>
      </c>
      <c r="D32" s="159" t="s">
        <v>166</v>
      </c>
      <c r="E32" s="215">
        <v>1.5</v>
      </c>
      <c r="F32" s="176"/>
      <c r="G32" s="176"/>
      <c r="H32" s="176"/>
      <c r="I32" s="176">
        <f>ROUND(E32*F32,2)</f>
        <v>0</v>
      </c>
      <c r="J32" s="180">
        <v>0.00062</v>
      </c>
      <c r="K32" s="158">
        <v>0.00093</v>
      </c>
    </row>
    <row r="33" spans="1:11" s="2" customFormat="1" ht="13.5" customHeight="1">
      <c r="A33" s="160">
        <v>17</v>
      </c>
      <c r="B33" s="159" t="s">
        <v>321</v>
      </c>
      <c r="C33" s="159" t="s">
        <v>320</v>
      </c>
      <c r="D33" s="159" t="s">
        <v>135</v>
      </c>
      <c r="E33" s="215">
        <v>1</v>
      </c>
      <c r="F33" s="176"/>
      <c r="G33" s="176"/>
      <c r="H33" s="176"/>
      <c r="I33" s="176">
        <f aca="true" t="shared" si="1" ref="I33:I48">ROUND(E33*F33,2)</f>
        <v>0</v>
      </c>
      <c r="J33" s="180">
        <v>0</v>
      </c>
      <c r="K33" s="158">
        <v>0</v>
      </c>
    </row>
    <row r="34" spans="1:11" s="2" customFormat="1" ht="13.5" customHeight="1">
      <c r="A34" s="154">
        <v>18</v>
      </c>
      <c r="B34" s="153" t="s">
        <v>319</v>
      </c>
      <c r="C34" s="153" t="s">
        <v>318</v>
      </c>
      <c r="D34" s="153" t="s">
        <v>135</v>
      </c>
      <c r="E34" s="217">
        <v>1</v>
      </c>
      <c r="F34" s="178"/>
      <c r="G34" s="178"/>
      <c r="H34" s="178"/>
      <c r="I34" s="176">
        <f t="shared" si="1"/>
        <v>0</v>
      </c>
      <c r="J34" s="182">
        <v>0.00022</v>
      </c>
      <c r="K34" s="152">
        <v>0.00022</v>
      </c>
    </row>
    <row r="35" spans="1:11" s="2" customFormat="1" ht="13.5" customHeight="1">
      <c r="A35" s="160">
        <v>19</v>
      </c>
      <c r="B35" s="159" t="s">
        <v>317</v>
      </c>
      <c r="C35" s="159" t="s">
        <v>316</v>
      </c>
      <c r="D35" s="159" t="s">
        <v>135</v>
      </c>
      <c r="E35" s="215">
        <v>2</v>
      </c>
      <c r="F35" s="176"/>
      <c r="G35" s="176"/>
      <c r="H35" s="176"/>
      <c r="I35" s="176">
        <f t="shared" si="1"/>
        <v>0</v>
      </c>
      <c r="J35" s="180">
        <v>0</v>
      </c>
      <c r="K35" s="158">
        <v>0</v>
      </c>
    </row>
    <row r="36" spans="1:11" s="2" customFormat="1" ht="13.5" customHeight="1">
      <c r="A36" s="154">
        <v>20</v>
      </c>
      <c r="B36" s="153" t="s">
        <v>315</v>
      </c>
      <c r="C36" s="153" t="s">
        <v>314</v>
      </c>
      <c r="D36" s="153" t="s">
        <v>135</v>
      </c>
      <c r="E36" s="217">
        <v>2</v>
      </c>
      <c r="F36" s="178"/>
      <c r="G36" s="178"/>
      <c r="H36" s="178"/>
      <c r="I36" s="176">
        <f t="shared" si="1"/>
        <v>0</v>
      </c>
      <c r="J36" s="182">
        <v>0.00016</v>
      </c>
      <c r="K36" s="152">
        <v>0.00032</v>
      </c>
    </row>
    <row r="37" spans="1:11" s="2" customFormat="1" ht="13.5" customHeight="1">
      <c r="A37" s="160">
        <v>21</v>
      </c>
      <c r="B37" s="159" t="s">
        <v>313</v>
      </c>
      <c r="C37" s="159" t="s">
        <v>312</v>
      </c>
      <c r="D37" s="159" t="s">
        <v>135</v>
      </c>
      <c r="E37" s="215">
        <v>2</v>
      </c>
      <c r="F37" s="176"/>
      <c r="G37" s="176"/>
      <c r="H37" s="176"/>
      <c r="I37" s="176">
        <f t="shared" si="1"/>
        <v>0</v>
      </c>
      <c r="J37" s="180">
        <v>5E-05</v>
      </c>
      <c r="K37" s="158">
        <v>0.0001</v>
      </c>
    </row>
    <row r="38" spans="1:11" s="2" customFormat="1" ht="13.5" customHeight="1">
      <c r="A38" s="154">
        <v>22</v>
      </c>
      <c r="B38" s="153" t="s">
        <v>311</v>
      </c>
      <c r="C38" s="153" t="s">
        <v>310</v>
      </c>
      <c r="D38" s="153" t="s">
        <v>135</v>
      </c>
      <c r="E38" s="217">
        <v>2</v>
      </c>
      <c r="F38" s="178"/>
      <c r="G38" s="178"/>
      <c r="H38" s="178"/>
      <c r="I38" s="176">
        <f t="shared" si="1"/>
        <v>0</v>
      </c>
      <c r="J38" s="182">
        <v>8E-05</v>
      </c>
      <c r="K38" s="152">
        <v>0.00016</v>
      </c>
    </row>
    <row r="39" spans="1:11" s="2" customFormat="1" ht="13.5" customHeight="1">
      <c r="A39" s="160">
        <v>23</v>
      </c>
      <c r="B39" s="159" t="s">
        <v>309</v>
      </c>
      <c r="C39" s="159" t="s">
        <v>308</v>
      </c>
      <c r="D39" s="159" t="s">
        <v>135</v>
      </c>
      <c r="E39" s="215">
        <v>2</v>
      </c>
      <c r="F39" s="176"/>
      <c r="G39" s="176"/>
      <c r="H39" s="176"/>
      <c r="I39" s="176">
        <f t="shared" si="1"/>
        <v>0</v>
      </c>
      <c r="J39" s="180">
        <v>5E-05</v>
      </c>
      <c r="K39" s="158">
        <v>0.0001</v>
      </c>
    </row>
    <row r="40" spans="1:11" s="2" customFormat="1" ht="24" customHeight="1">
      <c r="A40" s="154">
        <v>24</v>
      </c>
      <c r="B40" s="153" t="s">
        <v>307</v>
      </c>
      <c r="C40" s="153" t="s">
        <v>306</v>
      </c>
      <c r="D40" s="153" t="s">
        <v>135</v>
      </c>
      <c r="E40" s="217">
        <v>2</v>
      </c>
      <c r="F40" s="178"/>
      <c r="G40" s="178"/>
      <c r="H40" s="178"/>
      <c r="I40" s="176">
        <f t="shared" si="1"/>
        <v>0</v>
      </c>
      <c r="J40" s="182">
        <v>0.00085</v>
      </c>
      <c r="K40" s="152">
        <v>0.0017</v>
      </c>
    </row>
    <row r="41" spans="1:11" s="2" customFormat="1" ht="13.5" customHeight="1">
      <c r="A41" s="160">
        <v>25</v>
      </c>
      <c r="B41" s="159" t="s">
        <v>305</v>
      </c>
      <c r="C41" s="159" t="s">
        <v>304</v>
      </c>
      <c r="D41" s="159" t="s">
        <v>135</v>
      </c>
      <c r="E41" s="215">
        <v>2</v>
      </c>
      <c r="F41" s="176"/>
      <c r="G41" s="176"/>
      <c r="H41" s="176"/>
      <c r="I41" s="176">
        <f t="shared" si="1"/>
        <v>0</v>
      </c>
      <c r="J41" s="180">
        <v>5E-05</v>
      </c>
      <c r="K41" s="158">
        <v>0.0001</v>
      </c>
    </row>
    <row r="42" spans="1:11" s="2" customFormat="1" ht="13.5" customHeight="1">
      <c r="A42" s="154">
        <v>26</v>
      </c>
      <c r="B42" s="153" t="s">
        <v>303</v>
      </c>
      <c r="C42" s="153" t="s">
        <v>302</v>
      </c>
      <c r="D42" s="153" t="s">
        <v>135</v>
      </c>
      <c r="E42" s="217">
        <v>2</v>
      </c>
      <c r="F42" s="178"/>
      <c r="G42" s="178"/>
      <c r="H42" s="178"/>
      <c r="I42" s="176">
        <f t="shared" si="1"/>
        <v>0</v>
      </c>
      <c r="J42" s="182">
        <v>0.0045</v>
      </c>
      <c r="K42" s="152">
        <v>0.009</v>
      </c>
    </row>
    <row r="43" spans="1:11" s="2" customFormat="1" ht="13.5" customHeight="1">
      <c r="A43" s="160">
        <v>27</v>
      </c>
      <c r="B43" s="159" t="s">
        <v>301</v>
      </c>
      <c r="C43" s="159" t="s">
        <v>300</v>
      </c>
      <c r="D43" s="159" t="s">
        <v>135</v>
      </c>
      <c r="E43" s="215">
        <v>2</v>
      </c>
      <c r="F43" s="176"/>
      <c r="G43" s="176"/>
      <c r="H43" s="176"/>
      <c r="I43" s="176">
        <f t="shared" si="1"/>
        <v>0</v>
      </c>
      <c r="J43" s="180">
        <v>5E-05</v>
      </c>
      <c r="K43" s="158">
        <v>0.0001</v>
      </c>
    </row>
    <row r="44" spans="1:11" s="2" customFormat="1" ht="13.5" customHeight="1">
      <c r="A44" s="154">
        <v>28</v>
      </c>
      <c r="B44" s="153" t="s">
        <v>299</v>
      </c>
      <c r="C44" s="153" t="s">
        <v>298</v>
      </c>
      <c r="D44" s="153" t="s">
        <v>135</v>
      </c>
      <c r="E44" s="217">
        <v>2</v>
      </c>
      <c r="F44" s="178"/>
      <c r="G44" s="178"/>
      <c r="H44" s="178"/>
      <c r="I44" s="176">
        <f t="shared" si="1"/>
        <v>0</v>
      </c>
      <c r="J44" s="182">
        <v>0.00044</v>
      </c>
      <c r="K44" s="152">
        <v>0.00088</v>
      </c>
    </row>
    <row r="45" spans="1:11" s="2" customFormat="1" ht="13.5" customHeight="1">
      <c r="A45" s="160">
        <v>29</v>
      </c>
      <c r="B45" s="159" t="s">
        <v>297</v>
      </c>
      <c r="C45" s="159" t="s">
        <v>296</v>
      </c>
      <c r="D45" s="159" t="s">
        <v>135</v>
      </c>
      <c r="E45" s="215">
        <v>2</v>
      </c>
      <c r="F45" s="176"/>
      <c r="G45" s="176"/>
      <c r="H45" s="176"/>
      <c r="I45" s="176">
        <f t="shared" si="1"/>
        <v>0</v>
      </c>
      <c r="J45" s="180">
        <v>5E-05</v>
      </c>
      <c r="K45" s="158">
        <v>0.0001</v>
      </c>
    </row>
    <row r="46" spans="1:11" s="2" customFormat="1" ht="13.5" customHeight="1">
      <c r="A46" s="154">
        <v>30</v>
      </c>
      <c r="B46" s="153" t="s">
        <v>295</v>
      </c>
      <c r="C46" s="153" t="s">
        <v>294</v>
      </c>
      <c r="D46" s="153" t="s">
        <v>135</v>
      </c>
      <c r="E46" s="217">
        <v>2</v>
      </c>
      <c r="F46" s="178"/>
      <c r="G46" s="178"/>
      <c r="H46" s="178"/>
      <c r="I46" s="176">
        <f t="shared" si="1"/>
        <v>0</v>
      </c>
      <c r="J46" s="182">
        <v>0.00311</v>
      </c>
      <c r="K46" s="152">
        <v>0.00622</v>
      </c>
    </row>
    <row r="47" spans="1:11" s="2" customFormat="1" ht="13.5" customHeight="1">
      <c r="A47" s="160">
        <v>31</v>
      </c>
      <c r="B47" s="159" t="s">
        <v>293</v>
      </c>
      <c r="C47" s="159" t="s">
        <v>292</v>
      </c>
      <c r="D47" s="159" t="s">
        <v>166</v>
      </c>
      <c r="E47" s="215">
        <v>1.5</v>
      </c>
      <c r="F47" s="176"/>
      <c r="G47" s="176"/>
      <c r="H47" s="176"/>
      <c r="I47" s="176">
        <f t="shared" si="1"/>
        <v>0</v>
      </c>
      <c r="J47" s="180">
        <v>0.00018</v>
      </c>
      <c r="K47" s="158">
        <v>0.00027</v>
      </c>
    </row>
    <row r="48" spans="1:11" s="2" customFormat="1" ht="13.5" customHeight="1">
      <c r="A48" s="160">
        <v>32</v>
      </c>
      <c r="B48" s="159" t="s">
        <v>291</v>
      </c>
      <c r="C48" s="159" t="s">
        <v>290</v>
      </c>
      <c r="D48" s="159" t="s">
        <v>191</v>
      </c>
      <c r="E48" s="215">
        <v>0.04</v>
      </c>
      <c r="F48" s="176"/>
      <c r="G48" s="176"/>
      <c r="H48" s="176"/>
      <c r="I48" s="176">
        <f t="shared" si="1"/>
        <v>0</v>
      </c>
      <c r="J48" s="180">
        <v>0</v>
      </c>
      <c r="K48" s="158">
        <v>0</v>
      </c>
    </row>
    <row r="49" spans="1:11" s="2" customFormat="1" ht="28.5" customHeight="1">
      <c r="A49" s="163"/>
      <c r="B49" s="162" t="s">
        <v>289</v>
      </c>
      <c r="C49" s="162" t="s">
        <v>288</v>
      </c>
      <c r="D49" s="162"/>
      <c r="E49" s="218"/>
      <c r="F49" s="175"/>
      <c r="G49" s="175"/>
      <c r="H49" s="175"/>
      <c r="I49" s="175"/>
      <c r="J49" s="183"/>
      <c r="K49" s="161">
        <f>SUM(K50:K54)</f>
        <v>0.04264</v>
      </c>
    </row>
    <row r="50" spans="1:11" s="2" customFormat="1" ht="24" customHeight="1">
      <c r="A50" s="160">
        <v>33</v>
      </c>
      <c r="B50" s="159" t="s">
        <v>457</v>
      </c>
      <c r="C50" s="159" t="s">
        <v>456</v>
      </c>
      <c r="D50" s="159" t="s">
        <v>285</v>
      </c>
      <c r="E50" s="215">
        <v>2</v>
      </c>
      <c r="F50" s="176"/>
      <c r="G50" s="176"/>
      <c r="H50" s="176"/>
      <c r="I50" s="176">
        <f>ROUND(E50*F50,2)</f>
        <v>0</v>
      </c>
      <c r="J50" s="180">
        <v>0</v>
      </c>
      <c r="K50" s="158">
        <v>0</v>
      </c>
    </row>
    <row r="51" spans="1:11" s="2" customFormat="1" ht="13.5" customHeight="1">
      <c r="A51" s="160">
        <v>34</v>
      </c>
      <c r="B51" s="159" t="s">
        <v>287</v>
      </c>
      <c r="C51" s="159" t="s">
        <v>286</v>
      </c>
      <c r="D51" s="159" t="s">
        <v>285</v>
      </c>
      <c r="E51" s="215">
        <v>2</v>
      </c>
      <c r="F51" s="176"/>
      <c r="G51" s="176"/>
      <c r="H51" s="176"/>
      <c r="I51" s="176">
        <f>ROUND(E51*F51,2)</f>
        <v>0</v>
      </c>
      <c r="J51" s="180">
        <v>0.0023</v>
      </c>
      <c r="K51" s="158">
        <v>0.0046</v>
      </c>
    </row>
    <row r="52" spans="1:11" s="2" customFormat="1" ht="13.5" customHeight="1">
      <c r="A52" s="160">
        <v>35</v>
      </c>
      <c r="B52" s="159" t="s">
        <v>282</v>
      </c>
      <c r="C52" s="159" t="s">
        <v>281</v>
      </c>
      <c r="D52" s="159" t="s">
        <v>135</v>
      </c>
      <c r="E52" s="215">
        <v>2</v>
      </c>
      <c r="F52" s="176"/>
      <c r="G52" s="176"/>
      <c r="H52" s="176"/>
      <c r="I52" s="176">
        <f>ROUND(E52*F52,2)</f>
        <v>0</v>
      </c>
      <c r="J52" s="180">
        <v>0.00012</v>
      </c>
      <c r="K52" s="158">
        <v>0.00024</v>
      </c>
    </row>
    <row r="53" spans="1:11" s="2" customFormat="1" ht="13.5" customHeight="1">
      <c r="A53" s="154">
        <v>36</v>
      </c>
      <c r="B53" s="153" t="s">
        <v>280</v>
      </c>
      <c r="C53" s="153" t="s">
        <v>279</v>
      </c>
      <c r="D53" s="153" t="s">
        <v>135</v>
      </c>
      <c r="E53" s="217">
        <v>2</v>
      </c>
      <c r="F53" s="178"/>
      <c r="G53" s="178"/>
      <c r="H53" s="178"/>
      <c r="I53" s="176">
        <f>ROUND(E53*F53,2)</f>
        <v>0</v>
      </c>
      <c r="J53" s="182">
        <v>0.0059</v>
      </c>
      <c r="K53" s="152">
        <v>0.0118</v>
      </c>
    </row>
    <row r="54" spans="1:11" s="2" customFormat="1" ht="13.5" customHeight="1">
      <c r="A54" s="154">
        <v>37</v>
      </c>
      <c r="B54" s="153" t="s">
        <v>278</v>
      </c>
      <c r="C54" s="153" t="s">
        <v>277</v>
      </c>
      <c r="D54" s="153" t="s">
        <v>135</v>
      </c>
      <c r="E54" s="217">
        <v>2</v>
      </c>
      <c r="F54" s="152"/>
      <c r="G54" s="178"/>
      <c r="H54" s="178"/>
      <c r="I54" s="176">
        <f>ROUND(E54*F54,2)</f>
        <v>0</v>
      </c>
      <c r="J54" s="182">
        <v>0.013</v>
      </c>
      <c r="K54" s="152">
        <v>0.026</v>
      </c>
    </row>
    <row r="55" spans="1:11" s="2" customFormat="1" ht="30.75" customHeight="1">
      <c r="A55" s="151"/>
      <c r="B55" s="150"/>
      <c r="C55" s="150" t="s">
        <v>134</v>
      </c>
      <c r="D55" s="150"/>
      <c r="E55" s="149"/>
      <c r="F55" s="149"/>
      <c r="G55" s="179"/>
      <c r="H55" s="179"/>
      <c r="I55" s="179">
        <f>SUM(I15:I54)</f>
        <v>0</v>
      </c>
      <c r="J55" s="179"/>
      <c r="K55" s="149">
        <f>K13</f>
        <v>0.07092679999999998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3:K13 J15:K16 J17:K55 J14:K14" unlockedFormula="1"/>
    <ignoredError sqref="B14:B5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E22" sqref="E22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1" t="s">
        <v>276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2" customFormat="1" ht="12.75" customHeight="1">
      <c r="A2" s="173" t="s">
        <v>275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459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273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272</v>
      </c>
      <c r="B7" s="170"/>
      <c r="C7" s="170"/>
      <c r="D7" s="170"/>
      <c r="E7" s="169"/>
      <c r="F7" s="169"/>
      <c r="G7" s="169"/>
      <c r="H7" s="212" t="s">
        <v>128</v>
      </c>
      <c r="I7" s="213"/>
      <c r="J7" s="214"/>
      <c r="K7" s="169"/>
    </row>
    <row r="8" spans="1:11" s="2" customFormat="1" ht="13.5" customHeight="1">
      <c r="A8" s="143" t="s">
        <v>271</v>
      </c>
      <c r="B8" s="170"/>
      <c r="C8" s="170"/>
      <c r="D8" s="170"/>
      <c r="E8" s="169"/>
      <c r="F8" s="169"/>
      <c r="G8" s="169"/>
      <c r="H8" s="212" t="s">
        <v>471</v>
      </c>
      <c r="I8" s="213"/>
      <c r="J8" s="214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270</v>
      </c>
      <c r="B10" s="168" t="s">
        <v>269</v>
      </c>
      <c r="C10" s="168" t="s">
        <v>268</v>
      </c>
      <c r="D10" s="168" t="s">
        <v>267</v>
      </c>
      <c r="E10" s="168" t="s">
        <v>266</v>
      </c>
      <c r="F10" s="168" t="s">
        <v>265</v>
      </c>
      <c r="G10" s="168" t="s">
        <v>264</v>
      </c>
      <c r="H10" s="168" t="s">
        <v>263</v>
      </c>
      <c r="I10" s="168" t="s">
        <v>262</v>
      </c>
      <c r="J10" s="168" t="s">
        <v>261</v>
      </c>
      <c r="K10" s="168" t="s">
        <v>260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46</v>
      </c>
      <c r="C13" s="165" t="s">
        <v>190</v>
      </c>
      <c r="D13" s="165"/>
      <c r="E13" s="164"/>
      <c r="F13" s="164"/>
      <c r="G13" s="174"/>
      <c r="H13" s="174"/>
      <c r="I13" s="174"/>
      <c r="J13" s="174"/>
      <c r="K13" s="164">
        <f>K14+K16+K19</f>
        <v>0.13710000000000003</v>
      </c>
    </row>
    <row r="14" spans="1:11" s="2" customFormat="1" ht="28.5" customHeight="1">
      <c r="A14" s="163"/>
      <c r="B14" s="162" t="s">
        <v>390</v>
      </c>
      <c r="C14" s="162" t="s">
        <v>389</v>
      </c>
      <c r="D14" s="162"/>
      <c r="E14" s="161"/>
      <c r="F14" s="161"/>
      <c r="G14" s="175"/>
      <c r="H14" s="175"/>
      <c r="I14" s="175"/>
      <c r="J14" s="175"/>
      <c r="K14" s="161">
        <f>SUM(K15)</f>
        <v>0</v>
      </c>
    </row>
    <row r="15" spans="1:11" s="2" customFormat="1" ht="13.5" customHeight="1">
      <c r="A15" s="160">
        <v>1</v>
      </c>
      <c r="B15" s="159" t="s">
        <v>388</v>
      </c>
      <c r="C15" s="159" t="s">
        <v>387</v>
      </c>
      <c r="D15" s="159" t="s">
        <v>166</v>
      </c>
      <c r="E15" s="215">
        <v>9</v>
      </c>
      <c r="F15" s="176"/>
      <c r="G15" s="176"/>
      <c r="H15" s="176"/>
      <c r="I15" s="176">
        <f>ROUND(E15*F15,2)</f>
        <v>0</v>
      </c>
      <c r="J15" s="180">
        <v>0</v>
      </c>
      <c r="K15" s="158">
        <v>0</v>
      </c>
    </row>
    <row r="16" spans="1:11" s="2" customFormat="1" ht="28.5" customHeight="1">
      <c r="A16" s="163"/>
      <c r="B16" s="162" t="s">
        <v>386</v>
      </c>
      <c r="C16" s="162" t="s">
        <v>385</v>
      </c>
      <c r="D16" s="162"/>
      <c r="E16" s="218"/>
      <c r="F16" s="175"/>
      <c r="G16" s="175"/>
      <c r="H16" s="175"/>
      <c r="I16" s="175"/>
      <c r="J16" s="183"/>
      <c r="K16" s="161">
        <f>SUM(K17:K18)</f>
        <v>0.00012</v>
      </c>
    </row>
    <row r="17" spans="1:11" s="2" customFormat="1" ht="13.5" customHeight="1">
      <c r="A17" s="160">
        <v>2</v>
      </c>
      <c r="B17" s="159" t="s">
        <v>384</v>
      </c>
      <c r="C17" s="159" t="s">
        <v>383</v>
      </c>
      <c r="D17" s="159" t="s">
        <v>135</v>
      </c>
      <c r="E17" s="215">
        <v>3</v>
      </c>
      <c r="F17" s="176"/>
      <c r="G17" s="176"/>
      <c r="H17" s="176"/>
      <c r="I17" s="176">
        <f>ROUND(E17*F17,2)</f>
        <v>0</v>
      </c>
      <c r="J17" s="180">
        <v>2E-05</v>
      </c>
      <c r="K17" s="158">
        <v>6E-05</v>
      </c>
    </row>
    <row r="18" spans="1:11" s="2" customFormat="1" ht="13.5" customHeight="1">
      <c r="A18" s="160">
        <v>3</v>
      </c>
      <c r="B18" s="159" t="s">
        <v>382</v>
      </c>
      <c r="C18" s="159" t="s">
        <v>381</v>
      </c>
      <c r="D18" s="159" t="s">
        <v>135</v>
      </c>
      <c r="E18" s="215">
        <v>3</v>
      </c>
      <c r="F18" s="176"/>
      <c r="G18" s="176"/>
      <c r="H18" s="176"/>
      <c r="I18" s="176">
        <f>ROUND(E18*F18,2)</f>
        <v>0</v>
      </c>
      <c r="J18" s="180">
        <v>2E-05</v>
      </c>
      <c r="K18" s="158">
        <v>6E-05</v>
      </c>
    </row>
    <row r="19" spans="1:11" s="2" customFormat="1" ht="28.5" customHeight="1">
      <c r="A19" s="163"/>
      <c r="B19" s="162" t="s">
        <v>380</v>
      </c>
      <c r="C19" s="162" t="s">
        <v>379</v>
      </c>
      <c r="D19" s="162"/>
      <c r="E19" s="218"/>
      <c r="F19" s="175"/>
      <c r="G19" s="175"/>
      <c r="H19" s="175"/>
      <c r="I19" s="175"/>
      <c r="J19" s="183"/>
      <c r="K19" s="161">
        <f>SUM(K20:K27)</f>
        <v>0.13698000000000002</v>
      </c>
    </row>
    <row r="20" spans="1:11" s="2" customFormat="1" ht="13.5" customHeight="1">
      <c r="A20" s="160">
        <v>4</v>
      </c>
      <c r="B20" s="159" t="s">
        <v>378</v>
      </c>
      <c r="C20" s="159" t="s">
        <v>377</v>
      </c>
      <c r="D20" s="159" t="s">
        <v>166</v>
      </c>
      <c r="E20" s="215">
        <v>9</v>
      </c>
      <c r="F20" s="176"/>
      <c r="G20" s="176"/>
      <c r="H20" s="176"/>
      <c r="I20" s="176">
        <f>ROUND(E20*F20,2)</f>
        <v>0</v>
      </c>
      <c r="J20" s="180">
        <v>0</v>
      </c>
      <c r="K20" s="158">
        <v>0</v>
      </c>
    </row>
    <row r="21" spans="1:11" s="2" customFormat="1" ht="13.5" customHeight="1">
      <c r="A21" s="160">
        <v>5</v>
      </c>
      <c r="B21" s="159" t="s">
        <v>376</v>
      </c>
      <c r="C21" s="159" t="s">
        <v>375</v>
      </c>
      <c r="D21" s="159" t="s">
        <v>135</v>
      </c>
      <c r="E21" s="215">
        <v>3</v>
      </c>
      <c r="F21" s="176"/>
      <c r="G21" s="176"/>
      <c r="H21" s="176"/>
      <c r="I21" s="176">
        <f aca="true" t="shared" si="0" ref="I21:I27">ROUND(E21*F21,2)</f>
        <v>0</v>
      </c>
      <c r="J21" s="180">
        <v>0</v>
      </c>
      <c r="K21" s="158">
        <v>0</v>
      </c>
    </row>
    <row r="22" spans="1:11" s="2" customFormat="1" ht="13.5" customHeight="1">
      <c r="A22" s="160">
        <v>6</v>
      </c>
      <c r="B22" s="159" t="s">
        <v>374</v>
      </c>
      <c r="C22" s="159" t="s">
        <v>373</v>
      </c>
      <c r="D22" s="159" t="s">
        <v>135</v>
      </c>
      <c r="E22" s="215">
        <v>24</v>
      </c>
      <c r="F22" s="176"/>
      <c r="G22" s="176"/>
      <c r="H22" s="176"/>
      <c r="I22" s="176">
        <f t="shared" si="0"/>
        <v>0</v>
      </c>
      <c r="J22" s="180">
        <v>1E-05</v>
      </c>
      <c r="K22" s="158">
        <v>0.00024</v>
      </c>
    </row>
    <row r="23" spans="1:11" s="2" customFormat="1" ht="13.5" customHeight="1">
      <c r="A23" s="160">
        <v>7</v>
      </c>
      <c r="B23" s="159" t="s">
        <v>372</v>
      </c>
      <c r="C23" s="159" t="s">
        <v>371</v>
      </c>
      <c r="D23" s="159" t="s">
        <v>135</v>
      </c>
      <c r="E23" s="215">
        <v>3</v>
      </c>
      <c r="F23" s="176"/>
      <c r="G23" s="176"/>
      <c r="H23" s="176"/>
      <c r="I23" s="176">
        <f t="shared" si="0"/>
        <v>0</v>
      </c>
      <c r="J23" s="180">
        <v>2E-05</v>
      </c>
      <c r="K23" s="158">
        <v>6E-05</v>
      </c>
    </row>
    <row r="24" spans="1:11" s="2" customFormat="1" ht="13.5" customHeight="1">
      <c r="A24" s="154">
        <v>8</v>
      </c>
      <c r="B24" s="153" t="s">
        <v>368</v>
      </c>
      <c r="C24" s="153" t="s">
        <v>367</v>
      </c>
      <c r="D24" s="153" t="s">
        <v>135</v>
      </c>
      <c r="E24" s="217">
        <v>3</v>
      </c>
      <c r="F24" s="178"/>
      <c r="G24" s="178"/>
      <c r="H24" s="178"/>
      <c r="I24" s="176">
        <f t="shared" si="0"/>
        <v>0</v>
      </c>
      <c r="J24" s="182">
        <v>0.04551</v>
      </c>
      <c r="K24" s="152">
        <v>0.13653</v>
      </c>
    </row>
    <row r="25" spans="1:11" s="2" customFormat="1" ht="13.5" customHeight="1">
      <c r="A25" s="160">
        <v>9</v>
      </c>
      <c r="B25" s="159" t="s">
        <v>366</v>
      </c>
      <c r="C25" s="159" t="s">
        <v>365</v>
      </c>
      <c r="D25" s="159" t="s">
        <v>166</v>
      </c>
      <c r="E25" s="215">
        <v>9</v>
      </c>
      <c r="F25" s="176"/>
      <c r="G25" s="176"/>
      <c r="H25" s="176"/>
      <c r="I25" s="176">
        <f t="shared" si="0"/>
        <v>0</v>
      </c>
      <c r="J25" s="180">
        <v>0</v>
      </c>
      <c r="K25" s="158">
        <v>0</v>
      </c>
    </row>
    <row r="26" spans="1:11" s="2" customFormat="1" ht="13.5" customHeight="1">
      <c r="A26" s="160">
        <v>10</v>
      </c>
      <c r="B26" s="159" t="s">
        <v>364</v>
      </c>
      <c r="C26" s="159" t="s">
        <v>363</v>
      </c>
      <c r="D26" s="159" t="s">
        <v>191</v>
      </c>
      <c r="E26" s="215">
        <v>0.35</v>
      </c>
      <c r="F26" s="176"/>
      <c r="G26" s="176"/>
      <c r="H26" s="176"/>
      <c r="I26" s="176">
        <f t="shared" si="0"/>
        <v>0</v>
      </c>
      <c r="J26" s="180">
        <v>0</v>
      </c>
      <c r="K26" s="158">
        <v>0</v>
      </c>
    </row>
    <row r="27" spans="1:11" s="2" customFormat="1" ht="24" customHeight="1">
      <c r="A27" s="160">
        <v>11</v>
      </c>
      <c r="B27" s="159" t="s">
        <v>362</v>
      </c>
      <c r="C27" s="159" t="s">
        <v>361</v>
      </c>
      <c r="D27" s="159" t="s">
        <v>135</v>
      </c>
      <c r="E27" s="215">
        <v>3</v>
      </c>
      <c r="F27" s="176"/>
      <c r="G27" s="176"/>
      <c r="H27" s="176"/>
      <c r="I27" s="176">
        <f t="shared" si="0"/>
        <v>0</v>
      </c>
      <c r="J27" s="180">
        <v>5E-05</v>
      </c>
      <c r="K27" s="158">
        <v>0.00015</v>
      </c>
    </row>
    <row r="28" spans="1:11" s="2" customFormat="1" ht="30.75" customHeight="1">
      <c r="A28" s="151"/>
      <c r="B28" s="150"/>
      <c r="C28" s="150" t="s">
        <v>134</v>
      </c>
      <c r="D28" s="150"/>
      <c r="E28" s="149"/>
      <c r="F28" s="149"/>
      <c r="G28" s="179"/>
      <c r="H28" s="179"/>
      <c r="I28" s="179">
        <f>SUM(I15:I27)</f>
        <v>0</v>
      </c>
      <c r="J28" s="179"/>
      <c r="K28" s="149">
        <f>K13</f>
        <v>0.13710000000000003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4 K14 J13:K13 J15:K28" unlockedFormula="1"/>
    <ignoredError sqref="B14:B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katarina.chovanova</cp:lastModifiedBy>
  <cp:lastPrinted>2019-02-12T18:08:07Z</cp:lastPrinted>
  <dcterms:created xsi:type="dcterms:W3CDTF">2019-02-12T18:00:58Z</dcterms:created>
  <dcterms:modified xsi:type="dcterms:W3CDTF">2019-05-21T11:26:48Z</dcterms:modified>
  <cp:category/>
  <cp:version/>
  <cp:contentType/>
  <cp:contentStatus/>
</cp:coreProperties>
</file>