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10" yWindow="585" windowWidth="19815" windowHeight="9405"/>
  </bookViews>
  <sheets>
    <sheet name="Rekapitulácia stavby" sheetId="1" r:id="rId1"/>
    <sheet name="2022-103 - Maštaľ Malcov ..." sheetId="2" r:id="rId2"/>
  </sheets>
  <definedNames>
    <definedName name="_xlnm._FilterDatabase" localSheetId="1" hidden="1">'2022-103 - Maštaľ Malcov ...'!$C$118:$K$149</definedName>
    <definedName name="_xlnm.Print_Titles" localSheetId="1">'2022-103 - Maštaľ Malcov ...'!$118:$118</definedName>
    <definedName name="_xlnm.Print_Titles" localSheetId="0">'Rekapitulácia stavby'!$92:$92</definedName>
    <definedName name="_xlnm.Print_Area" localSheetId="1">'2022-103 - Maštaľ Malcov ...'!$C$4:$J$76,'2022-103 - Maštaľ Malcov ...'!$C$108:$J$149</definedName>
    <definedName name="_xlnm.Print_Area" localSheetId="0">'Rekapitulácia stavby'!$D$4:$AO$76,'Rekapitulácia stavby'!$C$82:$AQ$96</definedName>
  </definedNames>
  <calcPr calcId="145621"/>
</workbook>
</file>

<file path=xl/calcChain.xml><?xml version="1.0" encoding="utf-8"?>
<calcChain xmlns="http://schemas.openxmlformats.org/spreadsheetml/2006/main">
  <c r="J35" i="2" l="1"/>
  <c r="J34" i="2"/>
  <c r="AY95" i="1" s="1"/>
  <c r="J33" i="2"/>
  <c r="AX95" i="1" s="1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1" i="2"/>
  <c r="BH141" i="2"/>
  <c r="BG141" i="2"/>
  <c r="BE141" i="2"/>
  <c r="T141" i="2"/>
  <c r="T140" i="2"/>
  <c r="R141" i="2"/>
  <c r="R140" i="2" s="1"/>
  <c r="P141" i="2"/>
  <c r="P140" i="2" s="1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BI124" i="2"/>
  <c r="BH124" i="2"/>
  <c r="BG124" i="2"/>
  <c r="BE124" i="2"/>
  <c r="T124" i="2"/>
  <c r="R124" i="2"/>
  <c r="P124" i="2"/>
  <c r="BI123" i="2"/>
  <c r="BH123" i="2"/>
  <c r="BG123" i="2"/>
  <c r="BE123" i="2"/>
  <c r="T123" i="2"/>
  <c r="R123" i="2"/>
  <c r="P123" i="2"/>
  <c r="BI122" i="2"/>
  <c r="BH122" i="2"/>
  <c r="BG122" i="2"/>
  <c r="BE122" i="2"/>
  <c r="T122" i="2"/>
  <c r="R122" i="2"/>
  <c r="P122" i="2"/>
  <c r="J115" i="2"/>
  <c r="F115" i="2"/>
  <c r="F113" i="2"/>
  <c r="E111" i="2"/>
  <c r="J89" i="2"/>
  <c r="F89" i="2"/>
  <c r="F87" i="2"/>
  <c r="E85" i="2"/>
  <c r="J22" i="2"/>
  <c r="E22" i="2"/>
  <c r="J116" i="2" s="1"/>
  <c r="J21" i="2"/>
  <c r="J16" i="2"/>
  <c r="E16" i="2"/>
  <c r="F116" i="2"/>
  <c r="J15" i="2"/>
  <c r="J10" i="2"/>
  <c r="J87" i="2"/>
  <c r="L90" i="1"/>
  <c r="AM90" i="1"/>
  <c r="AM89" i="1"/>
  <c r="L89" i="1"/>
  <c r="AM87" i="1"/>
  <c r="L87" i="1"/>
  <c r="L85" i="1"/>
  <c r="L84" i="1"/>
  <c r="BK147" i="2"/>
  <c r="J138" i="2"/>
  <c r="BK134" i="2"/>
  <c r="J130" i="2"/>
  <c r="J128" i="2"/>
  <c r="J124" i="2"/>
  <c r="BK148" i="2"/>
  <c r="BK138" i="2"/>
  <c r="BK135" i="2"/>
  <c r="J131" i="2"/>
  <c r="BK127" i="2"/>
  <c r="BK145" i="2"/>
  <c r="J145" i="2"/>
  <c r="BK139" i="2"/>
  <c r="J135" i="2"/>
  <c r="BK131" i="2"/>
  <c r="J129" i="2"/>
  <c r="BK124" i="2"/>
  <c r="J149" i="2"/>
  <c r="J139" i="2"/>
  <c r="J134" i="2"/>
  <c r="BK130" i="2"/>
  <c r="BK123" i="2"/>
  <c r="BK149" i="2"/>
  <c r="J148" i="2"/>
  <c r="BK137" i="2"/>
  <c r="J133" i="2"/>
  <c r="BK129" i="2"/>
  <c r="J126" i="2"/>
  <c r="BK122" i="2"/>
  <c r="J144" i="2"/>
  <c r="J137" i="2"/>
  <c r="J132" i="2"/>
  <c r="BK126" i="2"/>
  <c r="AS94" i="1"/>
  <c r="BK144" i="2"/>
  <c r="BK141" i="2"/>
  <c r="BK136" i="2"/>
  <c r="BK132" i="2"/>
  <c r="J127" i="2"/>
  <c r="J123" i="2"/>
  <c r="J141" i="2"/>
  <c r="J136" i="2"/>
  <c r="BK133" i="2"/>
  <c r="BK128" i="2"/>
  <c r="J122" i="2"/>
  <c r="J147" i="2"/>
  <c r="BK125" i="2" l="1"/>
  <c r="J125" i="2" s="1"/>
  <c r="J97" i="2" s="1"/>
  <c r="P121" i="2"/>
  <c r="R125" i="2"/>
  <c r="P146" i="2"/>
  <c r="P142" i="2" s="1"/>
  <c r="BK121" i="2"/>
  <c r="R121" i="2"/>
  <c r="R120" i="2"/>
  <c r="T125" i="2"/>
  <c r="P143" i="2"/>
  <c r="BK146" i="2"/>
  <c r="J146" i="2"/>
  <c r="J101" i="2" s="1"/>
  <c r="R146" i="2"/>
  <c r="T121" i="2"/>
  <c r="T120" i="2" s="1"/>
  <c r="P125" i="2"/>
  <c r="BK143" i="2"/>
  <c r="BK142" i="2" s="1"/>
  <c r="J142" i="2" s="1"/>
  <c r="J99" i="2" s="1"/>
  <c r="R143" i="2"/>
  <c r="R142" i="2"/>
  <c r="T143" i="2"/>
  <c r="T146" i="2"/>
  <c r="BK140" i="2"/>
  <c r="J140" i="2" s="1"/>
  <c r="J98" i="2" s="1"/>
  <c r="BF147" i="2"/>
  <c r="J90" i="2"/>
  <c r="J113" i="2"/>
  <c r="BF141" i="2"/>
  <c r="BF144" i="2"/>
  <c r="BF145" i="2"/>
  <c r="F90" i="2"/>
  <c r="BF122" i="2"/>
  <c r="BF123" i="2"/>
  <c r="BF124" i="2"/>
  <c r="BF126" i="2"/>
  <c r="BF127" i="2"/>
  <c r="BF128" i="2"/>
  <c r="BF129" i="2"/>
  <c r="BF130" i="2"/>
  <c r="BF131" i="2"/>
  <c r="BF132" i="2"/>
  <c r="BF133" i="2"/>
  <c r="BF134" i="2"/>
  <c r="BF135" i="2"/>
  <c r="BF136" i="2"/>
  <c r="BF137" i="2"/>
  <c r="BF138" i="2"/>
  <c r="BF139" i="2"/>
  <c r="BF148" i="2"/>
  <c r="BF149" i="2"/>
  <c r="F33" i="2"/>
  <c r="BB95" i="1" s="1"/>
  <c r="BB94" i="1" s="1"/>
  <c r="W31" i="1" s="1"/>
  <c r="F35" i="2"/>
  <c r="BD95" i="1"/>
  <c r="BD94" i="1" s="1"/>
  <c r="W33" i="1" s="1"/>
  <c r="J31" i="2"/>
  <c r="AV95" i="1" s="1"/>
  <c r="F31" i="2"/>
  <c r="AZ95" i="1"/>
  <c r="AZ94" i="1"/>
  <c r="W29" i="1"/>
  <c r="F34" i="2"/>
  <c r="BC95" i="1"/>
  <c r="BC94" i="1"/>
  <c r="W32" i="1"/>
  <c r="R119" i="2" l="1"/>
  <c r="T142" i="2"/>
  <c r="T119" i="2"/>
  <c r="BK120" i="2"/>
  <c r="J120" i="2"/>
  <c r="J95" i="2"/>
  <c r="P120" i="2"/>
  <c r="P119" i="2"/>
  <c r="AU95" i="1" s="1"/>
  <c r="AU94" i="1" s="1"/>
  <c r="J121" i="2"/>
  <c r="J96" i="2"/>
  <c r="J143" i="2"/>
  <c r="J100" i="2"/>
  <c r="AX94" i="1"/>
  <c r="F32" i="2"/>
  <c r="BA95" i="1" s="1"/>
  <c r="BA94" i="1" s="1"/>
  <c r="W30" i="1" s="1"/>
  <c r="J32" i="2"/>
  <c r="AW95" i="1" s="1"/>
  <c r="AT95" i="1" s="1"/>
  <c r="AV94" i="1"/>
  <c r="AK29" i="1"/>
  <c r="AY94" i="1"/>
  <c r="BK119" i="2" l="1"/>
  <c r="J119" i="2" s="1"/>
  <c r="J28" i="2" s="1"/>
  <c r="AG95" i="1" s="1"/>
  <c r="AG94" i="1" s="1"/>
  <c r="AK26" i="1" s="1"/>
  <c r="AK35" i="1" s="1"/>
  <c r="AW94" i="1"/>
  <c r="AK30" i="1"/>
  <c r="J37" i="2" l="1"/>
  <c r="J94" i="2"/>
  <c r="AN95" i="1"/>
  <c r="AT94" i="1"/>
  <c r="AN94" i="1"/>
</calcChain>
</file>

<file path=xl/sharedStrings.xml><?xml version="1.0" encoding="utf-8"?>
<sst xmlns="http://schemas.openxmlformats.org/spreadsheetml/2006/main" count="619" uniqueCount="216">
  <si>
    <t>Export Komplet</t>
  </si>
  <si>
    <t/>
  </si>
  <si>
    <t>2.0</t>
  </si>
  <si>
    <t>False</t>
  </si>
  <si>
    <t>{3ace3eb5-cd14-4861-ad9c-2581ee8cfa27}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</si>
  <si>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</si>
  <si>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</si>
  <si>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</si>
  <si>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</si>
  <si>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</si>
  <si>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</si>
  <si>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</si>
  <si>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</si>
  <si>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2022/103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</si>
  <si>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</si>
  <si>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</si>
  <si>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JKSO:</t>
  </si>
  <si>
    <t>KS:</t>
  </si>
  <si>
    <t>Miesto:</t>
  </si>
  <si>
    <t>Malcov</t>
  </si>
  <si>
    <t>Dátum:</t>
  </si>
  <si>
    <t>22. 6. 2022</t>
  </si>
  <si>
    <t>Objednávateľ:</t>
  </si>
  <si>
    <t>IČO:</t>
  </si>
  <si>
    <t>Lesy SR š.p., OZ Prešov</t>
  </si>
  <si>
    <t>IČ DPH:</t>
  </si>
  <si>
    <t>Zhotoviteľ:</t>
  </si>
  <si>
    <t>Vyplň údaj</t>
  </si>
  <si>
    <t>Projektant:</t>
  </si>
  <si>
    <t>Vladimír Kubinec</t>
  </si>
  <si>
    <t>True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</si>
  <si>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</si>
  <si>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</si>
  <si>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</si>
  <si>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</si>
  <si>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</si>
  <si>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</si>
  <si>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</si>
  <si>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</si>
  <si>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</si>
  <si>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</si>
  <si>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</si>
  <si>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</si>
  <si>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</si>
  <si>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</si>
  <si>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</si>
  <si>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</si>
  <si>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</si>
  <si>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</si>
  <si>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</si>
  <si>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</si>
  <si>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</si>
  <si>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</si>
  <si>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</si>
  <si>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</si>
  <si>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</si>
  <si>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</si>
  <si>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</si>
  <si>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</si>
  <si>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</si>
  <si>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</si>
  <si>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</si>
  <si>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</si>
  <si>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</si>
  <si>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</si>
  <si>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</si>
  <si>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</si>
  <si>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</si>
  <si>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</si>
  <si>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</si>
  <si>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</si>
  <si>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</si>
  <si>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</si>
  <si>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</si>
  <si>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</si>
  <si>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</si>
  <si>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</si>
  <si>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</si>
  <si>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</si>
  <si>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</si>
  <si>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</si>
  <si>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</si>
  <si>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</si>
  <si>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</si>
  <si>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</si>
  <si>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</si>
  <si>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</si>
  <si>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</si>
  <si>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9 - Ostatné konštrukcie a práce-búranie</t>
  </si>
  <si>
    <t xml:space="preserve">    99 - Presun hmôt HSV</t>
  </si>
  <si>
    <t>PSV - Práce a dodávky PSV</t>
  </si>
  <si>
    <t xml:space="preserve">    762 - Konštrukcie tesárske</t>
  </si>
  <si>
    <t xml:space="preserve">    765 - Konštrukcie - krytiny tvrdé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</si>
  <si>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</si>
  <si>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</si>
  <si>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</si>
  <si>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</si>
  <si>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</si>
  <si>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</si>
  <si>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</si>
  <si>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</si>
  <si>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</si>
  <si>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</si>
  <si>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</si>
  <si>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</si>
  <si>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</si>
  <si>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</si>
  <si>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</si>
  <si>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</si>
  <si>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174101001.S</t>
  </si>
  <si>
    <t>Zásyp sypaninou so zhutnením jám, šachiet, rýh, zárezov alebo okolo objektov do 100 m3</t>
  </si>
  <si>
    <t>m3</t>
  </si>
  <si>
    <t>4</t>
  </si>
  <si>
    <t>2</t>
  </si>
  <si>
    <t>-480345912</t>
  </si>
  <si>
    <t>M</t>
  </si>
  <si>
    <t>103640000200.S</t>
  </si>
  <si>
    <t>Zemina pre terénne úpravy - zásypová</t>
  </si>
  <si>
    <t>t</t>
  </si>
  <si>
    <t>8</t>
  </si>
  <si>
    <t>1471741844</t>
  </si>
  <si>
    <t>3</t>
  </si>
  <si>
    <t>181101101.S</t>
  </si>
  <si>
    <t>Úprava pláne v zárezoch v hornine 1-4 bez zhutnenia</t>
  </si>
  <si>
    <t>m2</t>
  </si>
  <si>
    <t>565567605</t>
  </si>
  <si>
    <t>9</t>
  </si>
  <si>
    <t>Ostatné konštrukcie a práce-búranie</t>
  </si>
  <si>
    <t>961043111.S</t>
  </si>
  <si>
    <t>Búranie základov alebo vybúranie otvorov plochy nad 4 m2 z betónu prostého alebo preloženého kameňom,  -2,20000t</t>
  </si>
  <si>
    <t>-1139847904</t>
  </si>
  <si>
    <t>5</t>
  </si>
  <si>
    <t>961055111.S</t>
  </si>
  <si>
    <t>Búranie základov alebo vybúranie otvorov plochy nad 4 m2 v základoch železobetónových,  -2,40000t - základová doska</t>
  </si>
  <si>
    <t>1079510497</t>
  </si>
  <si>
    <t>6</t>
  </si>
  <si>
    <t>962032231.S</t>
  </si>
  <si>
    <t>Búranie muriva alebo vybúranie otvorov plochy nad 4 m2 nadzákladového z tehál pálených, vápenopieskových, cementových na maltu,  -1,90500t</t>
  </si>
  <si>
    <t>-427057917</t>
  </si>
  <si>
    <t>7</t>
  </si>
  <si>
    <t>962032314.S</t>
  </si>
  <si>
    <t>Búranie pilierov tehlových na akúkoľvek maltu,  -1,80000t</t>
  </si>
  <si>
    <t>96187901</t>
  </si>
  <si>
    <t>968062244.S</t>
  </si>
  <si>
    <t>Vybúranie drevených rámov okien jednod. plochy do 1 m2,  -0,04100t</t>
  </si>
  <si>
    <t>-119859983</t>
  </si>
  <si>
    <t>968062455.S</t>
  </si>
  <si>
    <t>Vybúranie drevených dverových zárubní plochy do 2 m2,  -0,08800t</t>
  </si>
  <si>
    <t>1824087761</t>
  </si>
  <si>
    <t>10</t>
  </si>
  <si>
    <t>979081111.S</t>
  </si>
  <si>
    <t>Odvoz sutiny a vybúraných hmôt na skládku do 1 km</t>
  </si>
  <si>
    <t>285185247</t>
  </si>
  <si>
    <t>11</t>
  </si>
  <si>
    <t>979081121.S</t>
  </si>
  <si>
    <t>Odvoz sutiny a vybúraných hmôt na skládku za každý ďalší 1 km</t>
  </si>
  <si>
    <t>1940430756</t>
  </si>
  <si>
    <t>12</t>
  </si>
  <si>
    <t>979082111.S</t>
  </si>
  <si>
    <t>Vnútrostavenisková doprava sutiny a vybúraných hmôt do 10 m</t>
  </si>
  <si>
    <t>-1159719240</t>
  </si>
  <si>
    <t>13</t>
  </si>
  <si>
    <t>979082121.S</t>
  </si>
  <si>
    <t>Vnútrostavenisková doprava sutiny a vybúraných hmôt za každých ďalších 5 m</t>
  </si>
  <si>
    <t>874236046</t>
  </si>
  <si>
    <t>14</t>
  </si>
  <si>
    <t>979087017.S</t>
  </si>
  <si>
    <t>Odvoz na skládku, demontovaných konštrukcií azbestocementových do 5000m</t>
  </si>
  <si>
    <t>-218861450</t>
  </si>
  <si>
    <t>15</t>
  </si>
  <si>
    <t>979087018.S</t>
  </si>
  <si>
    <t>Príplatok za každých ďalších aj začatých 5000 m pre odvoz na skládku demontovaných konštrukcií azbestocementových</t>
  </si>
  <si>
    <t>-492378751</t>
  </si>
  <si>
    <t>16</t>
  </si>
  <si>
    <t>979089002.S</t>
  </si>
  <si>
    <t>Poplatok za skladovanie - obaly, (15 01 01, 02, 06) ostatné</t>
  </si>
  <si>
    <t>-8636864</t>
  </si>
  <si>
    <t>17</t>
  </si>
  <si>
    <t>979089412.S</t>
  </si>
  <si>
    <t>Poplatok za skladovanie - izolačné materiály a materiály obsahujúce azbest (17 06), ostatné</t>
  </si>
  <si>
    <t>205807878</t>
  </si>
  <si>
    <t>99</t>
  </si>
  <si>
    <t>Presun hmôt HSV</t>
  </si>
  <si>
    <t>18</t>
  </si>
  <si>
    <t>999281111.S</t>
  </si>
  <si>
    <t>Presun hmôt pre opravy a údržbu objektov vrátane vonkajších plášťov výšky do 25 m</t>
  </si>
  <si>
    <t>-1662181679</t>
  </si>
  <si>
    <t>PSV</t>
  </si>
  <si>
    <t>Práce a dodávky PSV</t>
  </si>
  <si>
    <t>762</t>
  </si>
  <si>
    <t>Konštrukcie tesárske</t>
  </si>
  <si>
    <t>19</t>
  </si>
  <si>
    <t>762331813.S</t>
  </si>
  <si>
    <t>Demontáž viazaných konštrukcií krovov so sklonom do 60°, prierezovej plochy 224 - 288 cm2, -0,02400 t</t>
  </si>
  <si>
    <t>m</t>
  </si>
  <si>
    <t>512407540</t>
  </si>
  <si>
    <t>762342811.S</t>
  </si>
  <si>
    <t>Demontáž latovania striech so sklonom do 60° pri osovej vzdialenosti lát do 0,22 m, -0,00700 t</t>
  </si>
  <si>
    <t>1466386140</t>
  </si>
  <si>
    <t>765</t>
  </si>
  <si>
    <t>Konštrukcie - krytiny tvrdé</t>
  </si>
  <si>
    <t>21</t>
  </si>
  <si>
    <t>765311815.S</t>
  </si>
  <si>
    <t>Demontáž keramickej krytiny pálenej uloženej na sucho do 30 ks/m2, do sutiny, sklon strechy do 45°, -0,05t</t>
  </si>
  <si>
    <t>-202289227</t>
  </si>
  <si>
    <t>22</t>
  </si>
  <si>
    <t>765323831.S</t>
  </si>
  <si>
    <t>Demontáž vlnoviek z azbestocementu do sute na drevenej alebo oceľovej konštrukcii, sklon nad 45°,-0,02200 t</t>
  </si>
  <si>
    <t>1167524547</t>
  </si>
  <si>
    <t>23</t>
  </si>
  <si>
    <t>765332872.S</t>
  </si>
  <si>
    <t>Demontáž hrebeňa a nárožia z betónovej krytiny uloženej na sucho, do sutiny, sklon strechy do 45°, -0,015t</t>
  </si>
  <si>
    <t>-528511875</t>
  </si>
  <si>
    <t>Výkaz výmer</t>
  </si>
  <si>
    <t>KRYCÍ LIST Výkaz výmer</t>
  </si>
  <si>
    <t>Hospodárska budova - búracie práce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</si>
</sst>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1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4" fontId="32" fillId="3" borderId="22" xfId="0" applyNumberFormat="1" applyFont="1" applyFill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3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>
      <alignment horizontal="center"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abSelected="1" workbookViewId="0">
      <selection activeCell="J96" sqref="J96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73" t="s">
        <v>5</v>
      </c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11</v>
      </c>
    </row>
    <row r="5" spans="1:74" s="1" customFormat="1" ht="12" customHeight="1">
      <c r="B5" s="17"/>
      <c r="D5" s="21" t="s">
        <v>12</v>
      </c>
      <c r="K5" s="207" t="s">
        <v>13</v>
      </c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R5" s="17"/>
      <c r="BE5" s="204" t="s">
        <v>14</v>
      </c>
      <c r="BS5" s="14" t="s">
        <v>6</v>
      </c>
    </row>
    <row r="6" spans="1:74" s="1" customFormat="1" ht="36.950000000000003" customHeight="1">
      <c r="B6" s="17"/>
      <c r="D6" s="23" t="s">
        <v>15</v>
      </c>
      <c r="K6" s="208" t="s">
        <v>215</v>
      </c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R6" s="17"/>
      <c r="BE6" s="205"/>
      <c r="BS6" s="14" t="s">
        <v>6</v>
      </c>
    </row>
    <row r="7" spans="1:74" s="1" customFormat="1" ht="12" customHeight="1">
      <c r="B7" s="17"/>
      <c r="D7" s="24" t="s">
        <v>16</v>
      </c>
      <c r="K7" s="22" t="s">
        <v>1</v>
      </c>
      <c r="AK7" s="24" t="s">
        <v>17</v>
      </c>
      <c r="AN7" s="22" t="s">
        <v>1</v>
      </c>
      <c r="AR7" s="17"/>
      <c r="BE7" s="205"/>
      <c r="BS7" s="14" t="s">
        <v>6</v>
      </c>
    </row>
    <row r="8" spans="1:74" s="1" customFormat="1" ht="12" customHeight="1">
      <c r="B8" s="17"/>
      <c r="D8" s="24" t="s">
        <v>18</v>
      </c>
      <c r="K8" s="22" t="s">
        <v>19</v>
      </c>
      <c r="AK8" s="24" t="s">
        <v>20</v>
      </c>
      <c r="AN8" s="25" t="s">
        <v>21</v>
      </c>
      <c r="AR8" s="17"/>
      <c r="BE8" s="205"/>
      <c r="BS8" s="14" t="s">
        <v>6</v>
      </c>
    </row>
    <row r="9" spans="1:74" s="1" customFormat="1" ht="14.45" customHeight="1">
      <c r="B9" s="17"/>
      <c r="AR9" s="17"/>
      <c r="BE9" s="205"/>
      <c r="BS9" s="14" t="s">
        <v>6</v>
      </c>
    </row>
    <row r="10" spans="1:74" s="1" customFormat="1" ht="12" customHeight="1">
      <c r="B10" s="17"/>
      <c r="D10" s="24" t="s">
        <v>22</v>
      </c>
      <c r="AK10" s="24" t="s">
        <v>23</v>
      </c>
      <c r="AN10" s="22" t="s">
        <v>1</v>
      </c>
      <c r="AR10" s="17"/>
      <c r="BE10" s="205"/>
      <c r="BS10" s="14" t="s">
        <v>6</v>
      </c>
    </row>
    <row r="11" spans="1:74" s="1" customFormat="1" ht="18.399999999999999" customHeight="1">
      <c r="B11" s="17"/>
      <c r="E11" s="22" t="s">
        <v>24</v>
      </c>
      <c r="AK11" s="24" t="s">
        <v>25</v>
      </c>
      <c r="AN11" s="22" t="s">
        <v>1</v>
      </c>
      <c r="AR11" s="17"/>
      <c r="BE11" s="205"/>
      <c r="BS11" s="14" t="s">
        <v>6</v>
      </c>
    </row>
    <row r="12" spans="1:74" s="1" customFormat="1" ht="6.95" customHeight="1">
      <c r="B12" s="17"/>
      <c r="AR12" s="17"/>
      <c r="BE12" s="205"/>
      <c r="BS12" s="14" t="s">
        <v>6</v>
      </c>
    </row>
    <row r="13" spans="1:74" s="1" customFormat="1" ht="12" customHeight="1">
      <c r="B13" s="17"/>
      <c r="D13" s="24" t="s">
        <v>26</v>
      </c>
      <c r="AK13" s="24" t="s">
        <v>23</v>
      </c>
      <c r="AN13" s="26" t="s">
        <v>27</v>
      </c>
      <c r="AR13" s="17"/>
      <c r="BE13" s="205"/>
      <c r="BS13" s="14" t="s">
        <v>6</v>
      </c>
    </row>
    <row r="14" spans="1:74" ht="12.75">
      <c r="B14" s="17"/>
      <c r="E14" s="209" t="s">
        <v>27</v>
      </c>
      <c r="F14" s="210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4" t="s">
        <v>25</v>
      </c>
      <c r="AN14" s="26" t="s">
        <v>27</v>
      </c>
      <c r="AR14" s="17"/>
      <c r="BE14" s="205"/>
      <c r="BS14" s="14" t="s">
        <v>6</v>
      </c>
    </row>
    <row r="15" spans="1:74" s="1" customFormat="1" ht="6.95" customHeight="1">
      <c r="B15" s="17"/>
      <c r="AR15" s="17"/>
      <c r="BE15" s="205"/>
      <c r="BS15" s="14" t="s">
        <v>3</v>
      </c>
    </row>
    <row r="16" spans="1:74" s="1" customFormat="1" ht="12" customHeight="1">
      <c r="B16" s="17"/>
      <c r="D16" s="24" t="s">
        <v>28</v>
      </c>
      <c r="AK16" s="24" t="s">
        <v>23</v>
      </c>
      <c r="AN16" s="22" t="s">
        <v>1</v>
      </c>
      <c r="AR16" s="17"/>
      <c r="BE16" s="205"/>
      <c r="BS16" s="14" t="s">
        <v>3</v>
      </c>
    </row>
    <row r="17" spans="1:71" s="1" customFormat="1" ht="18.399999999999999" customHeight="1">
      <c r="B17" s="17"/>
      <c r="E17" s="22" t="s">
        <v>29</v>
      </c>
      <c r="AK17" s="24" t="s">
        <v>25</v>
      </c>
      <c r="AN17" s="22" t="s">
        <v>1</v>
      </c>
      <c r="AR17" s="17"/>
      <c r="BE17" s="205"/>
      <c r="BS17" s="14" t="s">
        <v>30</v>
      </c>
    </row>
    <row r="18" spans="1:71" s="1" customFormat="1" ht="6.95" customHeight="1">
      <c r="B18" s="17"/>
      <c r="AR18" s="17"/>
      <c r="BE18" s="205"/>
      <c r="BS18" s="14" t="s">
        <v>6</v>
      </c>
    </row>
    <row r="19" spans="1:71" s="1" customFormat="1" ht="12" customHeight="1">
      <c r="B19" s="17"/>
      <c r="D19" s="24" t="s">
        <v>31</v>
      </c>
      <c r="AK19" s="24" t="s">
        <v>23</v>
      </c>
      <c r="AN19" s="22" t="s">
        <v>1</v>
      </c>
      <c r="AR19" s="17"/>
      <c r="BE19" s="205"/>
      <c r="BS19" s="14" t="s">
        <v>6</v>
      </c>
    </row>
    <row r="20" spans="1:71" s="1" customFormat="1" ht="18.399999999999999" customHeight="1">
      <c r="B20" s="17"/>
      <c r="E20" s="22" t="s">
        <v>32</v>
      </c>
      <c r="AK20" s="24" t="s">
        <v>25</v>
      </c>
      <c r="AN20" s="22" t="s">
        <v>1</v>
      </c>
      <c r="AR20" s="17"/>
      <c r="BE20" s="205"/>
      <c r="BS20" s="14" t="s">
        <v>30</v>
      </c>
    </row>
    <row r="21" spans="1:71" s="1" customFormat="1" ht="6.95" customHeight="1">
      <c r="B21" s="17"/>
      <c r="AR21" s="17"/>
      <c r="BE21" s="205"/>
    </row>
    <row r="22" spans="1:71" s="1" customFormat="1" ht="12" customHeight="1">
      <c r="B22" s="17"/>
      <c r="D22" s="24" t="s">
        <v>33</v>
      </c>
      <c r="AR22" s="17"/>
      <c r="BE22" s="205"/>
    </row>
    <row r="23" spans="1:71" s="1" customFormat="1" ht="16.5" customHeight="1">
      <c r="B23" s="17"/>
      <c r="E23" s="211" t="s">
        <v>1</v>
      </c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  <c r="AE23" s="211"/>
      <c r="AF23" s="211"/>
      <c r="AG23" s="211"/>
      <c r="AH23" s="211"/>
      <c r="AI23" s="211"/>
      <c r="AJ23" s="211"/>
      <c r="AK23" s="211"/>
      <c r="AL23" s="211"/>
      <c r="AM23" s="211"/>
      <c r="AN23" s="211"/>
      <c r="AR23" s="17"/>
      <c r="BE23" s="205"/>
    </row>
    <row r="24" spans="1:71" s="1" customFormat="1" ht="6.95" customHeight="1">
      <c r="B24" s="17"/>
      <c r="AR24" s="17"/>
      <c r="BE24" s="205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05"/>
    </row>
    <row r="26" spans="1:71" s="2" customFormat="1" ht="25.9" customHeight="1">
      <c r="A26" s="29"/>
      <c r="B26" s="30"/>
      <c r="C26" s="29"/>
      <c r="D26" s="31" t="s">
        <v>34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12">
        <f>ROUND(AG94,2)</f>
        <v>0</v>
      </c>
      <c r="AL26" s="213"/>
      <c r="AM26" s="213"/>
      <c r="AN26" s="213"/>
      <c r="AO26" s="213"/>
      <c r="AP26" s="29"/>
      <c r="AQ26" s="29"/>
      <c r="AR26" s="30"/>
      <c r="BE26" s="205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205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14" t="s">
        <v>35</v>
      </c>
      <c r="M28" s="214"/>
      <c r="N28" s="214"/>
      <c r="O28" s="214"/>
      <c r="P28" s="214"/>
      <c r="Q28" s="29"/>
      <c r="R28" s="29"/>
      <c r="S28" s="29"/>
      <c r="T28" s="29"/>
      <c r="U28" s="29"/>
      <c r="V28" s="29"/>
      <c r="W28" s="214" t="s">
        <v>36</v>
      </c>
      <c r="X28" s="214"/>
      <c r="Y28" s="214"/>
      <c r="Z28" s="214"/>
      <c r="AA28" s="214"/>
      <c r="AB28" s="214"/>
      <c r="AC28" s="214"/>
      <c r="AD28" s="214"/>
      <c r="AE28" s="214"/>
      <c r="AF28" s="29"/>
      <c r="AG28" s="29"/>
      <c r="AH28" s="29"/>
      <c r="AI28" s="29"/>
      <c r="AJ28" s="29"/>
      <c r="AK28" s="214" t="s">
        <v>37</v>
      </c>
      <c r="AL28" s="214"/>
      <c r="AM28" s="214"/>
      <c r="AN28" s="214"/>
      <c r="AO28" s="214"/>
      <c r="AP28" s="29"/>
      <c r="AQ28" s="29"/>
      <c r="AR28" s="30"/>
      <c r="BE28" s="205"/>
    </row>
    <row r="29" spans="1:71" s="3" customFormat="1" ht="14.45" customHeight="1">
      <c r="B29" s="34"/>
      <c r="D29" s="24" t="s">
        <v>38</v>
      </c>
      <c r="F29" s="35" t="s">
        <v>39</v>
      </c>
      <c r="L29" s="196">
        <v>0.2</v>
      </c>
      <c r="M29" s="195"/>
      <c r="N29" s="195"/>
      <c r="O29" s="195"/>
      <c r="P29" s="195"/>
      <c r="Q29" s="36"/>
      <c r="R29" s="36"/>
      <c r="S29" s="36"/>
      <c r="T29" s="36"/>
      <c r="U29" s="36"/>
      <c r="V29" s="36"/>
      <c r="W29" s="194">
        <f>ROUND(AZ94, 2)</f>
        <v>0</v>
      </c>
      <c r="X29" s="195"/>
      <c r="Y29" s="195"/>
      <c r="Z29" s="195"/>
      <c r="AA29" s="195"/>
      <c r="AB29" s="195"/>
      <c r="AC29" s="195"/>
      <c r="AD29" s="195"/>
      <c r="AE29" s="195"/>
      <c r="AF29" s="36"/>
      <c r="AG29" s="36"/>
      <c r="AH29" s="36"/>
      <c r="AI29" s="36"/>
      <c r="AJ29" s="36"/>
      <c r="AK29" s="194">
        <f>ROUND(AV94, 2)</f>
        <v>0</v>
      </c>
      <c r="AL29" s="195"/>
      <c r="AM29" s="195"/>
      <c r="AN29" s="195"/>
      <c r="AO29" s="195"/>
      <c r="AP29" s="36"/>
      <c r="AQ29" s="36"/>
      <c r="AR29" s="37"/>
      <c r="AS29" s="36"/>
      <c r="AT29" s="36"/>
      <c r="AU29" s="36"/>
      <c r="AV29" s="36"/>
      <c r="AW29" s="36"/>
      <c r="AX29" s="36"/>
      <c r="AY29" s="36"/>
      <c r="AZ29" s="36"/>
      <c r="BE29" s="206"/>
    </row>
    <row r="30" spans="1:71" s="3" customFormat="1" ht="14.45" customHeight="1">
      <c r="B30" s="34"/>
      <c r="F30" s="35" t="s">
        <v>40</v>
      </c>
      <c r="L30" s="196">
        <v>0.2</v>
      </c>
      <c r="M30" s="195"/>
      <c r="N30" s="195"/>
      <c r="O30" s="195"/>
      <c r="P30" s="195"/>
      <c r="Q30" s="36"/>
      <c r="R30" s="36"/>
      <c r="S30" s="36"/>
      <c r="T30" s="36"/>
      <c r="U30" s="36"/>
      <c r="V30" s="36"/>
      <c r="W30" s="194">
        <f>ROUND(BA94, 2)</f>
        <v>0</v>
      </c>
      <c r="X30" s="195"/>
      <c r="Y30" s="195"/>
      <c r="Z30" s="195"/>
      <c r="AA30" s="195"/>
      <c r="AB30" s="195"/>
      <c r="AC30" s="195"/>
      <c r="AD30" s="195"/>
      <c r="AE30" s="195"/>
      <c r="AF30" s="36"/>
      <c r="AG30" s="36"/>
      <c r="AH30" s="36"/>
      <c r="AI30" s="36"/>
      <c r="AJ30" s="36"/>
      <c r="AK30" s="194">
        <f>ROUND(AW94, 2)</f>
        <v>0</v>
      </c>
      <c r="AL30" s="195"/>
      <c r="AM30" s="195"/>
      <c r="AN30" s="195"/>
      <c r="AO30" s="195"/>
      <c r="AP30" s="36"/>
      <c r="AQ30" s="36"/>
      <c r="AR30" s="37"/>
      <c r="AS30" s="36"/>
      <c r="AT30" s="36"/>
      <c r="AU30" s="36"/>
      <c r="AV30" s="36"/>
      <c r="AW30" s="36"/>
      <c r="AX30" s="36"/>
      <c r="AY30" s="36"/>
      <c r="AZ30" s="36"/>
      <c r="BE30" s="206"/>
    </row>
    <row r="31" spans="1:71" s="3" customFormat="1" ht="14.45" hidden="1" customHeight="1">
      <c r="B31" s="34"/>
      <c r="F31" s="24" t="s">
        <v>41</v>
      </c>
      <c r="L31" s="203">
        <v>0.2</v>
      </c>
      <c r="M31" s="202"/>
      <c r="N31" s="202"/>
      <c r="O31" s="202"/>
      <c r="P31" s="202"/>
      <c r="W31" s="201">
        <f>ROUND(BB94, 2)</f>
        <v>0</v>
      </c>
      <c r="X31" s="202"/>
      <c r="Y31" s="202"/>
      <c r="Z31" s="202"/>
      <c r="AA31" s="202"/>
      <c r="AB31" s="202"/>
      <c r="AC31" s="202"/>
      <c r="AD31" s="202"/>
      <c r="AE31" s="202"/>
      <c r="AK31" s="201">
        <v>0</v>
      </c>
      <c r="AL31" s="202"/>
      <c r="AM31" s="202"/>
      <c r="AN31" s="202"/>
      <c r="AO31" s="202"/>
      <c r="AR31" s="34"/>
      <c r="BE31" s="206"/>
    </row>
    <row r="32" spans="1:71" s="3" customFormat="1" ht="14.45" hidden="1" customHeight="1">
      <c r="B32" s="34"/>
      <c r="F32" s="24" t="s">
        <v>42</v>
      </c>
      <c r="L32" s="203">
        <v>0.2</v>
      </c>
      <c r="M32" s="202"/>
      <c r="N32" s="202"/>
      <c r="O32" s="202"/>
      <c r="P32" s="202"/>
      <c r="W32" s="201">
        <f>ROUND(BC94, 2)</f>
        <v>0</v>
      </c>
      <c r="X32" s="202"/>
      <c r="Y32" s="202"/>
      <c r="Z32" s="202"/>
      <c r="AA32" s="202"/>
      <c r="AB32" s="202"/>
      <c r="AC32" s="202"/>
      <c r="AD32" s="202"/>
      <c r="AE32" s="202"/>
      <c r="AK32" s="201">
        <v>0</v>
      </c>
      <c r="AL32" s="202"/>
      <c r="AM32" s="202"/>
      <c r="AN32" s="202"/>
      <c r="AO32" s="202"/>
      <c r="AR32" s="34"/>
      <c r="BE32" s="206"/>
    </row>
    <row r="33" spans="1:57" s="3" customFormat="1" ht="14.45" hidden="1" customHeight="1">
      <c r="B33" s="34"/>
      <c r="F33" s="35" t="s">
        <v>43</v>
      </c>
      <c r="L33" s="196">
        <v>0</v>
      </c>
      <c r="M33" s="195"/>
      <c r="N33" s="195"/>
      <c r="O33" s="195"/>
      <c r="P33" s="195"/>
      <c r="Q33" s="36"/>
      <c r="R33" s="36"/>
      <c r="S33" s="36"/>
      <c r="T33" s="36"/>
      <c r="U33" s="36"/>
      <c r="V33" s="36"/>
      <c r="W33" s="194">
        <f>ROUND(BD94, 2)</f>
        <v>0</v>
      </c>
      <c r="X33" s="195"/>
      <c r="Y33" s="195"/>
      <c r="Z33" s="195"/>
      <c r="AA33" s="195"/>
      <c r="AB33" s="195"/>
      <c r="AC33" s="195"/>
      <c r="AD33" s="195"/>
      <c r="AE33" s="195"/>
      <c r="AF33" s="36"/>
      <c r="AG33" s="36"/>
      <c r="AH33" s="36"/>
      <c r="AI33" s="36"/>
      <c r="AJ33" s="36"/>
      <c r="AK33" s="194">
        <v>0</v>
      </c>
      <c r="AL33" s="195"/>
      <c r="AM33" s="195"/>
      <c r="AN33" s="195"/>
      <c r="AO33" s="195"/>
      <c r="AP33" s="36"/>
      <c r="AQ33" s="36"/>
      <c r="AR33" s="37"/>
      <c r="AS33" s="36"/>
      <c r="AT33" s="36"/>
      <c r="AU33" s="36"/>
      <c r="AV33" s="36"/>
      <c r="AW33" s="36"/>
      <c r="AX33" s="36"/>
      <c r="AY33" s="36"/>
      <c r="AZ33" s="36"/>
      <c r="BE33" s="206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205"/>
    </row>
    <row r="35" spans="1:57" s="2" customFormat="1" ht="25.9" customHeight="1">
      <c r="A35" s="29"/>
      <c r="B35" s="30"/>
      <c r="C35" s="38"/>
      <c r="D35" s="39" t="s">
        <v>44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45</v>
      </c>
      <c r="U35" s="40"/>
      <c r="V35" s="40"/>
      <c r="W35" s="40"/>
      <c r="X35" s="197" t="s">
        <v>46</v>
      </c>
      <c r="Y35" s="198"/>
      <c r="Z35" s="198"/>
      <c r="AA35" s="198"/>
      <c r="AB35" s="198"/>
      <c r="AC35" s="40"/>
      <c r="AD35" s="40"/>
      <c r="AE35" s="40"/>
      <c r="AF35" s="40"/>
      <c r="AG35" s="40"/>
      <c r="AH35" s="40"/>
      <c r="AI35" s="40"/>
      <c r="AJ35" s="40"/>
      <c r="AK35" s="199">
        <f>SUM(AK26:AK33)</f>
        <v>0</v>
      </c>
      <c r="AL35" s="198"/>
      <c r="AM35" s="198"/>
      <c r="AN35" s="198"/>
      <c r="AO35" s="200"/>
      <c r="AP35" s="38"/>
      <c r="AQ35" s="38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42"/>
      <c r="D49" s="43" t="s">
        <v>47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48</v>
      </c>
      <c r="AI49" s="44"/>
      <c r="AJ49" s="44"/>
      <c r="AK49" s="44"/>
      <c r="AL49" s="44"/>
      <c r="AM49" s="44"/>
      <c r="AN49" s="44"/>
      <c r="AO49" s="44"/>
      <c r="AR49" s="42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9"/>
      <c r="B60" s="30"/>
      <c r="C60" s="29"/>
      <c r="D60" s="45" t="s">
        <v>49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5" t="s">
        <v>50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5" t="s">
        <v>49</v>
      </c>
      <c r="AI60" s="32"/>
      <c r="AJ60" s="32"/>
      <c r="AK60" s="32"/>
      <c r="AL60" s="32"/>
      <c r="AM60" s="45" t="s">
        <v>50</v>
      </c>
      <c r="AN60" s="32"/>
      <c r="AO60" s="32"/>
      <c r="AP60" s="29"/>
      <c r="AQ60" s="29"/>
      <c r="AR60" s="30"/>
      <c r="BE60" s="29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9"/>
      <c r="B64" s="30"/>
      <c r="C64" s="29"/>
      <c r="D64" s="43" t="s">
        <v>51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52</v>
      </c>
      <c r="AI64" s="46"/>
      <c r="AJ64" s="46"/>
      <c r="AK64" s="46"/>
      <c r="AL64" s="46"/>
      <c r="AM64" s="46"/>
      <c r="AN64" s="46"/>
      <c r="AO64" s="46"/>
      <c r="AP64" s="29"/>
      <c r="AQ64" s="29"/>
      <c r="AR64" s="30"/>
      <c r="BE64" s="29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9"/>
      <c r="B75" s="30"/>
      <c r="C75" s="29"/>
      <c r="D75" s="45" t="s">
        <v>49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5" t="s">
        <v>50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5" t="s">
        <v>49</v>
      </c>
      <c r="AI75" s="32"/>
      <c r="AJ75" s="32"/>
      <c r="AK75" s="32"/>
      <c r="AL75" s="32"/>
      <c r="AM75" s="45" t="s">
        <v>50</v>
      </c>
      <c r="AN75" s="32"/>
      <c r="AO75" s="32"/>
      <c r="AP75" s="29"/>
      <c r="AQ75" s="29"/>
      <c r="AR75" s="30"/>
      <c r="BE75" s="29"/>
    </row>
    <row r="76" spans="1:57" s="2" customFormat="1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0"/>
      <c r="BE77" s="29"/>
    </row>
    <row r="81" spans="1:90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0"/>
      <c r="BE81" s="29"/>
    </row>
    <row r="82" spans="1:90" s="2" customFormat="1" ht="24.95" customHeight="1">
      <c r="A82" s="29"/>
      <c r="B82" s="30"/>
      <c r="C82" s="18" t="s">
        <v>53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0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0" s="4" customFormat="1" ht="12" customHeight="1">
      <c r="B84" s="51"/>
      <c r="C84" s="24" t="s">
        <v>12</v>
      </c>
      <c r="L84" s="4" t="str">
        <f>K5</f>
        <v>2022/103</v>
      </c>
      <c r="AR84" s="51"/>
    </row>
    <row r="85" spans="1:90" s="5" customFormat="1" ht="36.950000000000003" customHeight="1">
      <c r="B85" s="52"/>
      <c r="C85" s="53" t="s">
        <v>15</v>
      </c>
      <c r="L85" s="185" t="str">
        <f>K6</f>
        <v>Hospodárska budova - búracie práce</v>
      </c>
      <c r="M85" s="186"/>
      <c r="N85" s="186"/>
      <c r="O85" s="186"/>
      <c r="P85" s="186"/>
      <c r="Q85" s="186"/>
      <c r="R85" s="186"/>
      <c r="S85" s="186"/>
      <c r="T85" s="186"/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  <c r="AK85" s="186"/>
      <c r="AL85" s="186"/>
      <c r="AM85" s="186"/>
      <c r="AN85" s="186"/>
      <c r="AO85" s="186"/>
      <c r="AR85" s="52"/>
    </row>
    <row r="86" spans="1:90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0" s="2" customFormat="1" ht="12" customHeight="1">
      <c r="A87" s="29"/>
      <c r="B87" s="30"/>
      <c r="C87" s="24" t="s">
        <v>18</v>
      </c>
      <c r="D87" s="29"/>
      <c r="E87" s="29"/>
      <c r="F87" s="29"/>
      <c r="G87" s="29"/>
      <c r="H87" s="29"/>
      <c r="I87" s="29"/>
      <c r="J87" s="29"/>
      <c r="K87" s="29"/>
      <c r="L87" s="54" t="str">
        <f>IF(K8="","",K8)</f>
        <v>Malcov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20</v>
      </c>
      <c r="AJ87" s="29"/>
      <c r="AK87" s="29"/>
      <c r="AL87" s="29"/>
      <c r="AM87" s="187" t="str">
        <f>IF(AN8= "","",AN8)</f>
        <v>22. 6. 2022</v>
      </c>
      <c r="AN87" s="187"/>
      <c r="AO87" s="29"/>
      <c r="AP87" s="29"/>
      <c r="AQ87" s="29"/>
      <c r="AR87" s="30"/>
      <c r="BE87" s="29"/>
    </row>
    <row r="88" spans="1:90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0" s="2" customFormat="1" ht="15.2" customHeight="1">
      <c r="A89" s="29"/>
      <c r="B89" s="30"/>
      <c r="C89" s="24" t="s">
        <v>22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>Lesy SR š.p., OZ Prešov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28</v>
      </c>
      <c r="AJ89" s="29"/>
      <c r="AK89" s="29"/>
      <c r="AL89" s="29"/>
      <c r="AM89" s="188" t="str">
        <f>IF(E17="","",E17)</f>
        <v>Vladimír Kubinec</v>
      </c>
      <c r="AN89" s="189"/>
      <c r="AO89" s="189"/>
      <c r="AP89" s="189"/>
      <c r="AQ89" s="29"/>
      <c r="AR89" s="30"/>
      <c r="AS89" s="190" t="s">
        <v>54</v>
      </c>
      <c r="AT89" s="191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29"/>
    </row>
    <row r="90" spans="1:90" s="2" customFormat="1" ht="15.2" customHeight="1">
      <c r="A90" s="29"/>
      <c r="B90" s="30"/>
      <c r="C90" s="24" t="s">
        <v>26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31</v>
      </c>
      <c r="AJ90" s="29"/>
      <c r="AK90" s="29"/>
      <c r="AL90" s="29"/>
      <c r="AM90" s="188" t="str">
        <f>IF(E20="","",E20)</f>
        <v xml:space="preserve"> </v>
      </c>
      <c r="AN90" s="189"/>
      <c r="AO90" s="189"/>
      <c r="AP90" s="189"/>
      <c r="AQ90" s="29"/>
      <c r="AR90" s="30"/>
      <c r="AS90" s="192"/>
      <c r="AT90" s="193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29"/>
    </row>
    <row r="91" spans="1:90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192"/>
      <c r="AT91" s="193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29"/>
    </row>
    <row r="92" spans="1:90" s="2" customFormat="1" ht="29.25" customHeight="1">
      <c r="A92" s="29"/>
      <c r="B92" s="30"/>
      <c r="C92" s="175" t="s">
        <v>55</v>
      </c>
      <c r="D92" s="176"/>
      <c r="E92" s="176"/>
      <c r="F92" s="176"/>
      <c r="G92" s="176"/>
      <c r="H92" s="60"/>
      <c r="I92" s="177" t="s">
        <v>56</v>
      </c>
      <c r="J92" s="176"/>
      <c r="K92" s="176"/>
      <c r="L92" s="176"/>
      <c r="M92" s="176"/>
      <c r="N92" s="176"/>
      <c r="O92" s="176"/>
      <c r="P92" s="176"/>
      <c r="Q92" s="176"/>
      <c r="R92" s="176"/>
      <c r="S92" s="176"/>
      <c r="T92" s="176"/>
      <c r="U92" s="176"/>
      <c r="V92" s="176"/>
      <c r="W92" s="176"/>
      <c r="X92" s="176"/>
      <c r="Y92" s="176"/>
      <c r="Z92" s="176"/>
      <c r="AA92" s="176"/>
      <c r="AB92" s="176"/>
      <c r="AC92" s="176"/>
      <c r="AD92" s="176"/>
      <c r="AE92" s="176"/>
      <c r="AF92" s="176"/>
      <c r="AG92" s="178" t="s">
        <v>57</v>
      </c>
      <c r="AH92" s="176"/>
      <c r="AI92" s="176"/>
      <c r="AJ92" s="176"/>
      <c r="AK92" s="176"/>
      <c r="AL92" s="176"/>
      <c r="AM92" s="176"/>
      <c r="AN92" s="177" t="s">
        <v>58</v>
      </c>
      <c r="AO92" s="176"/>
      <c r="AP92" s="179"/>
      <c r="AQ92" s="61" t="s">
        <v>59</v>
      </c>
      <c r="AR92" s="30"/>
      <c r="AS92" s="62" t="s">
        <v>60</v>
      </c>
      <c r="AT92" s="63" t="s">
        <v>61</v>
      </c>
      <c r="AU92" s="63" t="s">
        <v>62</v>
      </c>
      <c r="AV92" s="63" t="s">
        <v>63</v>
      </c>
      <c r="AW92" s="63" t="s">
        <v>64</v>
      </c>
      <c r="AX92" s="63" t="s">
        <v>65</v>
      </c>
      <c r="AY92" s="63" t="s">
        <v>66</v>
      </c>
      <c r="AZ92" s="63" t="s">
        <v>67</v>
      </c>
      <c r="BA92" s="63" t="s">
        <v>68</v>
      </c>
      <c r="BB92" s="63" t="s">
        <v>69</v>
      </c>
      <c r="BC92" s="63" t="s">
        <v>70</v>
      </c>
      <c r="BD92" s="64" t="s">
        <v>71</v>
      </c>
      <c r="BE92" s="29"/>
    </row>
    <row r="93" spans="1:90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29"/>
    </row>
    <row r="94" spans="1:90" s="6" customFormat="1" ht="32.450000000000003" customHeight="1">
      <c r="B94" s="68"/>
      <c r="C94" s="69" t="s">
        <v>72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183">
        <f>ROUND(AG95,2)</f>
        <v>0</v>
      </c>
      <c r="AH94" s="183"/>
      <c r="AI94" s="183"/>
      <c r="AJ94" s="183"/>
      <c r="AK94" s="183"/>
      <c r="AL94" s="183"/>
      <c r="AM94" s="183"/>
      <c r="AN94" s="184">
        <f>SUM(AG94,AT94)</f>
        <v>0</v>
      </c>
      <c r="AO94" s="184"/>
      <c r="AP94" s="184"/>
      <c r="AQ94" s="72" t="s">
        <v>1</v>
      </c>
      <c r="AR94" s="68"/>
      <c r="AS94" s="73">
        <f>ROUND(AS95,2)</f>
        <v>0</v>
      </c>
      <c r="AT94" s="74">
        <f>ROUND(SUM(AV94:AW94),2)</f>
        <v>0</v>
      </c>
      <c r="AU94" s="75">
        <f>ROUND(AU95,5)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ROUND(AZ95,2)</f>
        <v>0</v>
      </c>
      <c r="BA94" s="74">
        <f>ROUND(BA95,2)</f>
        <v>0</v>
      </c>
      <c r="BB94" s="74">
        <f>ROUND(BB95,2)</f>
        <v>0</v>
      </c>
      <c r="BC94" s="74">
        <f>ROUND(BC95,2)</f>
        <v>0</v>
      </c>
      <c r="BD94" s="76">
        <f>ROUND(BD95,2)</f>
        <v>0</v>
      </c>
      <c r="BS94" s="77" t="s">
        <v>73</v>
      </c>
      <c r="BT94" s="77" t="s">
        <v>74</v>
      </c>
      <c r="BV94" s="77" t="s">
        <v>75</v>
      </c>
      <c r="BW94" s="77" t="s">
        <v>4</v>
      </c>
      <c r="BX94" s="77" t="s">
        <v>76</v>
      </c>
      <c r="CL94" s="77" t="s">
        <v>1</v>
      </c>
    </row>
    <row r="95" spans="1:90" s="7" customFormat="1" ht="24.75" customHeight="1">
      <c r="A95" s="78" t="s">
        <v>77</v>
      </c>
      <c r="B95" s="79"/>
      <c r="C95" s="80"/>
      <c r="D95" s="182" t="s">
        <v>13</v>
      </c>
      <c r="E95" s="182"/>
      <c r="F95" s="182"/>
      <c r="G95" s="182"/>
      <c r="H95" s="182"/>
      <c r="I95" s="81"/>
      <c r="J95" s="182" t="s">
        <v>215</v>
      </c>
      <c r="K95" s="182"/>
      <c r="L95" s="182"/>
      <c r="M95" s="182"/>
      <c r="N95" s="182"/>
      <c r="O95" s="182"/>
      <c r="P95" s="182"/>
      <c r="Q95" s="182"/>
      <c r="R95" s="182"/>
      <c r="S95" s="182"/>
      <c r="T95" s="182"/>
      <c r="U95" s="182"/>
      <c r="V95" s="182"/>
      <c r="W95" s="182"/>
      <c r="X95" s="182"/>
      <c r="Y95" s="182"/>
      <c r="Z95" s="182"/>
      <c r="AA95" s="182"/>
      <c r="AB95" s="182"/>
      <c r="AC95" s="182"/>
      <c r="AD95" s="182"/>
      <c r="AE95" s="182"/>
      <c r="AF95" s="182"/>
      <c r="AG95" s="180">
        <f>'2022-103 - Maštaľ Malcov ...'!J28</f>
        <v>0</v>
      </c>
      <c r="AH95" s="181"/>
      <c r="AI95" s="181"/>
      <c r="AJ95" s="181"/>
      <c r="AK95" s="181"/>
      <c r="AL95" s="181"/>
      <c r="AM95" s="181"/>
      <c r="AN95" s="180">
        <f>SUM(AG95,AT95)</f>
        <v>0</v>
      </c>
      <c r="AO95" s="181"/>
      <c r="AP95" s="181"/>
      <c r="AQ95" s="82" t="s">
        <v>78</v>
      </c>
      <c r="AR95" s="79"/>
      <c r="AS95" s="83">
        <v>0</v>
      </c>
      <c r="AT95" s="84">
        <f>ROUND(SUM(AV95:AW95),2)</f>
        <v>0</v>
      </c>
      <c r="AU95" s="85">
        <f>'2022-103 - Maštaľ Malcov ...'!P119</f>
        <v>0</v>
      </c>
      <c r="AV95" s="84">
        <f>'2022-103 - Maštaľ Malcov ...'!J31</f>
        <v>0</v>
      </c>
      <c r="AW95" s="84">
        <f>'2022-103 - Maštaľ Malcov ...'!J32</f>
        <v>0</v>
      </c>
      <c r="AX95" s="84">
        <f>'2022-103 - Maštaľ Malcov ...'!J33</f>
        <v>0</v>
      </c>
      <c r="AY95" s="84">
        <f>'2022-103 - Maštaľ Malcov ...'!J34</f>
        <v>0</v>
      </c>
      <c r="AZ95" s="84">
        <f>'2022-103 - Maštaľ Malcov ...'!F31</f>
        <v>0</v>
      </c>
      <c r="BA95" s="84">
        <f>'2022-103 - Maštaľ Malcov ...'!F32</f>
        <v>0</v>
      </c>
      <c r="BB95" s="84">
        <f>'2022-103 - Maštaľ Malcov ...'!F33</f>
        <v>0</v>
      </c>
      <c r="BC95" s="84">
        <f>'2022-103 - Maštaľ Malcov ...'!F34</f>
        <v>0</v>
      </c>
      <c r="BD95" s="86">
        <f>'2022-103 - Maštaľ Malcov ...'!F35</f>
        <v>0</v>
      </c>
      <c r="BT95" s="87" t="s">
        <v>79</v>
      </c>
      <c r="BU95" s="87" t="s">
        <v>80</v>
      </c>
      <c r="BV95" s="87" t="s">
        <v>75</v>
      </c>
      <c r="BW95" s="87" t="s">
        <v>4</v>
      </c>
      <c r="BX95" s="87" t="s">
        <v>76</v>
      </c>
      <c r="CL95" s="87" t="s">
        <v>1</v>
      </c>
    </row>
    <row r="96" spans="1:90" s="2" customFormat="1" ht="30" customHeight="1">
      <c r="A96" s="29"/>
      <c r="B96" s="30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30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</row>
    <row r="97" spans="1:57" s="2" customFormat="1" ht="6.95" customHeight="1">
      <c r="A97" s="29"/>
      <c r="B97" s="47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30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</sheetData>
  <mergeCells count="42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2022-103 - Maštaľ Malcov 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M150"/>
  <sheetViews>
    <sheetView showGridLines="0" topLeftCell="A140" workbookViewId="0">
      <selection activeCell="E8" sqref="E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73" t="s">
        <v>5</v>
      </c>
      <c r="M2" s="174"/>
      <c r="N2" s="174"/>
      <c r="O2" s="174"/>
      <c r="P2" s="174"/>
      <c r="Q2" s="174"/>
      <c r="R2" s="174"/>
      <c r="S2" s="174"/>
      <c r="T2" s="174"/>
      <c r="U2" s="174"/>
      <c r="V2" s="174"/>
      <c r="AT2" s="14" t="s">
        <v>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214</v>
      </c>
      <c r="L4" s="17"/>
      <c r="M4" s="88" t="s">
        <v>9</v>
      </c>
      <c r="AT4" s="14" t="s">
        <v>3</v>
      </c>
    </row>
    <row r="5" spans="1:46" s="1" customFormat="1" ht="6.95" customHeight="1">
      <c r="B5" s="17"/>
      <c r="L5" s="17"/>
    </row>
    <row r="6" spans="1:46" s="2" customFormat="1" ht="12" customHeight="1">
      <c r="A6" s="29"/>
      <c r="B6" s="30"/>
      <c r="C6" s="29"/>
      <c r="D6" s="24" t="s">
        <v>15</v>
      </c>
      <c r="E6" s="29"/>
      <c r="F6" s="29"/>
      <c r="G6" s="29"/>
      <c r="H6" s="29"/>
      <c r="I6" s="29"/>
      <c r="J6" s="29"/>
      <c r="K6" s="29"/>
      <c r="L6" s="42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</row>
    <row r="7" spans="1:46" s="2" customFormat="1" ht="16.5" customHeight="1">
      <c r="A7" s="29"/>
      <c r="B7" s="30"/>
      <c r="C7" s="29"/>
      <c r="D7" s="29"/>
      <c r="E7" s="185" t="s">
        <v>215</v>
      </c>
      <c r="F7" s="215"/>
      <c r="G7" s="215"/>
      <c r="H7" s="215"/>
      <c r="I7" s="29"/>
      <c r="J7" s="29"/>
      <c r="K7" s="29"/>
      <c r="L7" s="42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</row>
    <row r="8" spans="1:46" s="2" customFormat="1">
      <c r="A8" s="29"/>
      <c r="B8" s="30"/>
      <c r="C8" s="29"/>
      <c r="D8" s="29"/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2" customHeight="1">
      <c r="A9" s="29"/>
      <c r="B9" s="30"/>
      <c r="C9" s="29"/>
      <c r="D9" s="24" t="s">
        <v>16</v>
      </c>
      <c r="E9" s="29"/>
      <c r="F9" s="22" t="s">
        <v>1</v>
      </c>
      <c r="G9" s="29"/>
      <c r="H9" s="29"/>
      <c r="I9" s="24" t="s">
        <v>17</v>
      </c>
      <c r="J9" s="22" t="s">
        <v>1</v>
      </c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2" customHeight="1">
      <c r="A10" s="29"/>
      <c r="B10" s="30"/>
      <c r="C10" s="29"/>
      <c r="D10" s="24" t="s">
        <v>18</v>
      </c>
      <c r="E10" s="29"/>
      <c r="F10" s="22" t="s">
        <v>19</v>
      </c>
      <c r="G10" s="29"/>
      <c r="H10" s="29"/>
      <c r="I10" s="24" t="s">
        <v>20</v>
      </c>
      <c r="J10" s="55" t="str">
        <f>'Rekapitulácia stavby'!AN8</f>
        <v>22. 6. 2022</v>
      </c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0.9" customHeight="1">
      <c r="A11" s="29"/>
      <c r="B11" s="30"/>
      <c r="C11" s="29"/>
      <c r="D11" s="29"/>
      <c r="E11" s="29"/>
      <c r="F11" s="29"/>
      <c r="G11" s="29"/>
      <c r="H11" s="29"/>
      <c r="I11" s="29"/>
      <c r="J11" s="29"/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22</v>
      </c>
      <c r="E12" s="29"/>
      <c r="F12" s="29"/>
      <c r="G12" s="29"/>
      <c r="H12" s="29"/>
      <c r="I12" s="24" t="s">
        <v>23</v>
      </c>
      <c r="J12" s="22" t="s">
        <v>1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8" customHeight="1">
      <c r="A13" s="29"/>
      <c r="B13" s="30"/>
      <c r="C13" s="29"/>
      <c r="D13" s="29"/>
      <c r="E13" s="22" t="s">
        <v>24</v>
      </c>
      <c r="F13" s="29"/>
      <c r="G13" s="29"/>
      <c r="H13" s="29"/>
      <c r="I13" s="24" t="s">
        <v>25</v>
      </c>
      <c r="J13" s="22" t="s">
        <v>1</v>
      </c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6.95" customHeight="1">
      <c r="A14" s="29"/>
      <c r="B14" s="30"/>
      <c r="C14" s="29"/>
      <c r="D14" s="29"/>
      <c r="E14" s="29"/>
      <c r="F14" s="29"/>
      <c r="G14" s="29"/>
      <c r="H14" s="29"/>
      <c r="I14" s="29"/>
      <c r="J14" s="29"/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2" customHeight="1">
      <c r="A15" s="29"/>
      <c r="B15" s="30"/>
      <c r="C15" s="29"/>
      <c r="D15" s="24" t="s">
        <v>26</v>
      </c>
      <c r="E15" s="29"/>
      <c r="F15" s="29"/>
      <c r="G15" s="29"/>
      <c r="H15" s="29"/>
      <c r="I15" s="24" t="s">
        <v>23</v>
      </c>
      <c r="J15" s="25" t="str">
        <f>'Rekapitulácia stavby'!AN13</f>
        <v>Vyplň údaj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18" customHeight="1">
      <c r="A16" s="29"/>
      <c r="B16" s="30"/>
      <c r="C16" s="29"/>
      <c r="D16" s="29"/>
      <c r="E16" s="216" t="str">
        <f>'Rekapitulácia stavby'!E14</f>
        <v>Vyplň údaj</v>
      </c>
      <c r="F16" s="207"/>
      <c r="G16" s="207"/>
      <c r="H16" s="207"/>
      <c r="I16" s="24" t="s">
        <v>25</v>
      </c>
      <c r="J16" s="25" t="str">
        <f>'Rekapitulácia stavby'!AN14</f>
        <v>Vyplň údaj</v>
      </c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6.95" customHeight="1">
      <c r="A17" s="29"/>
      <c r="B17" s="30"/>
      <c r="C17" s="29"/>
      <c r="D17" s="29"/>
      <c r="E17" s="29"/>
      <c r="F17" s="29"/>
      <c r="G17" s="29"/>
      <c r="H17" s="29"/>
      <c r="I17" s="29"/>
      <c r="J17" s="29"/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2" customHeight="1">
      <c r="A18" s="29"/>
      <c r="B18" s="30"/>
      <c r="C18" s="29"/>
      <c r="D18" s="24" t="s">
        <v>28</v>
      </c>
      <c r="E18" s="29"/>
      <c r="F18" s="29"/>
      <c r="G18" s="29"/>
      <c r="H18" s="29"/>
      <c r="I18" s="24" t="s">
        <v>23</v>
      </c>
      <c r="J18" s="22" t="s">
        <v>1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18" customHeight="1">
      <c r="A19" s="29"/>
      <c r="B19" s="30"/>
      <c r="C19" s="29"/>
      <c r="D19" s="29"/>
      <c r="E19" s="22" t="s">
        <v>29</v>
      </c>
      <c r="F19" s="29"/>
      <c r="G19" s="29"/>
      <c r="H19" s="29"/>
      <c r="I19" s="24" t="s">
        <v>25</v>
      </c>
      <c r="J19" s="22" t="s">
        <v>1</v>
      </c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6.95" customHeight="1">
      <c r="A20" s="29"/>
      <c r="B20" s="30"/>
      <c r="C20" s="29"/>
      <c r="D20" s="29"/>
      <c r="E20" s="29"/>
      <c r="F20" s="29"/>
      <c r="G20" s="29"/>
      <c r="H20" s="29"/>
      <c r="I20" s="29"/>
      <c r="J20" s="29"/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2" customHeight="1">
      <c r="A21" s="29"/>
      <c r="B21" s="30"/>
      <c r="C21" s="29"/>
      <c r="D21" s="24" t="s">
        <v>31</v>
      </c>
      <c r="E21" s="29"/>
      <c r="F21" s="29"/>
      <c r="G21" s="29"/>
      <c r="H21" s="29"/>
      <c r="I21" s="24" t="s">
        <v>23</v>
      </c>
      <c r="J21" s="22" t="str">
        <f>IF('Rekapitulácia stavby'!AN19="","",'Rekapitulácia stavby'!AN19)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18" customHeight="1">
      <c r="A22" s="29"/>
      <c r="B22" s="30"/>
      <c r="C22" s="29"/>
      <c r="D22" s="29"/>
      <c r="E22" s="22" t="str">
        <f>IF('Rekapitulácia stavby'!E20="","",'Rekapitulácia stavby'!E20)</f>
        <v xml:space="preserve"> </v>
      </c>
      <c r="F22" s="29"/>
      <c r="G22" s="29"/>
      <c r="H22" s="29"/>
      <c r="I22" s="24" t="s">
        <v>25</v>
      </c>
      <c r="J22" s="22" t="str">
        <f>IF('Rekapitulácia stavby'!AN20="","",'Rekapitulácia stavby'!AN20)</f>
        <v/>
      </c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6.95" customHeight="1">
      <c r="A23" s="29"/>
      <c r="B23" s="30"/>
      <c r="C23" s="29"/>
      <c r="D23" s="29"/>
      <c r="E23" s="29"/>
      <c r="F23" s="29"/>
      <c r="G23" s="29"/>
      <c r="H23" s="29"/>
      <c r="I23" s="29"/>
      <c r="J23" s="29"/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2" customHeight="1">
      <c r="A24" s="29"/>
      <c r="B24" s="30"/>
      <c r="C24" s="29"/>
      <c r="D24" s="24" t="s">
        <v>33</v>
      </c>
      <c r="E24" s="29"/>
      <c r="F24" s="29"/>
      <c r="G24" s="29"/>
      <c r="H24" s="29"/>
      <c r="I24" s="29"/>
      <c r="J24" s="29"/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8" customFormat="1" ht="16.5" customHeight="1">
      <c r="A25" s="89"/>
      <c r="B25" s="90"/>
      <c r="C25" s="89"/>
      <c r="D25" s="89"/>
      <c r="E25" s="211" t="s">
        <v>1</v>
      </c>
      <c r="F25" s="211"/>
      <c r="G25" s="211"/>
      <c r="H25" s="211"/>
      <c r="I25" s="89"/>
      <c r="J25" s="89"/>
      <c r="K25" s="89"/>
      <c r="L25" s="91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</row>
    <row r="26" spans="1:31" s="2" customFormat="1" ht="6.95" customHeight="1">
      <c r="A26" s="29"/>
      <c r="B26" s="30"/>
      <c r="C26" s="29"/>
      <c r="D26" s="29"/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2" customFormat="1" ht="6.95" customHeight="1">
      <c r="A27" s="29"/>
      <c r="B27" s="30"/>
      <c r="C27" s="29"/>
      <c r="D27" s="66"/>
      <c r="E27" s="66"/>
      <c r="F27" s="66"/>
      <c r="G27" s="66"/>
      <c r="H27" s="66"/>
      <c r="I27" s="66"/>
      <c r="J27" s="66"/>
      <c r="K27" s="66"/>
      <c r="L27" s="42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</row>
    <row r="28" spans="1:31" s="2" customFormat="1" ht="25.35" customHeight="1">
      <c r="A28" s="29"/>
      <c r="B28" s="30"/>
      <c r="C28" s="29"/>
      <c r="D28" s="92" t="s">
        <v>34</v>
      </c>
      <c r="E28" s="29"/>
      <c r="F28" s="29"/>
      <c r="G28" s="29"/>
      <c r="H28" s="29"/>
      <c r="I28" s="29"/>
      <c r="J28" s="71">
        <f>ROUND(J119, 2)</f>
        <v>0</v>
      </c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9"/>
      <c r="E30" s="29"/>
      <c r="F30" s="33" t="s">
        <v>36</v>
      </c>
      <c r="G30" s="29"/>
      <c r="H30" s="29"/>
      <c r="I30" s="33" t="s">
        <v>35</v>
      </c>
      <c r="J30" s="33" t="s">
        <v>37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3" t="s">
        <v>38</v>
      </c>
      <c r="E31" s="35" t="s">
        <v>39</v>
      </c>
      <c r="F31" s="94">
        <f>ROUND((SUM(BE119:BE149)),  2)</f>
        <v>0</v>
      </c>
      <c r="G31" s="95"/>
      <c r="H31" s="95"/>
      <c r="I31" s="96">
        <v>0.2</v>
      </c>
      <c r="J31" s="94">
        <f>ROUND(((SUM(BE119:BE149))*I31),  2)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35" t="s">
        <v>40</v>
      </c>
      <c r="F32" s="94">
        <f>ROUND((SUM(BF119:BF149)),  2)</f>
        <v>0</v>
      </c>
      <c r="G32" s="95"/>
      <c r="H32" s="95"/>
      <c r="I32" s="96">
        <v>0.2</v>
      </c>
      <c r="J32" s="94">
        <f>ROUND(((SUM(BF119:BF149))*I32), 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hidden="1" customHeight="1">
      <c r="A33" s="29"/>
      <c r="B33" s="30"/>
      <c r="C33" s="29"/>
      <c r="D33" s="29"/>
      <c r="E33" s="24" t="s">
        <v>41</v>
      </c>
      <c r="F33" s="97">
        <f>ROUND((SUM(BG119:BG149)),  2)</f>
        <v>0</v>
      </c>
      <c r="G33" s="29"/>
      <c r="H33" s="29"/>
      <c r="I33" s="98">
        <v>0.2</v>
      </c>
      <c r="J33" s="97">
        <f>0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hidden="1" customHeight="1">
      <c r="A34" s="29"/>
      <c r="B34" s="30"/>
      <c r="C34" s="29"/>
      <c r="D34" s="29"/>
      <c r="E34" s="24" t="s">
        <v>42</v>
      </c>
      <c r="F34" s="97">
        <f>ROUND((SUM(BH119:BH149)),  2)</f>
        <v>0</v>
      </c>
      <c r="G34" s="29"/>
      <c r="H34" s="29"/>
      <c r="I34" s="98">
        <v>0.2</v>
      </c>
      <c r="J34" s="97">
        <f>0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35" t="s">
        <v>43</v>
      </c>
      <c r="F35" s="94">
        <f>ROUND((SUM(BI119:BI149)),  2)</f>
        <v>0</v>
      </c>
      <c r="G35" s="95"/>
      <c r="H35" s="95"/>
      <c r="I35" s="96">
        <v>0</v>
      </c>
      <c r="J35" s="94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25.35" customHeight="1">
      <c r="A37" s="29"/>
      <c r="B37" s="30"/>
      <c r="C37" s="99"/>
      <c r="D37" s="100" t="s">
        <v>44</v>
      </c>
      <c r="E37" s="60"/>
      <c r="F37" s="60"/>
      <c r="G37" s="101" t="s">
        <v>45</v>
      </c>
      <c r="H37" s="102" t="s">
        <v>46</v>
      </c>
      <c r="I37" s="60"/>
      <c r="J37" s="103">
        <f>SUM(J28:J35)</f>
        <v>0</v>
      </c>
      <c r="K37" s="104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1" customFormat="1" ht="14.45" customHeight="1">
      <c r="B39" s="17"/>
      <c r="L39" s="17"/>
    </row>
    <row r="40" spans="1:31" s="1" customFormat="1" ht="14.45" customHeight="1">
      <c r="B40" s="17"/>
      <c r="L40" s="17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49</v>
      </c>
      <c r="E61" s="32"/>
      <c r="F61" s="105" t="s">
        <v>50</v>
      </c>
      <c r="G61" s="45" t="s">
        <v>49</v>
      </c>
      <c r="H61" s="32"/>
      <c r="I61" s="32"/>
      <c r="J61" s="106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49</v>
      </c>
      <c r="E76" s="32"/>
      <c r="F76" s="105" t="s">
        <v>50</v>
      </c>
      <c r="G76" s="45" t="s">
        <v>49</v>
      </c>
      <c r="H76" s="32"/>
      <c r="I76" s="32"/>
      <c r="J76" s="106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hidden="1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hidden="1" customHeight="1">
      <c r="A82" s="29"/>
      <c r="B82" s="30"/>
      <c r="C82" s="18" t="s">
        <v>81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hidden="1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hidden="1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hidden="1" customHeight="1">
      <c r="A85" s="29"/>
      <c r="B85" s="30"/>
      <c r="C85" s="29"/>
      <c r="D85" s="29"/>
      <c r="E85" s="185" t="str">
        <f>E7</f>
        <v>Hospodárska budova - búracie práce</v>
      </c>
      <c r="F85" s="215"/>
      <c r="G85" s="215"/>
      <c r="H85" s="215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6.95" hidden="1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2" hidden="1" customHeight="1">
      <c r="A87" s="29"/>
      <c r="B87" s="30"/>
      <c r="C87" s="24" t="s">
        <v>18</v>
      </c>
      <c r="D87" s="29"/>
      <c r="E87" s="29"/>
      <c r="F87" s="22" t="str">
        <f>F10</f>
        <v>Malcov</v>
      </c>
      <c r="G87" s="29"/>
      <c r="H87" s="29"/>
      <c r="I87" s="24" t="s">
        <v>20</v>
      </c>
      <c r="J87" s="55" t="str">
        <f>IF(J10="","",J10)</f>
        <v>22. 6. 2022</v>
      </c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hidden="1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5.2" hidden="1" customHeight="1">
      <c r="A89" s="29"/>
      <c r="B89" s="30"/>
      <c r="C89" s="24" t="s">
        <v>22</v>
      </c>
      <c r="D89" s="29"/>
      <c r="E89" s="29"/>
      <c r="F89" s="22" t="str">
        <f>E13</f>
        <v>Lesy SR š.p., OZ Prešov</v>
      </c>
      <c r="G89" s="29"/>
      <c r="H89" s="29"/>
      <c r="I89" s="24" t="s">
        <v>28</v>
      </c>
      <c r="J89" s="27" t="str">
        <f>E19</f>
        <v>Vladimír Kubinec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15.2" hidden="1" customHeight="1">
      <c r="A90" s="29"/>
      <c r="B90" s="30"/>
      <c r="C90" s="24" t="s">
        <v>26</v>
      </c>
      <c r="D90" s="29"/>
      <c r="E90" s="29"/>
      <c r="F90" s="22" t="str">
        <f>IF(E16="","",E16)</f>
        <v>Vyplň údaj</v>
      </c>
      <c r="G90" s="29"/>
      <c r="H90" s="29"/>
      <c r="I90" s="24" t="s">
        <v>31</v>
      </c>
      <c r="J90" s="27" t="str">
        <f>E22</f>
        <v xml:space="preserve"> </v>
      </c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0.35" hidden="1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9.25" hidden="1" customHeight="1">
      <c r="A92" s="29"/>
      <c r="B92" s="30"/>
      <c r="C92" s="107" t="s">
        <v>82</v>
      </c>
      <c r="D92" s="99"/>
      <c r="E92" s="99"/>
      <c r="F92" s="99"/>
      <c r="G92" s="99"/>
      <c r="H92" s="99"/>
      <c r="I92" s="99"/>
      <c r="J92" s="108" t="s">
        <v>83</v>
      </c>
      <c r="K92" s="9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hidden="1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2.9" hidden="1" customHeight="1">
      <c r="A94" s="29"/>
      <c r="B94" s="30"/>
      <c r="C94" s="109" t="s">
        <v>84</v>
      </c>
      <c r="D94" s="29"/>
      <c r="E94" s="29"/>
      <c r="F94" s="29"/>
      <c r="G94" s="29"/>
      <c r="H94" s="29"/>
      <c r="I94" s="29"/>
      <c r="J94" s="71">
        <f>J119</f>
        <v>0</v>
      </c>
      <c r="K94" s="29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U94" s="14" t="s">
        <v>85</v>
      </c>
    </row>
    <row r="95" spans="1:47" s="9" customFormat="1" ht="24.95" hidden="1" customHeight="1">
      <c r="B95" s="110"/>
      <c r="D95" s="111" t="s">
        <v>86</v>
      </c>
      <c r="E95" s="112"/>
      <c r="F95" s="112"/>
      <c r="G95" s="112"/>
      <c r="H95" s="112"/>
      <c r="I95" s="112"/>
      <c r="J95" s="113">
        <f>J120</f>
        <v>0</v>
      </c>
      <c r="L95" s="110"/>
    </row>
    <row r="96" spans="1:47" s="10" customFormat="1" ht="19.899999999999999" hidden="1" customHeight="1">
      <c r="B96" s="114"/>
      <c r="D96" s="115" t="s">
        <v>87</v>
      </c>
      <c r="E96" s="116"/>
      <c r="F96" s="116"/>
      <c r="G96" s="116"/>
      <c r="H96" s="116"/>
      <c r="I96" s="116"/>
      <c r="J96" s="117">
        <f>J121</f>
        <v>0</v>
      </c>
      <c r="L96" s="114"/>
    </row>
    <row r="97" spans="1:31" s="10" customFormat="1" ht="19.899999999999999" hidden="1" customHeight="1">
      <c r="B97" s="114"/>
      <c r="D97" s="115" t="s">
        <v>88</v>
      </c>
      <c r="E97" s="116"/>
      <c r="F97" s="116"/>
      <c r="G97" s="116"/>
      <c r="H97" s="116"/>
      <c r="I97" s="116"/>
      <c r="J97" s="117">
        <f>J125</f>
        <v>0</v>
      </c>
      <c r="L97" s="114"/>
    </row>
    <row r="98" spans="1:31" s="10" customFormat="1" ht="19.899999999999999" hidden="1" customHeight="1">
      <c r="B98" s="114"/>
      <c r="D98" s="115" t="s">
        <v>89</v>
      </c>
      <c r="E98" s="116"/>
      <c r="F98" s="116"/>
      <c r="G98" s="116"/>
      <c r="H98" s="116"/>
      <c r="I98" s="116"/>
      <c r="J98" s="117">
        <f>J140</f>
        <v>0</v>
      </c>
      <c r="L98" s="114"/>
    </row>
    <row r="99" spans="1:31" s="9" customFormat="1" ht="24.95" hidden="1" customHeight="1">
      <c r="B99" s="110"/>
      <c r="D99" s="111" t="s">
        <v>90</v>
      </c>
      <c r="E99" s="112"/>
      <c r="F99" s="112"/>
      <c r="G99" s="112"/>
      <c r="H99" s="112"/>
      <c r="I99" s="112"/>
      <c r="J99" s="113">
        <f>J142</f>
        <v>0</v>
      </c>
      <c r="L99" s="110"/>
    </row>
    <row r="100" spans="1:31" s="10" customFormat="1" ht="19.899999999999999" hidden="1" customHeight="1">
      <c r="B100" s="114"/>
      <c r="D100" s="115" t="s">
        <v>91</v>
      </c>
      <c r="E100" s="116"/>
      <c r="F100" s="116"/>
      <c r="G100" s="116"/>
      <c r="H100" s="116"/>
      <c r="I100" s="116"/>
      <c r="J100" s="117">
        <f>J143</f>
        <v>0</v>
      </c>
      <c r="L100" s="114"/>
    </row>
    <row r="101" spans="1:31" s="10" customFormat="1" ht="19.899999999999999" hidden="1" customHeight="1">
      <c r="B101" s="114"/>
      <c r="D101" s="115" t="s">
        <v>92</v>
      </c>
      <c r="E101" s="116"/>
      <c r="F101" s="116"/>
      <c r="G101" s="116"/>
      <c r="H101" s="116"/>
      <c r="I101" s="116"/>
      <c r="J101" s="117">
        <f>J146</f>
        <v>0</v>
      </c>
      <c r="L101" s="114"/>
    </row>
    <row r="102" spans="1:31" s="2" customFormat="1" ht="21.75" hidden="1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31" s="2" customFormat="1" ht="6.95" hidden="1" customHeight="1">
      <c r="A103" s="29"/>
      <c r="B103" s="47"/>
      <c r="C103" s="48"/>
      <c r="D103" s="48"/>
      <c r="E103" s="48"/>
      <c r="F103" s="48"/>
      <c r="G103" s="48"/>
      <c r="H103" s="48"/>
      <c r="I103" s="48"/>
      <c r="J103" s="48"/>
      <c r="K103" s="48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hidden="1"/>
    <row r="105" spans="1:31" hidden="1"/>
    <row r="106" spans="1:31" hidden="1"/>
    <row r="107" spans="1:31" s="2" customFormat="1" ht="6.95" customHeight="1">
      <c r="A107" s="29"/>
      <c r="B107" s="49"/>
      <c r="C107" s="50"/>
      <c r="D107" s="50"/>
      <c r="E107" s="50"/>
      <c r="F107" s="50"/>
      <c r="G107" s="50"/>
      <c r="H107" s="50"/>
      <c r="I107" s="50"/>
      <c r="J107" s="50"/>
      <c r="K107" s="50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24.95" customHeight="1">
      <c r="A108" s="29"/>
      <c r="B108" s="30"/>
      <c r="C108" s="18" t="s">
        <v>213</v>
      </c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6.95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2" customHeight="1">
      <c r="A110" s="29"/>
      <c r="B110" s="30"/>
      <c r="C110" s="24" t="s">
        <v>15</v>
      </c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6.5" customHeight="1">
      <c r="A111" s="29"/>
      <c r="B111" s="30"/>
      <c r="C111" s="29"/>
      <c r="D111" s="29"/>
      <c r="E111" s="185" t="str">
        <f>E7</f>
        <v>Hospodárska budova - búracie práce</v>
      </c>
      <c r="F111" s="215"/>
      <c r="G111" s="215"/>
      <c r="H111" s="215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6.95" customHeight="1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18</v>
      </c>
      <c r="D113" s="29"/>
      <c r="E113" s="29"/>
      <c r="F113" s="22" t="str">
        <f>F10</f>
        <v>Malcov</v>
      </c>
      <c r="G113" s="29"/>
      <c r="H113" s="29"/>
      <c r="I113" s="24" t="s">
        <v>20</v>
      </c>
      <c r="J113" s="55" t="str">
        <f>IF(J10="","",J10)</f>
        <v>22. 6. 2022</v>
      </c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5.2" customHeight="1">
      <c r="A115" s="29"/>
      <c r="B115" s="30"/>
      <c r="C115" s="24" t="s">
        <v>22</v>
      </c>
      <c r="D115" s="29"/>
      <c r="E115" s="29"/>
      <c r="F115" s="22" t="str">
        <f>E13</f>
        <v>Lesy SR š.p., OZ Prešov</v>
      </c>
      <c r="G115" s="29"/>
      <c r="H115" s="29"/>
      <c r="I115" s="24" t="s">
        <v>28</v>
      </c>
      <c r="J115" s="27" t="str">
        <f>E19</f>
        <v>Vladimír Kubinec</v>
      </c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5.2" customHeight="1">
      <c r="A116" s="29"/>
      <c r="B116" s="30"/>
      <c r="C116" s="24" t="s">
        <v>26</v>
      </c>
      <c r="D116" s="29"/>
      <c r="E116" s="29"/>
      <c r="F116" s="22" t="str">
        <f>IF(E16="","",E16)</f>
        <v>Vyplň údaj</v>
      </c>
      <c r="G116" s="29"/>
      <c r="H116" s="29"/>
      <c r="I116" s="24" t="s">
        <v>31</v>
      </c>
      <c r="J116" s="27" t="str">
        <f>E22</f>
        <v xml:space="preserve"> </v>
      </c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0.35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11" customFormat="1" ht="29.25" customHeight="1">
      <c r="A118" s="118"/>
      <c r="B118" s="119"/>
      <c r="C118" s="120" t="s">
        <v>93</v>
      </c>
      <c r="D118" s="121" t="s">
        <v>59</v>
      </c>
      <c r="E118" s="121" t="s">
        <v>55</v>
      </c>
      <c r="F118" s="121" t="s">
        <v>56</v>
      </c>
      <c r="G118" s="121" t="s">
        <v>94</v>
      </c>
      <c r="H118" s="121" t="s">
        <v>95</v>
      </c>
      <c r="I118" s="121" t="s">
        <v>96</v>
      </c>
      <c r="J118" s="122" t="s">
        <v>83</v>
      </c>
      <c r="K118" s="123" t="s">
        <v>97</v>
      </c>
      <c r="L118" s="124"/>
      <c r="M118" s="62" t="s">
        <v>1</v>
      </c>
      <c r="N118" s="63" t="s">
        <v>38</v>
      </c>
      <c r="O118" s="63" t="s">
        <v>98</v>
      </c>
      <c r="P118" s="63" t="s">
        <v>99</v>
      </c>
      <c r="Q118" s="63" t="s">
        <v>100</v>
      </c>
      <c r="R118" s="63" t="s">
        <v>101</v>
      </c>
      <c r="S118" s="63" t="s">
        <v>102</v>
      </c>
      <c r="T118" s="64" t="s">
        <v>103</v>
      </c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</row>
    <row r="119" spans="1:65" s="2" customFormat="1" ht="22.9" customHeight="1">
      <c r="A119" s="29"/>
      <c r="B119" s="30"/>
      <c r="C119" s="69" t="s">
        <v>84</v>
      </c>
      <c r="D119" s="29"/>
      <c r="E119" s="29"/>
      <c r="F119" s="29"/>
      <c r="G119" s="29"/>
      <c r="H119" s="29"/>
      <c r="I119" s="29"/>
      <c r="J119" s="125">
        <f>BK119</f>
        <v>0</v>
      </c>
      <c r="K119" s="29"/>
      <c r="L119" s="30"/>
      <c r="M119" s="65"/>
      <c r="N119" s="56"/>
      <c r="O119" s="66"/>
      <c r="P119" s="126">
        <f>P120+P142</f>
        <v>0</v>
      </c>
      <c r="Q119" s="66"/>
      <c r="R119" s="126">
        <f>R120+R142</f>
        <v>19.867944999999999</v>
      </c>
      <c r="S119" s="66"/>
      <c r="T119" s="127">
        <f>T120+T142</f>
        <v>72.931912000000011</v>
      </c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T119" s="14" t="s">
        <v>73</v>
      </c>
      <c r="AU119" s="14" t="s">
        <v>85</v>
      </c>
      <c r="BK119" s="128">
        <f>BK120+BK142</f>
        <v>0</v>
      </c>
    </row>
    <row r="120" spans="1:65" s="12" customFormat="1" ht="25.9" customHeight="1">
      <c r="B120" s="129"/>
      <c r="D120" s="130" t="s">
        <v>73</v>
      </c>
      <c r="E120" s="131" t="s">
        <v>104</v>
      </c>
      <c r="F120" s="131" t="s">
        <v>105</v>
      </c>
      <c r="I120" s="132"/>
      <c r="J120" s="133">
        <f>BK120</f>
        <v>0</v>
      </c>
      <c r="L120" s="129"/>
      <c r="M120" s="134"/>
      <c r="N120" s="135"/>
      <c r="O120" s="135"/>
      <c r="P120" s="136">
        <f>P121+P125+P140</f>
        <v>0</v>
      </c>
      <c r="Q120" s="135"/>
      <c r="R120" s="136">
        <f>R121+R125+R140</f>
        <v>19.858000000000001</v>
      </c>
      <c r="S120" s="135"/>
      <c r="T120" s="137">
        <f>T121+T125+T140</f>
        <v>63.350680000000004</v>
      </c>
      <c r="AR120" s="130" t="s">
        <v>79</v>
      </c>
      <c r="AT120" s="138" t="s">
        <v>73</v>
      </c>
      <c r="AU120" s="138" t="s">
        <v>74</v>
      </c>
      <c r="AY120" s="130" t="s">
        <v>106</v>
      </c>
      <c r="BK120" s="139">
        <f>BK121+BK125+BK140</f>
        <v>0</v>
      </c>
    </row>
    <row r="121" spans="1:65" s="12" customFormat="1" ht="22.9" customHeight="1">
      <c r="B121" s="129"/>
      <c r="D121" s="130" t="s">
        <v>73</v>
      </c>
      <c r="E121" s="140" t="s">
        <v>79</v>
      </c>
      <c r="F121" s="140" t="s">
        <v>107</v>
      </c>
      <c r="I121" s="132"/>
      <c r="J121" s="141">
        <f>BK121</f>
        <v>0</v>
      </c>
      <c r="L121" s="129"/>
      <c r="M121" s="134"/>
      <c r="N121" s="135"/>
      <c r="O121" s="135"/>
      <c r="P121" s="136">
        <f>SUM(P122:P124)</f>
        <v>0</v>
      </c>
      <c r="Q121" s="135"/>
      <c r="R121" s="136">
        <f>SUM(R122:R124)</f>
        <v>19.858000000000001</v>
      </c>
      <c r="S121" s="135"/>
      <c r="T121" s="137">
        <f>SUM(T122:T124)</f>
        <v>0</v>
      </c>
      <c r="AR121" s="130" t="s">
        <v>79</v>
      </c>
      <c r="AT121" s="138" t="s">
        <v>73</v>
      </c>
      <c r="AU121" s="138" t="s">
        <v>79</v>
      </c>
      <c r="AY121" s="130" t="s">
        <v>106</v>
      </c>
      <c r="BK121" s="139">
        <f>SUM(BK122:BK124)</f>
        <v>0</v>
      </c>
    </row>
    <row r="122" spans="1:65" s="2" customFormat="1" ht="24.2" customHeight="1">
      <c r="A122" s="29"/>
      <c r="B122" s="142"/>
      <c r="C122" s="143" t="s">
        <v>79</v>
      </c>
      <c r="D122" s="143" t="s">
        <v>108</v>
      </c>
      <c r="E122" s="144" t="s">
        <v>109</v>
      </c>
      <c r="F122" s="145" t="s">
        <v>110</v>
      </c>
      <c r="G122" s="146" t="s">
        <v>111</v>
      </c>
      <c r="H122" s="147">
        <v>9.4559999999999995</v>
      </c>
      <c r="I122" s="148"/>
      <c r="J122" s="149">
        <f>ROUND(I122*H122,2)</f>
        <v>0</v>
      </c>
      <c r="K122" s="150"/>
      <c r="L122" s="30"/>
      <c r="M122" s="151" t="s">
        <v>1</v>
      </c>
      <c r="N122" s="152" t="s">
        <v>40</v>
      </c>
      <c r="O122" s="58"/>
      <c r="P122" s="153">
        <f>O122*H122</f>
        <v>0</v>
      </c>
      <c r="Q122" s="153">
        <v>0</v>
      </c>
      <c r="R122" s="153">
        <f>Q122*H122</f>
        <v>0</v>
      </c>
      <c r="S122" s="153">
        <v>0</v>
      </c>
      <c r="T122" s="154">
        <f>S122*H122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R122" s="155" t="s">
        <v>112</v>
      </c>
      <c r="AT122" s="155" t="s">
        <v>108</v>
      </c>
      <c r="AU122" s="155" t="s">
        <v>113</v>
      </c>
      <c r="AY122" s="14" t="s">
        <v>106</v>
      </c>
      <c r="BE122" s="156">
        <f>IF(N122="základná",J122,0)</f>
        <v>0</v>
      </c>
      <c r="BF122" s="156">
        <f>IF(N122="znížená",J122,0)</f>
        <v>0</v>
      </c>
      <c r="BG122" s="156">
        <f>IF(N122="zákl. prenesená",J122,0)</f>
        <v>0</v>
      </c>
      <c r="BH122" s="156">
        <f>IF(N122="zníž. prenesená",J122,0)</f>
        <v>0</v>
      </c>
      <c r="BI122" s="156">
        <f>IF(N122="nulová",J122,0)</f>
        <v>0</v>
      </c>
      <c r="BJ122" s="14" t="s">
        <v>113</v>
      </c>
      <c r="BK122" s="156">
        <f>ROUND(I122*H122,2)</f>
        <v>0</v>
      </c>
      <c r="BL122" s="14" t="s">
        <v>112</v>
      </c>
      <c r="BM122" s="155" t="s">
        <v>114</v>
      </c>
    </row>
    <row r="123" spans="1:65" s="2" customFormat="1" ht="16.5" customHeight="1">
      <c r="A123" s="29"/>
      <c r="B123" s="142"/>
      <c r="C123" s="157" t="s">
        <v>113</v>
      </c>
      <c r="D123" s="157" t="s">
        <v>115</v>
      </c>
      <c r="E123" s="158" t="s">
        <v>116</v>
      </c>
      <c r="F123" s="159" t="s">
        <v>117</v>
      </c>
      <c r="G123" s="160" t="s">
        <v>118</v>
      </c>
      <c r="H123" s="161">
        <v>19.858000000000001</v>
      </c>
      <c r="I123" s="162"/>
      <c r="J123" s="163">
        <f>ROUND(I123*H123,2)</f>
        <v>0</v>
      </c>
      <c r="K123" s="164"/>
      <c r="L123" s="165"/>
      <c r="M123" s="166" t="s">
        <v>1</v>
      </c>
      <c r="N123" s="167" t="s">
        <v>40</v>
      </c>
      <c r="O123" s="58"/>
      <c r="P123" s="153">
        <f>O123*H123</f>
        <v>0</v>
      </c>
      <c r="Q123" s="153">
        <v>1</v>
      </c>
      <c r="R123" s="153">
        <f>Q123*H123</f>
        <v>19.858000000000001</v>
      </c>
      <c r="S123" s="153">
        <v>0</v>
      </c>
      <c r="T123" s="154">
        <f>S123*H123</f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55" t="s">
        <v>119</v>
      </c>
      <c r="AT123" s="155" t="s">
        <v>115</v>
      </c>
      <c r="AU123" s="155" t="s">
        <v>113</v>
      </c>
      <c r="AY123" s="14" t="s">
        <v>106</v>
      </c>
      <c r="BE123" s="156">
        <f>IF(N123="základná",J123,0)</f>
        <v>0</v>
      </c>
      <c r="BF123" s="156">
        <f>IF(N123="znížená",J123,0)</f>
        <v>0</v>
      </c>
      <c r="BG123" s="156">
        <f>IF(N123="zákl. prenesená",J123,0)</f>
        <v>0</v>
      </c>
      <c r="BH123" s="156">
        <f>IF(N123="zníž. prenesená",J123,0)</f>
        <v>0</v>
      </c>
      <c r="BI123" s="156">
        <f>IF(N123="nulová",J123,0)</f>
        <v>0</v>
      </c>
      <c r="BJ123" s="14" t="s">
        <v>113</v>
      </c>
      <c r="BK123" s="156">
        <f>ROUND(I123*H123,2)</f>
        <v>0</v>
      </c>
      <c r="BL123" s="14" t="s">
        <v>112</v>
      </c>
      <c r="BM123" s="155" t="s">
        <v>120</v>
      </c>
    </row>
    <row r="124" spans="1:65" s="2" customFormat="1" ht="21.75" customHeight="1">
      <c r="A124" s="29"/>
      <c r="B124" s="142"/>
      <c r="C124" s="143" t="s">
        <v>121</v>
      </c>
      <c r="D124" s="143" t="s">
        <v>108</v>
      </c>
      <c r="E124" s="144" t="s">
        <v>122</v>
      </c>
      <c r="F124" s="145" t="s">
        <v>123</v>
      </c>
      <c r="G124" s="146" t="s">
        <v>124</v>
      </c>
      <c r="H124" s="147">
        <v>24</v>
      </c>
      <c r="I124" s="148"/>
      <c r="J124" s="149">
        <f>ROUND(I124*H124,2)</f>
        <v>0</v>
      </c>
      <c r="K124" s="150"/>
      <c r="L124" s="30"/>
      <c r="M124" s="151" t="s">
        <v>1</v>
      </c>
      <c r="N124" s="152" t="s">
        <v>40</v>
      </c>
      <c r="O124" s="58"/>
      <c r="P124" s="153">
        <f>O124*H124</f>
        <v>0</v>
      </c>
      <c r="Q124" s="153">
        <v>0</v>
      </c>
      <c r="R124" s="153">
        <f>Q124*H124</f>
        <v>0</v>
      </c>
      <c r="S124" s="153">
        <v>0</v>
      </c>
      <c r="T124" s="154">
        <f>S124*H124</f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55" t="s">
        <v>112</v>
      </c>
      <c r="AT124" s="155" t="s">
        <v>108</v>
      </c>
      <c r="AU124" s="155" t="s">
        <v>113</v>
      </c>
      <c r="AY124" s="14" t="s">
        <v>106</v>
      </c>
      <c r="BE124" s="156">
        <f>IF(N124="základná",J124,0)</f>
        <v>0</v>
      </c>
      <c r="BF124" s="156">
        <f>IF(N124="znížená",J124,0)</f>
        <v>0</v>
      </c>
      <c r="BG124" s="156">
        <f>IF(N124="zákl. prenesená",J124,0)</f>
        <v>0</v>
      </c>
      <c r="BH124" s="156">
        <f>IF(N124="zníž. prenesená",J124,0)</f>
        <v>0</v>
      </c>
      <c r="BI124" s="156">
        <f>IF(N124="nulová",J124,0)</f>
        <v>0</v>
      </c>
      <c r="BJ124" s="14" t="s">
        <v>113</v>
      </c>
      <c r="BK124" s="156">
        <f>ROUND(I124*H124,2)</f>
        <v>0</v>
      </c>
      <c r="BL124" s="14" t="s">
        <v>112</v>
      </c>
      <c r="BM124" s="155" t="s">
        <v>125</v>
      </c>
    </row>
    <row r="125" spans="1:65" s="12" customFormat="1" ht="22.9" customHeight="1">
      <c r="B125" s="129"/>
      <c r="D125" s="130" t="s">
        <v>73</v>
      </c>
      <c r="E125" s="140" t="s">
        <v>126</v>
      </c>
      <c r="F125" s="140" t="s">
        <v>127</v>
      </c>
      <c r="I125" s="132"/>
      <c r="J125" s="141">
        <f>BK125</f>
        <v>0</v>
      </c>
      <c r="L125" s="129"/>
      <c r="M125" s="134"/>
      <c r="N125" s="135"/>
      <c r="O125" s="135"/>
      <c r="P125" s="136">
        <f>SUM(P126:P139)</f>
        <v>0</v>
      </c>
      <c r="Q125" s="135"/>
      <c r="R125" s="136">
        <f>SUM(R126:R139)</f>
        <v>0</v>
      </c>
      <c r="S125" s="135"/>
      <c r="T125" s="137">
        <f>SUM(T126:T139)</f>
        <v>63.350680000000004</v>
      </c>
      <c r="AR125" s="130" t="s">
        <v>79</v>
      </c>
      <c r="AT125" s="138" t="s">
        <v>73</v>
      </c>
      <c r="AU125" s="138" t="s">
        <v>79</v>
      </c>
      <c r="AY125" s="130" t="s">
        <v>106</v>
      </c>
      <c r="BK125" s="139">
        <f>SUM(BK126:BK139)</f>
        <v>0</v>
      </c>
    </row>
    <row r="126" spans="1:65" s="2" customFormat="1" ht="37.9" customHeight="1">
      <c r="A126" s="29"/>
      <c r="B126" s="142"/>
      <c r="C126" s="143" t="s">
        <v>112</v>
      </c>
      <c r="D126" s="143" t="s">
        <v>108</v>
      </c>
      <c r="E126" s="144" t="s">
        <v>128</v>
      </c>
      <c r="F126" s="145" t="s">
        <v>129</v>
      </c>
      <c r="G126" s="146" t="s">
        <v>111</v>
      </c>
      <c r="H126" s="147">
        <v>9.4559999999999995</v>
      </c>
      <c r="I126" s="148"/>
      <c r="J126" s="149">
        <f t="shared" ref="J126:J139" si="0">ROUND(I126*H126,2)</f>
        <v>0</v>
      </c>
      <c r="K126" s="150"/>
      <c r="L126" s="30"/>
      <c r="M126" s="151" t="s">
        <v>1</v>
      </c>
      <c r="N126" s="152" t="s">
        <v>40</v>
      </c>
      <c r="O126" s="58"/>
      <c r="P126" s="153">
        <f t="shared" ref="P126:P139" si="1">O126*H126</f>
        <v>0</v>
      </c>
      <c r="Q126" s="153">
        <v>0</v>
      </c>
      <c r="R126" s="153">
        <f t="shared" ref="R126:R139" si="2">Q126*H126</f>
        <v>0</v>
      </c>
      <c r="S126" s="153">
        <v>2.2000000000000002</v>
      </c>
      <c r="T126" s="154">
        <f t="shared" ref="T126:T139" si="3">S126*H126</f>
        <v>20.8032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55" t="s">
        <v>112</v>
      </c>
      <c r="AT126" s="155" t="s">
        <v>108</v>
      </c>
      <c r="AU126" s="155" t="s">
        <v>113</v>
      </c>
      <c r="AY126" s="14" t="s">
        <v>106</v>
      </c>
      <c r="BE126" s="156">
        <f t="shared" ref="BE126:BE139" si="4">IF(N126="základná",J126,0)</f>
        <v>0</v>
      </c>
      <c r="BF126" s="156">
        <f t="shared" ref="BF126:BF139" si="5">IF(N126="znížená",J126,0)</f>
        <v>0</v>
      </c>
      <c r="BG126" s="156">
        <f t="shared" ref="BG126:BG139" si="6">IF(N126="zákl. prenesená",J126,0)</f>
        <v>0</v>
      </c>
      <c r="BH126" s="156">
        <f t="shared" ref="BH126:BH139" si="7">IF(N126="zníž. prenesená",J126,0)</f>
        <v>0</v>
      </c>
      <c r="BI126" s="156">
        <f t="shared" ref="BI126:BI139" si="8">IF(N126="nulová",J126,0)</f>
        <v>0</v>
      </c>
      <c r="BJ126" s="14" t="s">
        <v>113</v>
      </c>
      <c r="BK126" s="156">
        <f t="shared" ref="BK126:BK139" si="9">ROUND(I126*H126,2)</f>
        <v>0</v>
      </c>
      <c r="BL126" s="14" t="s">
        <v>112</v>
      </c>
      <c r="BM126" s="155" t="s">
        <v>130</v>
      </c>
    </row>
    <row r="127" spans="1:65" s="2" customFormat="1" ht="37.9" customHeight="1">
      <c r="A127" s="29"/>
      <c r="B127" s="142"/>
      <c r="C127" s="143" t="s">
        <v>131</v>
      </c>
      <c r="D127" s="143" t="s">
        <v>108</v>
      </c>
      <c r="E127" s="144" t="s">
        <v>132</v>
      </c>
      <c r="F127" s="145" t="s">
        <v>133</v>
      </c>
      <c r="G127" s="146" t="s">
        <v>111</v>
      </c>
      <c r="H127" s="147">
        <v>2.4</v>
      </c>
      <c r="I127" s="148"/>
      <c r="J127" s="149">
        <f t="shared" si="0"/>
        <v>0</v>
      </c>
      <c r="K127" s="150"/>
      <c r="L127" s="30"/>
      <c r="M127" s="151" t="s">
        <v>1</v>
      </c>
      <c r="N127" s="152" t="s">
        <v>40</v>
      </c>
      <c r="O127" s="58"/>
      <c r="P127" s="153">
        <f t="shared" si="1"/>
        <v>0</v>
      </c>
      <c r="Q127" s="153">
        <v>0</v>
      </c>
      <c r="R127" s="153">
        <f t="shared" si="2"/>
        <v>0</v>
      </c>
      <c r="S127" s="153">
        <v>2.4</v>
      </c>
      <c r="T127" s="154">
        <f t="shared" si="3"/>
        <v>5.76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55" t="s">
        <v>112</v>
      </c>
      <c r="AT127" s="155" t="s">
        <v>108</v>
      </c>
      <c r="AU127" s="155" t="s">
        <v>113</v>
      </c>
      <c r="AY127" s="14" t="s">
        <v>106</v>
      </c>
      <c r="BE127" s="156">
        <f t="shared" si="4"/>
        <v>0</v>
      </c>
      <c r="BF127" s="156">
        <f t="shared" si="5"/>
        <v>0</v>
      </c>
      <c r="BG127" s="156">
        <f t="shared" si="6"/>
        <v>0</v>
      </c>
      <c r="BH127" s="156">
        <f t="shared" si="7"/>
        <v>0</v>
      </c>
      <c r="BI127" s="156">
        <f t="shared" si="8"/>
        <v>0</v>
      </c>
      <c r="BJ127" s="14" t="s">
        <v>113</v>
      </c>
      <c r="BK127" s="156">
        <f t="shared" si="9"/>
        <v>0</v>
      </c>
      <c r="BL127" s="14" t="s">
        <v>112</v>
      </c>
      <c r="BM127" s="155" t="s">
        <v>134</v>
      </c>
    </row>
    <row r="128" spans="1:65" s="2" customFormat="1" ht="44.25" customHeight="1">
      <c r="A128" s="29"/>
      <c r="B128" s="142"/>
      <c r="C128" s="143" t="s">
        <v>135</v>
      </c>
      <c r="D128" s="143" t="s">
        <v>108</v>
      </c>
      <c r="E128" s="144" t="s">
        <v>136</v>
      </c>
      <c r="F128" s="145" t="s">
        <v>137</v>
      </c>
      <c r="G128" s="146" t="s">
        <v>111</v>
      </c>
      <c r="H128" s="147">
        <v>18.62</v>
      </c>
      <c r="I128" s="148"/>
      <c r="J128" s="149">
        <f t="shared" si="0"/>
        <v>0</v>
      </c>
      <c r="K128" s="150"/>
      <c r="L128" s="30"/>
      <c r="M128" s="151" t="s">
        <v>1</v>
      </c>
      <c r="N128" s="152" t="s">
        <v>40</v>
      </c>
      <c r="O128" s="58"/>
      <c r="P128" s="153">
        <f t="shared" si="1"/>
        <v>0</v>
      </c>
      <c r="Q128" s="153">
        <v>0</v>
      </c>
      <c r="R128" s="153">
        <f t="shared" si="2"/>
        <v>0</v>
      </c>
      <c r="S128" s="153">
        <v>1.905</v>
      </c>
      <c r="T128" s="154">
        <f t="shared" si="3"/>
        <v>35.4711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55" t="s">
        <v>112</v>
      </c>
      <c r="AT128" s="155" t="s">
        <v>108</v>
      </c>
      <c r="AU128" s="155" t="s">
        <v>113</v>
      </c>
      <c r="AY128" s="14" t="s">
        <v>106</v>
      </c>
      <c r="BE128" s="156">
        <f t="shared" si="4"/>
        <v>0</v>
      </c>
      <c r="BF128" s="156">
        <f t="shared" si="5"/>
        <v>0</v>
      </c>
      <c r="BG128" s="156">
        <f t="shared" si="6"/>
        <v>0</v>
      </c>
      <c r="BH128" s="156">
        <f t="shared" si="7"/>
        <v>0</v>
      </c>
      <c r="BI128" s="156">
        <f t="shared" si="8"/>
        <v>0</v>
      </c>
      <c r="BJ128" s="14" t="s">
        <v>113</v>
      </c>
      <c r="BK128" s="156">
        <f t="shared" si="9"/>
        <v>0</v>
      </c>
      <c r="BL128" s="14" t="s">
        <v>112</v>
      </c>
      <c r="BM128" s="155" t="s">
        <v>138</v>
      </c>
    </row>
    <row r="129" spans="1:65" s="2" customFormat="1" ht="24.2" customHeight="1">
      <c r="A129" s="29"/>
      <c r="B129" s="142"/>
      <c r="C129" s="143" t="s">
        <v>139</v>
      </c>
      <c r="D129" s="143" t="s">
        <v>108</v>
      </c>
      <c r="E129" s="144" t="s">
        <v>140</v>
      </c>
      <c r="F129" s="145" t="s">
        <v>141</v>
      </c>
      <c r="G129" s="146" t="s">
        <v>111</v>
      </c>
      <c r="H129" s="147">
        <v>0.621</v>
      </c>
      <c r="I129" s="148"/>
      <c r="J129" s="149">
        <f t="shared" si="0"/>
        <v>0</v>
      </c>
      <c r="K129" s="150"/>
      <c r="L129" s="30"/>
      <c r="M129" s="151" t="s">
        <v>1</v>
      </c>
      <c r="N129" s="152" t="s">
        <v>40</v>
      </c>
      <c r="O129" s="58"/>
      <c r="P129" s="153">
        <f t="shared" si="1"/>
        <v>0</v>
      </c>
      <c r="Q129" s="153">
        <v>0</v>
      </c>
      <c r="R129" s="153">
        <f t="shared" si="2"/>
        <v>0</v>
      </c>
      <c r="S129" s="153">
        <v>1.8</v>
      </c>
      <c r="T129" s="154">
        <f t="shared" si="3"/>
        <v>1.1178000000000001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55" t="s">
        <v>112</v>
      </c>
      <c r="AT129" s="155" t="s">
        <v>108</v>
      </c>
      <c r="AU129" s="155" t="s">
        <v>113</v>
      </c>
      <c r="AY129" s="14" t="s">
        <v>106</v>
      </c>
      <c r="BE129" s="156">
        <f t="shared" si="4"/>
        <v>0</v>
      </c>
      <c r="BF129" s="156">
        <f t="shared" si="5"/>
        <v>0</v>
      </c>
      <c r="BG129" s="156">
        <f t="shared" si="6"/>
        <v>0</v>
      </c>
      <c r="BH129" s="156">
        <f t="shared" si="7"/>
        <v>0</v>
      </c>
      <c r="BI129" s="156">
        <f t="shared" si="8"/>
        <v>0</v>
      </c>
      <c r="BJ129" s="14" t="s">
        <v>113</v>
      </c>
      <c r="BK129" s="156">
        <f t="shared" si="9"/>
        <v>0</v>
      </c>
      <c r="BL129" s="14" t="s">
        <v>112</v>
      </c>
      <c r="BM129" s="155" t="s">
        <v>142</v>
      </c>
    </row>
    <row r="130" spans="1:65" s="2" customFormat="1" ht="24.2" customHeight="1">
      <c r="A130" s="29"/>
      <c r="B130" s="142"/>
      <c r="C130" s="143" t="s">
        <v>119</v>
      </c>
      <c r="D130" s="143" t="s">
        <v>108</v>
      </c>
      <c r="E130" s="144" t="s">
        <v>143</v>
      </c>
      <c r="F130" s="145" t="s">
        <v>144</v>
      </c>
      <c r="G130" s="146" t="s">
        <v>124</v>
      </c>
      <c r="H130" s="147">
        <v>0.98</v>
      </c>
      <c r="I130" s="148"/>
      <c r="J130" s="149">
        <f t="shared" si="0"/>
        <v>0</v>
      </c>
      <c r="K130" s="150"/>
      <c r="L130" s="30"/>
      <c r="M130" s="151" t="s">
        <v>1</v>
      </c>
      <c r="N130" s="152" t="s">
        <v>40</v>
      </c>
      <c r="O130" s="58"/>
      <c r="P130" s="153">
        <f t="shared" si="1"/>
        <v>0</v>
      </c>
      <c r="Q130" s="153">
        <v>0</v>
      </c>
      <c r="R130" s="153">
        <f t="shared" si="2"/>
        <v>0</v>
      </c>
      <c r="S130" s="153">
        <v>4.1000000000000002E-2</v>
      </c>
      <c r="T130" s="154">
        <f t="shared" si="3"/>
        <v>4.018E-2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55" t="s">
        <v>112</v>
      </c>
      <c r="AT130" s="155" t="s">
        <v>108</v>
      </c>
      <c r="AU130" s="155" t="s">
        <v>113</v>
      </c>
      <c r="AY130" s="14" t="s">
        <v>106</v>
      </c>
      <c r="BE130" s="156">
        <f t="shared" si="4"/>
        <v>0</v>
      </c>
      <c r="BF130" s="156">
        <f t="shared" si="5"/>
        <v>0</v>
      </c>
      <c r="BG130" s="156">
        <f t="shared" si="6"/>
        <v>0</v>
      </c>
      <c r="BH130" s="156">
        <f t="shared" si="7"/>
        <v>0</v>
      </c>
      <c r="BI130" s="156">
        <f t="shared" si="8"/>
        <v>0</v>
      </c>
      <c r="BJ130" s="14" t="s">
        <v>113</v>
      </c>
      <c r="BK130" s="156">
        <f t="shared" si="9"/>
        <v>0</v>
      </c>
      <c r="BL130" s="14" t="s">
        <v>112</v>
      </c>
      <c r="BM130" s="155" t="s">
        <v>145</v>
      </c>
    </row>
    <row r="131" spans="1:65" s="2" customFormat="1" ht="24.2" customHeight="1">
      <c r="A131" s="29"/>
      <c r="B131" s="142"/>
      <c r="C131" s="143" t="s">
        <v>126</v>
      </c>
      <c r="D131" s="143" t="s">
        <v>108</v>
      </c>
      <c r="E131" s="144" t="s">
        <v>146</v>
      </c>
      <c r="F131" s="145" t="s">
        <v>147</v>
      </c>
      <c r="G131" s="146" t="s">
        <v>124</v>
      </c>
      <c r="H131" s="147">
        <v>1.8</v>
      </c>
      <c r="I131" s="148"/>
      <c r="J131" s="149">
        <f t="shared" si="0"/>
        <v>0</v>
      </c>
      <c r="K131" s="150"/>
      <c r="L131" s="30"/>
      <c r="M131" s="151" t="s">
        <v>1</v>
      </c>
      <c r="N131" s="152" t="s">
        <v>40</v>
      </c>
      <c r="O131" s="58"/>
      <c r="P131" s="153">
        <f t="shared" si="1"/>
        <v>0</v>
      </c>
      <c r="Q131" s="153">
        <v>0</v>
      </c>
      <c r="R131" s="153">
        <f t="shared" si="2"/>
        <v>0</v>
      </c>
      <c r="S131" s="153">
        <v>8.7999999999999995E-2</v>
      </c>
      <c r="T131" s="154">
        <f t="shared" si="3"/>
        <v>0.15839999999999999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55" t="s">
        <v>112</v>
      </c>
      <c r="AT131" s="155" t="s">
        <v>108</v>
      </c>
      <c r="AU131" s="155" t="s">
        <v>113</v>
      </c>
      <c r="AY131" s="14" t="s">
        <v>106</v>
      </c>
      <c r="BE131" s="156">
        <f t="shared" si="4"/>
        <v>0</v>
      </c>
      <c r="BF131" s="156">
        <f t="shared" si="5"/>
        <v>0</v>
      </c>
      <c r="BG131" s="156">
        <f t="shared" si="6"/>
        <v>0</v>
      </c>
      <c r="BH131" s="156">
        <f t="shared" si="7"/>
        <v>0</v>
      </c>
      <c r="BI131" s="156">
        <f t="shared" si="8"/>
        <v>0</v>
      </c>
      <c r="BJ131" s="14" t="s">
        <v>113</v>
      </c>
      <c r="BK131" s="156">
        <f t="shared" si="9"/>
        <v>0</v>
      </c>
      <c r="BL131" s="14" t="s">
        <v>112</v>
      </c>
      <c r="BM131" s="155" t="s">
        <v>148</v>
      </c>
    </row>
    <row r="132" spans="1:65" s="2" customFormat="1" ht="21.75" customHeight="1">
      <c r="A132" s="29"/>
      <c r="B132" s="142"/>
      <c r="C132" s="143" t="s">
        <v>149</v>
      </c>
      <c r="D132" s="143" t="s">
        <v>108</v>
      </c>
      <c r="E132" s="144" t="s">
        <v>150</v>
      </c>
      <c r="F132" s="145" t="s">
        <v>151</v>
      </c>
      <c r="G132" s="146" t="s">
        <v>118</v>
      </c>
      <c r="H132" s="147">
        <v>72.932000000000002</v>
      </c>
      <c r="I132" s="148"/>
      <c r="J132" s="149">
        <f t="shared" si="0"/>
        <v>0</v>
      </c>
      <c r="K132" s="150"/>
      <c r="L132" s="30"/>
      <c r="M132" s="151" t="s">
        <v>1</v>
      </c>
      <c r="N132" s="152" t="s">
        <v>40</v>
      </c>
      <c r="O132" s="58"/>
      <c r="P132" s="153">
        <f t="shared" si="1"/>
        <v>0</v>
      </c>
      <c r="Q132" s="153">
        <v>0</v>
      </c>
      <c r="R132" s="153">
        <f t="shared" si="2"/>
        <v>0</v>
      </c>
      <c r="S132" s="153">
        <v>0</v>
      </c>
      <c r="T132" s="154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55" t="s">
        <v>112</v>
      </c>
      <c r="AT132" s="155" t="s">
        <v>108</v>
      </c>
      <c r="AU132" s="155" t="s">
        <v>113</v>
      </c>
      <c r="AY132" s="14" t="s">
        <v>106</v>
      </c>
      <c r="BE132" s="156">
        <f t="shared" si="4"/>
        <v>0</v>
      </c>
      <c r="BF132" s="156">
        <f t="shared" si="5"/>
        <v>0</v>
      </c>
      <c r="BG132" s="156">
        <f t="shared" si="6"/>
        <v>0</v>
      </c>
      <c r="BH132" s="156">
        <f t="shared" si="7"/>
        <v>0</v>
      </c>
      <c r="BI132" s="156">
        <f t="shared" si="8"/>
        <v>0</v>
      </c>
      <c r="BJ132" s="14" t="s">
        <v>113</v>
      </c>
      <c r="BK132" s="156">
        <f t="shared" si="9"/>
        <v>0</v>
      </c>
      <c r="BL132" s="14" t="s">
        <v>112</v>
      </c>
      <c r="BM132" s="155" t="s">
        <v>152</v>
      </c>
    </row>
    <row r="133" spans="1:65" s="2" customFormat="1" ht="24.2" customHeight="1">
      <c r="A133" s="29"/>
      <c r="B133" s="142"/>
      <c r="C133" s="143" t="s">
        <v>153</v>
      </c>
      <c r="D133" s="143" t="s">
        <v>108</v>
      </c>
      <c r="E133" s="144" t="s">
        <v>154</v>
      </c>
      <c r="F133" s="145" t="s">
        <v>155</v>
      </c>
      <c r="G133" s="146" t="s">
        <v>118</v>
      </c>
      <c r="H133" s="147">
        <v>2187.96</v>
      </c>
      <c r="I133" s="148"/>
      <c r="J133" s="149">
        <f t="shared" si="0"/>
        <v>0</v>
      </c>
      <c r="K133" s="150"/>
      <c r="L133" s="30"/>
      <c r="M133" s="151" t="s">
        <v>1</v>
      </c>
      <c r="N133" s="152" t="s">
        <v>40</v>
      </c>
      <c r="O133" s="58"/>
      <c r="P133" s="153">
        <f t="shared" si="1"/>
        <v>0</v>
      </c>
      <c r="Q133" s="153">
        <v>0</v>
      </c>
      <c r="R133" s="153">
        <f t="shared" si="2"/>
        <v>0</v>
      </c>
      <c r="S133" s="153">
        <v>0</v>
      </c>
      <c r="T133" s="154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55" t="s">
        <v>112</v>
      </c>
      <c r="AT133" s="155" t="s">
        <v>108</v>
      </c>
      <c r="AU133" s="155" t="s">
        <v>113</v>
      </c>
      <c r="AY133" s="14" t="s">
        <v>106</v>
      </c>
      <c r="BE133" s="156">
        <f t="shared" si="4"/>
        <v>0</v>
      </c>
      <c r="BF133" s="156">
        <f t="shared" si="5"/>
        <v>0</v>
      </c>
      <c r="BG133" s="156">
        <f t="shared" si="6"/>
        <v>0</v>
      </c>
      <c r="BH133" s="156">
        <f t="shared" si="7"/>
        <v>0</v>
      </c>
      <c r="BI133" s="156">
        <f t="shared" si="8"/>
        <v>0</v>
      </c>
      <c r="BJ133" s="14" t="s">
        <v>113</v>
      </c>
      <c r="BK133" s="156">
        <f t="shared" si="9"/>
        <v>0</v>
      </c>
      <c r="BL133" s="14" t="s">
        <v>112</v>
      </c>
      <c r="BM133" s="155" t="s">
        <v>156</v>
      </c>
    </row>
    <row r="134" spans="1:65" s="2" customFormat="1" ht="24.2" customHeight="1">
      <c r="A134" s="29"/>
      <c r="B134" s="142"/>
      <c r="C134" s="143" t="s">
        <v>157</v>
      </c>
      <c r="D134" s="143" t="s">
        <v>108</v>
      </c>
      <c r="E134" s="144" t="s">
        <v>158</v>
      </c>
      <c r="F134" s="145" t="s">
        <v>159</v>
      </c>
      <c r="G134" s="146" t="s">
        <v>118</v>
      </c>
      <c r="H134" s="147">
        <v>72.932000000000002</v>
      </c>
      <c r="I134" s="148"/>
      <c r="J134" s="149">
        <f t="shared" si="0"/>
        <v>0</v>
      </c>
      <c r="K134" s="150"/>
      <c r="L134" s="30"/>
      <c r="M134" s="151" t="s">
        <v>1</v>
      </c>
      <c r="N134" s="152" t="s">
        <v>40</v>
      </c>
      <c r="O134" s="58"/>
      <c r="P134" s="153">
        <f t="shared" si="1"/>
        <v>0</v>
      </c>
      <c r="Q134" s="153">
        <v>0</v>
      </c>
      <c r="R134" s="153">
        <f t="shared" si="2"/>
        <v>0</v>
      </c>
      <c r="S134" s="153">
        <v>0</v>
      </c>
      <c r="T134" s="154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55" t="s">
        <v>112</v>
      </c>
      <c r="AT134" s="155" t="s">
        <v>108</v>
      </c>
      <c r="AU134" s="155" t="s">
        <v>113</v>
      </c>
      <c r="AY134" s="14" t="s">
        <v>106</v>
      </c>
      <c r="BE134" s="156">
        <f t="shared" si="4"/>
        <v>0</v>
      </c>
      <c r="BF134" s="156">
        <f t="shared" si="5"/>
        <v>0</v>
      </c>
      <c r="BG134" s="156">
        <f t="shared" si="6"/>
        <v>0</v>
      </c>
      <c r="BH134" s="156">
        <f t="shared" si="7"/>
        <v>0</v>
      </c>
      <c r="BI134" s="156">
        <f t="shared" si="8"/>
        <v>0</v>
      </c>
      <c r="BJ134" s="14" t="s">
        <v>113</v>
      </c>
      <c r="BK134" s="156">
        <f t="shared" si="9"/>
        <v>0</v>
      </c>
      <c r="BL134" s="14" t="s">
        <v>112</v>
      </c>
      <c r="BM134" s="155" t="s">
        <v>160</v>
      </c>
    </row>
    <row r="135" spans="1:65" s="2" customFormat="1" ht="24.2" customHeight="1">
      <c r="A135" s="29"/>
      <c r="B135" s="142"/>
      <c r="C135" s="143" t="s">
        <v>161</v>
      </c>
      <c r="D135" s="143" t="s">
        <v>108</v>
      </c>
      <c r="E135" s="144" t="s">
        <v>162</v>
      </c>
      <c r="F135" s="145" t="s">
        <v>163</v>
      </c>
      <c r="G135" s="146" t="s">
        <v>118</v>
      </c>
      <c r="H135" s="147">
        <v>364.66</v>
      </c>
      <c r="I135" s="148"/>
      <c r="J135" s="149">
        <f t="shared" si="0"/>
        <v>0</v>
      </c>
      <c r="K135" s="150"/>
      <c r="L135" s="30"/>
      <c r="M135" s="151" t="s">
        <v>1</v>
      </c>
      <c r="N135" s="152" t="s">
        <v>40</v>
      </c>
      <c r="O135" s="58"/>
      <c r="P135" s="153">
        <f t="shared" si="1"/>
        <v>0</v>
      </c>
      <c r="Q135" s="153">
        <v>0</v>
      </c>
      <c r="R135" s="153">
        <f t="shared" si="2"/>
        <v>0</v>
      </c>
      <c r="S135" s="153">
        <v>0</v>
      </c>
      <c r="T135" s="154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55" t="s">
        <v>112</v>
      </c>
      <c r="AT135" s="155" t="s">
        <v>108</v>
      </c>
      <c r="AU135" s="155" t="s">
        <v>113</v>
      </c>
      <c r="AY135" s="14" t="s">
        <v>106</v>
      </c>
      <c r="BE135" s="156">
        <f t="shared" si="4"/>
        <v>0</v>
      </c>
      <c r="BF135" s="156">
        <f t="shared" si="5"/>
        <v>0</v>
      </c>
      <c r="BG135" s="156">
        <f t="shared" si="6"/>
        <v>0</v>
      </c>
      <c r="BH135" s="156">
        <f t="shared" si="7"/>
        <v>0</v>
      </c>
      <c r="BI135" s="156">
        <f t="shared" si="8"/>
        <v>0</v>
      </c>
      <c r="BJ135" s="14" t="s">
        <v>113</v>
      </c>
      <c r="BK135" s="156">
        <f t="shared" si="9"/>
        <v>0</v>
      </c>
      <c r="BL135" s="14" t="s">
        <v>112</v>
      </c>
      <c r="BM135" s="155" t="s">
        <v>164</v>
      </c>
    </row>
    <row r="136" spans="1:65" s="2" customFormat="1" ht="24.2" customHeight="1">
      <c r="A136" s="29"/>
      <c r="B136" s="142"/>
      <c r="C136" s="143" t="s">
        <v>165</v>
      </c>
      <c r="D136" s="143" t="s">
        <v>108</v>
      </c>
      <c r="E136" s="144" t="s">
        <v>166</v>
      </c>
      <c r="F136" s="145" t="s">
        <v>167</v>
      </c>
      <c r="G136" s="146" t="s">
        <v>118</v>
      </c>
      <c r="H136" s="147">
        <v>1.2869999999999999</v>
      </c>
      <c r="I136" s="148"/>
      <c r="J136" s="149">
        <f t="shared" si="0"/>
        <v>0</v>
      </c>
      <c r="K136" s="150"/>
      <c r="L136" s="30"/>
      <c r="M136" s="151" t="s">
        <v>1</v>
      </c>
      <c r="N136" s="152" t="s">
        <v>40</v>
      </c>
      <c r="O136" s="58"/>
      <c r="P136" s="153">
        <f t="shared" si="1"/>
        <v>0</v>
      </c>
      <c r="Q136" s="153">
        <v>0</v>
      </c>
      <c r="R136" s="153">
        <f t="shared" si="2"/>
        <v>0</v>
      </c>
      <c r="S136" s="153">
        <v>0</v>
      </c>
      <c r="T136" s="154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55" t="s">
        <v>112</v>
      </c>
      <c r="AT136" s="155" t="s">
        <v>108</v>
      </c>
      <c r="AU136" s="155" t="s">
        <v>113</v>
      </c>
      <c r="AY136" s="14" t="s">
        <v>106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4" t="s">
        <v>113</v>
      </c>
      <c r="BK136" s="156">
        <f t="shared" si="9"/>
        <v>0</v>
      </c>
      <c r="BL136" s="14" t="s">
        <v>112</v>
      </c>
      <c r="BM136" s="155" t="s">
        <v>168</v>
      </c>
    </row>
    <row r="137" spans="1:65" s="2" customFormat="1" ht="37.9" customHeight="1">
      <c r="A137" s="29"/>
      <c r="B137" s="142"/>
      <c r="C137" s="143" t="s">
        <v>169</v>
      </c>
      <c r="D137" s="143" t="s">
        <v>108</v>
      </c>
      <c r="E137" s="144" t="s">
        <v>170</v>
      </c>
      <c r="F137" s="145" t="s">
        <v>171</v>
      </c>
      <c r="G137" s="146" t="s">
        <v>118</v>
      </c>
      <c r="H137" s="147">
        <v>25.74</v>
      </c>
      <c r="I137" s="148"/>
      <c r="J137" s="149">
        <f t="shared" si="0"/>
        <v>0</v>
      </c>
      <c r="K137" s="150"/>
      <c r="L137" s="30"/>
      <c r="M137" s="151" t="s">
        <v>1</v>
      </c>
      <c r="N137" s="152" t="s">
        <v>40</v>
      </c>
      <c r="O137" s="58"/>
      <c r="P137" s="153">
        <f t="shared" si="1"/>
        <v>0</v>
      </c>
      <c r="Q137" s="153">
        <v>0</v>
      </c>
      <c r="R137" s="153">
        <f t="shared" si="2"/>
        <v>0</v>
      </c>
      <c r="S137" s="153">
        <v>0</v>
      </c>
      <c r="T137" s="154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55" t="s">
        <v>112</v>
      </c>
      <c r="AT137" s="155" t="s">
        <v>108</v>
      </c>
      <c r="AU137" s="155" t="s">
        <v>113</v>
      </c>
      <c r="AY137" s="14" t="s">
        <v>106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4" t="s">
        <v>113</v>
      </c>
      <c r="BK137" s="156">
        <f t="shared" si="9"/>
        <v>0</v>
      </c>
      <c r="BL137" s="14" t="s">
        <v>112</v>
      </c>
      <c r="BM137" s="155" t="s">
        <v>172</v>
      </c>
    </row>
    <row r="138" spans="1:65" s="2" customFormat="1" ht="24.2" customHeight="1">
      <c r="A138" s="29"/>
      <c r="B138" s="142"/>
      <c r="C138" s="143" t="s">
        <v>173</v>
      </c>
      <c r="D138" s="143" t="s">
        <v>108</v>
      </c>
      <c r="E138" s="144" t="s">
        <v>174</v>
      </c>
      <c r="F138" s="145" t="s">
        <v>175</v>
      </c>
      <c r="G138" s="146" t="s">
        <v>118</v>
      </c>
      <c r="H138" s="147">
        <v>72.932000000000002</v>
      </c>
      <c r="I138" s="148"/>
      <c r="J138" s="149">
        <f t="shared" si="0"/>
        <v>0</v>
      </c>
      <c r="K138" s="150"/>
      <c r="L138" s="30"/>
      <c r="M138" s="151" t="s">
        <v>1</v>
      </c>
      <c r="N138" s="152" t="s">
        <v>40</v>
      </c>
      <c r="O138" s="58"/>
      <c r="P138" s="153">
        <f t="shared" si="1"/>
        <v>0</v>
      </c>
      <c r="Q138" s="153">
        <v>0</v>
      </c>
      <c r="R138" s="153">
        <f t="shared" si="2"/>
        <v>0</v>
      </c>
      <c r="S138" s="153">
        <v>0</v>
      </c>
      <c r="T138" s="154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55" t="s">
        <v>112</v>
      </c>
      <c r="AT138" s="155" t="s">
        <v>108</v>
      </c>
      <c r="AU138" s="155" t="s">
        <v>113</v>
      </c>
      <c r="AY138" s="14" t="s">
        <v>106</v>
      </c>
      <c r="BE138" s="156">
        <f t="shared" si="4"/>
        <v>0</v>
      </c>
      <c r="BF138" s="156">
        <f t="shared" si="5"/>
        <v>0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14" t="s">
        <v>113</v>
      </c>
      <c r="BK138" s="156">
        <f t="shared" si="9"/>
        <v>0</v>
      </c>
      <c r="BL138" s="14" t="s">
        <v>112</v>
      </c>
      <c r="BM138" s="155" t="s">
        <v>176</v>
      </c>
    </row>
    <row r="139" spans="1:65" s="2" customFormat="1" ht="24.2" customHeight="1">
      <c r="A139" s="29"/>
      <c r="B139" s="142"/>
      <c r="C139" s="143" t="s">
        <v>177</v>
      </c>
      <c r="D139" s="143" t="s">
        <v>108</v>
      </c>
      <c r="E139" s="144" t="s">
        <v>178</v>
      </c>
      <c r="F139" s="145" t="s">
        <v>179</v>
      </c>
      <c r="G139" s="146" t="s">
        <v>118</v>
      </c>
      <c r="H139" s="147">
        <v>1.2869999999999999</v>
      </c>
      <c r="I139" s="148"/>
      <c r="J139" s="149">
        <f t="shared" si="0"/>
        <v>0</v>
      </c>
      <c r="K139" s="150"/>
      <c r="L139" s="30"/>
      <c r="M139" s="151" t="s">
        <v>1</v>
      </c>
      <c r="N139" s="152" t="s">
        <v>40</v>
      </c>
      <c r="O139" s="58"/>
      <c r="P139" s="153">
        <f t="shared" si="1"/>
        <v>0</v>
      </c>
      <c r="Q139" s="153">
        <v>0</v>
      </c>
      <c r="R139" s="153">
        <f t="shared" si="2"/>
        <v>0</v>
      </c>
      <c r="S139" s="153">
        <v>0</v>
      </c>
      <c r="T139" s="154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55" t="s">
        <v>112</v>
      </c>
      <c r="AT139" s="155" t="s">
        <v>108</v>
      </c>
      <c r="AU139" s="155" t="s">
        <v>113</v>
      </c>
      <c r="AY139" s="14" t="s">
        <v>106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14" t="s">
        <v>113</v>
      </c>
      <c r="BK139" s="156">
        <f t="shared" si="9"/>
        <v>0</v>
      </c>
      <c r="BL139" s="14" t="s">
        <v>112</v>
      </c>
      <c r="BM139" s="155" t="s">
        <v>180</v>
      </c>
    </row>
    <row r="140" spans="1:65" s="12" customFormat="1" ht="22.9" customHeight="1">
      <c r="B140" s="129"/>
      <c r="D140" s="130" t="s">
        <v>73</v>
      </c>
      <c r="E140" s="140" t="s">
        <v>181</v>
      </c>
      <c r="F140" s="140" t="s">
        <v>182</v>
      </c>
      <c r="I140" s="132"/>
      <c r="J140" s="141">
        <f>BK140</f>
        <v>0</v>
      </c>
      <c r="L140" s="129"/>
      <c r="M140" s="134"/>
      <c r="N140" s="135"/>
      <c r="O140" s="135"/>
      <c r="P140" s="136">
        <f>P141</f>
        <v>0</v>
      </c>
      <c r="Q140" s="135"/>
      <c r="R140" s="136">
        <f>R141</f>
        <v>0</v>
      </c>
      <c r="S140" s="135"/>
      <c r="T140" s="137">
        <f>T141</f>
        <v>0</v>
      </c>
      <c r="AR140" s="130" t="s">
        <v>79</v>
      </c>
      <c r="AT140" s="138" t="s">
        <v>73</v>
      </c>
      <c r="AU140" s="138" t="s">
        <v>79</v>
      </c>
      <c r="AY140" s="130" t="s">
        <v>106</v>
      </c>
      <c r="BK140" s="139">
        <f>BK141</f>
        <v>0</v>
      </c>
    </row>
    <row r="141" spans="1:65" s="2" customFormat="1" ht="24.2" customHeight="1">
      <c r="A141" s="29"/>
      <c r="B141" s="142"/>
      <c r="C141" s="143" t="s">
        <v>183</v>
      </c>
      <c r="D141" s="143" t="s">
        <v>108</v>
      </c>
      <c r="E141" s="144" t="s">
        <v>184</v>
      </c>
      <c r="F141" s="145" t="s">
        <v>185</v>
      </c>
      <c r="G141" s="146" t="s">
        <v>118</v>
      </c>
      <c r="H141" s="147">
        <v>19.858000000000001</v>
      </c>
      <c r="I141" s="148"/>
      <c r="J141" s="149">
        <f>ROUND(I141*H141,2)</f>
        <v>0</v>
      </c>
      <c r="K141" s="150"/>
      <c r="L141" s="30"/>
      <c r="M141" s="151" t="s">
        <v>1</v>
      </c>
      <c r="N141" s="152" t="s">
        <v>40</v>
      </c>
      <c r="O141" s="58"/>
      <c r="P141" s="153">
        <f>O141*H141</f>
        <v>0</v>
      </c>
      <c r="Q141" s="153">
        <v>0</v>
      </c>
      <c r="R141" s="153">
        <f>Q141*H141</f>
        <v>0</v>
      </c>
      <c r="S141" s="153">
        <v>0</v>
      </c>
      <c r="T141" s="154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55" t="s">
        <v>112</v>
      </c>
      <c r="AT141" s="155" t="s">
        <v>108</v>
      </c>
      <c r="AU141" s="155" t="s">
        <v>113</v>
      </c>
      <c r="AY141" s="14" t="s">
        <v>106</v>
      </c>
      <c r="BE141" s="156">
        <f>IF(N141="základná",J141,0)</f>
        <v>0</v>
      </c>
      <c r="BF141" s="156">
        <f>IF(N141="znížená",J141,0)</f>
        <v>0</v>
      </c>
      <c r="BG141" s="156">
        <f>IF(N141="zákl. prenesená",J141,0)</f>
        <v>0</v>
      </c>
      <c r="BH141" s="156">
        <f>IF(N141="zníž. prenesená",J141,0)</f>
        <v>0</v>
      </c>
      <c r="BI141" s="156">
        <f>IF(N141="nulová",J141,0)</f>
        <v>0</v>
      </c>
      <c r="BJ141" s="14" t="s">
        <v>113</v>
      </c>
      <c r="BK141" s="156">
        <f>ROUND(I141*H141,2)</f>
        <v>0</v>
      </c>
      <c r="BL141" s="14" t="s">
        <v>112</v>
      </c>
      <c r="BM141" s="155" t="s">
        <v>186</v>
      </c>
    </row>
    <row r="142" spans="1:65" s="12" customFormat="1" ht="25.9" customHeight="1">
      <c r="B142" s="129"/>
      <c r="D142" s="130" t="s">
        <v>73</v>
      </c>
      <c r="E142" s="131" t="s">
        <v>187</v>
      </c>
      <c r="F142" s="131" t="s">
        <v>188</v>
      </c>
      <c r="I142" s="132"/>
      <c r="J142" s="133">
        <f>BK142</f>
        <v>0</v>
      </c>
      <c r="L142" s="129"/>
      <c r="M142" s="134"/>
      <c r="N142" s="135"/>
      <c r="O142" s="135"/>
      <c r="P142" s="136">
        <f>P143+P146</f>
        <v>0</v>
      </c>
      <c r="Q142" s="135"/>
      <c r="R142" s="136">
        <f>R143+R146</f>
        <v>9.9450000000000007E-3</v>
      </c>
      <c r="S142" s="135"/>
      <c r="T142" s="137">
        <f>T143+T146</f>
        <v>9.581232</v>
      </c>
      <c r="AR142" s="130" t="s">
        <v>113</v>
      </c>
      <c r="AT142" s="138" t="s">
        <v>73</v>
      </c>
      <c r="AU142" s="138" t="s">
        <v>74</v>
      </c>
      <c r="AY142" s="130" t="s">
        <v>106</v>
      </c>
      <c r="BK142" s="139">
        <f>BK143+BK146</f>
        <v>0</v>
      </c>
    </row>
    <row r="143" spans="1:65" s="12" customFormat="1" ht="22.9" customHeight="1">
      <c r="B143" s="129"/>
      <c r="D143" s="130" t="s">
        <v>73</v>
      </c>
      <c r="E143" s="140" t="s">
        <v>189</v>
      </c>
      <c r="F143" s="140" t="s">
        <v>190</v>
      </c>
      <c r="I143" s="132"/>
      <c r="J143" s="141">
        <f>BK143</f>
        <v>0</v>
      </c>
      <c r="L143" s="129"/>
      <c r="M143" s="134"/>
      <c r="N143" s="135"/>
      <c r="O143" s="135"/>
      <c r="P143" s="136">
        <f>SUM(P144:P145)</f>
        <v>0</v>
      </c>
      <c r="Q143" s="135"/>
      <c r="R143" s="136">
        <f>SUM(R144:R145)</f>
        <v>0</v>
      </c>
      <c r="S143" s="135"/>
      <c r="T143" s="137">
        <f>SUM(T144:T145)</f>
        <v>5.2042320000000002</v>
      </c>
      <c r="AR143" s="130" t="s">
        <v>113</v>
      </c>
      <c r="AT143" s="138" t="s">
        <v>73</v>
      </c>
      <c r="AU143" s="138" t="s">
        <v>79</v>
      </c>
      <c r="AY143" s="130" t="s">
        <v>106</v>
      </c>
      <c r="BK143" s="139">
        <f>SUM(BK144:BK145)</f>
        <v>0</v>
      </c>
    </row>
    <row r="144" spans="1:65" s="2" customFormat="1" ht="33" customHeight="1">
      <c r="A144" s="29"/>
      <c r="B144" s="142"/>
      <c r="C144" s="143" t="s">
        <v>191</v>
      </c>
      <c r="D144" s="143" t="s">
        <v>108</v>
      </c>
      <c r="E144" s="144" t="s">
        <v>192</v>
      </c>
      <c r="F144" s="145" t="s">
        <v>193</v>
      </c>
      <c r="G144" s="146" t="s">
        <v>194</v>
      </c>
      <c r="H144" s="147">
        <v>182.71799999999999</v>
      </c>
      <c r="I144" s="148"/>
      <c r="J144" s="149">
        <f>ROUND(I144*H144,2)</f>
        <v>0</v>
      </c>
      <c r="K144" s="150"/>
      <c r="L144" s="30"/>
      <c r="M144" s="151" t="s">
        <v>1</v>
      </c>
      <c r="N144" s="152" t="s">
        <v>40</v>
      </c>
      <c r="O144" s="58"/>
      <c r="P144" s="153">
        <f>O144*H144</f>
        <v>0</v>
      </c>
      <c r="Q144" s="153">
        <v>0</v>
      </c>
      <c r="R144" s="153">
        <f>Q144*H144</f>
        <v>0</v>
      </c>
      <c r="S144" s="153">
        <v>2.4E-2</v>
      </c>
      <c r="T144" s="154">
        <f>S144*H144</f>
        <v>4.3852320000000002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55" t="s">
        <v>173</v>
      </c>
      <c r="AT144" s="155" t="s">
        <v>108</v>
      </c>
      <c r="AU144" s="155" t="s">
        <v>113</v>
      </c>
      <c r="AY144" s="14" t="s">
        <v>106</v>
      </c>
      <c r="BE144" s="156">
        <f>IF(N144="základná",J144,0)</f>
        <v>0</v>
      </c>
      <c r="BF144" s="156">
        <f>IF(N144="znížená",J144,0)</f>
        <v>0</v>
      </c>
      <c r="BG144" s="156">
        <f>IF(N144="zákl. prenesená",J144,0)</f>
        <v>0</v>
      </c>
      <c r="BH144" s="156">
        <f>IF(N144="zníž. prenesená",J144,0)</f>
        <v>0</v>
      </c>
      <c r="BI144" s="156">
        <f>IF(N144="nulová",J144,0)</f>
        <v>0</v>
      </c>
      <c r="BJ144" s="14" t="s">
        <v>113</v>
      </c>
      <c r="BK144" s="156">
        <f>ROUND(I144*H144,2)</f>
        <v>0</v>
      </c>
      <c r="BL144" s="14" t="s">
        <v>173</v>
      </c>
      <c r="BM144" s="155" t="s">
        <v>195</v>
      </c>
    </row>
    <row r="145" spans="1:65" s="2" customFormat="1" ht="33" customHeight="1">
      <c r="A145" s="29"/>
      <c r="B145" s="142"/>
      <c r="C145" s="143" t="s">
        <v>7</v>
      </c>
      <c r="D145" s="143" t="s">
        <v>108</v>
      </c>
      <c r="E145" s="144" t="s">
        <v>196</v>
      </c>
      <c r="F145" s="145" t="s">
        <v>197</v>
      </c>
      <c r="G145" s="146" t="s">
        <v>124</v>
      </c>
      <c r="H145" s="147">
        <v>117</v>
      </c>
      <c r="I145" s="148"/>
      <c r="J145" s="149">
        <f>ROUND(I145*H145,2)</f>
        <v>0</v>
      </c>
      <c r="K145" s="150"/>
      <c r="L145" s="30"/>
      <c r="M145" s="151" t="s">
        <v>1</v>
      </c>
      <c r="N145" s="152" t="s">
        <v>40</v>
      </c>
      <c r="O145" s="58"/>
      <c r="P145" s="153">
        <f>O145*H145</f>
        <v>0</v>
      </c>
      <c r="Q145" s="153">
        <v>0</v>
      </c>
      <c r="R145" s="153">
        <f>Q145*H145</f>
        <v>0</v>
      </c>
      <c r="S145" s="153">
        <v>7.0000000000000001E-3</v>
      </c>
      <c r="T145" s="154">
        <f>S145*H145</f>
        <v>0.81900000000000006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55" t="s">
        <v>173</v>
      </c>
      <c r="AT145" s="155" t="s">
        <v>108</v>
      </c>
      <c r="AU145" s="155" t="s">
        <v>113</v>
      </c>
      <c r="AY145" s="14" t="s">
        <v>106</v>
      </c>
      <c r="BE145" s="156">
        <f>IF(N145="základná",J145,0)</f>
        <v>0</v>
      </c>
      <c r="BF145" s="156">
        <f>IF(N145="znížená",J145,0)</f>
        <v>0</v>
      </c>
      <c r="BG145" s="156">
        <f>IF(N145="zákl. prenesená",J145,0)</f>
        <v>0</v>
      </c>
      <c r="BH145" s="156">
        <f>IF(N145="zníž. prenesená",J145,0)</f>
        <v>0</v>
      </c>
      <c r="BI145" s="156">
        <f>IF(N145="nulová",J145,0)</f>
        <v>0</v>
      </c>
      <c r="BJ145" s="14" t="s">
        <v>113</v>
      </c>
      <c r="BK145" s="156">
        <f>ROUND(I145*H145,2)</f>
        <v>0</v>
      </c>
      <c r="BL145" s="14" t="s">
        <v>173</v>
      </c>
      <c r="BM145" s="155" t="s">
        <v>198</v>
      </c>
    </row>
    <row r="146" spans="1:65" s="12" customFormat="1" ht="22.9" customHeight="1">
      <c r="B146" s="129"/>
      <c r="D146" s="130" t="s">
        <v>73</v>
      </c>
      <c r="E146" s="140" t="s">
        <v>199</v>
      </c>
      <c r="F146" s="140" t="s">
        <v>200</v>
      </c>
      <c r="I146" s="132"/>
      <c r="J146" s="141">
        <f>BK146</f>
        <v>0</v>
      </c>
      <c r="L146" s="129"/>
      <c r="M146" s="134"/>
      <c r="N146" s="135"/>
      <c r="O146" s="135"/>
      <c r="P146" s="136">
        <f>SUM(P147:P149)</f>
        <v>0</v>
      </c>
      <c r="Q146" s="135"/>
      <c r="R146" s="136">
        <f>SUM(R147:R149)</f>
        <v>9.9450000000000007E-3</v>
      </c>
      <c r="S146" s="135"/>
      <c r="T146" s="137">
        <f>SUM(T147:T149)</f>
        <v>4.3769999999999998</v>
      </c>
      <c r="AR146" s="130" t="s">
        <v>113</v>
      </c>
      <c r="AT146" s="138" t="s">
        <v>73</v>
      </c>
      <c r="AU146" s="138" t="s">
        <v>79</v>
      </c>
      <c r="AY146" s="130" t="s">
        <v>106</v>
      </c>
      <c r="BK146" s="139">
        <f>SUM(BK147:BK149)</f>
        <v>0</v>
      </c>
    </row>
    <row r="147" spans="1:65" s="2" customFormat="1" ht="37.9" customHeight="1">
      <c r="A147" s="29"/>
      <c r="B147" s="142"/>
      <c r="C147" s="143" t="s">
        <v>201</v>
      </c>
      <c r="D147" s="143" t="s">
        <v>108</v>
      </c>
      <c r="E147" s="144" t="s">
        <v>202</v>
      </c>
      <c r="F147" s="145" t="s">
        <v>203</v>
      </c>
      <c r="G147" s="146" t="s">
        <v>124</v>
      </c>
      <c r="H147" s="147">
        <v>58.5</v>
      </c>
      <c r="I147" s="148"/>
      <c r="J147" s="149">
        <f>ROUND(I147*H147,2)</f>
        <v>0</v>
      </c>
      <c r="K147" s="150"/>
      <c r="L147" s="30"/>
      <c r="M147" s="151" t="s">
        <v>1</v>
      </c>
      <c r="N147" s="152" t="s">
        <v>40</v>
      </c>
      <c r="O147" s="58"/>
      <c r="P147" s="153">
        <f>O147*H147</f>
        <v>0</v>
      </c>
      <c r="Q147" s="153">
        <v>0</v>
      </c>
      <c r="R147" s="153">
        <f>Q147*H147</f>
        <v>0</v>
      </c>
      <c r="S147" s="153">
        <v>0.05</v>
      </c>
      <c r="T147" s="154">
        <f>S147*H147</f>
        <v>2.9250000000000003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55" t="s">
        <v>173</v>
      </c>
      <c r="AT147" s="155" t="s">
        <v>108</v>
      </c>
      <c r="AU147" s="155" t="s">
        <v>113</v>
      </c>
      <c r="AY147" s="14" t="s">
        <v>106</v>
      </c>
      <c r="BE147" s="156">
        <f>IF(N147="základná",J147,0)</f>
        <v>0</v>
      </c>
      <c r="BF147" s="156">
        <f>IF(N147="znížená",J147,0)</f>
        <v>0</v>
      </c>
      <c r="BG147" s="156">
        <f>IF(N147="zákl. prenesená",J147,0)</f>
        <v>0</v>
      </c>
      <c r="BH147" s="156">
        <f>IF(N147="zníž. prenesená",J147,0)</f>
        <v>0</v>
      </c>
      <c r="BI147" s="156">
        <f>IF(N147="nulová",J147,0)</f>
        <v>0</v>
      </c>
      <c r="BJ147" s="14" t="s">
        <v>113</v>
      </c>
      <c r="BK147" s="156">
        <f>ROUND(I147*H147,2)</f>
        <v>0</v>
      </c>
      <c r="BL147" s="14" t="s">
        <v>173</v>
      </c>
      <c r="BM147" s="155" t="s">
        <v>204</v>
      </c>
    </row>
    <row r="148" spans="1:65" s="2" customFormat="1" ht="37.9" customHeight="1">
      <c r="A148" s="29"/>
      <c r="B148" s="142"/>
      <c r="C148" s="143" t="s">
        <v>205</v>
      </c>
      <c r="D148" s="143" t="s">
        <v>108</v>
      </c>
      <c r="E148" s="144" t="s">
        <v>206</v>
      </c>
      <c r="F148" s="145" t="s">
        <v>207</v>
      </c>
      <c r="G148" s="146" t="s">
        <v>124</v>
      </c>
      <c r="H148" s="147">
        <v>58.5</v>
      </c>
      <c r="I148" s="148"/>
      <c r="J148" s="149">
        <f>ROUND(I148*H148,2)</f>
        <v>0</v>
      </c>
      <c r="K148" s="150"/>
      <c r="L148" s="30"/>
      <c r="M148" s="151" t="s">
        <v>1</v>
      </c>
      <c r="N148" s="152" t="s">
        <v>40</v>
      </c>
      <c r="O148" s="58"/>
      <c r="P148" s="153">
        <f>O148*H148</f>
        <v>0</v>
      </c>
      <c r="Q148" s="153">
        <v>1.7000000000000001E-4</v>
      </c>
      <c r="R148" s="153">
        <f>Q148*H148</f>
        <v>9.9450000000000007E-3</v>
      </c>
      <c r="S148" s="153">
        <v>2.1999999999999999E-2</v>
      </c>
      <c r="T148" s="154">
        <f>S148*H148</f>
        <v>1.2869999999999999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55" t="s">
        <v>173</v>
      </c>
      <c r="AT148" s="155" t="s">
        <v>108</v>
      </c>
      <c r="AU148" s="155" t="s">
        <v>113</v>
      </c>
      <c r="AY148" s="14" t="s">
        <v>106</v>
      </c>
      <c r="BE148" s="156">
        <f>IF(N148="základná",J148,0)</f>
        <v>0</v>
      </c>
      <c r="BF148" s="156">
        <f>IF(N148="znížená",J148,0)</f>
        <v>0</v>
      </c>
      <c r="BG148" s="156">
        <f>IF(N148="zákl. prenesená",J148,0)</f>
        <v>0</v>
      </c>
      <c r="BH148" s="156">
        <f>IF(N148="zníž. prenesená",J148,0)</f>
        <v>0</v>
      </c>
      <c r="BI148" s="156">
        <f>IF(N148="nulová",J148,0)</f>
        <v>0</v>
      </c>
      <c r="BJ148" s="14" t="s">
        <v>113</v>
      </c>
      <c r="BK148" s="156">
        <f>ROUND(I148*H148,2)</f>
        <v>0</v>
      </c>
      <c r="BL148" s="14" t="s">
        <v>173</v>
      </c>
      <c r="BM148" s="155" t="s">
        <v>208</v>
      </c>
    </row>
    <row r="149" spans="1:65" s="2" customFormat="1" ht="37.9" customHeight="1">
      <c r="A149" s="29"/>
      <c r="B149" s="142"/>
      <c r="C149" s="143" t="s">
        <v>209</v>
      </c>
      <c r="D149" s="143" t="s">
        <v>108</v>
      </c>
      <c r="E149" s="144" t="s">
        <v>210</v>
      </c>
      <c r="F149" s="145" t="s">
        <v>211</v>
      </c>
      <c r="G149" s="146" t="s">
        <v>194</v>
      </c>
      <c r="H149" s="147">
        <v>11</v>
      </c>
      <c r="I149" s="148"/>
      <c r="J149" s="149">
        <f>ROUND(I149*H149,2)</f>
        <v>0</v>
      </c>
      <c r="K149" s="150"/>
      <c r="L149" s="30"/>
      <c r="M149" s="168" t="s">
        <v>1</v>
      </c>
      <c r="N149" s="169" t="s">
        <v>40</v>
      </c>
      <c r="O149" s="170"/>
      <c r="P149" s="171">
        <f>O149*H149</f>
        <v>0</v>
      </c>
      <c r="Q149" s="171">
        <v>0</v>
      </c>
      <c r="R149" s="171">
        <f>Q149*H149</f>
        <v>0</v>
      </c>
      <c r="S149" s="171">
        <v>1.4999999999999999E-2</v>
      </c>
      <c r="T149" s="172">
        <f>S149*H149</f>
        <v>0.16499999999999998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55" t="s">
        <v>173</v>
      </c>
      <c r="AT149" s="155" t="s">
        <v>108</v>
      </c>
      <c r="AU149" s="155" t="s">
        <v>113</v>
      </c>
      <c r="AY149" s="14" t="s">
        <v>106</v>
      </c>
      <c r="BE149" s="156">
        <f>IF(N149="základná",J149,0)</f>
        <v>0</v>
      </c>
      <c r="BF149" s="156">
        <f>IF(N149="znížená",J149,0)</f>
        <v>0</v>
      </c>
      <c r="BG149" s="156">
        <f>IF(N149="zákl. prenesená",J149,0)</f>
        <v>0</v>
      </c>
      <c r="BH149" s="156">
        <f>IF(N149="zníž. prenesená",J149,0)</f>
        <v>0</v>
      </c>
      <c r="BI149" s="156">
        <f>IF(N149="nulová",J149,0)</f>
        <v>0</v>
      </c>
      <c r="BJ149" s="14" t="s">
        <v>113</v>
      </c>
      <c r="BK149" s="156">
        <f>ROUND(I149*H149,2)</f>
        <v>0</v>
      </c>
      <c r="BL149" s="14" t="s">
        <v>173</v>
      </c>
      <c r="BM149" s="155" t="s">
        <v>212</v>
      </c>
    </row>
    <row r="150" spans="1:65" s="2" customFormat="1" ht="6.95" customHeight="1">
      <c r="A150" s="29"/>
      <c r="B150" s="47"/>
      <c r="C150" s="48"/>
      <c r="D150" s="48"/>
      <c r="E150" s="48"/>
      <c r="F150" s="48"/>
      <c r="G150" s="48"/>
      <c r="H150" s="48"/>
      <c r="I150" s="48"/>
      <c r="J150" s="48"/>
      <c r="K150" s="48"/>
      <c r="L150" s="30"/>
      <c r="M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</row>
  </sheetData>
  <autoFilter ref="C118:K149"/>
  <mergeCells count="6">
    <mergeCell ref="E111:H111"/>
    <mergeCell ref="L2:V2"/>
    <mergeCell ref="E7:H7"/>
    <mergeCell ref="E16:H16"/>
    <mergeCell ref="E25:H25"/>
    <mergeCell ref="E85:H85"/>
  </mergeCells>
  <pageMargins left="0.39370078740157483" right="0.39370078740157483" top="0.39370078740157483" bottom="0.39370078740157483" header="0" footer="0"/>
  <pageSetup paperSize="9" scale="83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Rekapitulácia stavby</vt:lpstr>
      <vt:lpstr>2022-103 - Maštaľ Malcov ...</vt:lpstr>
      <vt:lpstr>'2022-103 - Maštaľ Malcov ...'!Názvy_tisku</vt:lpstr>
      <vt:lpstr>'Rekapitulácia stavby'!Názvy_tisku</vt:lpstr>
      <vt:lpstr>'2022-103 - Maštaľ Malcov ...'!Oblast_tisku</vt:lpstr>
      <vt:lpstr>'Rekapitulácia stavby'!Oblast_tisku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Dzugas Michal</dc:creator>
  <cp:lastModifiedBy>PC</cp:lastModifiedBy>
  <cp:lastPrinted>2022-06-27T08:11:26Z</cp:lastPrinted>
  <dcterms:created xsi:type="dcterms:W3CDTF">2022-06-23T08:44:08Z</dcterms:created>
  <dcterms:modified xsi:type="dcterms:W3CDTF">2022-10-27T09:34:19Z</dcterms:modified>
</cp:coreProperties>
</file>