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Krycí list" sheetId="1" r:id="rId1"/>
    <sheet name="Rekapitulácia objektov" sheetId="2" r:id="rId2"/>
    <sheet name="Učebňa biológie - ASR" sheetId="3" r:id="rId3"/>
    <sheet name="Učebňa biológie - ZTI" sheetId="4" r:id="rId4"/>
    <sheet name="Učebňa biológie - UVK" sheetId="5" r:id="rId5"/>
    <sheet name="Učebňa biológie - ELI" sheetId="6" r:id="rId6"/>
    <sheet name="Učebňa cudzích jazykov - ASR" sheetId="7" r:id="rId7"/>
    <sheet name="Učebňa cudzích jazykov - ZTI" sheetId="8" r:id="rId8"/>
    <sheet name="Učebňa cudzích jazykov - UVK" sheetId="9" r:id="rId9"/>
    <sheet name="Učebňa cudzích jazykov - ELI" sheetId="10" r:id="rId10"/>
    <sheet name="Polytechnická učebňa - ASR" sheetId="11" r:id="rId11"/>
    <sheet name="Polytechnická učebňa - UVK" sheetId="12" r:id="rId12"/>
    <sheet name="Polytechnická učebňa - ELI" sheetId="13" r:id="rId13"/>
    <sheet name="Učebňa IKT - ASR" sheetId="14" r:id="rId14"/>
    <sheet name="Učebňa IKT - UVK" sheetId="15" r:id="rId15"/>
    <sheet name="Učebňa IKT - ELI" sheetId="16" r:id="rId16"/>
  </sheets>
  <definedNames>
    <definedName name="_xlnm.Print_Titles" localSheetId="0">'Krycí list'!$1:$3</definedName>
    <definedName name="_xlnm.Print_Titles" localSheetId="10">'Polytechnická učebňa - ASR'!$1:$12</definedName>
    <definedName name="_xlnm.Print_Titles" localSheetId="12">'Polytechnická učebňa - ELI'!$1:$12</definedName>
    <definedName name="_xlnm.Print_Titles" localSheetId="11">'Polytechnická učebňa - UVK'!$1:$12</definedName>
    <definedName name="_xlnm.Print_Titles" localSheetId="1">'Rekapitulácia objektov'!$1:$9</definedName>
    <definedName name="_xlnm.Print_Titles" localSheetId="2">'Učebňa biológie - ASR'!$1:$12</definedName>
    <definedName name="_xlnm.Print_Titles" localSheetId="5">'Učebňa biológie - ELI'!$1:$12</definedName>
    <definedName name="_xlnm.Print_Titles" localSheetId="4">'Učebňa biológie - UVK'!$1:$12</definedName>
    <definedName name="_xlnm.Print_Titles" localSheetId="3">'Učebňa biológie - ZTI'!$1:$12</definedName>
    <definedName name="_xlnm.Print_Titles" localSheetId="6">'Učebňa cudzích jazykov - ASR'!$1:$12</definedName>
    <definedName name="_xlnm.Print_Titles" localSheetId="9">'Učebňa cudzích jazykov - ELI'!$1:$12</definedName>
    <definedName name="_xlnm.Print_Titles" localSheetId="8">'Učebňa cudzích jazykov - UVK'!$1:$12</definedName>
    <definedName name="_xlnm.Print_Titles" localSheetId="7">'Učebňa cudzích jazykov - ZTI'!$1:$12</definedName>
    <definedName name="_xlnm.Print_Titles" localSheetId="13">'Učebňa IKT - ASR'!$1:$12</definedName>
    <definedName name="_xlnm.Print_Titles" localSheetId="15">'Učebňa IKT - ELI'!$1:$12</definedName>
    <definedName name="_xlnm.Print_Titles" localSheetId="14">'Učebňa IKT - UVK'!$1:$12</definedName>
  </definedNames>
  <calcPr fullCalcOnLoad="1"/>
</workbook>
</file>

<file path=xl/sharedStrings.xml><?xml version="1.0" encoding="utf-8"?>
<sst xmlns="http://schemas.openxmlformats.org/spreadsheetml/2006/main" count="1804" uniqueCount="468">
  <si>
    <t>KRYCÍ LIST ROZPOČTU</t>
  </si>
  <si>
    <t>Názov stavby</t>
  </si>
  <si>
    <t xml:space="preserve">ZŠ Staničná   </t>
  </si>
  <si>
    <t>JKSO</t>
  </si>
  <si>
    <t>EČO</t>
  </si>
  <si>
    <t>Miesto</t>
  </si>
  <si>
    <t>IČO</t>
  </si>
  <si>
    <t>IČ DPH</t>
  </si>
  <si>
    <t>Objednávateľ</t>
  </si>
  <si>
    <t xml:space="preserve">   </t>
  </si>
  <si>
    <t>Projektant</t>
  </si>
  <si>
    <t>Zhotoviteľ</t>
  </si>
  <si>
    <t>Spracoval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</si>
  <si>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</si>
  <si>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</si>
  <si>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</si>
  <si>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</si>
  <si>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</si>
  <si>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</si>
  <si>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</si>
  <si>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</si>
  <si>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</si>
  <si>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</si>
  <si>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</si>
  <si>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</si>
  <si>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</si>
  <si>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</si>
  <si>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</si>
  <si>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</si>
  <si>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</si>
  <si>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</si>
  <si>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</si>
  <si>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</si>
  <si>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</si>
  <si>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</si>
  <si>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</si>
  <si>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</si>
  <si>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</si>
  <si>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</si>
  <si>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</si>
  <si>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</si>
  <si>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</si>
  <si>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</si>
  <si>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</si>
  <si>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</si>
  <si>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</si>
  <si>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</si>
  <si>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</si>
  <si>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</si>
  <si>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</si>
  <si>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</si>
  <si>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</si>
  <si>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</si>
  <si>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</si>
  <si>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</si>
  <si>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</si>
  <si>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</si>
  <si>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</si>
  <si>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</si>
  <si>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</si>
  <si>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</si>
  <si>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</si>
  <si>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</si>
  <si>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</si>
  <si>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</si>
  <si>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</si>
  <si>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</si>
  <si>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</si>
  <si>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</si>
  <si>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</si>
  <si>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</si>
  <si>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</si>
  <si>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</si>
  <si>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</si>
  <si>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</si>
  <si>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</si>
  <si>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</si>
  <si>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</si>
  <si>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</si>
  <si>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</si>
  <si>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</si>
  <si>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</si>
  <si>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</si>
  <si>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</si>
  <si>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</si>
  <si>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</si>
  <si>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</si>
  <si>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</si>
  <si>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</si>
  <si>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</si>
  <si>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</si>
  <si>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</si>
  <si>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Celkom</t>
  </si>
  <si>
    <t xml:space="preserve">    Učebňa IKT - ELI   </t>
  </si>
  <si>
    <t>IKT eli</t>
  </si>
  <si>
    <t xml:space="preserve">    Učebňa IKT - UVK   </t>
  </si>
  <si>
    <t>IKT uvk</t>
  </si>
  <si>
    <t xml:space="preserve">    Učebňa IKT - ASR   </t>
  </si>
  <si>
    <t>IKT asr</t>
  </si>
  <si>
    <t xml:space="preserve">    Polytechnická učebňa - ELI   </t>
  </si>
  <si>
    <t>PTU eli</t>
  </si>
  <si>
    <t xml:space="preserve">    Polytechnická učebňa - UVK   </t>
  </si>
  <si>
    <t>PTU uvk</t>
  </si>
  <si>
    <t xml:space="preserve">    Polytechnická učebňa - ASR   </t>
  </si>
  <si>
    <t>PTU asr</t>
  </si>
  <si>
    <t xml:space="preserve">    Učebňa cudzích jazykov - ELI   </t>
  </si>
  <si>
    <t>UCJ eli</t>
  </si>
  <si>
    <t xml:space="preserve">    Učebňa cudzích jazykov - UVK   </t>
  </si>
  <si>
    <t>UCJ uvk</t>
  </si>
  <si>
    <t xml:space="preserve">    Učebňa cudzích jazykov - ZTI   </t>
  </si>
  <si>
    <t>UCJ zti</t>
  </si>
  <si>
    <t xml:space="preserve">    Učebňa cudzích jazykov - ASR   </t>
  </si>
  <si>
    <t>UCJ asr</t>
  </si>
  <si>
    <t xml:space="preserve">    Učebňa biológie - ELI   </t>
  </si>
  <si>
    <t>UB eli</t>
  </si>
  <si>
    <t xml:space="preserve">    Učebňa biológie - UVK   </t>
  </si>
  <si>
    <t>UB uvk</t>
  </si>
  <si>
    <t xml:space="preserve">    Učebňa biológie - ZTI   </t>
  </si>
  <si>
    <t>UB zti</t>
  </si>
  <si>
    <t xml:space="preserve">    Učebňa biológie - ASR   </t>
  </si>
  <si>
    <t>UB asr</t>
  </si>
  <si>
    <t>201901283</t>
  </si>
  <si>
    <t>KČ</t>
  </si>
  <si>
    <t>VRN</t>
  </si>
  <si>
    <t>ZRN</t>
  </si>
  <si>
    <t>Ostatné</t>
  </si>
  <si>
    <t>Cena s DPH</t>
  </si>
  <si>
    <t>Cena bez DPH</t>
  </si>
  <si>
    <t>Zákazka</t>
  </si>
  <si>
    <t>Kód</t>
  </si>
  <si>
    <t xml:space="preserve">Dátum: </t>
  </si>
  <si>
    <t xml:space="preserve">Miesto: </t>
  </si>
  <si>
    <t xml:space="preserve">Spracoval: </t>
  </si>
  <si>
    <t>Zhotoviteľ:</t>
  </si>
  <si>
    <t>Objednávateľ:</t>
  </si>
  <si>
    <t>ZŠ Staničná</t>
  </si>
  <si>
    <t>Stavba:</t>
  </si>
  <si>
    <t>Rekapitulácia objektov stavby</t>
  </si>
  <si>
    <t xml:space="preserve">Celkom   </t>
  </si>
  <si>
    <t>ks</t>
  </si>
  <si>
    <t xml:space="preserve">Objímka pozinkovaná so závitom ACO GM-X M8, bez zvukovej izolácie, DN 40, ACO   </t>
  </si>
  <si>
    <t>141930001000</t>
  </si>
  <si>
    <t xml:space="preserve">Oceľová objímka z pásov. ocele   </t>
  </si>
  <si>
    <t>899912111</t>
  </si>
  <si>
    <t xml:space="preserve">Montáže potrubia   </t>
  </si>
  <si>
    <t>23-M</t>
  </si>
  <si>
    <t xml:space="preserve">Práce a dodávky M   </t>
  </si>
  <si>
    <t>M</t>
  </si>
  <si>
    <t>m2</t>
  </si>
  <si>
    <t xml:space="preserve">Maľby z maliarskych zmesí, ručne nanášané dvojnásobné základné na podklad hrubozrnný výšky do 3, 80 m   </t>
  </si>
  <si>
    <t>784452273</t>
  </si>
  <si>
    <t xml:space="preserve">Dokončovacie práce - maľby   </t>
  </si>
  <si>
    <t>784</t>
  </si>
  <si>
    <t xml:space="preserve">Nátery olejové farby bielej omietok stien dvojnásobné 1x s emailovaním   </t>
  </si>
  <si>
    <t>783812100</t>
  </si>
  <si>
    <t xml:space="preserve">Nátery   </t>
  </si>
  <si>
    <t>783</t>
  </si>
  <si>
    <t xml:space="preserve">Obkladačky keramické glazované jednofarebné hladké B 200x200 Ia   </t>
  </si>
  <si>
    <t>5976574000</t>
  </si>
  <si>
    <t xml:space="preserve">Montáž obkladov vnútor. stien z obkladačiek kladených do malty veľ. 200x200 mm   </t>
  </si>
  <si>
    <t>781441018</t>
  </si>
  <si>
    <t xml:space="preserve">Obklady   </t>
  </si>
  <si>
    <t>781</t>
  </si>
  <si>
    <t xml:space="preserve">podlahovina z PVC, hrúbka 2,5 mm   </t>
  </si>
  <si>
    <t xml:space="preserve">Podlahovina linoleum   </t>
  </si>
  <si>
    <t>284140000600</t>
  </si>
  <si>
    <t xml:space="preserve">Lepenie povlakových podláh z prírodnej PVC podlahoviny   </t>
  </si>
  <si>
    <t>776560010</t>
  </si>
  <si>
    <t xml:space="preserve">soklová lišta a uholníky soklových líšt z PVC podlahoviny   </t>
  </si>
  <si>
    <t>m</t>
  </si>
  <si>
    <t xml:space="preserve">Soklová lišta   </t>
  </si>
  <si>
    <t>284130001400</t>
  </si>
  <si>
    <t xml:space="preserve">Lepenie podlahových soklov z PVC podlahoviny   </t>
  </si>
  <si>
    <t>776460010</t>
  </si>
  <si>
    <t>283820000100</t>
  </si>
  <si>
    <t xml:space="preserve">Montáž podložky pod linoleum celoplošným lepením   </t>
  </si>
  <si>
    <t>776583110</t>
  </si>
  <si>
    <t xml:space="preserve">Podlahy povlakové   </t>
  </si>
  <si>
    <t>776</t>
  </si>
  <si>
    <t xml:space="preserve">Demontáž soklíkov alebo líšt   </t>
  </si>
  <si>
    <t>775411810</t>
  </si>
  <si>
    <t xml:space="preserve">Podlahy vlysové a parketové   </t>
  </si>
  <si>
    <t>775</t>
  </si>
  <si>
    <t xml:space="preserve">Demontáž školskej tabule trojdielnej   </t>
  </si>
  <si>
    <t>766699313-1</t>
  </si>
  <si>
    <t xml:space="preserve">Konštrukcie stolárske   </t>
  </si>
  <si>
    <t>766</t>
  </si>
  <si>
    <t xml:space="preserve">Práce a dodávky PSV   </t>
  </si>
  <si>
    <t>t</t>
  </si>
  <si>
    <t xml:space="preserve">Poplatok za skladovanie - betón, tehly, dlaždice (17 01 ), ostatné   </t>
  </si>
  <si>
    <t>979089012</t>
  </si>
  <si>
    <t xml:space="preserve">Vnútrostavenisková doprava sutiny a vybúraných hmôt do 10 m   </t>
  </si>
  <si>
    <t>979082111</t>
  </si>
  <si>
    <t xml:space="preserve">Odvoz sutiny a vybúraných hmôt na skládku za každý ďalší 1 km   </t>
  </si>
  <si>
    <t>979081121</t>
  </si>
  <si>
    <t xml:space="preserve">Odvoz sutiny a vybúraných hmôt na skládku do 1 km   </t>
  </si>
  <si>
    <t>979081111</t>
  </si>
  <si>
    <t xml:space="preserve">Zvislá doprava sutiny a vybúraných hmôt za prvé podlažie nad alebo pod základným podlažím   </t>
  </si>
  <si>
    <t>979011111</t>
  </si>
  <si>
    <t xml:space="preserve">Odsekanie a odobratie stien z obkladačiek vnútorných nad 2 m2,  -0,06800t   </t>
  </si>
  <si>
    <t>978059531</t>
  </si>
  <si>
    <t xml:space="preserve">pre elektroinštaláciu   </t>
  </si>
  <si>
    <t xml:space="preserve">Vyrezanie rýh frézovaním v murive z betónu v priestore priľahlom k stropnej konštrukcii hĺbky 20 mm, š. 40 mm -0,00176t   </t>
  </si>
  <si>
    <t>974049340</t>
  </si>
  <si>
    <t xml:space="preserve">Vytváranie drážok ručným drážkovačom v nepálených tehlách (Ytong, Porfix, ...) hĺbky do 30 mm, š. do 70 mm,  -0,00045t   </t>
  </si>
  <si>
    <t>974032872</t>
  </si>
  <si>
    <t xml:space="preserve">pre zdravotechnické inštalácie a elektroinštaláciu   </t>
  </si>
  <si>
    <t xml:space="preserve">Vysekávanie rýh v akomkoľvek murive tehlovom na akúkoľvek maltu do hĺbky 100 mm a š. do 150 mm,  -0,02700t   </t>
  </si>
  <si>
    <t>974031154</t>
  </si>
  <si>
    <t xml:space="preserve">Lešenie ľahké pracovné pomocné s výškou lešeňovej podlahy nad 1,90 do 2,50 m   </t>
  </si>
  <si>
    <t>941955003</t>
  </si>
  <si>
    <t xml:space="preserve">Ostatné konštrukcie a práce-búranie   </t>
  </si>
  <si>
    <t xml:space="preserve">steny pod olejový náter, do výšky 1,5 m   </t>
  </si>
  <si>
    <t xml:space="preserve">Penetračný náter   </t>
  </si>
  <si>
    <t>612465113</t>
  </si>
  <si>
    <t xml:space="preserve">Profil rohový pre vnútorné tenkovrstvové omietky dĺ. 3000 mm   </t>
  </si>
  <si>
    <t>553630000200</t>
  </si>
  <si>
    <t xml:space="preserve">Príplatok za zabudované rohovníky (uholníky) na hrany stien (meria sa v m dľ.)   </t>
  </si>
  <si>
    <t>612473186</t>
  </si>
  <si>
    <t xml:space="preserve">po elektroinštalačných prácach   </t>
  </si>
  <si>
    <t xml:space="preserve">Omietka rýh v stenách maltou sadrovou, šírky do 150 mm   </t>
  </si>
  <si>
    <t>612443541</t>
  </si>
  <si>
    <t xml:space="preserve">Omietka rýh v stropoch maltou sadrovou šírky do 150 mm   </t>
  </si>
  <si>
    <t>611445541</t>
  </si>
  <si>
    <t xml:space="preserve">Vnútorná omietka stien, vápennocementová, strojné miešanie, ručné nanášanie, hr. 10 mm   </t>
  </si>
  <si>
    <t>612465136</t>
  </si>
  <si>
    <t xml:space="preserve">Vnútorná omietka stropov, vápennocementová, strojné miešanie, ručné nanášanie,  hr. 8 mm   </t>
  </si>
  <si>
    <t>611461136</t>
  </si>
  <si>
    <t xml:space="preserve">Potiahnutie vnútorných stien sklotextílnou mriežkou s celoplošným prilepením   </t>
  </si>
  <si>
    <t>612481119</t>
  </si>
  <si>
    <t xml:space="preserve">Potiahnutie vnútorných stropov sklotextílnou mriežkou s celoplošným prilepením   </t>
  </si>
  <si>
    <t>611481119</t>
  </si>
  <si>
    <t xml:space="preserve">Príprava vnútorného podkladu stien, Univerzálny základ   </t>
  </si>
  <si>
    <t>612465116</t>
  </si>
  <si>
    <t xml:space="preserve">Príprava vnútorného podkladu stropov, Univerzálny základ   </t>
  </si>
  <si>
    <t>611461116</t>
  </si>
  <si>
    <t xml:space="preserve">Oprava vnútorných vápennocementových omietok stien, v množstve opravenej plochy nad 10 do 30 %   </t>
  </si>
  <si>
    <t>612421331-1</t>
  </si>
  <si>
    <t xml:space="preserve">Oprava vnútorných vápennocementových omietok stropov, v množstve opravenej plochy nad 10 do 30 %   </t>
  </si>
  <si>
    <t>612421331-2</t>
  </si>
  <si>
    <t xml:space="preserve">steny, stropy   </t>
  </si>
  <si>
    <t xml:space="preserve">Brúsenie vnútorných omietok   </t>
  </si>
  <si>
    <t>612902001</t>
  </si>
  <si>
    <t xml:space="preserve">Úpravy povrchov, podlahy, osadenie   </t>
  </si>
  <si>
    <t xml:space="preserve">Práce a dodávky HSV   </t>
  </si>
  <si>
    <t>Hmotnosť celkom</t>
  </si>
  <si>
    <t>Hmotnosť</t>
  </si>
  <si>
    <t>Cena celkom</t>
  </si>
  <si>
    <t>Montáž celkom</t>
  </si>
  <si>
    <t>Dodávka celkom</t>
  </si>
  <si>
    <t>Cena jednotková</t>
  </si>
  <si>
    <t>Množstvo celkom</t>
  </si>
  <si>
    <t>MJ</t>
  </si>
  <si>
    <t>Popis</t>
  </si>
  <si>
    <t>Kód položky</t>
  </si>
  <si>
    <t>Č.</t>
  </si>
  <si>
    <t xml:space="preserve">Miesto:  </t>
  </si>
  <si>
    <t xml:space="preserve">Zhotoviteľ:   </t>
  </si>
  <si>
    <t xml:space="preserve">Objednávateľ:   </t>
  </si>
  <si>
    <t>Objekt:   Učebňa biológie - ASR</t>
  </si>
  <si>
    <t>Stavba:   ZŠ Staničná</t>
  </si>
  <si>
    <t>ROZPOČET S VÝKAZOM VÝMER</t>
  </si>
  <si>
    <t xml:space="preserve">Umývadlo keramické   </t>
  </si>
  <si>
    <t>642110000200</t>
  </si>
  <si>
    <t xml:space="preserve">Batéria umývadlová nástenná páková   </t>
  </si>
  <si>
    <t>551450003500</t>
  </si>
  <si>
    <t xml:space="preserve">Montáž batérie umývadlovej   </t>
  </si>
  <si>
    <t>725829201</t>
  </si>
  <si>
    <t xml:space="preserve">Batéria stojanová páková, s elektrickým ohrevom vody   </t>
  </si>
  <si>
    <t>426810023300</t>
  </si>
  <si>
    <t>súb.</t>
  </si>
  <si>
    <t xml:space="preserve">Montáž umývadla na konzoly, bez výtokovej armatúry   </t>
  </si>
  <si>
    <t>725219201</t>
  </si>
  <si>
    <t xml:space="preserve">Demontáž umývadiel alebo umývadielok bez výtokovej armatúry,  -0,01946t   </t>
  </si>
  <si>
    <t>725210821</t>
  </si>
  <si>
    <t xml:space="preserve">Zdravotechnika - zariaďovacie predmety   </t>
  </si>
  <si>
    <t>725</t>
  </si>
  <si>
    <t xml:space="preserve">Presun hmôt pre vnútorný vodovod v objektoch výšky do 6 m   </t>
  </si>
  <si>
    <t>998722101</t>
  </si>
  <si>
    <t xml:space="preserve">Tlaková skúška vodovodného potrubia závitového do DN 50   </t>
  </si>
  <si>
    <t>722290226</t>
  </si>
  <si>
    <t xml:space="preserve">Odlučovač nečistôt s magnetom, 1"   </t>
  </si>
  <si>
    <t>5511872530</t>
  </si>
  <si>
    <t xml:space="preserve">Montáž odlučovača nečistôt závitového G 1   </t>
  </si>
  <si>
    <t>722221395</t>
  </si>
  <si>
    <t xml:space="preserve">Poistný ventil, 1”x2,5 bar,   </t>
  </si>
  <si>
    <t>5511130300</t>
  </si>
  <si>
    <t xml:space="preserve">Montáž poistného ventilu závitového pre vodu G 1   </t>
  </si>
  <si>
    <t>722221180</t>
  </si>
  <si>
    <t xml:space="preserve">Guľový uzáver pre vodu s filtrom, 1", PN 16, mosadz OT 58   </t>
  </si>
  <si>
    <t>5511870980</t>
  </si>
  <si>
    <t xml:space="preserve">Montáž guľového kohúta závitového s filtrom G 1   </t>
  </si>
  <si>
    <t>722221095</t>
  </si>
  <si>
    <t xml:space="preserve">Rohový guľový uzáver pre vodu série 59, 1"FF, 59, niklovaná mosadz OT 58   </t>
  </si>
  <si>
    <t>5511870710</t>
  </si>
  <si>
    <t xml:space="preserve">Montáž guľového kohúta závitového rohového pre vodu G 1   </t>
  </si>
  <si>
    <t>722221080</t>
  </si>
  <si>
    <t xml:space="preserve">Guľový uzáver pre vodu, 1", FF páčka, niklovaná mosadz OT 58   </t>
  </si>
  <si>
    <t>5511870020</t>
  </si>
  <si>
    <t xml:space="preserve">Montáž guľového kohúta závitového priameho pre vodu G 1   </t>
  </si>
  <si>
    <t>722221020</t>
  </si>
  <si>
    <t xml:space="preserve">Koleno 26/90 - PeX/Al/PeX systém   </t>
  </si>
  <si>
    <t>2860030700</t>
  </si>
  <si>
    <t xml:space="preserve">Montáž plasthliníkového kolena lisovaním D 26   </t>
  </si>
  <si>
    <t>722173075</t>
  </si>
  <si>
    <t xml:space="preserve">T-kus D 26 mm, PeX-Al-PeX systém   </t>
  </si>
  <si>
    <t>286220008000</t>
  </si>
  <si>
    <t xml:space="preserve">Montáž T-kusu   </t>
  </si>
  <si>
    <t>722172536</t>
  </si>
  <si>
    <t xml:space="preserve">Potrubie plasthliníkové PE-RT 26x3 mm v kotúčoch   </t>
  </si>
  <si>
    <t>722171114</t>
  </si>
  <si>
    <t xml:space="preserve">Zdravotechnika - vnútorný vodovod   </t>
  </si>
  <si>
    <t>722</t>
  </si>
  <si>
    <t xml:space="preserve">Presun hmôt pre vnútornú kanalizáciu v objektoch výšky do 6 m   </t>
  </si>
  <si>
    <t>998721101</t>
  </si>
  <si>
    <t xml:space="preserve">Ostatné - skúška tesnosti kanalizácie v objektoch vodou do DN 125   </t>
  </si>
  <si>
    <t>721290111</t>
  </si>
  <si>
    <t xml:space="preserve">Zápachová uzávierka  DN 50   </t>
  </si>
  <si>
    <t>721225202</t>
  </si>
  <si>
    <t xml:space="preserve">Odpadová jednoduchá odbočka odhlučnená DN 50/50, 45°, materiál: RAU-PP (minerálna výstuž)   </t>
  </si>
  <si>
    <t>2861414587</t>
  </si>
  <si>
    <t xml:space="preserve">Montáž odbočky odpadového potrubia odhlučneného DN 50   </t>
  </si>
  <si>
    <t>721172630</t>
  </si>
  <si>
    <t xml:space="preserve">3-PP koleno 50/45° - tichý systém pre rozvod vnútorného odpadu   </t>
  </si>
  <si>
    <t>2860023920</t>
  </si>
  <si>
    <t xml:space="preserve">Montáž kolena pre tiché HT potrubia DN 50   </t>
  </si>
  <si>
    <t>721172445</t>
  </si>
  <si>
    <t xml:space="preserve">HT čistiaci kus DN 50 - PP systém pre rozvod vnútorného odpadu   </t>
  </si>
  <si>
    <t>2860022610</t>
  </si>
  <si>
    <t xml:space="preserve">Montáž čistiaceho kusu HT potrubia DN 50   </t>
  </si>
  <si>
    <t>721172351</t>
  </si>
  <si>
    <t xml:space="preserve">HT odbočka DN 50/40/45° - PP systém pre rozvod vnútorného odpadu   </t>
  </si>
  <si>
    <t>2860021530</t>
  </si>
  <si>
    <t xml:space="preserve">Montáž odbočky HT potrubia DN 50   </t>
  </si>
  <si>
    <t>721172309</t>
  </si>
  <si>
    <t xml:space="preserve">Potrubie z rúr PE-HD 50/3 odpadné prípojné   </t>
  </si>
  <si>
    <t>721171503</t>
  </si>
  <si>
    <t xml:space="preserve">Potrubie z PVC - U odpadové ležaté hrdlové D 50 x1, 8   </t>
  </si>
  <si>
    <t>721171106</t>
  </si>
  <si>
    <t xml:space="preserve">Zdravotech. vnútorná kanalizácia   </t>
  </si>
  <si>
    <t>721</t>
  </si>
  <si>
    <t xml:space="preserve">Izolácia potrubia - termoizolačná trubica z PE peny 28/ 6"   </t>
  </si>
  <si>
    <t>2837710500</t>
  </si>
  <si>
    <t xml:space="preserve">Montaž termoizolačných trubíc z PE peny, hr. do 6 mm, vnút.priemer 23 - 28 mm   </t>
  </si>
  <si>
    <t>713482303</t>
  </si>
  <si>
    <t xml:space="preserve">Izolácie tepelné   </t>
  </si>
  <si>
    <t>713</t>
  </si>
  <si>
    <t>Objekt:   Učebňa biológie - ZTI</t>
  </si>
  <si>
    <t xml:space="preserve">Príplatok k cene za odvzdušňovací ventil telies U. S. Steel Košice s príplatkom 8 %   </t>
  </si>
  <si>
    <t>735153300</t>
  </si>
  <si>
    <t xml:space="preserve">Presun hmôt pre vykurovacie telesá v objektoch výšky do 6 m   </t>
  </si>
  <si>
    <t>998735101</t>
  </si>
  <si>
    <t xml:space="preserve">Napustenie vody do vykurovacieho systému vrátane potrubia   </t>
  </si>
  <si>
    <t>735191910</t>
  </si>
  <si>
    <t xml:space="preserve">Teleso vykurovacie doskové dvojradové oceľové vxlxhĺ 600x1200x100 mm   </t>
  </si>
  <si>
    <t>484530021700</t>
  </si>
  <si>
    <t xml:space="preserve">Montáž vykurovacieho telesa panelového dvojradového   </t>
  </si>
  <si>
    <t>735154143</t>
  </si>
  <si>
    <t xml:space="preserve">Demontáž konzol alebo držiakov vykurovacieho telesa   </t>
  </si>
  <si>
    <t>735291800</t>
  </si>
  <si>
    <t xml:space="preserve">Demontáž radiátorov liatinových,  -0,02380t   </t>
  </si>
  <si>
    <t>735111810</t>
  </si>
  <si>
    <t xml:space="preserve">Vypúšťanie vody z vykurovacích sústav o v. pl. vykurovacích telies   </t>
  </si>
  <si>
    <t>735494811</t>
  </si>
  <si>
    <t xml:space="preserve">Ústredné kúrenie, vykurov. telesá   </t>
  </si>
  <si>
    <t>735</t>
  </si>
  <si>
    <t xml:space="preserve">Montáž ventilu odvzdušňovacieho závitového   </t>
  </si>
  <si>
    <t>734213240</t>
  </si>
  <si>
    <t xml:space="preserve">Demontáž ventilu   </t>
  </si>
  <si>
    <t>734140823</t>
  </si>
  <si>
    <t xml:space="preserve">Ústredné kúrenie, armatúry.   </t>
  </si>
  <si>
    <t>734</t>
  </si>
  <si>
    <t xml:space="preserve">Tlaková skúška potrubia z oceľových rúrok   </t>
  </si>
  <si>
    <t>733190232</t>
  </si>
  <si>
    <t xml:space="preserve">Ústredné kúrenie, rozvodné potrubie   </t>
  </si>
  <si>
    <t>733</t>
  </si>
  <si>
    <t>Objekt:   Učebňa biológie - UVK</t>
  </si>
  <si>
    <t xml:space="preserve">Rúrka ohybná   </t>
  </si>
  <si>
    <t>345710005400</t>
  </si>
  <si>
    <t xml:space="preserve">H07V-U 6 Kábel pre pevné uloženie, medený harmonizovaný   </t>
  </si>
  <si>
    <t>3410350202</t>
  </si>
  <si>
    <t xml:space="preserve">Vodič medený uložený voľne H07V-U (CY) 450/750 V  6   </t>
  </si>
  <si>
    <t>210800513</t>
  </si>
  <si>
    <t xml:space="preserve">H07V-U 4 Kábel pre pevné uloženie, medený harmonizovaný   </t>
  </si>
  <si>
    <t>3410350201</t>
  </si>
  <si>
    <t xml:space="preserve">Vodič medený uložený voľne H07V-U (CY) 450/750 V  4   </t>
  </si>
  <si>
    <t>210800512</t>
  </si>
  <si>
    <t xml:space="preserve">Kábel medený CYKY 5x10 mm2   </t>
  </si>
  <si>
    <t>341110002300</t>
  </si>
  <si>
    <t xml:space="preserve">Kábel medený uložený v trubke CYKY 450/750 V 5x10   </t>
  </si>
  <si>
    <t>210800202</t>
  </si>
  <si>
    <t xml:space="preserve">Kábel medený CYKY 3x2,5 mm2   </t>
  </si>
  <si>
    <t>341110000800</t>
  </si>
  <si>
    <t xml:space="preserve">Kábel medený uložený v trubke CYKY 450/750 V 3x2,5   </t>
  </si>
  <si>
    <t>210800187</t>
  </si>
  <si>
    <t xml:space="preserve">Kábel medený CYKY 3x1,5 mm2   </t>
  </si>
  <si>
    <t>341110000700</t>
  </si>
  <si>
    <t xml:space="preserve">Kábel medený uložený v trubke CYKY 450/750 V 3x1,5   </t>
  </si>
  <si>
    <t>210800186</t>
  </si>
  <si>
    <t xml:space="preserve">Krabica KU 68-1901   </t>
  </si>
  <si>
    <t>3450906510</t>
  </si>
  <si>
    <t xml:space="preserve">Stropné svietidlo LED 1x62W   </t>
  </si>
  <si>
    <t>3483501060-1</t>
  </si>
  <si>
    <t xml:space="preserve">Zapojenie svietidlá IP54, stropného - nástenného LED   </t>
  </si>
  <si>
    <t>210201082</t>
  </si>
  <si>
    <t xml:space="preserve">Demontáž svietidla - žiarivkové stropné závesné   </t>
  </si>
  <si>
    <t>210962035</t>
  </si>
  <si>
    <t xml:space="preserve">Demontáž svietidla - žiarivkové stropné prisadené s krytom   </t>
  </si>
  <si>
    <t>210962032</t>
  </si>
  <si>
    <t xml:space="preserve">Istič TX3 1P   </t>
  </si>
  <si>
    <t>358220000100</t>
  </si>
  <si>
    <t xml:space="preserve">Rozvodná skriňa   </t>
  </si>
  <si>
    <t>3570191037</t>
  </si>
  <si>
    <t xml:space="preserve">Rozvádzač RST   </t>
  </si>
  <si>
    <t>210193061</t>
  </si>
  <si>
    <t xml:space="preserve">Prúdový chránič   </t>
  </si>
  <si>
    <t>358230008500</t>
  </si>
  <si>
    <t xml:space="preserve">Prúdové chrániče 16A, 30 mA, 1P+N,   </t>
  </si>
  <si>
    <t>210120410</t>
  </si>
  <si>
    <t xml:space="preserve">Zásuvka nástenná   </t>
  </si>
  <si>
    <t>345510003100</t>
  </si>
  <si>
    <t xml:space="preserve">Zásuvka domová vstavaná 10, 16 A 48, 250, 380 V vrátane zapojenia vyhotovenie 2P   </t>
  </si>
  <si>
    <t>210111001</t>
  </si>
  <si>
    <t xml:space="preserve">Vypínač jednoduchý, radenie 2, IP 54   </t>
  </si>
  <si>
    <t>345320003200</t>
  </si>
  <si>
    <t xml:space="preserve">Spínač nástenný pre prostredie vonkajšie a mokré, vrátane zapojenia dvojpólový - radenie 2   </t>
  </si>
  <si>
    <t>210110022</t>
  </si>
  <si>
    <t xml:space="preserve">Krabica rozvodná 6455-11 acid   </t>
  </si>
  <si>
    <t>3450927000</t>
  </si>
  <si>
    <t xml:space="preserve">Krabicová rozvodka   </t>
  </si>
  <si>
    <t>210010351</t>
  </si>
  <si>
    <t xml:space="preserve">Elektromontáže   </t>
  </si>
  <si>
    <t>21-M</t>
  </si>
  <si>
    <t>Objekt:   Učebňa biológie - ELI</t>
  </si>
  <si>
    <t>Objekt:   Učebňa cudzích jazykov - ASR</t>
  </si>
  <si>
    <t>Objekt:   Učebňa cudzích jazykov - ZTI</t>
  </si>
  <si>
    <t>Objekt:   Učebňa cudzích jazykov - UVK</t>
  </si>
  <si>
    <t>Objekt:   Učebňa cudzích jazykov - ELI</t>
  </si>
  <si>
    <t xml:space="preserve">záťažová podlahovina z PVC, hrúbka 3,2 mm   </t>
  </si>
  <si>
    <t>284140000300</t>
  </si>
  <si>
    <t xml:space="preserve">Odstránenie povlakových podláh z PVC podlahoviny lepených s podložkou,  -0,00100t   </t>
  </si>
  <si>
    <t>776511820</t>
  </si>
  <si>
    <t>776401800</t>
  </si>
  <si>
    <t xml:space="preserve">pre elektorinštalácie   </t>
  </si>
  <si>
    <t xml:space="preserve">Cementová samonivelizačná hmota   </t>
  </si>
  <si>
    <t>632457565</t>
  </si>
  <si>
    <t>kg</t>
  </si>
  <si>
    <t xml:space="preserve">Penetračný náter pre samonivelizačné potery a stierky, 25 kg   </t>
  </si>
  <si>
    <t>585520001900</t>
  </si>
  <si>
    <t xml:space="preserve">penetrácia podkladu nášľapnej vrstvy podlahy   </t>
  </si>
  <si>
    <t xml:space="preserve">Zhotovenie jednonásobného penetračného náteru pre potery a stierky   </t>
  </si>
  <si>
    <t>632001051</t>
  </si>
  <si>
    <t>Objekt:   Polytechnická učebňa - ASR</t>
  </si>
  <si>
    <t xml:space="preserve">Teleso vykurovacie doskové dvojradové oceľové vxlxhĺ 600x1800x100 mm   </t>
  </si>
  <si>
    <t>484530022000</t>
  </si>
  <si>
    <t>Objekt:   Polytechnická učebňa - UVK</t>
  </si>
  <si>
    <t>Objekt:   Polytechnická učebňa - ELI</t>
  </si>
  <si>
    <t>Objekt:   Učebňa IKT - ASR</t>
  </si>
  <si>
    <t>Objekt:   Učebňa IKT - UVK</t>
  </si>
  <si>
    <t>Objekt:   Učebňa IKT - ELI</t>
  </si>
  <si>
    <t>Renovačná oddeľujúca a izolačná doska pod lepené podlahy</t>
  </si>
  <si>
    <t xml:space="preserve">% </t>
  </si>
  <si>
    <t xml:space="preserve"> </t>
  </si>
  <si>
    <t xml:space="preserve">Dátum:   </t>
  </si>
  <si>
    <t xml:space="preserve">Spracoval:   </t>
  </si>
  <si>
    <t xml:space="preserve">Spracoval:  </t>
  </si>
  <si>
    <t>Dátum:</t>
  </si>
  <si>
    <t xml:space="preserve">Dátum:  </t>
  </si>
</sst>
</file>

<file path=xl/styles.xml><?xml version="1.0" encoding="utf-8"?>
<styleSheet xmlns="http://schemas.openxmlformats.org/spreadsheetml/2006/main">
  <numFmts count="2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*&quot;€&quot;;\-#,##0_*&quot;€&quot;"/>
    <numFmt numFmtId="173" formatCode="#,##0.000;\-#,##0.000"/>
    <numFmt numFmtId="174" formatCode="#,##0.00000;\-#,##0.00000"/>
    <numFmt numFmtId="175" formatCode="#,##0.000_ ;\-#,##0.000\ "/>
    <numFmt numFmtId="176" formatCode="#,##0.0000;\-#,##0.0000"/>
    <numFmt numFmtId="177" formatCode="#,##0.000000;\-#,##0.000000"/>
    <numFmt numFmtId="178" formatCode="#,##0.00_ ;\-#,##0.00\ "/>
  </numFmts>
  <fonts count="63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b/>
      <sz val="7"/>
      <name val="Arial"/>
      <family val="0"/>
    </font>
    <font>
      <sz val="7"/>
      <name val="Arial CE"/>
      <family val="0"/>
    </font>
    <font>
      <sz val="7"/>
      <name val="Arial"/>
      <family val="0"/>
    </font>
    <font>
      <b/>
      <sz val="9"/>
      <name val="Arial CE"/>
      <family val="0"/>
    </font>
    <font>
      <b/>
      <sz val="8"/>
      <color indexed="12"/>
      <name val="Arial CE"/>
      <family val="0"/>
    </font>
    <font>
      <sz val="9"/>
      <name val="MS Sans Serif"/>
      <family val="0"/>
    </font>
    <font>
      <sz val="9"/>
      <name val="Arial CE"/>
      <family val="0"/>
    </font>
    <font>
      <sz val="9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b/>
      <sz val="11"/>
      <name val="Arial CE"/>
      <family val="0"/>
    </font>
    <font>
      <i/>
      <sz val="8"/>
      <color indexed="12"/>
      <name val="Arial CE"/>
      <family val="0"/>
    </font>
    <font>
      <b/>
      <sz val="10"/>
      <color indexed="18"/>
      <name val="Arial CE"/>
      <family val="0"/>
    </font>
    <font>
      <b/>
      <sz val="11"/>
      <color indexed="18"/>
      <name val="Arial CE"/>
      <family val="0"/>
    </font>
    <font>
      <sz val="8"/>
      <color indexed="20"/>
      <name val="Arial CE"/>
      <family val="0"/>
    </font>
    <font>
      <sz val="8"/>
      <name val="Arial CYR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37" fontId="1" fillId="0" borderId="38" xfId="0" applyNumberFormat="1" applyFont="1" applyBorder="1" applyAlignment="1" applyProtection="1">
      <alignment horizontal="right" vertical="center"/>
      <protection/>
    </xf>
    <xf numFmtId="37" fontId="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172" fontId="1" fillId="0" borderId="39" xfId="0" applyNumberFormat="1" applyFont="1" applyBorder="1" applyAlignment="1" applyProtection="1">
      <alignment horizontal="right" vertical="center"/>
      <protection/>
    </xf>
    <xf numFmtId="37" fontId="1" fillId="0" borderId="37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39" fontId="9" fillId="0" borderId="45" xfId="0" applyNumberFormat="1" applyFont="1" applyBorder="1" applyAlignment="1" applyProtection="1">
      <alignment horizontal="righ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39" fontId="1" fillId="0" borderId="45" xfId="0" applyNumberFormat="1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2" fontId="13" fillId="0" borderId="47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39" fontId="9" fillId="0" borderId="39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2" fontId="13" fillId="0" borderId="34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2" fontId="7" fillId="0" borderId="48" xfId="0" applyNumberFormat="1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39" fontId="7" fillId="0" borderId="48" xfId="0" applyNumberFormat="1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39" fontId="9" fillId="0" borderId="49" xfId="0" applyNumberFormat="1" applyFont="1" applyBorder="1" applyAlignment="1" applyProtection="1">
      <alignment horizontal="right" vertical="center"/>
      <protection/>
    </xf>
    <xf numFmtId="0" fontId="12" fillId="0" borderId="59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39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39" fontId="10" fillId="0" borderId="39" xfId="0" applyNumberFormat="1" applyFont="1" applyBorder="1" applyAlignment="1" applyProtection="1">
      <alignment horizontal="right" vertical="center"/>
      <protection/>
    </xf>
    <xf numFmtId="0" fontId="8" fillId="0" borderId="59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39" fontId="15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2" fontId="16" fillId="0" borderId="29" xfId="0" applyNumberFormat="1" applyFont="1" applyBorder="1" applyAlignment="1" applyProtection="1">
      <alignment horizontal="right"/>
      <protection/>
    </xf>
    <xf numFmtId="39" fontId="16" fillId="0" borderId="64" xfId="0" applyNumberFormat="1" applyFont="1" applyBorder="1" applyAlignment="1" applyProtection="1">
      <alignment horizontal="right"/>
      <protection/>
    </xf>
    <xf numFmtId="0" fontId="16" fillId="0" borderId="64" xfId="0" applyFont="1" applyBorder="1" applyAlignment="1" applyProtection="1">
      <alignment horizontal="left" wrapText="1"/>
      <protection/>
    </xf>
    <xf numFmtId="39" fontId="15" fillId="0" borderId="64" xfId="0" applyNumberFormat="1" applyFont="1" applyBorder="1" applyAlignment="1" applyProtection="1">
      <alignment horizontal="right"/>
      <protection/>
    </xf>
    <xf numFmtId="0" fontId="15" fillId="0" borderId="65" xfId="0" applyFont="1" applyBorder="1" applyAlignment="1" applyProtection="1">
      <alignment horizontal="left" wrapText="1"/>
      <protection/>
    </xf>
    <xf numFmtId="0" fontId="15" fillId="0" borderId="64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173" fontId="0" fillId="0" borderId="0" xfId="0" applyNumberFormat="1" applyAlignment="1">
      <alignment horizontal="right" vertical="top"/>
    </xf>
    <xf numFmtId="17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37" fontId="0" fillId="0" borderId="0" xfId="0" applyNumberFormat="1" applyAlignment="1">
      <alignment horizontal="right" vertical="top"/>
    </xf>
    <xf numFmtId="173" fontId="22" fillId="0" borderId="0" xfId="0" applyNumberFormat="1" applyFont="1" applyAlignment="1">
      <alignment horizontal="right"/>
    </xf>
    <xf numFmtId="174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37" fontId="22" fillId="0" borderId="0" xfId="0" applyNumberFormat="1" applyFont="1" applyAlignment="1">
      <alignment horizontal="right"/>
    </xf>
    <xf numFmtId="173" fontId="23" fillId="0" borderId="64" xfId="0" applyNumberFormat="1" applyFont="1" applyBorder="1" applyAlignment="1">
      <alignment horizontal="right"/>
    </xf>
    <xf numFmtId="174" fontId="23" fillId="0" borderId="64" xfId="0" applyNumberFormat="1" applyFont="1" applyBorder="1" applyAlignment="1">
      <alignment horizontal="right"/>
    </xf>
    <xf numFmtId="0" fontId="23" fillId="0" borderId="64" xfId="0" applyFont="1" applyBorder="1" applyAlignment="1">
      <alignment horizontal="left" wrapText="1"/>
    </xf>
    <xf numFmtId="37" fontId="23" fillId="0" borderId="64" xfId="0" applyNumberFormat="1" applyFont="1" applyBorder="1" applyAlignment="1">
      <alignment horizontal="right"/>
    </xf>
    <xf numFmtId="173" fontId="7" fillId="0" borderId="64" xfId="0" applyNumberFormat="1" applyFont="1" applyBorder="1" applyAlignment="1">
      <alignment horizontal="right"/>
    </xf>
    <xf numFmtId="174" fontId="7" fillId="0" borderId="64" xfId="0" applyNumberFormat="1" applyFont="1" applyBorder="1" applyAlignment="1">
      <alignment horizontal="right"/>
    </xf>
    <xf numFmtId="0" fontId="7" fillId="0" borderId="64" xfId="0" applyFont="1" applyBorder="1" applyAlignment="1">
      <alignment horizontal="left" wrapText="1"/>
    </xf>
    <xf numFmtId="37" fontId="7" fillId="0" borderId="64" xfId="0" applyNumberFormat="1" applyFont="1" applyBorder="1" applyAlignment="1">
      <alignment horizontal="right"/>
    </xf>
    <xf numFmtId="173" fontId="24" fillId="0" borderId="0" xfId="0" applyNumberFormat="1" applyFont="1" applyAlignment="1">
      <alignment horizontal="right"/>
    </xf>
    <xf numFmtId="174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 wrapText="1"/>
    </xf>
    <xf numFmtId="37" fontId="24" fillId="0" borderId="0" xfId="0" applyNumberFormat="1" applyFont="1" applyAlignment="1">
      <alignment horizontal="right"/>
    </xf>
    <xf numFmtId="173" fontId="25" fillId="0" borderId="0" xfId="0" applyNumberFormat="1" applyFont="1" applyAlignment="1">
      <alignment horizontal="right"/>
    </xf>
    <xf numFmtId="17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37" fontId="25" fillId="0" borderId="0" xfId="0" applyNumberFormat="1" applyFont="1" applyAlignment="1">
      <alignment horizontal="right"/>
    </xf>
    <xf numFmtId="173" fontId="26" fillId="0" borderId="0" xfId="0" applyNumberFormat="1" applyFont="1" applyAlignment="1">
      <alignment horizontal="right"/>
    </xf>
    <xf numFmtId="17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 wrapText="1"/>
    </xf>
    <xf numFmtId="37" fontId="26" fillId="0" borderId="0" xfId="0" applyNumberFormat="1" applyFont="1" applyAlignment="1">
      <alignment horizontal="right"/>
    </xf>
    <xf numFmtId="0" fontId="13" fillId="0" borderId="0" xfId="0" applyFont="1" applyAlignment="1" applyProtection="1">
      <alignment horizontal="left"/>
      <protection/>
    </xf>
    <xf numFmtId="0" fontId="27" fillId="33" borderId="64" xfId="0" applyFont="1" applyFill="1" applyBorder="1" applyAlignment="1" applyProtection="1">
      <alignment horizontal="center" vertical="center" wrapText="1"/>
      <protection/>
    </xf>
    <xf numFmtId="173" fontId="7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174" fontId="7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39" fontId="25" fillId="0" borderId="0" xfId="0" applyNumberFormat="1" applyFont="1" applyAlignment="1">
      <alignment horizontal="right"/>
    </xf>
    <xf numFmtId="39" fontId="24" fillId="0" borderId="0" xfId="0" applyNumberFormat="1" applyFont="1" applyAlignment="1">
      <alignment horizontal="right"/>
    </xf>
    <xf numFmtId="39" fontId="7" fillId="0" borderId="64" xfId="0" applyNumberFormat="1" applyFont="1" applyBorder="1" applyAlignment="1">
      <alignment horizontal="right"/>
    </xf>
    <xf numFmtId="39" fontId="26" fillId="0" borderId="0" xfId="0" applyNumberFormat="1" applyFont="1" applyAlignment="1">
      <alignment horizontal="right"/>
    </xf>
    <xf numFmtId="39" fontId="23" fillId="0" borderId="64" xfId="0" applyNumberFormat="1" applyFont="1" applyBorder="1" applyAlignment="1">
      <alignment horizontal="right"/>
    </xf>
    <xf numFmtId="39" fontId="22" fillId="0" borderId="0" xfId="0" applyNumberFormat="1" applyFont="1" applyAlignment="1">
      <alignment horizontal="right"/>
    </xf>
    <xf numFmtId="178" fontId="7" fillId="0" borderId="64" xfId="0" applyNumberFormat="1" applyFont="1" applyBorder="1" applyAlignment="1">
      <alignment horizontal="right"/>
    </xf>
    <xf numFmtId="178" fontId="22" fillId="0" borderId="0" xfId="0" applyNumberFormat="1" applyFont="1" applyAlignment="1">
      <alignment horizontal="right"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66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67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67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68" xfId="0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horizontal="left" vertical="center"/>
      <protection/>
    </xf>
    <xf numFmtId="0" fontId="4" fillId="0" borderId="70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center" vertical="center"/>
      <protection/>
    </xf>
    <xf numFmtId="174" fontId="7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E13" sqref="E13:M13"/>
    </sheetView>
  </sheetViews>
  <sheetFormatPr defaultColWidth="10.5" defaultRowHeight="12" customHeight="1"/>
  <cols>
    <col min="1" max="1" width="3.33203125" style="2" customWidth="1"/>
    <col min="2" max="2" width="2.33203125" style="2" customWidth="1"/>
    <col min="3" max="3" width="3.83203125" style="2" customWidth="1"/>
    <col min="4" max="4" width="8.33203125" style="2" customWidth="1"/>
    <col min="5" max="5" width="15.83203125" style="2" customWidth="1"/>
    <col min="6" max="6" width="1.171875" style="2" customWidth="1"/>
    <col min="7" max="7" width="3.33203125" style="2" customWidth="1"/>
    <col min="8" max="8" width="4.16015625" style="2" customWidth="1"/>
    <col min="9" max="9" width="10.33203125" style="2" customWidth="1"/>
    <col min="10" max="10" width="15.83203125" style="2" customWidth="1"/>
    <col min="11" max="11" width="1.0078125" style="2" customWidth="1"/>
    <col min="12" max="12" width="3.33203125" style="2" customWidth="1"/>
    <col min="13" max="13" width="4.5" style="2" customWidth="1"/>
    <col min="14" max="14" width="5.66015625" style="2" customWidth="1"/>
    <col min="15" max="15" width="3.66015625" style="2" customWidth="1"/>
    <col min="16" max="16" width="13.33203125" style="2" customWidth="1"/>
    <col min="17" max="17" width="5" style="2" customWidth="1"/>
    <col min="18" max="18" width="15.83203125" style="2" customWidth="1"/>
    <col min="19" max="19" width="0.82421875" style="2" customWidth="1"/>
    <col min="20" max="16384" width="10.5" style="1" customWidth="1"/>
  </cols>
  <sheetData>
    <row r="1" spans="1:19" s="2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188" t="s">
        <v>2</v>
      </c>
      <c r="F5" s="189"/>
      <c r="G5" s="189"/>
      <c r="H5" s="189"/>
      <c r="I5" s="189"/>
      <c r="J5" s="189"/>
      <c r="K5" s="189"/>
      <c r="L5" s="189"/>
      <c r="M5" s="190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/>
      <c r="C6" s="16"/>
      <c r="D6" s="16"/>
      <c r="E6" s="191"/>
      <c r="F6" s="192"/>
      <c r="G6" s="192"/>
      <c r="H6" s="192"/>
      <c r="I6" s="192"/>
      <c r="J6" s="192"/>
      <c r="K6" s="192"/>
      <c r="L6" s="192"/>
      <c r="M6" s="193"/>
      <c r="N6" s="16"/>
      <c r="O6" s="16"/>
      <c r="P6" s="16" t="s">
        <v>4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194"/>
      <c r="F7" s="195"/>
      <c r="G7" s="195"/>
      <c r="H7" s="195"/>
      <c r="I7" s="195"/>
      <c r="J7" s="195"/>
      <c r="K7" s="195"/>
      <c r="L7" s="195"/>
      <c r="M7" s="196"/>
      <c r="N7" s="16"/>
      <c r="O7" s="16"/>
      <c r="P7" s="16" t="s">
        <v>5</v>
      </c>
      <c r="Q7" s="24"/>
      <c r="R7" s="25"/>
      <c r="S7" s="21"/>
    </row>
    <row r="8" spans="1:19" s="2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6</v>
      </c>
      <c r="Q8" s="16"/>
      <c r="R8" s="16" t="s">
        <v>7</v>
      </c>
      <c r="S8" s="21"/>
    </row>
    <row r="9" spans="1:19" s="2" customFormat="1" ht="24.75" customHeight="1">
      <c r="A9" s="18"/>
      <c r="B9" s="16" t="s">
        <v>8</v>
      </c>
      <c r="C9" s="16"/>
      <c r="D9" s="16"/>
      <c r="E9" s="197" t="s">
        <v>9</v>
      </c>
      <c r="F9" s="198"/>
      <c r="G9" s="198"/>
      <c r="H9" s="198"/>
      <c r="I9" s="198"/>
      <c r="J9" s="198"/>
      <c r="K9" s="198"/>
      <c r="L9" s="198"/>
      <c r="M9" s="199"/>
      <c r="N9" s="16"/>
      <c r="O9" s="16"/>
      <c r="P9" s="26"/>
      <c r="Q9" s="16"/>
      <c r="R9" s="26"/>
      <c r="S9" s="21"/>
    </row>
    <row r="10" spans="1:19" s="2" customFormat="1" ht="24.75" customHeight="1">
      <c r="A10" s="27"/>
      <c r="B10" s="16" t="s">
        <v>10</v>
      </c>
      <c r="C10" s="16"/>
      <c r="D10" s="16"/>
      <c r="E10" s="200" t="s">
        <v>9</v>
      </c>
      <c r="F10" s="201"/>
      <c r="G10" s="201"/>
      <c r="H10" s="201"/>
      <c r="I10" s="201"/>
      <c r="J10" s="201"/>
      <c r="K10" s="201"/>
      <c r="L10" s="201"/>
      <c r="M10" s="202"/>
      <c r="N10" s="16"/>
      <c r="O10" s="16"/>
      <c r="P10" s="26"/>
      <c r="Q10" s="16"/>
      <c r="R10" s="26"/>
      <c r="S10" s="21"/>
    </row>
    <row r="11" spans="1:19" s="2" customFormat="1" ht="24.75" customHeight="1">
      <c r="A11" s="18"/>
      <c r="B11" s="16" t="s">
        <v>11</v>
      </c>
      <c r="C11" s="16"/>
      <c r="D11" s="16"/>
      <c r="E11" s="200" t="s">
        <v>9</v>
      </c>
      <c r="F11" s="201"/>
      <c r="G11" s="201"/>
      <c r="H11" s="201"/>
      <c r="I11" s="201"/>
      <c r="J11" s="201"/>
      <c r="K11" s="201"/>
      <c r="L11" s="201"/>
      <c r="M11" s="202"/>
      <c r="N11" s="16"/>
      <c r="O11" s="16"/>
      <c r="P11" s="26"/>
      <c r="Q11" s="16"/>
      <c r="R11" s="26"/>
      <c r="S11" s="21"/>
    </row>
    <row r="12" spans="1:19" s="2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>
      <c r="A13" s="29"/>
      <c r="B13" s="211" t="s">
        <v>12</v>
      </c>
      <c r="C13" s="211"/>
      <c r="D13" s="211"/>
      <c r="E13" s="203"/>
      <c r="F13" s="204"/>
      <c r="G13" s="204"/>
      <c r="H13" s="204"/>
      <c r="I13" s="204"/>
      <c r="J13" s="204"/>
      <c r="K13" s="204"/>
      <c r="L13" s="204"/>
      <c r="M13" s="205"/>
      <c r="N13" s="28"/>
      <c r="O13" s="28"/>
      <c r="P13" s="30"/>
      <c r="Q13" s="28"/>
      <c r="R13" s="30"/>
      <c r="S13" s="31"/>
    </row>
    <row r="14" spans="1:19" s="2" customFormat="1" ht="12" customHeigh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>
      <c r="A15" s="18"/>
      <c r="B15" s="16"/>
      <c r="C15" s="16"/>
      <c r="D15" s="16"/>
      <c r="E15" s="16" t="s">
        <v>13</v>
      </c>
      <c r="F15" s="16"/>
      <c r="G15" s="28"/>
      <c r="H15" s="16" t="s">
        <v>14</v>
      </c>
      <c r="I15" s="16"/>
      <c r="J15" s="16"/>
      <c r="K15" s="16" t="s">
        <v>15</v>
      </c>
      <c r="L15" s="16"/>
      <c r="M15" s="16"/>
      <c r="N15" s="16"/>
      <c r="O15" s="16"/>
      <c r="P15" s="16" t="s">
        <v>16</v>
      </c>
      <c r="Q15" s="16"/>
      <c r="R15" s="32"/>
      <c r="S15" s="21"/>
    </row>
    <row r="16" spans="1:19" s="2" customFormat="1" ht="17.25" customHeight="1">
      <c r="A16" s="18"/>
      <c r="B16" s="16"/>
      <c r="C16" s="16"/>
      <c r="D16" s="16"/>
      <c r="E16" s="33"/>
      <c r="F16" s="16"/>
      <c r="G16" s="28"/>
      <c r="H16" s="206"/>
      <c r="I16" s="207"/>
      <c r="J16" s="16"/>
      <c r="K16" s="208"/>
      <c r="L16" s="209"/>
      <c r="M16" s="207"/>
      <c r="N16" s="16"/>
      <c r="O16" s="16"/>
      <c r="P16" s="16" t="s">
        <v>17</v>
      </c>
      <c r="Q16" s="16"/>
      <c r="R16" s="34"/>
      <c r="S16" s="21"/>
    </row>
    <row r="17" spans="1:19" s="2" customFormat="1" ht="6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>
      <c r="A18" s="38"/>
      <c r="B18" s="39"/>
      <c r="C18" s="39"/>
      <c r="D18" s="39"/>
      <c r="E18" s="40" t="s">
        <v>18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.75" customHeight="1">
      <c r="A19" s="43" t="s">
        <v>19</v>
      </c>
      <c r="B19" s="44"/>
      <c r="C19" s="44"/>
      <c r="D19" s="45"/>
      <c r="E19" s="46" t="s">
        <v>20</v>
      </c>
      <c r="F19" s="45"/>
      <c r="G19" s="46" t="s">
        <v>21</v>
      </c>
      <c r="H19" s="44"/>
      <c r="I19" s="47"/>
      <c r="J19" s="48" t="s">
        <v>20</v>
      </c>
      <c r="K19" s="45"/>
      <c r="L19" s="46" t="s">
        <v>22</v>
      </c>
      <c r="M19" s="44"/>
      <c r="N19" s="44"/>
      <c r="O19" s="49"/>
      <c r="P19" s="45"/>
      <c r="Q19" s="46" t="s">
        <v>23</v>
      </c>
      <c r="R19" s="44"/>
      <c r="S19" s="50"/>
    </row>
    <row r="20" spans="1:19" s="2" customFormat="1" ht="23.25" customHeight="1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2" customFormat="1" ht="23.25" customHeight="1">
      <c r="A21" s="60"/>
      <c r="B21" s="40"/>
      <c r="C21" s="40"/>
      <c r="D21" s="40"/>
      <c r="E21" s="40" t="s">
        <v>24</v>
      </c>
      <c r="F21" s="40"/>
      <c r="G21" s="40"/>
      <c r="H21" s="40"/>
      <c r="I21" s="61" t="s">
        <v>25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2" customFormat="1" ht="21.75" customHeight="1">
      <c r="A22" s="64" t="s">
        <v>26</v>
      </c>
      <c r="B22" s="65"/>
      <c r="C22" s="66" t="s">
        <v>27</v>
      </c>
      <c r="D22" s="67"/>
      <c r="E22" s="67"/>
      <c r="F22" s="68"/>
      <c r="G22" s="64" t="s">
        <v>28</v>
      </c>
      <c r="H22" s="65"/>
      <c r="I22" s="66" t="s">
        <v>29</v>
      </c>
      <c r="J22" s="67"/>
      <c r="K22" s="69"/>
      <c r="L22" s="64" t="s">
        <v>30</v>
      </c>
      <c r="M22" s="65"/>
      <c r="N22" s="66" t="s">
        <v>31</v>
      </c>
      <c r="O22" s="70"/>
      <c r="P22" s="67"/>
      <c r="Q22" s="67"/>
      <c r="R22" s="67"/>
      <c r="S22" s="69"/>
    </row>
    <row r="23" spans="1:19" s="2" customFormat="1" ht="27" customHeight="1">
      <c r="A23" s="71" t="s">
        <v>32</v>
      </c>
      <c r="B23" s="72" t="s">
        <v>33</v>
      </c>
      <c r="C23" s="73"/>
      <c r="D23" s="74" t="s">
        <v>34</v>
      </c>
      <c r="E23" s="75"/>
      <c r="F23" s="76"/>
      <c r="G23" s="71" t="s">
        <v>35</v>
      </c>
      <c r="H23" s="77" t="s">
        <v>36</v>
      </c>
      <c r="I23" s="78"/>
      <c r="J23" s="79"/>
      <c r="K23" s="76"/>
      <c r="L23" s="71" t="s">
        <v>37</v>
      </c>
      <c r="M23" s="80" t="s">
        <v>38</v>
      </c>
      <c r="N23" s="81"/>
      <c r="O23" s="49"/>
      <c r="P23" s="82"/>
      <c r="Q23" s="78"/>
      <c r="R23" s="75">
        <v>0</v>
      </c>
      <c r="S23" s="76"/>
    </row>
    <row r="24" spans="1:19" s="2" customFormat="1" ht="27" customHeight="1">
      <c r="A24" s="71" t="s">
        <v>39</v>
      </c>
      <c r="B24" s="83"/>
      <c r="C24" s="84"/>
      <c r="D24" s="74" t="s">
        <v>40</v>
      </c>
      <c r="E24" s="75"/>
      <c r="F24" s="76"/>
      <c r="G24" s="71" t="s">
        <v>41</v>
      </c>
      <c r="H24" s="77" t="s">
        <v>42</v>
      </c>
      <c r="I24" s="78"/>
      <c r="J24" s="79"/>
      <c r="K24" s="76"/>
      <c r="L24" s="71" t="s">
        <v>43</v>
      </c>
      <c r="M24" s="80" t="s">
        <v>44</v>
      </c>
      <c r="N24" s="81"/>
      <c r="O24" s="49"/>
      <c r="P24" s="81"/>
      <c r="Q24" s="78"/>
      <c r="R24" s="75">
        <v>0</v>
      </c>
      <c r="S24" s="76"/>
    </row>
    <row r="25" spans="1:19" s="2" customFormat="1" ht="27" customHeight="1">
      <c r="A25" s="71" t="s">
        <v>45</v>
      </c>
      <c r="B25" s="72" t="s">
        <v>46</v>
      </c>
      <c r="C25" s="73"/>
      <c r="D25" s="74" t="s">
        <v>34</v>
      </c>
      <c r="E25" s="75"/>
      <c r="F25" s="76"/>
      <c r="G25" s="71" t="s">
        <v>47</v>
      </c>
      <c r="H25" s="77" t="s">
        <v>48</v>
      </c>
      <c r="I25" s="78"/>
      <c r="J25" s="79"/>
      <c r="K25" s="76"/>
      <c r="L25" s="71" t="s">
        <v>49</v>
      </c>
      <c r="M25" s="80" t="s">
        <v>50</v>
      </c>
      <c r="N25" s="81"/>
      <c r="O25" s="49"/>
      <c r="P25" s="81"/>
      <c r="Q25" s="78"/>
      <c r="R25" s="75">
        <v>0</v>
      </c>
      <c r="S25" s="76"/>
    </row>
    <row r="26" spans="1:19" s="2" customFormat="1" ht="27" customHeight="1">
      <c r="A26" s="71" t="s">
        <v>51</v>
      </c>
      <c r="B26" s="83"/>
      <c r="C26" s="84"/>
      <c r="D26" s="74" t="s">
        <v>40</v>
      </c>
      <c r="E26" s="75"/>
      <c r="F26" s="76"/>
      <c r="G26" s="71" t="s">
        <v>52</v>
      </c>
      <c r="H26" s="77"/>
      <c r="I26" s="78"/>
      <c r="J26" s="79"/>
      <c r="K26" s="76"/>
      <c r="L26" s="71" t="s">
        <v>53</v>
      </c>
      <c r="M26" s="85" t="s">
        <v>54</v>
      </c>
      <c r="N26" s="81"/>
      <c r="O26" s="49"/>
      <c r="P26" s="81"/>
      <c r="Q26" s="78"/>
      <c r="R26" s="75">
        <v>0</v>
      </c>
      <c r="S26" s="76"/>
    </row>
    <row r="27" spans="1:19" s="2" customFormat="1" ht="27" customHeight="1">
      <c r="A27" s="71" t="s">
        <v>55</v>
      </c>
      <c r="B27" s="72" t="s">
        <v>56</v>
      </c>
      <c r="C27" s="73"/>
      <c r="D27" s="74" t="s">
        <v>34</v>
      </c>
      <c r="E27" s="75"/>
      <c r="F27" s="76"/>
      <c r="G27" s="86"/>
      <c r="H27" s="87"/>
      <c r="I27" s="78"/>
      <c r="J27" s="79"/>
      <c r="K27" s="76"/>
      <c r="L27" s="71" t="s">
        <v>57</v>
      </c>
      <c r="M27" s="80" t="s">
        <v>58</v>
      </c>
      <c r="N27" s="81"/>
      <c r="O27" s="49"/>
      <c r="P27" s="81"/>
      <c r="Q27" s="88"/>
      <c r="R27" s="75">
        <v>0</v>
      </c>
      <c r="S27" s="76"/>
    </row>
    <row r="28" spans="1:19" s="2" customFormat="1" ht="23.25" customHeight="1">
      <c r="A28" s="71" t="s">
        <v>59</v>
      </c>
      <c r="B28" s="83"/>
      <c r="C28" s="84"/>
      <c r="D28" s="74" t="s">
        <v>40</v>
      </c>
      <c r="E28" s="75"/>
      <c r="F28" s="76"/>
      <c r="G28" s="86"/>
      <c r="H28" s="87"/>
      <c r="I28" s="78"/>
      <c r="J28" s="79"/>
      <c r="K28" s="76"/>
      <c r="L28" s="71" t="s">
        <v>60</v>
      </c>
      <c r="M28" s="80" t="s">
        <v>61</v>
      </c>
      <c r="N28" s="81"/>
      <c r="O28" s="49"/>
      <c r="P28" s="81"/>
      <c r="Q28" s="78"/>
      <c r="R28" s="75">
        <v>0</v>
      </c>
      <c r="S28" s="76"/>
    </row>
    <row r="29" spans="1:19" s="2" customFormat="1" ht="21.75" customHeight="1">
      <c r="A29" s="71" t="s">
        <v>62</v>
      </c>
      <c r="B29" s="212" t="s">
        <v>63</v>
      </c>
      <c r="C29" s="212"/>
      <c r="D29" s="212"/>
      <c r="E29" s="75"/>
      <c r="F29" s="76"/>
      <c r="G29" s="71" t="s">
        <v>64</v>
      </c>
      <c r="H29" s="89" t="s">
        <v>65</v>
      </c>
      <c r="I29" s="78"/>
      <c r="J29" s="79"/>
      <c r="K29" s="76"/>
      <c r="L29" s="71" t="s">
        <v>66</v>
      </c>
      <c r="M29" s="89" t="s">
        <v>67</v>
      </c>
      <c r="N29" s="81"/>
      <c r="O29" s="49"/>
      <c r="P29" s="81"/>
      <c r="Q29" s="78"/>
      <c r="R29" s="75">
        <v>0</v>
      </c>
      <c r="S29" s="76"/>
    </row>
    <row r="30" spans="1:19" s="2" customFormat="1" ht="21.75" customHeight="1">
      <c r="A30" s="90" t="s">
        <v>68</v>
      </c>
      <c r="B30" s="91" t="s">
        <v>69</v>
      </c>
      <c r="C30" s="52"/>
      <c r="D30" s="55"/>
      <c r="E30" s="92"/>
      <c r="F30" s="59"/>
      <c r="G30" s="90" t="s">
        <v>70</v>
      </c>
      <c r="H30" s="91" t="s">
        <v>71</v>
      </c>
      <c r="I30" s="55"/>
      <c r="J30" s="92">
        <v>0</v>
      </c>
      <c r="K30" s="59"/>
      <c r="L30" s="90" t="s">
        <v>72</v>
      </c>
      <c r="M30" s="91" t="s">
        <v>73</v>
      </c>
      <c r="N30" s="52"/>
      <c r="O30" s="41"/>
      <c r="P30" s="52"/>
      <c r="Q30" s="55"/>
      <c r="R30" s="92">
        <v>0</v>
      </c>
      <c r="S30" s="59"/>
    </row>
    <row r="31" spans="1:19" s="2" customFormat="1" ht="21.75" customHeight="1">
      <c r="A31" s="93" t="s">
        <v>10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74</v>
      </c>
      <c r="M31" s="45"/>
      <c r="N31" s="66" t="s">
        <v>75</v>
      </c>
      <c r="O31" s="70"/>
      <c r="P31" s="44"/>
      <c r="Q31" s="44"/>
      <c r="R31" s="44"/>
      <c r="S31" s="50"/>
    </row>
    <row r="32" spans="1:19" s="2" customFormat="1" ht="21.75" customHeight="1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76</v>
      </c>
      <c r="M32" s="77" t="s">
        <v>77</v>
      </c>
      <c r="N32" s="81"/>
      <c r="O32" s="49"/>
      <c r="P32" s="81"/>
      <c r="Q32" s="78"/>
      <c r="R32" s="75">
        <f>'Rekapitulácia objektov'!C26</f>
        <v>0</v>
      </c>
      <c r="S32" s="76"/>
    </row>
    <row r="33" spans="1:19" s="2" customFormat="1" ht="21.75" customHeight="1">
      <c r="A33" s="104" t="s">
        <v>78</v>
      </c>
      <c r="B33" s="49"/>
      <c r="C33" s="49"/>
      <c r="D33" s="49"/>
      <c r="E33" s="49"/>
      <c r="F33" s="84"/>
      <c r="G33" s="105" t="s">
        <v>79</v>
      </c>
      <c r="H33" s="106"/>
      <c r="I33" s="49"/>
      <c r="J33" s="49"/>
      <c r="K33" s="107"/>
      <c r="L33" s="71" t="s">
        <v>80</v>
      </c>
      <c r="M33" s="108" t="s">
        <v>81</v>
      </c>
      <c r="N33" s="109">
        <v>20</v>
      </c>
      <c r="O33" s="110" t="s">
        <v>461</v>
      </c>
      <c r="P33" s="111"/>
      <c r="Q33" s="112"/>
      <c r="R33" s="113">
        <f>'Rekapitulácia objektov'!D26</f>
        <v>0</v>
      </c>
      <c r="S33" s="107"/>
    </row>
    <row r="34" spans="1:19" s="2" customFormat="1" ht="12.75" customHeight="1" hidden="1">
      <c r="A34" s="114"/>
      <c r="B34" s="115"/>
      <c r="C34" s="115"/>
      <c r="D34" s="115"/>
      <c r="E34" s="115"/>
      <c r="F34" s="73"/>
      <c r="G34" s="116"/>
      <c r="H34" s="115"/>
      <c r="I34" s="115"/>
      <c r="J34" s="115"/>
      <c r="K34" s="117"/>
      <c r="L34" s="118"/>
      <c r="M34" s="118"/>
      <c r="N34" s="118"/>
      <c r="O34" s="118"/>
      <c r="P34" s="118"/>
      <c r="Q34" s="118"/>
      <c r="R34" s="119"/>
      <c r="S34" s="118"/>
    </row>
    <row r="35" spans="1:19" s="2" customFormat="1" ht="35.25" customHeight="1">
      <c r="A35" s="120" t="s">
        <v>8</v>
      </c>
      <c r="B35" s="121"/>
      <c r="C35" s="121"/>
      <c r="D35" s="121"/>
      <c r="E35" s="99"/>
      <c r="F35" s="100"/>
      <c r="G35" s="101"/>
      <c r="H35" s="99"/>
      <c r="I35" s="99"/>
      <c r="J35" s="99"/>
      <c r="K35" s="103"/>
      <c r="L35" s="90" t="s">
        <v>82</v>
      </c>
      <c r="M35" s="210" t="s">
        <v>83</v>
      </c>
      <c r="N35" s="210"/>
      <c r="O35" s="210"/>
      <c r="P35" s="210"/>
      <c r="Q35" s="210"/>
      <c r="R35" s="122">
        <f>'Rekapitulácia objektov'!E26</f>
        <v>0</v>
      </c>
      <c r="S35" s="59"/>
    </row>
    <row r="36" spans="1:19" s="2" customFormat="1" ht="33" customHeight="1">
      <c r="A36" s="104" t="s">
        <v>78</v>
      </c>
      <c r="B36" s="49"/>
      <c r="C36" s="49"/>
      <c r="D36" s="49"/>
      <c r="E36" s="49"/>
      <c r="F36" s="84"/>
      <c r="G36" s="105" t="s">
        <v>79</v>
      </c>
      <c r="H36" s="49"/>
      <c r="I36" s="49"/>
      <c r="J36" s="49"/>
      <c r="K36" s="107"/>
      <c r="L36" s="64" t="s">
        <v>84</v>
      </c>
      <c r="M36" s="45"/>
      <c r="N36" s="66" t="s">
        <v>85</v>
      </c>
      <c r="O36" s="70"/>
      <c r="P36" s="44"/>
      <c r="Q36" s="45"/>
      <c r="R36" s="46"/>
      <c r="S36" s="50"/>
    </row>
    <row r="37" spans="1:19" s="2" customFormat="1" ht="23.25" customHeight="1">
      <c r="A37" s="123" t="s">
        <v>11</v>
      </c>
      <c r="B37" s="115"/>
      <c r="C37" s="115"/>
      <c r="D37" s="115"/>
      <c r="E37" s="115"/>
      <c r="F37" s="73"/>
      <c r="G37" s="116"/>
      <c r="H37" s="115"/>
      <c r="I37" s="115"/>
      <c r="J37" s="115"/>
      <c r="K37" s="117"/>
      <c r="L37" s="71" t="s">
        <v>86</v>
      </c>
      <c r="M37" s="77" t="s">
        <v>87</v>
      </c>
      <c r="N37" s="81"/>
      <c r="O37" s="49"/>
      <c r="P37" s="81"/>
      <c r="Q37" s="78"/>
      <c r="R37" s="75">
        <v>0</v>
      </c>
      <c r="S37" s="76"/>
    </row>
    <row r="38" spans="1:19" s="2" customFormat="1" ht="21.75" customHeight="1">
      <c r="A38" s="98"/>
      <c r="B38" s="99"/>
      <c r="C38" s="99"/>
      <c r="D38" s="99"/>
      <c r="E38" s="99"/>
      <c r="F38" s="100"/>
      <c r="G38" s="101"/>
      <c r="H38" s="99"/>
      <c r="I38" s="99"/>
      <c r="J38" s="99"/>
      <c r="K38" s="103"/>
      <c r="L38" s="71" t="s">
        <v>88</v>
      </c>
      <c r="M38" s="77" t="s">
        <v>89</v>
      </c>
      <c r="N38" s="81"/>
      <c r="O38" s="49"/>
      <c r="P38" s="81"/>
      <c r="Q38" s="78"/>
      <c r="R38" s="75">
        <v>0</v>
      </c>
      <c r="S38" s="76"/>
    </row>
    <row r="39" spans="1:19" s="2" customFormat="1" ht="21.75" customHeight="1">
      <c r="A39" s="124" t="s">
        <v>78</v>
      </c>
      <c r="B39" s="41"/>
      <c r="C39" s="41"/>
      <c r="D39" s="41"/>
      <c r="E39" s="41"/>
      <c r="F39" s="125"/>
      <c r="G39" s="126" t="s">
        <v>79</v>
      </c>
      <c r="H39" s="41"/>
      <c r="I39" s="41"/>
      <c r="J39" s="41"/>
      <c r="K39" s="127"/>
      <c r="L39" s="90" t="s">
        <v>90</v>
      </c>
      <c r="M39" s="91" t="s">
        <v>91</v>
      </c>
      <c r="N39" s="52"/>
      <c r="O39" s="41"/>
      <c r="P39" s="52"/>
      <c r="Q39" s="55"/>
      <c r="R39" s="92">
        <v>0</v>
      </c>
      <c r="S39" s="59"/>
    </row>
  </sheetData>
  <sheetProtection/>
  <mergeCells count="12">
    <mergeCell ref="E13:M13"/>
    <mergeCell ref="H16:I16"/>
    <mergeCell ref="K16:M16"/>
    <mergeCell ref="M35:Q35"/>
    <mergeCell ref="B13:D13"/>
    <mergeCell ref="B29:D29"/>
    <mergeCell ref="E5:M5"/>
    <mergeCell ref="E6:M6"/>
    <mergeCell ref="E7:M7"/>
    <mergeCell ref="E9:M9"/>
    <mergeCell ref="E10:M10"/>
    <mergeCell ref="E11:M11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89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pane ySplit="12" topLeftCell="A25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9" t="s">
        <v>260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9" t="s">
        <v>437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8"/>
      <c r="B4" s="178"/>
      <c r="C4" s="178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258</v>
      </c>
      <c r="B6" s="176"/>
      <c r="C6" s="176"/>
      <c r="D6" s="176"/>
      <c r="E6" s="175"/>
      <c r="F6" s="175"/>
      <c r="G6" s="175"/>
      <c r="H6" s="175"/>
      <c r="I6" s="175"/>
      <c r="J6" s="177"/>
      <c r="K6" s="175"/>
    </row>
    <row r="7" spans="1:11" s="2" customFormat="1" ht="13.5" customHeight="1">
      <c r="A7" s="143" t="s">
        <v>257</v>
      </c>
      <c r="B7" s="176"/>
      <c r="C7" s="176"/>
      <c r="D7" s="176"/>
      <c r="E7" s="175"/>
      <c r="F7" s="175"/>
      <c r="G7" s="175"/>
      <c r="H7" s="215" t="s">
        <v>464</v>
      </c>
      <c r="I7" s="216"/>
      <c r="J7" s="217"/>
      <c r="K7" s="175"/>
    </row>
    <row r="8" spans="1:11" s="2" customFormat="1" ht="13.5" customHeight="1">
      <c r="A8" s="143" t="s">
        <v>256</v>
      </c>
      <c r="B8" s="176"/>
      <c r="C8" s="176"/>
      <c r="D8" s="176"/>
      <c r="E8" s="175"/>
      <c r="F8" s="175"/>
      <c r="G8" s="175"/>
      <c r="H8" s="215" t="s">
        <v>463</v>
      </c>
      <c r="I8" s="216"/>
      <c r="J8" s="217"/>
      <c r="K8" s="175"/>
    </row>
    <row r="9" spans="1:11" s="2" customFormat="1" ht="6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</row>
    <row r="10" spans="1:11" s="2" customFormat="1" ht="24" customHeight="1">
      <c r="A10" s="174" t="s">
        <v>255</v>
      </c>
      <c r="B10" s="174" t="s">
        <v>254</v>
      </c>
      <c r="C10" s="174" t="s">
        <v>253</v>
      </c>
      <c r="D10" s="174" t="s">
        <v>252</v>
      </c>
      <c r="E10" s="174" t="s">
        <v>251</v>
      </c>
      <c r="F10" s="174" t="s">
        <v>250</v>
      </c>
      <c r="G10" s="174" t="s">
        <v>249</v>
      </c>
      <c r="H10" s="174" t="s">
        <v>248</v>
      </c>
      <c r="I10" s="174" t="s">
        <v>247</v>
      </c>
      <c r="J10" s="174" t="s">
        <v>246</v>
      </c>
      <c r="K10" s="174" t="s">
        <v>245</v>
      </c>
    </row>
    <row r="11" spans="1:11" s="2" customFormat="1" ht="12.75" customHeight="1" hidden="1">
      <c r="A11" s="174" t="s">
        <v>32</v>
      </c>
      <c r="B11" s="174" t="s">
        <v>39</v>
      </c>
      <c r="C11" s="174" t="s">
        <v>45</v>
      </c>
      <c r="D11" s="174" t="s">
        <v>51</v>
      </c>
      <c r="E11" s="174" t="s">
        <v>55</v>
      </c>
      <c r="F11" s="174" t="s">
        <v>59</v>
      </c>
      <c r="G11" s="174" t="s">
        <v>62</v>
      </c>
      <c r="H11" s="174" t="s">
        <v>35</v>
      </c>
      <c r="I11" s="174" t="s">
        <v>41</v>
      </c>
      <c r="J11" s="174" t="s">
        <v>47</v>
      </c>
      <c r="K11" s="174" t="s">
        <v>52</v>
      </c>
    </row>
    <row r="12" spans="1:11" s="2" customFormat="1" ht="6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s="2" customFormat="1" ht="30.75" customHeight="1">
      <c r="A13" s="168"/>
      <c r="B13" s="167" t="s">
        <v>147</v>
      </c>
      <c r="C13" s="167" t="s">
        <v>146</v>
      </c>
      <c r="D13" s="167"/>
      <c r="E13" s="180"/>
      <c r="F13" s="180"/>
      <c r="G13" s="180"/>
      <c r="H13" s="180"/>
      <c r="I13" s="180"/>
      <c r="J13" s="165"/>
      <c r="K13" s="165">
        <f>K14</f>
        <v>0.42549499999999996</v>
      </c>
    </row>
    <row r="14" spans="1:11" s="2" customFormat="1" ht="28.5" customHeight="1">
      <c r="A14" s="164"/>
      <c r="B14" s="163" t="s">
        <v>432</v>
      </c>
      <c r="C14" s="163" t="s">
        <v>431</v>
      </c>
      <c r="D14" s="163"/>
      <c r="E14" s="181"/>
      <c r="F14" s="181"/>
      <c r="G14" s="181"/>
      <c r="H14" s="181"/>
      <c r="I14" s="181"/>
      <c r="J14" s="161"/>
      <c r="K14" s="161">
        <f>SUM(K15:K40)</f>
        <v>0.42549499999999996</v>
      </c>
    </row>
    <row r="15" spans="1:11" s="2" customFormat="1" ht="13.5" customHeight="1">
      <c r="A15" s="160">
        <v>1</v>
      </c>
      <c r="B15" s="159" t="s">
        <v>430</v>
      </c>
      <c r="C15" s="159" t="s">
        <v>429</v>
      </c>
      <c r="D15" s="159" t="s">
        <v>139</v>
      </c>
      <c r="E15" s="182">
        <v>8</v>
      </c>
      <c r="F15" s="182"/>
      <c r="G15" s="182"/>
      <c r="H15" s="182"/>
      <c r="I15" s="182">
        <f>ROUND(E15*F15,2)</f>
        <v>0</v>
      </c>
      <c r="J15" s="158">
        <v>0</v>
      </c>
      <c r="K15" s="157">
        <v>0</v>
      </c>
    </row>
    <row r="16" spans="1:11" s="2" customFormat="1" ht="13.5" customHeight="1">
      <c r="A16" s="156">
        <v>2</v>
      </c>
      <c r="B16" s="155" t="s">
        <v>428</v>
      </c>
      <c r="C16" s="155" t="s">
        <v>427</v>
      </c>
      <c r="D16" s="155" t="s">
        <v>139</v>
      </c>
      <c r="E16" s="184">
        <v>8</v>
      </c>
      <c r="F16" s="184"/>
      <c r="G16" s="184"/>
      <c r="H16" s="184"/>
      <c r="I16" s="182">
        <f aca="true" t="shared" si="0" ref="I16:I40">ROUND(E16*F16,2)</f>
        <v>0</v>
      </c>
      <c r="J16" s="154">
        <v>0.00016</v>
      </c>
      <c r="K16" s="153">
        <v>0.00128</v>
      </c>
    </row>
    <row r="17" spans="1:11" s="2" customFormat="1" ht="24" customHeight="1">
      <c r="A17" s="160">
        <v>3</v>
      </c>
      <c r="B17" s="159" t="s">
        <v>426</v>
      </c>
      <c r="C17" s="159" t="s">
        <v>425</v>
      </c>
      <c r="D17" s="159" t="s">
        <v>139</v>
      </c>
      <c r="E17" s="182">
        <v>1</v>
      </c>
      <c r="F17" s="182"/>
      <c r="G17" s="182"/>
      <c r="H17" s="182"/>
      <c r="I17" s="182">
        <f t="shared" si="0"/>
        <v>0</v>
      </c>
      <c r="J17" s="158">
        <v>0</v>
      </c>
      <c r="K17" s="157">
        <v>0</v>
      </c>
    </row>
    <row r="18" spans="1:11" s="2" customFormat="1" ht="13.5" customHeight="1">
      <c r="A18" s="156">
        <v>4</v>
      </c>
      <c r="B18" s="155" t="s">
        <v>424</v>
      </c>
      <c r="C18" s="155" t="s">
        <v>423</v>
      </c>
      <c r="D18" s="155" t="s">
        <v>139</v>
      </c>
      <c r="E18" s="184">
        <v>1</v>
      </c>
      <c r="F18" s="184"/>
      <c r="G18" s="184"/>
      <c r="H18" s="184"/>
      <c r="I18" s="182">
        <f t="shared" si="0"/>
        <v>0</v>
      </c>
      <c r="J18" s="154">
        <v>0.0001</v>
      </c>
      <c r="K18" s="153">
        <v>0.0001</v>
      </c>
    </row>
    <row r="19" spans="1:11" s="2" customFormat="1" ht="24" customHeight="1">
      <c r="A19" s="160">
        <v>5</v>
      </c>
      <c r="B19" s="159" t="s">
        <v>422</v>
      </c>
      <c r="C19" s="159" t="s">
        <v>421</v>
      </c>
      <c r="D19" s="159" t="s">
        <v>139</v>
      </c>
      <c r="E19" s="182">
        <v>8</v>
      </c>
      <c r="F19" s="182"/>
      <c r="G19" s="182"/>
      <c r="H19" s="182"/>
      <c r="I19" s="182">
        <f t="shared" si="0"/>
        <v>0</v>
      </c>
      <c r="J19" s="158">
        <v>0</v>
      </c>
      <c r="K19" s="157">
        <v>0</v>
      </c>
    </row>
    <row r="20" spans="1:11" s="2" customFormat="1" ht="13.5" customHeight="1">
      <c r="A20" s="156">
        <v>6</v>
      </c>
      <c r="B20" s="155" t="s">
        <v>420</v>
      </c>
      <c r="C20" s="155" t="s">
        <v>419</v>
      </c>
      <c r="D20" s="155" t="s">
        <v>139</v>
      </c>
      <c r="E20" s="184">
        <v>8</v>
      </c>
      <c r="F20" s="184"/>
      <c r="G20" s="184"/>
      <c r="H20" s="184"/>
      <c r="I20" s="182">
        <f t="shared" si="0"/>
        <v>0</v>
      </c>
      <c r="J20" s="154">
        <v>0.00021</v>
      </c>
      <c r="K20" s="153">
        <v>0.00168</v>
      </c>
    </row>
    <row r="21" spans="1:11" s="2" customFormat="1" ht="13.5" customHeight="1">
      <c r="A21" s="160">
        <v>7</v>
      </c>
      <c r="B21" s="159" t="s">
        <v>418</v>
      </c>
      <c r="C21" s="159" t="s">
        <v>417</v>
      </c>
      <c r="D21" s="159" t="s">
        <v>139</v>
      </c>
      <c r="E21" s="182">
        <v>3</v>
      </c>
      <c r="F21" s="182"/>
      <c r="G21" s="182"/>
      <c r="H21" s="182"/>
      <c r="I21" s="182">
        <f t="shared" si="0"/>
        <v>0</v>
      </c>
      <c r="J21" s="158">
        <v>0</v>
      </c>
      <c r="K21" s="157">
        <v>0</v>
      </c>
    </row>
    <row r="22" spans="1:11" s="2" customFormat="1" ht="13.5" customHeight="1">
      <c r="A22" s="156">
        <v>8</v>
      </c>
      <c r="B22" s="155" t="s">
        <v>416</v>
      </c>
      <c r="C22" s="155" t="s">
        <v>415</v>
      </c>
      <c r="D22" s="155" t="s">
        <v>139</v>
      </c>
      <c r="E22" s="184">
        <v>3</v>
      </c>
      <c r="F22" s="184"/>
      <c r="G22" s="184"/>
      <c r="H22" s="184"/>
      <c r="I22" s="182">
        <f t="shared" si="0"/>
        <v>0</v>
      </c>
      <c r="J22" s="154">
        <v>0.00023</v>
      </c>
      <c r="K22" s="153">
        <v>0.00069</v>
      </c>
    </row>
    <row r="23" spans="1:11" s="2" customFormat="1" ht="13.5" customHeight="1">
      <c r="A23" s="160">
        <v>9</v>
      </c>
      <c r="B23" s="159" t="s">
        <v>414</v>
      </c>
      <c r="C23" s="159" t="s">
        <v>413</v>
      </c>
      <c r="D23" s="159" t="s">
        <v>139</v>
      </c>
      <c r="E23" s="182">
        <v>1</v>
      </c>
      <c r="F23" s="182"/>
      <c r="G23" s="182"/>
      <c r="H23" s="182"/>
      <c r="I23" s="182">
        <f t="shared" si="0"/>
        <v>0</v>
      </c>
      <c r="J23" s="158">
        <v>0</v>
      </c>
      <c r="K23" s="157">
        <v>0</v>
      </c>
    </row>
    <row r="24" spans="1:11" s="2" customFormat="1" ht="13.5" customHeight="1">
      <c r="A24" s="156">
        <v>10</v>
      </c>
      <c r="B24" s="155" t="s">
        <v>412</v>
      </c>
      <c r="C24" s="155" t="s">
        <v>411</v>
      </c>
      <c r="D24" s="155" t="s">
        <v>139</v>
      </c>
      <c r="E24" s="184">
        <v>1</v>
      </c>
      <c r="F24" s="184"/>
      <c r="G24" s="184"/>
      <c r="H24" s="184"/>
      <c r="I24" s="182">
        <f t="shared" si="0"/>
        <v>0</v>
      </c>
      <c r="J24" s="154">
        <v>0.00126</v>
      </c>
      <c r="K24" s="153">
        <v>0.00126</v>
      </c>
    </row>
    <row r="25" spans="1:11" s="2" customFormat="1" ht="13.5" customHeight="1">
      <c r="A25" s="156">
        <v>11</v>
      </c>
      <c r="B25" s="155" t="s">
        <v>410</v>
      </c>
      <c r="C25" s="155" t="s">
        <v>409</v>
      </c>
      <c r="D25" s="155" t="s">
        <v>139</v>
      </c>
      <c r="E25" s="184">
        <v>2</v>
      </c>
      <c r="F25" s="184"/>
      <c r="G25" s="184"/>
      <c r="H25" s="184"/>
      <c r="I25" s="182">
        <f t="shared" si="0"/>
        <v>0</v>
      </c>
      <c r="J25" s="154">
        <v>0.00016</v>
      </c>
      <c r="K25" s="153">
        <v>0.00032</v>
      </c>
    </row>
    <row r="26" spans="1:11" s="2" customFormat="1" ht="13.5" customHeight="1">
      <c r="A26" s="160">
        <v>12</v>
      </c>
      <c r="B26" s="159" t="s">
        <v>408</v>
      </c>
      <c r="C26" s="159" t="s">
        <v>407</v>
      </c>
      <c r="D26" s="159" t="s">
        <v>139</v>
      </c>
      <c r="E26" s="182">
        <v>7</v>
      </c>
      <c r="F26" s="182"/>
      <c r="G26" s="182"/>
      <c r="H26" s="182"/>
      <c r="I26" s="182">
        <f t="shared" si="0"/>
        <v>0</v>
      </c>
      <c r="J26" s="158">
        <v>0</v>
      </c>
      <c r="K26" s="157">
        <v>0</v>
      </c>
    </row>
    <row r="27" spans="1:11" s="2" customFormat="1" ht="13.5" customHeight="1">
      <c r="A27" s="160">
        <v>13</v>
      </c>
      <c r="B27" s="159" t="s">
        <v>404</v>
      </c>
      <c r="C27" s="159" t="s">
        <v>403</v>
      </c>
      <c r="D27" s="159" t="s">
        <v>139</v>
      </c>
      <c r="E27" s="182">
        <v>9</v>
      </c>
      <c r="F27" s="182"/>
      <c r="G27" s="182"/>
      <c r="H27" s="182"/>
      <c r="I27" s="182">
        <f t="shared" si="0"/>
        <v>0</v>
      </c>
      <c r="J27" s="158">
        <v>0</v>
      </c>
      <c r="K27" s="157">
        <v>0</v>
      </c>
    </row>
    <row r="28" spans="1:11" s="2" customFormat="1" ht="13.5" customHeight="1">
      <c r="A28" s="156">
        <v>14</v>
      </c>
      <c r="B28" s="155" t="s">
        <v>402</v>
      </c>
      <c r="C28" s="155" t="s">
        <v>401</v>
      </c>
      <c r="D28" s="155" t="s">
        <v>139</v>
      </c>
      <c r="E28" s="184">
        <v>9</v>
      </c>
      <c r="F28" s="184"/>
      <c r="G28" s="184"/>
      <c r="H28" s="184"/>
      <c r="I28" s="182">
        <f t="shared" si="0"/>
        <v>0</v>
      </c>
      <c r="J28" s="154">
        <v>0.01</v>
      </c>
      <c r="K28" s="153">
        <v>0.09</v>
      </c>
    </row>
    <row r="29" spans="1:11" s="2" customFormat="1" ht="13.5" customHeight="1">
      <c r="A29" s="156">
        <v>15</v>
      </c>
      <c r="B29" s="155" t="s">
        <v>400</v>
      </c>
      <c r="C29" s="155" t="s">
        <v>399</v>
      </c>
      <c r="D29" s="155" t="s">
        <v>139</v>
      </c>
      <c r="E29" s="184">
        <v>27</v>
      </c>
      <c r="F29" s="184"/>
      <c r="G29" s="184"/>
      <c r="H29" s="184"/>
      <c r="I29" s="182">
        <f t="shared" si="0"/>
        <v>0</v>
      </c>
      <c r="J29" s="154">
        <v>3E-05</v>
      </c>
      <c r="K29" s="153">
        <v>0.00081</v>
      </c>
    </row>
    <row r="30" spans="1:11" s="2" customFormat="1" ht="13.5" customHeight="1">
      <c r="A30" s="160">
        <v>16</v>
      </c>
      <c r="B30" s="159" t="s">
        <v>398</v>
      </c>
      <c r="C30" s="159" t="s">
        <v>397</v>
      </c>
      <c r="D30" s="159" t="s">
        <v>169</v>
      </c>
      <c r="E30" s="182">
        <v>100</v>
      </c>
      <c r="F30" s="182"/>
      <c r="G30" s="182"/>
      <c r="H30" s="182"/>
      <c r="I30" s="182">
        <f t="shared" si="0"/>
        <v>0</v>
      </c>
      <c r="J30" s="158">
        <v>0</v>
      </c>
      <c r="K30" s="157">
        <v>0</v>
      </c>
    </row>
    <row r="31" spans="1:11" s="2" customFormat="1" ht="13.5" customHeight="1">
      <c r="A31" s="156">
        <v>17</v>
      </c>
      <c r="B31" s="155" t="s">
        <v>396</v>
      </c>
      <c r="C31" s="155" t="s">
        <v>395</v>
      </c>
      <c r="D31" s="155" t="s">
        <v>169</v>
      </c>
      <c r="E31" s="184">
        <v>100</v>
      </c>
      <c r="F31" s="184"/>
      <c r="G31" s="184"/>
      <c r="H31" s="184"/>
      <c r="I31" s="182">
        <f t="shared" si="0"/>
        <v>0</v>
      </c>
      <c r="J31" s="154">
        <v>0.00014</v>
      </c>
      <c r="K31" s="153">
        <v>0.014</v>
      </c>
    </row>
    <row r="32" spans="1:11" s="2" customFormat="1" ht="13.5" customHeight="1">
      <c r="A32" s="160">
        <v>18</v>
      </c>
      <c r="B32" s="159" t="s">
        <v>394</v>
      </c>
      <c r="C32" s="159" t="s">
        <v>393</v>
      </c>
      <c r="D32" s="159" t="s">
        <v>169</v>
      </c>
      <c r="E32" s="182">
        <v>70</v>
      </c>
      <c r="F32" s="182"/>
      <c r="G32" s="182"/>
      <c r="H32" s="182"/>
      <c r="I32" s="182">
        <f t="shared" si="0"/>
        <v>0</v>
      </c>
      <c r="J32" s="158">
        <v>0</v>
      </c>
      <c r="K32" s="157">
        <v>0</v>
      </c>
    </row>
    <row r="33" spans="1:11" s="2" customFormat="1" ht="13.5" customHeight="1">
      <c r="A33" s="156">
        <v>19</v>
      </c>
      <c r="B33" s="155" t="s">
        <v>392</v>
      </c>
      <c r="C33" s="155" t="s">
        <v>391</v>
      </c>
      <c r="D33" s="155" t="s">
        <v>169</v>
      </c>
      <c r="E33" s="184">
        <v>70</v>
      </c>
      <c r="F33" s="184"/>
      <c r="G33" s="184"/>
      <c r="H33" s="184"/>
      <c r="I33" s="182">
        <f t="shared" si="0"/>
        <v>0</v>
      </c>
      <c r="J33" s="154">
        <v>0.00019</v>
      </c>
      <c r="K33" s="153">
        <v>0.0133</v>
      </c>
    </row>
    <row r="34" spans="1:11" s="2" customFormat="1" ht="13.5" customHeight="1">
      <c r="A34" s="160">
        <v>20</v>
      </c>
      <c r="B34" s="159" t="s">
        <v>390</v>
      </c>
      <c r="C34" s="159" t="s">
        <v>389</v>
      </c>
      <c r="D34" s="159" t="s">
        <v>169</v>
      </c>
      <c r="E34" s="182">
        <v>40</v>
      </c>
      <c r="F34" s="182"/>
      <c r="G34" s="182"/>
      <c r="H34" s="182"/>
      <c r="I34" s="182">
        <f t="shared" si="0"/>
        <v>0</v>
      </c>
      <c r="J34" s="158">
        <v>0</v>
      </c>
      <c r="K34" s="157">
        <v>0</v>
      </c>
    </row>
    <row r="35" spans="1:11" s="2" customFormat="1" ht="13.5" customHeight="1">
      <c r="A35" s="156">
        <v>21</v>
      </c>
      <c r="B35" s="155" t="s">
        <v>388</v>
      </c>
      <c r="C35" s="155" t="s">
        <v>387</v>
      </c>
      <c r="D35" s="155" t="s">
        <v>169</v>
      </c>
      <c r="E35" s="184">
        <v>40</v>
      </c>
      <c r="F35" s="184"/>
      <c r="G35" s="184"/>
      <c r="H35" s="184"/>
      <c r="I35" s="182">
        <f t="shared" si="0"/>
        <v>0</v>
      </c>
      <c r="J35" s="154">
        <v>0.00074</v>
      </c>
      <c r="K35" s="153">
        <v>0.0296</v>
      </c>
    </row>
    <row r="36" spans="1:11" s="2" customFormat="1" ht="13.5" customHeight="1">
      <c r="A36" s="160">
        <v>22</v>
      </c>
      <c r="B36" s="159" t="s">
        <v>386</v>
      </c>
      <c r="C36" s="159" t="s">
        <v>385</v>
      </c>
      <c r="D36" s="159" t="s">
        <v>169</v>
      </c>
      <c r="E36" s="182">
        <v>21</v>
      </c>
      <c r="F36" s="182"/>
      <c r="G36" s="182"/>
      <c r="H36" s="182"/>
      <c r="I36" s="182">
        <f t="shared" si="0"/>
        <v>0</v>
      </c>
      <c r="J36" s="158">
        <v>0</v>
      </c>
      <c r="K36" s="157">
        <v>0</v>
      </c>
    </row>
    <row r="37" spans="1:11" s="2" customFormat="1" ht="13.5" customHeight="1">
      <c r="A37" s="156">
        <v>23</v>
      </c>
      <c r="B37" s="155" t="s">
        <v>384</v>
      </c>
      <c r="C37" s="155" t="s">
        <v>383</v>
      </c>
      <c r="D37" s="155" t="s">
        <v>169</v>
      </c>
      <c r="E37" s="184">
        <v>21</v>
      </c>
      <c r="F37" s="184"/>
      <c r="G37" s="184"/>
      <c r="H37" s="184"/>
      <c r="I37" s="182">
        <f t="shared" si="0"/>
        <v>0</v>
      </c>
      <c r="J37" s="154">
        <v>5E-05</v>
      </c>
      <c r="K37" s="153">
        <v>0.00105</v>
      </c>
    </row>
    <row r="38" spans="1:11" s="2" customFormat="1" ht="13.5" customHeight="1">
      <c r="A38" s="160">
        <v>24</v>
      </c>
      <c r="B38" s="159" t="s">
        <v>382</v>
      </c>
      <c r="C38" s="159" t="s">
        <v>381</v>
      </c>
      <c r="D38" s="159" t="s">
        <v>169</v>
      </c>
      <c r="E38" s="182">
        <v>26</v>
      </c>
      <c r="F38" s="182"/>
      <c r="G38" s="182"/>
      <c r="H38" s="182"/>
      <c r="I38" s="182">
        <f t="shared" si="0"/>
        <v>0</v>
      </c>
      <c r="J38" s="158">
        <v>0</v>
      </c>
      <c r="K38" s="157">
        <v>0</v>
      </c>
    </row>
    <row r="39" spans="1:11" s="2" customFormat="1" ht="13.5" customHeight="1">
      <c r="A39" s="156">
        <v>25</v>
      </c>
      <c r="B39" s="155" t="s">
        <v>380</v>
      </c>
      <c r="C39" s="155" t="s">
        <v>379</v>
      </c>
      <c r="D39" s="155" t="s">
        <v>169</v>
      </c>
      <c r="E39" s="184">
        <v>26</v>
      </c>
      <c r="F39" s="184"/>
      <c r="G39" s="184"/>
      <c r="H39" s="184"/>
      <c r="I39" s="182">
        <f t="shared" si="0"/>
        <v>0</v>
      </c>
      <c r="J39" s="154">
        <v>8E-05</v>
      </c>
      <c r="K39" s="153">
        <v>0.00208</v>
      </c>
    </row>
    <row r="40" spans="1:11" s="2" customFormat="1" ht="13.5" customHeight="1">
      <c r="A40" s="156">
        <v>26</v>
      </c>
      <c r="B40" s="155" t="s">
        <v>378</v>
      </c>
      <c r="C40" s="155" t="s">
        <v>377</v>
      </c>
      <c r="D40" s="155" t="s">
        <v>169</v>
      </c>
      <c r="E40" s="184">
        <v>236.25</v>
      </c>
      <c r="F40" s="184"/>
      <c r="G40" s="184"/>
      <c r="H40" s="184"/>
      <c r="I40" s="182">
        <f t="shared" si="0"/>
        <v>0</v>
      </c>
      <c r="J40" s="154">
        <v>0.00114</v>
      </c>
      <c r="K40" s="153">
        <v>0.269325</v>
      </c>
    </row>
    <row r="41" spans="1:11" s="2" customFormat="1" ht="30.75" customHeight="1">
      <c r="A41" s="152"/>
      <c r="B41" s="151"/>
      <c r="C41" s="151" t="s">
        <v>138</v>
      </c>
      <c r="D41" s="151"/>
      <c r="E41" s="185"/>
      <c r="F41" s="185"/>
      <c r="G41" s="185"/>
      <c r="H41" s="185"/>
      <c r="I41" s="185">
        <f>SUM(I15:I40)</f>
        <v>0</v>
      </c>
      <c r="J41" s="149"/>
      <c r="K41" s="149">
        <f>K13</f>
        <v>0.42549499999999996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K14" formulaRange="1" unlockedFormula="1"/>
    <ignoredError sqref="J14 J13:K13 J41:K41" unlockedFormula="1"/>
    <ignoredError sqref="B15:B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zoomScalePageLayoutView="0" workbookViewId="0" topLeftCell="A1">
      <pane ySplit="12" topLeftCell="A54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9" t="s">
        <v>260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9" t="s">
        <v>452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8"/>
      <c r="B4" s="178"/>
      <c r="C4" s="178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258</v>
      </c>
      <c r="B6" s="176"/>
      <c r="C6" s="176"/>
      <c r="D6" s="176"/>
      <c r="E6" s="175"/>
      <c r="F6" s="175"/>
      <c r="G6" s="175"/>
      <c r="H6" s="175"/>
      <c r="I6" s="175"/>
      <c r="J6" s="177"/>
      <c r="K6" s="175"/>
    </row>
    <row r="7" spans="1:11" s="2" customFormat="1" ht="13.5" customHeight="1">
      <c r="A7" s="143" t="s">
        <v>257</v>
      </c>
      <c r="B7" s="176"/>
      <c r="C7" s="176"/>
      <c r="D7" s="176"/>
      <c r="E7" s="175"/>
      <c r="F7" s="175"/>
      <c r="G7" s="175"/>
      <c r="H7" s="215" t="s">
        <v>464</v>
      </c>
      <c r="I7" s="216"/>
      <c r="J7" s="217"/>
      <c r="K7" s="175"/>
    </row>
    <row r="8" spans="1:11" s="2" customFormat="1" ht="13.5" customHeight="1">
      <c r="A8" s="143" t="s">
        <v>256</v>
      </c>
      <c r="B8" s="176"/>
      <c r="C8" s="176"/>
      <c r="D8" s="176"/>
      <c r="E8" s="175"/>
      <c r="F8" s="175"/>
      <c r="G8" s="175"/>
      <c r="H8" s="215" t="s">
        <v>463</v>
      </c>
      <c r="I8" s="216"/>
      <c r="J8" s="217"/>
      <c r="K8" s="175"/>
    </row>
    <row r="9" spans="1:11" s="2" customFormat="1" ht="6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</row>
    <row r="10" spans="1:11" s="2" customFormat="1" ht="24" customHeight="1">
      <c r="A10" s="174" t="s">
        <v>255</v>
      </c>
      <c r="B10" s="174" t="s">
        <v>254</v>
      </c>
      <c r="C10" s="174" t="s">
        <v>253</v>
      </c>
      <c r="D10" s="174" t="s">
        <v>252</v>
      </c>
      <c r="E10" s="174" t="s">
        <v>251</v>
      </c>
      <c r="F10" s="174" t="s">
        <v>250</v>
      </c>
      <c r="G10" s="174" t="s">
        <v>249</v>
      </c>
      <c r="H10" s="174" t="s">
        <v>248</v>
      </c>
      <c r="I10" s="174" t="s">
        <v>247</v>
      </c>
      <c r="J10" s="174" t="s">
        <v>246</v>
      </c>
      <c r="K10" s="174" t="s">
        <v>245</v>
      </c>
    </row>
    <row r="11" spans="1:11" s="2" customFormat="1" ht="12.75" customHeight="1" hidden="1">
      <c r="A11" s="174" t="s">
        <v>32</v>
      </c>
      <c r="B11" s="174" t="s">
        <v>39</v>
      </c>
      <c r="C11" s="174" t="s">
        <v>45</v>
      </c>
      <c r="D11" s="174" t="s">
        <v>51</v>
      </c>
      <c r="E11" s="174" t="s">
        <v>55</v>
      </c>
      <c r="F11" s="174" t="s">
        <v>59</v>
      </c>
      <c r="G11" s="174" t="s">
        <v>62</v>
      </c>
      <c r="H11" s="174" t="s">
        <v>35</v>
      </c>
      <c r="I11" s="174" t="s">
        <v>41</v>
      </c>
      <c r="J11" s="174" t="s">
        <v>47</v>
      </c>
      <c r="K11" s="174" t="s">
        <v>52</v>
      </c>
    </row>
    <row r="12" spans="1:11" s="2" customFormat="1" ht="6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s="2" customFormat="1" ht="30.75" customHeight="1">
      <c r="A13" s="168"/>
      <c r="B13" s="167" t="s">
        <v>33</v>
      </c>
      <c r="C13" s="167" t="s">
        <v>244</v>
      </c>
      <c r="D13" s="167"/>
      <c r="E13" s="180"/>
      <c r="F13" s="180"/>
      <c r="G13" s="180"/>
      <c r="H13" s="180"/>
      <c r="I13" s="180"/>
      <c r="J13" s="165"/>
      <c r="K13" s="165">
        <f>SUM(K14+K37)</f>
        <v>4.1322525599999995</v>
      </c>
    </row>
    <row r="14" spans="1:11" s="2" customFormat="1" ht="28.5" customHeight="1">
      <c r="A14" s="164"/>
      <c r="B14" s="163" t="s">
        <v>59</v>
      </c>
      <c r="C14" s="163" t="s">
        <v>243</v>
      </c>
      <c r="D14" s="163"/>
      <c r="E14" s="181"/>
      <c r="F14" s="181"/>
      <c r="G14" s="181"/>
      <c r="H14" s="181"/>
      <c r="I14" s="181"/>
      <c r="J14" s="161"/>
      <c r="K14" s="161">
        <f>SUM(K15:K36)</f>
        <v>3.49833536</v>
      </c>
    </row>
    <row r="15" spans="1:11" s="2" customFormat="1" ht="13.5" customHeight="1">
      <c r="A15" s="160">
        <v>1</v>
      </c>
      <c r="B15" s="159" t="s">
        <v>242</v>
      </c>
      <c r="C15" s="159" t="s">
        <v>241</v>
      </c>
      <c r="D15" s="159" t="s">
        <v>148</v>
      </c>
      <c r="E15" s="182">
        <v>111.13</v>
      </c>
      <c r="F15" s="182"/>
      <c r="G15" s="182"/>
      <c r="H15" s="182"/>
      <c r="I15" s="182">
        <f>ROUND(E15*F15,2)</f>
        <v>0</v>
      </c>
      <c r="J15" s="158">
        <v>0</v>
      </c>
      <c r="K15" s="157">
        <v>0</v>
      </c>
    </row>
    <row r="16" spans="1:11" s="2" customFormat="1" ht="13.5" customHeight="1">
      <c r="A16" s="172"/>
      <c r="B16" s="171"/>
      <c r="C16" s="171" t="s">
        <v>240</v>
      </c>
      <c r="D16" s="171"/>
      <c r="E16" s="183"/>
      <c r="F16" s="183"/>
      <c r="G16" s="183"/>
      <c r="H16" s="183"/>
      <c r="I16" s="183"/>
      <c r="J16" s="170"/>
      <c r="K16" s="169"/>
    </row>
    <row r="17" spans="1:11" s="2" customFormat="1" ht="24" customHeight="1">
      <c r="A17" s="160">
        <v>2</v>
      </c>
      <c r="B17" s="159" t="s">
        <v>239</v>
      </c>
      <c r="C17" s="159" t="s">
        <v>238</v>
      </c>
      <c r="D17" s="159" t="s">
        <v>148</v>
      </c>
      <c r="E17" s="182">
        <v>11.724</v>
      </c>
      <c r="F17" s="182"/>
      <c r="G17" s="182"/>
      <c r="H17" s="182"/>
      <c r="I17" s="182">
        <f>ROUND(E17*F17,2)</f>
        <v>0</v>
      </c>
      <c r="J17" s="158">
        <v>0.01119</v>
      </c>
      <c r="K17" s="157">
        <v>0.13119156</v>
      </c>
    </row>
    <row r="18" spans="1:11" s="2" customFormat="1" ht="24" customHeight="1">
      <c r="A18" s="160">
        <v>3</v>
      </c>
      <c r="B18" s="159" t="s">
        <v>237</v>
      </c>
      <c r="C18" s="159" t="s">
        <v>236</v>
      </c>
      <c r="D18" s="159" t="s">
        <v>148</v>
      </c>
      <c r="E18" s="182">
        <v>23.64</v>
      </c>
      <c r="F18" s="182"/>
      <c r="G18" s="182"/>
      <c r="H18" s="182"/>
      <c r="I18" s="182">
        <f aca="true" t="shared" si="0" ref="I18:I27">ROUND(E18*F18,2)</f>
        <v>0</v>
      </c>
      <c r="J18" s="158">
        <v>0.01119</v>
      </c>
      <c r="K18" s="157">
        <v>0.2645316</v>
      </c>
    </row>
    <row r="19" spans="1:11" s="2" customFormat="1" ht="13.5" customHeight="1">
      <c r="A19" s="160">
        <v>4</v>
      </c>
      <c r="B19" s="159" t="s">
        <v>235</v>
      </c>
      <c r="C19" s="159" t="s">
        <v>234</v>
      </c>
      <c r="D19" s="159" t="s">
        <v>148</v>
      </c>
      <c r="E19" s="182">
        <v>39.08</v>
      </c>
      <c r="F19" s="182"/>
      <c r="G19" s="182"/>
      <c r="H19" s="182"/>
      <c r="I19" s="182">
        <f t="shared" si="0"/>
        <v>0</v>
      </c>
      <c r="J19" s="158">
        <v>0.00044</v>
      </c>
      <c r="K19" s="157">
        <v>0.0171952</v>
      </c>
    </row>
    <row r="20" spans="1:11" s="2" customFormat="1" ht="13.5" customHeight="1">
      <c r="A20" s="160">
        <v>5</v>
      </c>
      <c r="B20" s="159" t="s">
        <v>233</v>
      </c>
      <c r="C20" s="159" t="s">
        <v>232</v>
      </c>
      <c r="D20" s="159" t="s">
        <v>148</v>
      </c>
      <c r="E20" s="182">
        <v>72.05</v>
      </c>
      <c r="F20" s="182"/>
      <c r="G20" s="182"/>
      <c r="H20" s="182"/>
      <c r="I20" s="182">
        <f t="shared" si="0"/>
        <v>0</v>
      </c>
      <c r="J20" s="158">
        <v>0.00042</v>
      </c>
      <c r="K20" s="157">
        <v>0.030261</v>
      </c>
    </row>
    <row r="21" spans="1:11" s="2" customFormat="1" ht="24" customHeight="1">
      <c r="A21" s="160">
        <v>6</v>
      </c>
      <c r="B21" s="159" t="s">
        <v>231</v>
      </c>
      <c r="C21" s="159" t="s">
        <v>230</v>
      </c>
      <c r="D21" s="159" t="s">
        <v>148</v>
      </c>
      <c r="E21" s="182">
        <v>39.08</v>
      </c>
      <c r="F21" s="182"/>
      <c r="G21" s="182"/>
      <c r="H21" s="182"/>
      <c r="I21" s="182">
        <f t="shared" si="0"/>
        <v>0</v>
      </c>
      <c r="J21" s="158">
        <v>0.00416</v>
      </c>
      <c r="K21" s="157">
        <v>0.1625728</v>
      </c>
    </row>
    <row r="22" spans="1:11" s="2" customFormat="1" ht="24" customHeight="1">
      <c r="A22" s="160">
        <v>7</v>
      </c>
      <c r="B22" s="159" t="s">
        <v>229</v>
      </c>
      <c r="C22" s="159" t="s">
        <v>228</v>
      </c>
      <c r="D22" s="159" t="s">
        <v>148</v>
      </c>
      <c r="E22" s="182">
        <v>78.8</v>
      </c>
      <c r="F22" s="182"/>
      <c r="G22" s="182"/>
      <c r="H22" s="182"/>
      <c r="I22" s="182">
        <f t="shared" si="0"/>
        <v>0</v>
      </c>
      <c r="J22" s="158">
        <v>0.00416</v>
      </c>
      <c r="K22" s="157">
        <v>0.327808</v>
      </c>
    </row>
    <row r="23" spans="1:11" s="2" customFormat="1" ht="24" customHeight="1">
      <c r="A23" s="160">
        <v>8</v>
      </c>
      <c r="B23" s="159" t="s">
        <v>227</v>
      </c>
      <c r="C23" s="159" t="s">
        <v>226</v>
      </c>
      <c r="D23" s="159" t="s">
        <v>148</v>
      </c>
      <c r="E23" s="182">
        <v>39.08</v>
      </c>
      <c r="F23" s="182"/>
      <c r="G23" s="182"/>
      <c r="H23" s="182"/>
      <c r="I23" s="182">
        <f t="shared" si="0"/>
        <v>0</v>
      </c>
      <c r="J23" s="158">
        <v>0.011</v>
      </c>
      <c r="K23" s="157">
        <v>0.42988</v>
      </c>
    </row>
    <row r="24" spans="1:11" s="2" customFormat="1" ht="24" customHeight="1">
      <c r="A24" s="160">
        <v>9</v>
      </c>
      <c r="B24" s="159" t="s">
        <v>225</v>
      </c>
      <c r="C24" s="159" t="s">
        <v>224</v>
      </c>
      <c r="D24" s="159" t="s">
        <v>148</v>
      </c>
      <c r="E24" s="182">
        <v>72.05</v>
      </c>
      <c r="F24" s="182"/>
      <c r="G24" s="182"/>
      <c r="H24" s="182"/>
      <c r="I24" s="182">
        <f t="shared" si="0"/>
        <v>0</v>
      </c>
      <c r="J24" s="158">
        <v>0.01312</v>
      </c>
      <c r="K24" s="157">
        <v>0.945296</v>
      </c>
    </row>
    <row r="25" spans="1:11" s="2" customFormat="1" ht="24" customHeight="1">
      <c r="A25" s="160">
        <v>10</v>
      </c>
      <c r="B25" s="159" t="s">
        <v>218</v>
      </c>
      <c r="C25" s="159" t="s">
        <v>217</v>
      </c>
      <c r="D25" s="159" t="s">
        <v>169</v>
      </c>
      <c r="E25" s="182">
        <v>27.55</v>
      </c>
      <c r="F25" s="182"/>
      <c r="G25" s="182"/>
      <c r="H25" s="182"/>
      <c r="I25" s="182">
        <f t="shared" si="0"/>
        <v>0</v>
      </c>
      <c r="J25" s="158">
        <v>0.00046</v>
      </c>
      <c r="K25" s="157">
        <v>0.012673</v>
      </c>
    </row>
    <row r="26" spans="1:11" s="2" customFormat="1" ht="13.5" customHeight="1">
      <c r="A26" s="156">
        <v>11</v>
      </c>
      <c r="B26" s="155" t="s">
        <v>216</v>
      </c>
      <c r="C26" s="155" t="s">
        <v>215</v>
      </c>
      <c r="D26" s="155" t="s">
        <v>169</v>
      </c>
      <c r="E26" s="184">
        <v>27.55</v>
      </c>
      <c r="F26" s="184"/>
      <c r="G26" s="184"/>
      <c r="H26" s="184"/>
      <c r="I26" s="182">
        <f t="shared" si="0"/>
        <v>0</v>
      </c>
      <c r="J26" s="154">
        <v>0.00033</v>
      </c>
      <c r="K26" s="153">
        <v>0.0090915</v>
      </c>
    </row>
    <row r="27" spans="1:11" s="2" customFormat="1" ht="13.5" customHeight="1">
      <c r="A27" s="160">
        <v>12</v>
      </c>
      <c r="B27" s="159" t="s">
        <v>223</v>
      </c>
      <c r="C27" s="159" t="s">
        <v>222</v>
      </c>
      <c r="D27" s="159" t="s">
        <v>148</v>
      </c>
      <c r="E27" s="182">
        <v>1.65</v>
      </c>
      <c r="F27" s="182"/>
      <c r="G27" s="182"/>
      <c r="H27" s="182"/>
      <c r="I27" s="182">
        <f t="shared" si="0"/>
        <v>0</v>
      </c>
      <c r="J27" s="158">
        <v>0.04467</v>
      </c>
      <c r="K27" s="157">
        <v>0.0737055</v>
      </c>
    </row>
    <row r="28" spans="1:11" s="2" customFormat="1" ht="13.5" customHeight="1">
      <c r="A28" s="172"/>
      <c r="B28" s="171"/>
      <c r="C28" s="171" t="s">
        <v>219</v>
      </c>
      <c r="D28" s="171"/>
      <c r="E28" s="183"/>
      <c r="F28" s="183"/>
      <c r="G28" s="183"/>
      <c r="H28" s="183"/>
      <c r="I28" s="183"/>
      <c r="J28" s="170"/>
      <c r="K28" s="169"/>
    </row>
    <row r="29" spans="1:11" s="2" customFormat="1" ht="13.5" customHeight="1">
      <c r="A29" s="160">
        <v>13</v>
      </c>
      <c r="B29" s="159" t="s">
        <v>221</v>
      </c>
      <c r="C29" s="159" t="s">
        <v>220</v>
      </c>
      <c r="D29" s="159" t="s">
        <v>148</v>
      </c>
      <c r="E29" s="182">
        <v>5.12</v>
      </c>
      <c r="F29" s="182"/>
      <c r="G29" s="182"/>
      <c r="H29" s="182"/>
      <c r="I29" s="182">
        <f>ROUND(E29*F29,2)</f>
        <v>0</v>
      </c>
      <c r="J29" s="158">
        <v>0.04467</v>
      </c>
      <c r="K29" s="157">
        <v>0.2287104</v>
      </c>
    </row>
    <row r="30" spans="1:11" s="2" customFormat="1" ht="13.5" customHeight="1">
      <c r="A30" s="172"/>
      <c r="B30" s="171"/>
      <c r="C30" s="171" t="s">
        <v>219</v>
      </c>
      <c r="D30" s="171"/>
      <c r="E30" s="183"/>
      <c r="F30" s="183"/>
      <c r="G30" s="183"/>
      <c r="H30" s="183"/>
      <c r="I30" s="183"/>
      <c r="J30" s="170"/>
      <c r="K30" s="169"/>
    </row>
    <row r="31" spans="1:11" s="2" customFormat="1" ht="13.5" customHeight="1">
      <c r="A31" s="160">
        <v>14</v>
      </c>
      <c r="B31" s="159" t="s">
        <v>214</v>
      </c>
      <c r="C31" s="159" t="s">
        <v>213</v>
      </c>
      <c r="D31" s="159" t="s">
        <v>148</v>
      </c>
      <c r="E31" s="182">
        <v>32.71</v>
      </c>
      <c r="F31" s="182"/>
      <c r="G31" s="182"/>
      <c r="H31" s="182"/>
      <c r="I31" s="182">
        <f>ROUND(E31*F31,2)</f>
        <v>0</v>
      </c>
      <c r="J31" s="158">
        <v>0.0004</v>
      </c>
      <c r="K31" s="157">
        <v>0.013084</v>
      </c>
    </row>
    <row r="32" spans="1:11" s="2" customFormat="1" ht="13.5" customHeight="1">
      <c r="A32" s="172"/>
      <c r="B32" s="171"/>
      <c r="C32" s="171" t="s">
        <v>212</v>
      </c>
      <c r="D32" s="171"/>
      <c r="E32" s="183"/>
      <c r="F32" s="183"/>
      <c r="G32" s="183"/>
      <c r="H32" s="183"/>
      <c r="I32" s="183"/>
      <c r="J32" s="170"/>
      <c r="K32" s="169"/>
    </row>
    <row r="33" spans="1:11" s="2" customFormat="1" ht="13.5" customHeight="1">
      <c r="A33" s="160">
        <v>15</v>
      </c>
      <c r="B33" s="159" t="s">
        <v>451</v>
      </c>
      <c r="C33" s="159" t="s">
        <v>450</v>
      </c>
      <c r="D33" s="159" t="s">
        <v>148</v>
      </c>
      <c r="E33" s="182">
        <v>39.08</v>
      </c>
      <c r="F33" s="182"/>
      <c r="G33" s="182"/>
      <c r="H33" s="182"/>
      <c r="I33" s="182">
        <f>ROUND(E33*F33,2)</f>
        <v>0</v>
      </c>
      <c r="J33" s="158">
        <v>0</v>
      </c>
      <c r="K33" s="157">
        <v>0</v>
      </c>
    </row>
    <row r="34" spans="1:11" s="2" customFormat="1" ht="13.5" customHeight="1">
      <c r="A34" s="172"/>
      <c r="B34" s="171"/>
      <c r="C34" s="171" t="s">
        <v>449</v>
      </c>
      <c r="D34" s="171"/>
      <c r="E34" s="183"/>
      <c r="F34" s="183"/>
      <c r="G34" s="183"/>
      <c r="H34" s="183"/>
      <c r="I34" s="183"/>
      <c r="J34" s="170"/>
      <c r="K34" s="169"/>
    </row>
    <row r="35" spans="1:11" s="2" customFormat="1" ht="13.5" customHeight="1">
      <c r="A35" s="156">
        <v>16</v>
      </c>
      <c r="B35" s="155" t="s">
        <v>448</v>
      </c>
      <c r="C35" s="155" t="s">
        <v>447</v>
      </c>
      <c r="D35" s="155" t="s">
        <v>446</v>
      </c>
      <c r="E35" s="184">
        <v>39.08</v>
      </c>
      <c r="F35" s="184"/>
      <c r="G35" s="184"/>
      <c r="H35" s="184"/>
      <c r="I35" s="184">
        <f>ROUND(E35*F35,2)</f>
        <v>0</v>
      </c>
      <c r="J35" s="154">
        <v>0.001</v>
      </c>
      <c r="K35" s="153">
        <v>0.03908</v>
      </c>
    </row>
    <row r="36" spans="1:11" s="2" customFormat="1" ht="13.5" customHeight="1">
      <c r="A36" s="160">
        <v>17</v>
      </c>
      <c r="B36" s="159" t="s">
        <v>445</v>
      </c>
      <c r="C36" s="159" t="s">
        <v>444</v>
      </c>
      <c r="D36" s="159" t="s">
        <v>148</v>
      </c>
      <c r="E36" s="182">
        <v>39.08</v>
      </c>
      <c r="F36" s="182"/>
      <c r="G36" s="182"/>
      <c r="H36" s="182"/>
      <c r="I36" s="184">
        <f>ROUND(E36*F36,2)</f>
        <v>0</v>
      </c>
      <c r="J36" s="158">
        <v>0.02081</v>
      </c>
      <c r="K36" s="157">
        <v>0.8132548</v>
      </c>
    </row>
    <row r="37" spans="1:11" s="2" customFormat="1" ht="28.5" customHeight="1">
      <c r="A37" s="164"/>
      <c r="B37" s="163" t="s">
        <v>41</v>
      </c>
      <c r="C37" s="163" t="s">
        <v>211</v>
      </c>
      <c r="D37" s="163"/>
      <c r="E37" s="181"/>
      <c r="F37" s="181"/>
      <c r="G37" s="181"/>
      <c r="H37" s="181"/>
      <c r="I37" s="181"/>
      <c r="J37" s="161"/>
      <c r="K37" s="161">
        <f>SUM(K38:K49)</f>
        <v>0.6339172</v>
      </c>
    </row>
    <row r="38" spans="1:11" s="2" customFormat="1" ht="24" customHeight="1">
      <c r="A38" s="160">
        <v>18</v>
      </c>
      <c r="B38" s="159" t="s">
        <v>210</v>
      </c>
      <c r="C38" s="159" t="s">
        <v>209</v>
      </c>
      <c r="D38" s="159" t="s">
        <v>148</v>
      </c>
      <c r="E38" s="182">
        <v>102.54</v>
      </c>
      <c r="F38" s="182"/>
      <c r="G38" s="182"/>
      <c r="H38" s="182"/>
      <c r="I38" s="182">
        <f>ROUND(E38*F38,2)</f>
        <v>0</v>
      </c>
      <c r="J38" s="158">
        <v>0.00618</v>
      </c>
      <c r="K38" s="157">
        <v>0.6336972</v>
      </c>
    </row>
    <row r="39" spans="1:11" s="2" customFormat="1" ht="24" customHeight="1">
      <c r="A39" s="160">
        <v>19</v>
      </c>
      <c r="B39" s="159" t="s">
        <v>208</v>
      </c>
      <c r="C39" s="159" t="s">
        <v>207</v>
      </c>
      <c r="D39" s="159" t="s">
        <v>169</v>
      </c>
      <c r="E39" s="182">
        <v>12</v>
      </c>
      <c r="F39" s="182"/>
      <c r="G39" s="182"/>
      <c r="H39" s="182"/>
      <c r="I39" s="182">
        <f>ROUND(E39*F39,2)</f>
        <v>0</v>
      </c>
      <c r="J39" s="158">
        <v>0</v>
      </c>
      <c r="K39" s="157">
        <v>0</v>
      </c>
    </row>
    <row r="40" spans="1:11" s="2" customFormat="1" ht="13.5" customHeight="1">
      <c r="A40" s="172"/>
      <c r="B40" s="171"/>
      <c r="C40" s="171" t="s">
        <v>443</v>
      </c>
      <c r="D40" s="171"/>
      <c r="E40" s="183"/>
      <c r="F40" s="183"/>
      <c r="G40" s="183"/>
      <c r="H40" s="183"/>
      <c r="I40" s="183"/>
      <c r="J40" s="170"/>
      <c r="K40" s="169"/>
    </row>
    <row r="41" spans="1:11" s="2" customFormat="1" ht="24" customHeight="1">
      <c r="A41" s="160">
        <v>20</v>
      </c>
      <c r="B41" s="159" t="s">
        <v>205</v>
      </c>
      <c r="C41" s="159" t="s">
        <v>204</v>
      </c>
      <c r="D41" s="159" t="s">
        <v>169</v>
      </c>
      <c r="E41" s="182">
        <v>31</v>
      </c>
      <c r="F41" s="182"/>
      <c r="G41" s="182"/>
      <c r="H41" s="182"/>
      <c r="I41" s="182">
        <f>ROUND(E41*F41,2)</f>
        <v>0</v>
      </c>
      <c r="J41" s="158">
        <v>0</v>
      </c>
      <c r="K41" s="157">
        <v>0</v>
      </c>
    </row>
    <row r="42" spans="1:11" s="2" customFormat="1" ht="13.5" customHeight="1">
      <c r="A42" s="172"/>
      <c r="B42" s="171"/>
      <c r="C42" s="171" t="s">
        <v>201</v>
      </c>
      <c r="D42" s="171"/>
      <c r="E42" s="183"/>
      <c r="F42" s="183"/>
      <c r="G42" s="183"/>
      <c r="H42" s="183"/>
      <c r="I42" s="183"/>
      <c r="J42" s="170"/>
      <c r="K42" s="169"/>
    </row>
    <row r="43" spans="1:11" s="2" customFormat="1" ht="24" customHeight="1">
      <c r="A43" s="160">
        <v>21</v>
      </c>
      <c r="B43" s="159" t="s">
        <v>203</v>
      </c>
      <c r="C43" s="159" t="s">
        <v>202</v>
      </c>
      <c r="D43" s="159" t="s">
        <v>169</v>
      </c>
      <c r="E43" s="182">
        <v>11</v>
      </c>
      <c r="F43" s="182"/>
      <c r="G43" s="182"/>
      <c r="H43" s="182"/>
      <c r="I43" s="182">
        <f>ROUND(E43*F43,2)</f>
        <v>0</v>
      </c>
      <c r="J43" s="158">
        <v>2E-05</v>
      </c>
      <c r="K43" s="157">
        <v>0.00022</v>
      </c>
    </row>
    <row r="44" spans="1:11" s="2" customFormat="1" ht="13.5" customHeight="1">
      <c r="A44" s="172"/>
      <c r="B44" s="171"/>
      <c r="C44" s="171" t="s">
        <v>201</v>
      </c>
      <c r="D44" s="171"/>
      <c r="E44" s="183"/>
      <c r="F44" s="183"/>
      <c r="G44" s="183"/>
      <c r="H44" s="183"/>
      <c r="I44" s="183"/>
      <c r="J44" s="170"/>
      <c r="K44" s="169"/>
    </row>
    <row r="45" spans="1:11" s="2" customFormat="1" ht="24" customHeight="1">
      <c r="A45" s="160">
        <v>22</v>
      </c>
      <c r="B45" s="159" t="s">
        <v>198</v>
      </c>
      <c r="C45" s="159" t="s">
        <v>197</v>
      </c>
      <c r="D45" s="159" t="s">
        <v>188</v>
      </c>
      <c r="E45" s="182">
        <v>0.787</v>
      </c>
      <c r="F45" s="182"/>
      <c r="G45" s="182"/>
      <c r="H45" s="182"/>
      <c r="I45" s="182">
        <f>ROUND(E45*F45,2)</f>
        <v>0</v>
      </c>
      <c r="J45" s="158">
        <v>0</v>
      </c>
      <c r="K45" s="157">
        <v>0</v>
      </c>
    </row>
    <row r="46" spans="1:11" s="2" customFormat="1" ht="13.5" customHeight="1">
      <c r="A46" s="160">
        <v>23</v>
      </c>
      <c r="B46" s="159" t="s">
        <v>196</v>
      </c>
      <c r="C46" s="159" t="s">
        <v>195</v>
      </c>
      <c r="D46" s="159" t="s">
        <v>188</v>
      </c>
      <c r="E46" s="182">
        <v>0.787</v>
      </c>
      <c r="F46" s="182"/>
      <c r="G46" s="182"/>
      <c r="H46" s="182"/>
      <c r="I46" s="182">
        <f>ROUND(E46*F46,2)</f>
        <v>0</v>
      </c>
      <c r="J46" s="158">
        <v>0</v>
      </c>
      <c r="K46" s="157">
        <v>0</v>
      </c>
    </row>
    <row r="47" spans="1:11" s="2" customFormat="1" ht="13.5" customHeight="1">
      <c r="A47" s="160">
        <v>24</v>
      </c>
      <c r="B47" s="159" t="s">
        <v>194</v>
      </c>
      <c r="C47" s="159" t="s">
        <v>193</v>
      </c>
      <c r="D47" s="159" t="s">
        <v>188</v>
      </c>
      <c r="E47" s="182">
        <v>11.805</v>
      </c>
      <c r="F47" s="182"/>
      <c r="G47" s="182"/>
      <c r="H47" s="182"/>
      <c r="I47" s="182">
        <f>ROUND(E47*F47,2)</f>
        <v>0</v>
      </c>
      <c r="J47" s="158">
        <v>0</v>
      </c>
      <c r="K47" s="157">
        <v>0</v>
      </c>
    </row>
    <row r="48" spans="1:11" s="2" customFormat="1" ht="13.5" customHeight="1">
      <c r="A48" s="160">
        <v>25</v>
      </c>
      <c r="B48" s="159" t="s">
        <v>192</v>
      </c>
      <c r="C48" s="159" t="s">
        <v>191</v>
      </c>
      <c r="D48" s="159" t="s">
        <v>188</v>
      </c>
      <c r="E48" s="182">
        <v>0.787</v>
      </c>
      <c r="F48" s="182"/>
      <c r="G48" s="182"/>
      <c r="H48" s="182"/>
      <c r="I48" s="182">
        <f>ROUND(E48*F48,2)</f>
        <v>0</v>
      </c>
      <c r="J48" s="158">
        <v>0</v>
      </c>
      <c r="K48" s="157">
        <v>0</v>
      </c>
    </row>
    <row r="49" spans="1:11" s="2" customFormat="1" ht="13.5" customHeight="1">
      <c r="A49" s="160">
        <v>26</v>
      </c>
      <c r="B49" s="159" t="s">
        <v>190</v>
      </c>
      <c r="C49" s="159" t="s">
        <v>189</v>
      </c>
      <c r="D49" s="159" t="s">
        <v>188</v>
      </c>
      <c r="E49" s="182">
        <v>0.787</v>
      </c>
      <c r="F49" s="182"/>
      <c r="G49" s="182"/>
      <c r="H49" s="182"/>
      <c r="I49" s="182">
        <f>ROUND(E49*F49,2)</f>
        <v>0</v>
      </c>
      <c r="J49" s="158">
        <v>0</v>
      </c>
      <c r="K49" s="157">
        <v>0</v>
      </c>
    </row>
    <row r="50" spans="1:11" s="2" customFormat="1" ht="30.75" customHeight="1">
      <c r="A50" s="168"/>
      <c r="B50" s="167" t="s">
        <v>46</v>
      </c>
      <c r="C50" s="167" t="s">
        <v>187</v>
      </c>
      <c r="D50" s="167"/>
      <c r="E50" s="180"/>
      <c r="F50" s="180"/>
      <c r="G50" s="180"/>
      <c r="H50" s="180"/>
      <c r="I50" s="180"/>
      <c r="J50" s="165"/>
      <c r="K50" s="165">
        <f>SUM(K51+K53+K62+K64)</f>
        <v>0.15728339000000002</v>
      </c>
    </row>
    <row r="51" spans="1:11" s="2" customFormat="1" ht="28.5" customHeight="1">
      <c r="A51" s="164"/>
      <c r="B51" s="163" t="s">
        <v>186</v>
      </c>
      <c r="C51" s="163" t="s">
        <v>185</v>
      </c>
      <c r="D51" s="163"/>
      <c r="E51" s="181"/>
      <c r="F51" s="181"/>
      <c r="G51" s="181"/>
      <c r="H51" s="181"/>
      <c r="I51" s="181"/>
      <c r="J51" s="161"/>
      <c r="K51" s="161">
        <f>SUM(K52)</f>
        <v>0</v>
      </c>
    </row>
    <row r="52" spans="1:11" s="2" customFormat="1" ht="13.5" customHeight="1">
      <c r="A52" s="160">
        <v>27</v>
      </c>
      <c r="B52" s="159" t="s">
        <v>184</v>
      </c>
      <c r="C52" s="159" t="s">
        <v>183</v>
      </c>
      <c r="D52" s="159" t="s">
        <v>139</v>
      </c>
      <c r="E52" s="182">
        <v>1</v>
      </c>
      <c r="F52" s="182"/>
      <c r="G52" s="182"/>
      <c r="H52" s="182"/>
      <c r="I52" s="182">
        <f>ROUND(E52*F52,2)</f>
        <v>0</v>
      </c>
      <c r="J52" s="158">
        <v>0</v>
      </c>
      <c r="K52" s="157">
        <v>0</v>
      </c>
    </row>
    <row r="53" spans="1:11" s="2" customFormat="1" ht="28.5" customHeight="1">
      <c r="A53" s="164"/>
      <c r="B53" s="163" t="s">
        <v>178</v>
      </c>
      <c r="C53" s="163" t="s">
        <v>177</v>
      </c>
      <c r="D53" s="163"/>
      <c r="E53" s="181"/>
      <c r="F53" s="181"/>
      <c r="G53" s="181"/>
      <c r="H53" s="181"/>
      <c r="I53" s="181"/>
      <c r="J53" s="161"/>
      <c r="K53" s="161">
        <f>SUM(K54:K60)</f>
        <v>0.11419429</v>
      </c>
    </row>
    <row r="54" spans="1:11" s="2" customFormat="1" ht="13.5" customHeight="1">
      <c r="A54" s="160">
        <v>28</v>
      </c>
      <c r="B54" s="159" t="s">
        <v>442</v>
      </c>
      <c r="C54" s="159" t="s">
        <v>179</v>
      </c>
      <c r="D54" s="159" t="s">
        <v>169</v>
      </c>
      <c r="E54" s="182">
        <v>25.46</v>
      </c>
      <c r="F54" s="182"/>
      <c r="G54" s="182"/>
      <c r="H54" s="182"/>
      <c r="I54" s="182">
        <f>ROUND(E54*F54,2)</f>
        <v>0</v>
      </c>
      <c r="J54" s="158">
        <v>0</v>
      </c>
      <c r="K54" s="157">
        <v>0</v>
      </c>
    </row>
    <row r="55" spans="1:11" s="2" customFormat="1" ht="24" customHeight="1">
      <c r="A55" s="160">
        <v>29</v>
      </c>
      <c r="B55" s="159" t="s">
        <v>441</v>
      </c>
      <c r="C55" s="159" t="s">
        <v>440</v>
      </c>
      <c r="D55" s="159" t="s">
        <v>148</v>
      </c>
      <c r="E55" s="182">
        <v>39.08</v>
      </c>
      <c r="F55" s="182"/>
      <c r="G55" s="182"/>
      <c r="H55" s="182"/>
      <c r="I55" s="182">
        <f>ROUND(E55*F55,2)</f>
        <v>0</v>
      </c>
      <c r="J55" s="158">
        <v>0</v>
      </c>
      <c r="K55" s="157">
        <v>0</v>
      </c>
    </row>
    <row r="56" spans="1:11" s="2" customFormat="1" ht="13.5" customHeight="1">
      <c r="A56" s="160">
        <v>30</v>
      </c>
      <c r="B56" s="159" t="s">
        <v>173</v>
      </c>
      <c r="C56" s="159" t="s">
        <v>172</v>
      </c>
      <c r="D56" s="159" t="s">
        <v>169</v>
      </c>
      <c r="E56" s="182">
        <v>39.08</v>
      </c>
      <c r="F56" s="182"/>
      <c r="G56" s="182"/>
      <c r="H56" s="182"/>
      <c r="I56" s="182">
        <f>ROUND(E56*F56,2)</f>
        <v>0</v>
      </c>
      <c r="J56" s="158">
        <v>4E-05</v>
      </c>
      <c r="K56" s="157">
        <v>0.0015632</v>
      </c>
    </row>
    <row r="57" spans="1:11" s="2" customFormat="1" ht="13.5" customHeight="1">
      <c r="A57" s="156">
        <v>31</v>
      </c>
      <c r="B57" s="155" t="s">
        <v>171</v>
      </c>
      <c r="C57" s="155" t="s">
        <v>170</v>
      </c>
      <c r="D57" s="155" t="s">
        <v>169</v>
      </c>
      <c r="E57" s="184">
        <v>39.429</v>
      </c>
      <c r="F57" s="184"/>
      <c r="G57" s="184"/>
      <c r="H57" s="184"/>
      <c r="I57" s="182">
        <f>ROUND(E57*F57,2)</f>
        <v>0</v>
      </c>
      <c r="J57" s="154">
        <v>1E-05</v>
      </c>
      <c r="K57" s="153">
        <v>0.00039429</v>
      </c>
    </row>
    <row r="58" spans="1:11" s="2" customFormat="1" ht="13.5" customHeight="1">
      <c r="A58" s="172"/>
      <c r="B58" s="171"/>
      <c r="C58" s="171" t="s">
        <v>168</v>
      </c>
      <c r="D58" s="171"/>
      <c r="E58" s="183"/>
      <c r="F58" s="183"/>
      <c r="G58" s="183"/>
      <c r="H58" s="183"/>
      <c r="I58" s="183"/>
      <c r="J58" s="170"/>
      <c r="K58" s="169"/>
    </row>
    <row r="59" spans="1:11" s="2" customFormat="1" ht="13.5" customHeight="1">
      <c r="A59" s="160">
        <v>32</v>
      </c>
      <c r="B59" s="159" t="s">
        <v>167</v>
      </c>
      <c r="C59" s="159" t="s">
        <v>166</v>
      </c>
      <c r="D59" s="159" t="s">
        <v>148</v>
      </c>
      <c r="E59" s="182">
        <v>39.08</v>
      </c>
      <c r="F59" s="182"/>
      <c r="G59" s="182"/>
      <c r="H59" s="182"/>
      <c r="I59" s="182">
        <f>ROUND(E59*F59,2)</f>
        <v>0</v>
      </c>
      <c r="J59" s="158">
        <v>0.0004</v>
      </c>
      <c r="K59" s="157">
        <v>0.015632</v>
      </c>
    </row>
    <row r="60" spans="1:11" s="2" customFormat="1" ht="13.5" customHeight="1">
      <c r="A60" s="156">
        <v>33</v>
      </c>
      <c r="B60" s="155" t="s">
        <v>439</v>
      </c>
      <c r="C60" s="155" t="s">
        <v>164</v>
      </c>
      <c r="D60" s="155" t="s">
        <v>148</v>
      </c>
      <c r="E60" s="184">
        <v>40.252</v>
      </c>
      <c r="F60" s="184"/>
      <c r="G60" s="184"/>
      <c r="H60" s="184"/>
      <c r="I60" s="182">
        <f>ROUND(E60*F60,2)</f>
        <v>0</v>
      </c>
      <c r="J60" s="154">
        <v>0.0024</v>
      </c>
      <c r="K60" s="153">
        <v>0.0966048</v>
      </c>
    </row>
    <row r="61" spans="1:11" s="2" customFormat="1" ht="13.5" customHeight="1">
      <c r="A61" s="172"/>
      <c r="B61" s="171"/>
      <c r="C61" s="171" t="s">
        <v>438</v>
      </c>
      <c r="D61" s="171"/>
      <c r="E61" s="183"/>
      <c r="F61" s="183"/>
      <c r="G61" s="183"/>
      <c r="H61" s="183"/>
      <c r="I61" s="183"/>
      <c r="J61" s="170"/>
      <c r="K61" s="169"/>
    </row>
    <row r="62" spans="1:11" s="2" customFormat="1" ht="28.5" customHeight="1">
      <c r="A62" s="164"/>
      <c r="B62" s="163" t="s">
        <v>156</v>
      </c>
      <c r="C62" s="163" t="s">
        <v>155</v>
      </c>
      <c r="D62" s="163"/>
      <c r="E62" s="181"/>
      <c r="F62" s="181"/>
      <c r="G62" s="181"/>
      <c r="H62" s="181"/>
      <c r="I62" s="181"/>
      <c r="J62" s="161"/>
      <c r="K62" s="161">
        <f>SUM(K63)</f>
        <v>0.013084</v>
      </c>
    </row>
    <row r="63" spans="1:11" s="2" customFormat="1" ht="13.5" customHeight="1">
      <c r="A63" s="160">
        <v>34</v>
      </c>
      <c r="B63" s="159" t="s">
        <v>154</v>
      </c>
      <c r="C63" s="159" t="s">
        <v>153</v>
      </c>
      <c r="D63" s="159" t="s">
        <v>148</v>
      </c>
      <c r="E63" s="182">
        <v>32.71</v>
      </c>
      <c r="F63" s="182"/>
      <c r="G63" s="182"/>
      <c r="H63" s="182"/>
      <c r="I63" s="182">
        <f>ROUND(E63*F63,2)</f>
        <v>0</v>
      </c>
      <c r="J63" s="158">
        <v>0.0004</v>
      </c>
      <c r="K63" s="157">
        <v>0.013084</v>
      </c>
    </row>
    <row r="64" spans="1:11" s="2" customFormat="1" ht="28.5" customHeight="1">
      <c r="A64" s="164"/>
      <c r="B64" s="163" t="s">
        <v>152</v>
      </c>
      <c r="C64" s="163" t="s">
        <v>151</v>
      </c>
      <c r="D64" s="163"/>
      <c r="E64" s="181"/>
      <c r="F64" s="181"/>
      <c r="G64" s="181"/>
      <c r="H64" s="181"/>
      <c r="I64" s="181"/>
      <c r="J64" s="161"/>
      <c r="K64" s="161">
        <f>SUM(K65)</f>
        <v>0.0300051</v>
      </c>
    </row>
    <row r="65" spans="1:11" s="2" customFormat="1" ht="24" customHeight="1">
      <c r="A65" s="160">
        <v>35</v>
      </c>
      <c r="B65" s="159" t="s">
        <v>150</v>
      </c>
      <c r="C65" s="159" t="s">
        <v>149</v>
      </c>
      <c r="D65" s="159" t="s">
        <v>148</v>
      </c>
      <c r="E65" s="182">
        <v>111.13</v>
      </c>
      <c r="F65" s="182"/>
      <c r="G65" s="182"/>
      <c r="H65" s="182"/>
      <c r="I65" s="182">
        <f>ROUND(E65*F65,2)</f>
        <v>0</v>
      </c>
      <c r="J65" s="158">
        <v>0.00027</v>
      </c>
      <c r="K65" s="157">
        <v>0.0300051</v>
      </c>
    </row>
    <row r="66" spans="1:11" s="2" customFormat="1" ht="30.75" customHeight="1">
      <c r="A66" s="152"/>
      <c r="B66" s="151"/>
      <c r="C66" s="151" t="s">
        <v>138</v>
      </c>
      <c r="D66" s="151"/>
      <c r="E66" s="185"/>
      <c r="F66" s="185"/>
      <c r="G66" s="185"/>
      <c r="H66" s="185"/>
      <c r="I66" s="185">
        <f>SUM(I15:I65)</f>
        <v>0</v>
      </c>
      <c r="J66" s="149"/>
      <c r="K66" s="149">
        <f>SUM(K50+K13)</f>
        <v>4.289535949999999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B14:B65" numberStoredAsText="1"/>
    <ignoredError sqref="J37:K37" formulaRange="1" unlockedFormula="1"/>
    <ignoredError sqref="J51:K51 J53:K53 J62:K62 J64:K64 J14:K14 J50:K50 J66:K66 J13:K1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pane ySplit="12" topLeftCell="A16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9" t="s">
        <v>260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9" t="s">
        <v>455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8"/>
      <c r="B4" s="178"/>
      <c r="C4" s="178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258</v>
      </c>
      <c r="B6" s="176"/>
      <c r="C6" s="176"/>
      <c r="D6" s="176"/>
      <c r="E6" s="175"/>
      <c r="F6" s="175"/>
      <c r="G6" s="175"/>
      <c r="H6" s="175"/>
      <c r="I6" s="175"/>
      <c r="J6" s="177"/>
      <c r="K6" s="175"/>
    </row>
    <row r="7" spans="1:11" s="2" customFormat="1" ht="13.5" customHeight="1">
      <c r="A7" s="143" t="s">
        <v>257</v>
      </c>
      <c r="B7" s="176"/>
      <c r="C7" s="176"/>
      <c r="D7" s="176"/>
      <c r="E7" s="175"/>
      <c r="F7" s="175"/>
      <c r="G7" s="175"/>
      <c r="H7" s="215" t="s">
        <v>464</v>
      </c>
      <c r="I7" s="216"/>
      <c r="J7" s="217"/>
      <c r="K7" s="175"/>
    </row>
    <row r="8" spans="1:11" s="2" customFormat="1" ht="13.5" customHeight="1">
      <c r="A8" s="143" t="s">
        <v>256</v>
      </c>
      <c r="B8" s="176"/>
      <c r="C8" s="176"/>
      <c r="D8" s="176"/>
      <c r="E8" s="175"/>
      <c r="F8" s="175"/>
      <c r="G8" s="175"/>
      <c r="H8" s="215" t="s">
        <v>467</v>
      </c>
      <c r="I8" s="216"/>
      <c r="J8" s="217"/>
      <c r="K8" s="175"/>
    </row>
    <row r="9" spans="1:11" s="2" customFormat="1" ht="6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</row>
    <row r="10" spans="1:11" s="2" customFormat="1" ht="24" customHeight="1">
      <c r="A10" s="174" t="s">
        <v>255</v>
      </c>
      <c r="B10" s="174" t="s">
        <v>254</v>
      </c>
      <c r="C10" s="174" t="s">
        <v>253</v>
      </c>
      <c r="D10" s="174" t="s">
        <v>252</v>
      </c>
      <c r="E10" s="174" t="s">
        <v>251</v>
      </c>
      <c r="F10" s="174" t="s">
        <v>250</v>
      </c>
      <c r="G10" s="174" t="s">
        <v>249</v>
      </c>
      <c r="H10" s="174" t="s">
        <v>248</v>
      </c>
      <c r="I10" s="174" t="s">
        <v>247</v>
      </c>
      <c r="J10" s="174" t="s">
        <v>246</v>
      </c>
      <c r="K10" s="174" t="s">
        <v>245</v>
      </c>
    </row>
    <row r="11" spans="1:11" s="2" customFormat="1" ht="12.75" customHeight="1" hidden="1">
      <c r="A11" s="174" t="s">
        <v>32</v>
      </c>
      <c r="B11" s="174" t="s">
        <v>39</v>
      </c>
      <c r="C11" s="174" t="s">
        <v>45</v>
      </c>
      <c r="D11" s="174" t="s">
        <v>51</v>
      </c>
      <c r="E11" s="174" t="s">
        <v>55</v>
      </c>
      <c r="F11" s="174" t="s">
        <v>59</v>
      </c>
      <c r="G11" s="174" t="s">
        <v>62</v>
      </c>
      <c r="H11" s="174" t="s">
        <v>35</v>
      </c>
      <c r="I11" s="174" t="s">
        <v>41</v>
      </c>
      <c r="J11" s="174" t="s">
        <v>47</v>
      </c>
      <c r="K11" s="174" t="s">
        <v>52</v>
      </c>
    </row>
    <row r="12" spans="1:11" s="2" customFormat="1" ht="6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s="2" customFormat="1" ht="30.75" customHeight="1">
      <c r="A13" s="168"/>
      <c r="B13" s="167" t="s">
        <v>46</v>
      </c>
      <c r="C13" s="167" t="s">
        <v>187</v>
      </c>
      <c r="D13" s="167"/>
      <c r="E13" s="180"/>
      <c r="F13" s="180"/>
      <c r="G13" s="180"/>
      <c r="H13" s="180"/>
      <c r="I13" s="180"/>
      <c r="J13" s="165"/>
      <c r="K13" s="165">
        <f>SUM(K14+K16+K19)</f>
        <v>0.11682000000000001</v>
      </c>
    </row>
    <row r="14" spans="1:11" s="2" customFormat="1" ht="28.5" customHeight="1">
      <c r="A14" s="164"/>
      <c r="B14" s="163" t="s">
        <v>375</v>
      </c>
      <c r="C14" s="163" t="s">
        <v>374</v>
      </c>
      <c r="D14" s="163"/>
      <c r="E14" s="181"/>
      <c r="F14" s="181"/>
      <c r="G14" s="181"/>
      <c r="H14" s="181"/>
      <c r="I14" s="181"/>
      <c r="J14" s="161"/>
      <c r="K14" s="161">
        <f>SUM(K15)</f>
        <v>0</v>
      </c>
    </row>
    <row r="15" spans="1:11" s="2" customFormat="1" ht="13.5" customHeight="1">
      <c r="A15" s="160">
        <v>1</v>
      </c>
      <c r="B15" s="159" t="s">
        <v>373</v>
      </c>
      <c r="C15" s="159" t="s">
        <v>372</v>
      </c>
      <c r="D15" s="159" t="s">
        <v>169</v>
      </c>
      <c r="E15" s="182">
        <v>6.25</v>
      </c>
      <c r="F15" s="182"/>
      <c r="G15" s="182"/>
      <c r="H15" s="182"/>
      <c r="I15" s="182">
        <f>ROUND(E15*F15,2)</f>
        <v>0</v>
      </c>
      <c r="J15" s="158">
        <v>0</v>
      </c>
      <c r="K15" s="157">
        <v>0</v>
      </c>
    </row>
    <row r="16" spans="1:11" s="2" customFormat="1" ht="28.5" customHeight="1">
      <c r="A16" s="164"/>
      <c r="B16" s="163" t="s">
        <v>371</v>
      </c>
      <c r="C16" s="163" t="s">
        <v>370</v>
      </c>
      <c r="D16" s="163"/>
      <c r="E16" s="181"/>
      <c r="F16" s="181"/>
      <c r="G16" s="181"/>
      <c r="H16" s="181"/>
      <c r="I16" s="181"/>
      <c r="J16" s="161"/>
      <c r="K16" s="161">
        <f>SUM(K17:K18)</f>
        <v>8E-05</v>
      </c>
    </row>
    <row r="17" spans="1:11" s="2" customFormat="1" ht="13.5" customHeight="1">
      <c r="A17" s="160">
        <v>2</v>
      </c>
      <c r="B17" s="159" t="s">
        <v>369</v>
      </c>
      <c r="C17" s="159" t="s">
        <v>368</v>
      </c>
      <c r="D17" s="159" t="s">
        <v>139</v>
      </c>
      <c r="E17" s="182">
        <v>2</v>
      </c>
      <c r="F17" s="182"/>
      <c r="G17" s="182"/>
      <c r="H17" s="182"/>
      <c r="I17" s="182">
        <f>ROUND(E17*F17,2)</f>
        <v>0</v>
      </c>
      <c r="J17" s="158">
        <v>2E-05</v>
      </c>
      <c r="K17" s="157">
        <v>4E-05</v>
      </c>
    </row>
    <row r="18" spans="1:11" s="2" customFormat="1" ht="13.5" customHeight="1">
      <c r="A18" s="160">
        <v>3</v>
      </c>
      <c r="B18" s="159" t="s">
        <v>367</v>
      </c>
      <c r="C18" s="159" t="s">
        <v>366</v>
      </c>
      <c r="D18" s="159" t="s">
        <v>139</v>
      </c>
      <c r="E18" s="182">
        <v>2</v>
      </c>
      <c r="F18" s="182"/>
      <c r="G18" s="182"/>
      <c r="H18" s="182"/>
      <c r="I18" s="182">
        <f>ROUND(E18*F18,2)</f>
        <v>0</v>
      </c>
      <c r="J18" s="158">
        <v>2E-05</v>
      </c>
      <c r="K18" s="157">
        <v>4E-05</v>
      </c>
    </row>
    <row r="19" spans="1:11" s="2" customFormat="1" ht="28.5" customHeight="1">
      <c r="A19" s="164"/>
      <c r="B19" s="163" t="s">
        <v>365</v>
      </c>
      <c r="C19" s="163" t="s">
        <v>364</v>
      </c>
      <c r="D19" s="163"/>
      <c r="E19" s="181"/>
      <c r="F19" s="181"/>
      <c r="G19" s="181"/>
      <c r="H19" s="181"/>
      <c r="I19" s="181"/>
      <c r="J19" s="161"/>
      <c r="K19" s="161">
        <f>SUM(K20:K27)</f>
        <v>0.11674000000000001</v>
      </c>
    </row>
    <row r="20" spans="1:11" s="2" customFormat="1" ht="13.5" customHeight="1">
      <c r="A20" s="160">
        <v>4</v>
      </c>
      <c r="B20" s="159" t="s">
        <v>363</v>
      </c>
      <c r="C20" s="159" t="s">
        <v>362</v>
      </c>
      <c r="D20" s="159" t="s">
        <v>169</v>
      </c>
      <c r="E20" s="182">
        <v>6.25</v>
      </c>
      <c r="F20" s="182"/>
      <c r="G20" s="182"/>
      <c r="H20" s="182"/>
      <c r="I20" s="182">
        <f>ROUND(E20*F20,2)</f>
        <v>0</v>
      </c>
      <c r="J20" s="158">
        <v>0</v>
      </c>
      <c r="K20" s="157">
        <v>0</v>
      </c>
    </row>
    <row r="21" spans="1:11" s="2" customFormat="1" ht="13.5" customHeight="1">
      <c r="A21" s="160">
        <v>5</v>
      </c>
      <c r="B21" s="159" t="s">
        <v>361</v>
      </c>
      <c r="C21" s="159" t="s">
        <v>360</v>
      </c>
      <c r="D21" s="159" t="s">
        <v>139</v>
      </c>
      <c r="E21" s="182">
        <v>2</v>
      </c>
      <c r="F21" s="182"/>
      <c r="G21" s="182"/>
      <c r="H21" s="182"/>
      <c r="I21" s="182">
        <f aca="true" t="shared" si="0" ref="I21:I27">ROUND(E21*F21,2)</f>
        <v>0</v>
      </c>
      <c r="J21" s="158">
        <v>0</v>
      </c>
      <c r="K21" s="157">
        <v>0</v>
      </c>
    </row>
    <row r="22" spans="1:11" s="2" customFormat="1" ht="13.5" customHeight="1">
      <c r="A22" s="160">
        <v>6</v>
      </c>
      <c r="B22" s="159" t="s">
        <v>359</v>
      </c>
      <c r="C22" s="159" t="s">
        <v>358</v>
      </c>
      <c r="D22" s="159" t="s">
        <v>139</v>
      </c>
      <c r="E22" s="182">
        <v>16</v>
      </c>
      <c r="F22" s="182"/>
      <c r="G22" s="182"/>
      <c r="H22" s="182"/>
      <c r="I22" s="182">
        <f t="shared" si="0"/>
        <v>0</v>
      </c>
      <c r="J22" s="158">
        <v>1E-05</v>
      </c>
      <c r="K22" s="157">
        <v>0.00016</v>
      </c>
    </row>
    <row r="23" spans="1:11" s="2" customFormat="1" ht="13.5" customHeight="1">
      <c r="A23" s="160">
        <v>7</v>
      </c>
      <c r="B23" s="159" t="s">
        <v>357</v>
      </c>
      <c r="C23" s="159" t="s">
        <v>356</v>
      </c>
      <c r="D23" s="159" t="s">
        <v>139</v>
      </c>
      <c r="E23" s="182">
        <v>2</v>
      </c>
      <c r="F23" s="182"/>
      <c r="G23" s="182"/>
      <c r="H23" s="182"/>
      <c r="I23" s="182">
        <f t="shared" si="0"/>
        <v>0</v>
      </c>
      <c r="J23" s="158">
        <v>2E-05</v>
      </c>
      <c r="K23" s="157">
        <v>4E-05</v>
      </c>
    </row>
    <row r="24" spans="1:11" s="2" customFormat="1" ht="24" customHeight="1">
      <c r="A24" s="156">
        <v>8</v>
      </c>
      <c r="B24" s="155" t="s">
        <v>454</v>
      </c>
      <c r="C24" s="155" t="s">
        <v>453</v>
      </c>
      <c r="D24" s="155" t="s">
        <v>139</v>
      </c>
      <c r="E24" s="184">
        <v>2</v>
      </c>
      <c r="F24" s="184"/>
      <c r="G24" s="184"/>
      <c r="H24" s="184"/>
      <c r="I24" s="182">
        <f t="shared" si="0"/>
        <v>0</v>
      </c>
      <c r="J24" s="154">
        <v>0.05822</v>
      </c>
      <c r="K24" s="153">
        <v>0.11644</v>
      </c>
    </row>
    <row r="25" spans="1:11" s="2" customFormat="1" ht="13.5" customHeight="1">
      <c r="A25" s="160">
        <v>9</v>
      </c>
      <c r="B25" s="159" t="s">
        <v>353</v>
      </c>
      <c r="C25" s="159" t="s">
        <v>352</v>
      </c>
      <c r="D25" s="159" t="s">
        <v>169</v>
      </c>
      <c r="E25" s="182">
        <v>6.25</v>
      </c>
      <c r="F25" s="182"/>
      <c r="G25" s="182"/>
      <c r="H25" s="182"/>
      <c r="I25" s="182">
        <f t="shared" si="0"/>
        <v>0</v>
      </c>
      <c r="J25" s="158">
        <v>0</v>
      </c>
      <c r="K25" s="157">
        <v>0</v>
      </c>
    </row>
    <row r="26" spans="1:11" s="2" customFormat="1" ht="13.5" customHeight="1">
      <c r="A26" s="160">
        <v>10</v>
      </c>
      <c r="B26" s="159" t="s">
        <v>351</v>
      </c>
      <c r="C26" s="159" t="s">
        <v>350</v>
      </c>
      <c r="D26" s="159" t="s">
        <v>188</v>
      </c>
      <c r="E26" s="182">
        <v>0.28</v>
      </c>
      <c r="F26" s="182"/>
      <c r="G26" s="182"/>
      <c r="H26" s="182"/>
      <c r="I26" s="182">
        <f t="shared" si="0"/>
        <v>0</v>
      </c>
      <c r="J26" s="158">
        <v>0</v>
      </c>
      <c r="K26" s="157">
        <v>0</v>
      </c>
    </row>
    <row r="27" spans="1:11" s="2" customFormat="1" ht="24" customHeight="1">
      <c r="A27" s="160">
        <v>11</v>
      </c>
      <c r="B27" s="159" t="s">
        <v>349</v>
      </c>
      <c r="C27" s="159" t="s">
        <v>348</v>
      </c>
      <c r="D27" s="159" t="s">
        <v>139</v>
      </c>
      <c r="E27" s="182">
        <v>2</v>
      </c>
      <c r="F27" s="182"/>
      <c r="G27" s="182"/>
      <c r="H27" s="182"/>
      <c r="I27" s="182">
        <f t="shared" si="0"/>
        <v>0</v>
      </c>
      <c r="J27" s="158">
        <v>5E-05</v>
      </c>
      <c r="K27" s="157">
        <v>0.0001</v>
      </c>
    </row>
    <row r="28" spans="1:11" s="2" customFormat="1" ht="30.75" customHeight="1">
      <c r="A28" s="152"/>
      <c r="B28" s="151"/>
      <c r="C28" s="151" t="s">
        <v>138</v>
      </c>
      <c r="D28" s="151"/>
      <c r="E28" s="185"/>
      <c r="F28" s="185"/>
      <c r="G28" s="185"/>
      <c r="H28" s="185"/>
      <c r="I28" s="185">
        <f>SUM(I15:I27)</f>
        <v>0</v>
      </c>
      <c r="J28" s="149"/>
      <c r="K28" s="149">
        <f>K13</f>
        <v>0.11682000000000001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14:K14 J13:K13 J28:K28" unlockedFormula="1"/>
    <ignoredError sqref="K16 J19:K19" formulaRange="1" unlockedFormula="1"/>
    <ignoredError sqref="B14:B2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pane ySplit="12" topLeftCell="A25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9" t="s">
        <v>260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9" t="s">
        <v>456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8"/>
      <c r="B4" s="178"/>
      <c r="C4" s="178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258</v>
      </c>
      <c r="B6" s="176"/>
      <c r="C6" s="176"/>
      <c r="D6" s="176"/>
      <c r="E6" s="175"/>
      <c r="F6" s="175"/>
      <c r="G6" s="175"/>
      <c r="H6" s="175"/>
      <c r="I6" s="175"/>
      <c r="J6" s="177"/>
      <c r="K6" s="175"/>
    </row>
    <row r="7" spans="1:11" s="2" customFormat="1" ht="13.5" customHeight="1">
      <c r="A7" s="143" t="s">
        <v>257</v>
      </c>
      <c r="B7" s="176"/>
      <c r="C7" s="176"/>
      <c r="D7" s="176"/>
      <c r="E7" s="175"/>
      <c r="F7" s="175"/>
      <c r="G7" s="175"/>
      <c r="H7" s="215" t="s">
        <v>464</v>
      </c>
      <c r="I7" s="216"/>
      <c r="J7" s="217"/>
      <c r="K7" s="175"/>
    </row>
    <row r="8" spans="1:11" s="2" customFormat="1" ht="13.5" customHeight="1">
      <c r="A8" s="143" t="s">
        <v>256</v>
      </c>
      <c r="B8" s="176"/>
      <c r="C8" s="176"/>
      <c r="D8" s="176"/>
      <c r="E8" s="175"/>
      <c r="F8" s="175"/>
      <c r="G8" s="175"/>
      <c r="H8" s="215" t="s">
        <v>463</v>
      </c>
      <c r="I8" s="216"/>
      <c r="J8" s="217"/>
      <c r="K8" s="175"/>
    </row>
    <row r="9" spans="1:11" s="2" customFormat="1" ht="6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</row>
    <row r="10" spans="1:11" s="2" customFormat="1" ht="24" customHeight="1">
      <c r="A10" s="174" t="s">
        <v>255</v>
      </c>
      <c r="B10" s="174" t="s">
        <v>254</v>
      </c>
      <c r="C10" s="174" t="s">
        <v>253</v>
      </c>
      <c r="D10" s="174" t="s">
        <v>252</v>
      </c>
      <c r="E10" s="174" t="s">
        <v>251</v>
      </c>
      <c r="F10" s="174" t="s">
        <v>250</v>
      </c>
      <c r="G10" s="174" t="s">
        <v>249</v>
      </c>
      <c r="H10" s="174" t="s">
        <v>248</v>
      </c>
      <c r="I10" s="174" t="s">
        <v>247</v>
      </c>
      <c r="J10" s="174" t="s">
        <v>246</v>
      </c>
      <c r="K10" s="174" t="s">
        <v>245</v>
      </c>
    </row>
    <row r="11" spans="1:11" s="2" customFormat="1" ht="12.75" customHeight="1" hidden="1">
      <c r="A11" s="174" t="s">
        <v>32</v>
      </c>
      <c r="B11" s="174" t="s">
        <v>39</v>
      </c>
      <c r="C11" s="174" t="s">
        <v>45</v>
      </c>
      <c r="D11" s="174" t="s">
        <v>51</v>
      </c>
      <c r="E11" s="174" t="s">
        <v>55</v>
      </c>
      <c r="F11" s="174" t="s">
        <v>59</v>
      </c>
      <c r="G11" s="174" t="s">
        <v>62</v>
      </c>
      <c r="H11" s="174" t="s">
        <v>35</v>
      </c>
      <c r="I11" s="174" t="s">
        <v>41</v>
      </c>
      <c r="J11" s="174" t="s">
        <v>47</v>
      </c>
      <c r="K11" s="174" t="s">
        <v>52</v>
      </c>
    </row>
    <row r="12" spans="1:11" s="2" customFormat="1" ht="6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s="2" customFormat="1" ht="30.75" customHeight="1">
      <c r="A13" s="168"/>
      <c r="B13" s="167" t="s">
        <v>147</v>
      </c>
      <c r="C13" s="167" t="s">
        <v>146</v>
      </c>
      <c r="D13" s="167"/>
      <c r="E13" s="180"/>
      <c r="F13" s="180"/>
      <c r="G13" s="180"/>
      <c r="H13" s="180"/>
      <c r="I13" s="180"/>
      <c r="J13" s="165"/>
      <c r="K13" s="165">
        <f>K14</f>
        <v>0.49738499999999997</v>
      </c>
    </row>
    <row r="14" spans="1:11" s="2" customFormat="1" ht="28.5" customHeight="1">
      <c r="A14" s="164"/>
      <c r="B14" s="163" t="s">
        <v>432</v>
      </c>
      <c r="C14" s="163" t="s">
        <v>431</v>
      </c>
      <c r="D14" s="163"/>
      <c r="E14" s="181"/>
      <c r="F14" s="181"/>
      <c r="G14" s="181"/>
      <c r="H14" s="181"/>
      <c r="I14" s="181"/>
      <c r="J14" s="161"/>
      <c r="K14" s="161">
        <f>SUM(K15:K40)</f>
        <v>0.49738499999999997</v>
      </c>
    </row>
    <row r="15" spans="1:11" s="2" customFormat="1" ht="13.5" customHeight="1">
      <c r="A15" s="160">
        <v>1</v>
      </c>
      <c r="B15" s="159" t="s">
        <v>430</v>
      </c>
      <c r="C15" s="159" t="s">
        <v>429</v>
      </c>
      <c r="D15" s="159" t="s">
        <v>139</v>
      </c>
      <c r="E15" s="182">
        <v>14</v>
      </c>
      <c r="F15" s="182"/>
      <c r="G15" s="182"/>
      <c r="H15" s="182"/>
      <c r="I15" s="182">
        <f>ROUND(E15*F15,2)</f>
        <v>0</v>
      </c>
      <c r="J15" s="158">
        <v>0</v>
      </c>
      <c r="K15" s="157">
        <v>0</v>
      </c>
    </row>
    <row r="16" spans="1:11" s="2" customFormat="1" ht="13.5" customHeight="1">
      <c r="A16" s="156">
        <v>2</v>
      </c>
      <c r="B16" s="155" t="s">
        <v>428</v>
      </c>
      <c r="C16" s="155" t="s">
        <v>427</v>
      </c>
      <c r="D16" s="155" t="s">
        <v>139</v>
      </c>
      <c r="E16" s="184">
        <v>14</v>
      </c>
      <c r="F16" s="184"/>
      <c r="G16" s="184"/>
      <c r="H16" s="184"/>
      <c r="I16" s="182">
        <f aca="true" t="shared" si="0" ref="I16:I40">ROUND(E16*F16,2)</f>
        <v>0</v>
      </c>
      <c r="J16" s="154">
        <v>0.00016</v>
      </c>
      <c r="K16" s="153">
        <v>0.00224</v>
      </c>
    </row>
    <row r="17" spans="1:11" s="2" customFormat="1" ht="24" customHeight="1">
      <c r="A17" s="160">
        <v>3</v>
      </c>
      <c r="B17" s="159" t="s">
        <v>426</v>
      </c>
      <c r="C17" s="159" t="s">
        <v>425</v>
      </c>
      <c r="D17" s="159" t="s">
        <v>139</v>
      </c>
      <c r="E17" s="182">
        <v>1</v>
      </c>
      <c r="F17" s="182"/>
      <c r="G17" s="182"/>
      <c r="H17" s="182"/>
      <c r="I17" s="182">
        <f t="shared" si="0"/>
        <v>0</v>
      </c>
      <c r="J17" s="158">
        <v>0</v>
      </c>
      <c r="K17" s="157">
        <v>0</v>
      </c>
    </row>
    <row r="18" spans="1:11" s="2" customFormat="1" ht="13.5" customHeight="1">
      <c r="A18" s="156">
        <v>4</v>
      </c>
      <c r="B18" s="155" t="s">
        <v>424</v>
      </c>
      <c r="C18" s="155" t="s">
        <v>423</v>
      </c>
      <c r="D18" s="155" t="s">
        <v>139</v>
      </c>
      <c r="E18" s="184">
        <v>1</v>
      </c>
      <c r="F18" s="184"/>
      <c r="G18" s="184"/>
      <c r="H18" s="184"/>
      <c r="I18" s="182">
        <f t="shared" si="0"/>
        <v>0</v>
      </c>
      <c r="J18" s="154">
        <v>0.0001</v>
      </c>
      <c r="K18" s="153">
        <v>0.0001</v>
      </c>
    </row>
    <row r="19" spans="1:11" s="2" customFormat="1" ht="24" customHeight="1">
      <c r="A19" s="160">
        <v>5</v>
      </c>
      <c r="B19" s="159" t="s">
        <v>422</v>
      </c>
      <c r="C19" s="159" t="s">
        <v>421</v>
      </c>
      <c r="D19" s="159" t="s">
        <v>139</v>
      </c>
      <c r="E19" s="182">
        <v>14</v>
      </c>
      <c r="F19" s="182"/>
      <c r="G19" s="182"/>
      <c r="H19" s="182"/>
      <c r="I19" s="182">
        <f t="shared" si="0"/>
        <v>0</v>
      </c>
      <c r="J19" s="158">
        <v>0</v>
      </c>
      <c r="K19" s="157">
        <v>0</v>
      </c>
    </row>
    <row r="20" spans="1:11" s="2" customFormat="1" ht="13.5" customHeight="1">
      <c r="A20" s="156">
        <v>6</v>
      </c>
      <c r="B20" s="155" t="s">
        <v>420</v>
      </c>
      <c r="C20" s="155" t="s">
        <v>419</v>
      </c>
      <c r="D20" s="155" t="s">
        <v>139</v>
      </c>
      <c r="E20" s="184">
        <v>14</v>
      </c>
      <c r="F20" s="184"/>
      <c r="G20" s="184"/>
      <c r="H20" s="184"/>
      <c r="I20" s="182">
        <f t="shared" si="0"/>
        <v>0</v>
      </c>
      <c r="J20" s="154">
        <v>0.00021</v>
      </c>
      <c r="K20" s="153">
        <v>0.00294</v>
      </c>
    </row>
    <row r="21" spans="1:11" s="2" customFormat="1" ht="13.5" customHeight="1">
      <c r="A21" s="160">
        <v>7</v>
      </c>
      <c r="B21" s="159" t="s">
        <v>418</v>
      </c>
      <c r="C21" s="159" t="s">
        <v>417</v>
      </c>
      <c r="D21" s="159" t="s">
        <v>139</v>
      </c>
      <c r="E21" s="182">
        <v>5</v>
      </c>
      <c r="F21" s="182"/>
      <c r="G21" s="182"/>
      <c r="H21" s="182"/>
      <c r="I21" s="182">
        <f t="shared" si="0"/>
        <v>0</v>
      </c>
      <c r="J21" s="158">
        <v>0</v>
      </c>
      <c r="K21" s="157">
        <v>0</v>
      </c>
    </row>
    <row r="22" spans="1:11" s="2" customFormat="1" ht="13.5" customHeight="1">
      <c r="A22" s="156">
        <v>8</v>
      </c>
      <c r="B22" s="155" t="s">
        <v>416</v>
      </c>
      <c r="C22" s="155" t="s">
        <v>415</v>
      </c>
      <c r="D22" s="155" t="s">
        <v>139</v>
      </c>
      <c r="E22" s="184">
        <v>5</v>
      </c>
      <c r="F22" s="184"/>
      <c r="G22" s="184"/>
      <c r="H22" s="184"/>
      <c r="I22" s="182">
        <f t="shared" si="0"/>
        <v>0</v>
      </c>
      <c r="J22" s="154">
        <v>0.00023</v>
      </c>
      <c r="K22" s="153">
        <v>0.00115</v>
      </c>
    </row>
    <row r="23" spans="1:11" s="2" customFormat="1" ht="13.5" customHeight="1">
      <c r="A23" s="160">
        <v>9</v>
      </c>
      <c r="B23" s="159" t="s">
        <v>414</v>
      </c>
      <c r="C23" s="159" t="s">
        <v>413</v>
      </c>
      <c r="D23" s="159" t="s">
        <v>139</v>
      </c>
      <c r="E23" s="182">
        <v>1</v>
      </c>
      <c r="F23" s="182"/>
      <c r="G23" s="182"/>
      <c r="H23" s="182"/>
      <c r="I23" s="182">
        <f t="shared" si="0"/>
        <v>0</v>
      </c>
      <c r="J23" s="158">
        <v>0</v>
      </c>
      <c r="K23" s="157">
        <v>0</v>
      </c>
    </row>
    <row r="24" spans="1:11" s="2" customFormat="1" ht="13.5" customHeight="1">
      <c r="A24" s="156">
        <v>10</v>
      </c>
      <c r="B24" s="155" t="s">
        <v>412</v>
      </c>
      <c r="C24" s="155" t="s">
        <v>411</v>
      </c>
      <c r="D24" s="155" t="s">
        <v>139</v>
      </c>
      <c r="E24" s="184">
        <v>1</v>
      </c>
      <c r="F24" s="184"/>
      <c r="G24" s="184"/>
      <c r="H24" s="184"/>
      <c r="I24" s="182">
        <f t="shared" si="0"/>
        <v>0</v>
      </c>
      <c r="J24" s="154">
        <v>0.00126</v>
      </c>
      <c r="K24" s="153">
        <v>0.00126</v>
      </c>
    </row>
    <row r="25" spans="1:11" s="2" customFormat="1" ht="13.5" customHeight="1">
      <c r="A25" s="156">
        <v>11</v>
      </c>
      <c r="B25" s="155" t="s">
        <v>410</v>
      </c>
      <c r="C25" s="155" t="s">
        <v>409</v>
      </c>
      <c r="D25" s="155" t="s">
        <v>139</v>
      </c>
      <c r="E25" s="184">
        <v>2</v>
      </c>
      <c r="F25" s="184"/>
      <c r="G25" s="184"/>
      <c r="H25" s="184"/>
      <c r="I25" s="182">
        <f t="shared" si="0"/>
        <v>0</v>
      </c>
      <c r="J25" s="154">
        <v>0.00016</v>
      </c>
      <c r="K25" s="153">
        <v>0.00032</v>
      </c>
    </row>
    <row r="26" spans="1:11" s="2" customFormat="1" ht="13.5" customHeight="1">
      <c r="A26" s="160">
        <v>12</v>
      </c>
      <c r="B26" s="159" t="s">
        <v>408</v>
      </c>
      <c r="C26" s="159" t="s">
        <v>407</v>
      </c>
      <c r="D26" s="159" t="s">
        <v>139</v>
      </c>
      <c r="E26" s="182">
        <v>4</v>
      </c>
      <c r="F26" s="182"/>
      <c r="G26" s="182"/>
      <c r="H26" s="182"/>
      <c r="I26" s="182">
        <f t="shared" si="0"/>
        <v>0</v>
      </c>
      <c r="J26" s="158">
        <v>0</v>
      </c>
      <c r="K26" s="157">
        <v>0</v>
      </c>
    </row>
    <row r="27" spans="1:11" s="2" customFormat="1" ht="13.5" customHeight="1">
      <c r="A27" s="160">
        <v>13</v>
      </c>
      <c r="B27" s="159" t="s">
        <v>404</v>
      </c>
      <c r="C27" s="159" t="s">
        <v>403</v>
      </c>
      <c r="D27" s="159" t="s">
        <v>139</v>
      </c>
      <c r="E27" s="182">
        <v>6</v>
      </c>
      <c r="F27" s="182"/>
      <c r="G27" s="182"/>
      <c r="H27" s="182"/>
      <c r="I27" s="182">
        <f t="shared" si="0"/>
        <v>0</v>
      </c>
      <c r="J27" s="158">
        <v>0</v>
      </c>
      <c r="K27" s="157">
        <v>0</v>
      </c>
    </row>
    <row r="28" spans="1:11" s="2" customFormat="1" ht="13.5" customHeight="1">
      <c r="A28" s="156">
        <v>14</v>
      </c>
      <c r="B28" s="155" t="s">
        <v>402</v>
      </c>
      <c r="C28" s="155" t="s">
        <v>401</v>
      </c>
      <c r="D28" s="155" t="s">
        <v>139</v>
      </c>
      <c r="E28" s="184">
        <v>6</v>
      </c>
      <c r="F28" s="184"/>
      <c r="G28" s="184"/>
      <c r="H28" s="184"/>
      <c r="I28" s="182">
        <f t="shared" si="0"/>
        <v>0</v>
      </c>
      <c r="J28" s="154">
        <v>0.01</v>
      </c>
      <c r="K28" s="153">
        <v>0.06</v>
      </c>
    </row>
    <row r="29" spans="1:11" s="2" customFormat="1" ht="13.5" customHeight="1">
      <c r="A29" s="156">
        <v>15</v>
      </c>
      <c r="B29" s="155" t="s">
        <v>400</v>
      </c>
      <c r="C29" s="155" t="s">
        <v>399</v>
      </c>
      <c r="D29" s="155" t="s">
        <v>139</v>
      </c>
      <c r="E29" s="184">
        <v>18</v>
      </c>
      <c r="F29" s="184"/>
      <c r="G29" s="184"/>
      <c r="H29" s="184"/>
      <c r="I29" s="182">
        <f t="shared" si="0"/>
        <v>0</v>
      </c>
      <c r="J29" s="154">
        <v>3E-05</v>
      </c>
      <c r="K29" s="153">
        <v>0.00054</v>
      </c>
    </row>
    <row r="30" spans="1:11" s="2" customFormat="1" ht="13.5" customHeight="1">
      <c r="A30" s="160">
        <v>16</v>
      </c>
      <c r="B30" s="159" t="s">
        <v>398</v>
      </c>
      <c r="C30" s="159" t="s">
        <v>397</v>
      </c>
      <c r="D30" s="159" t="s">
        <v>169</v>
      </c>
      <c r="E30" s="182">
        <v>275</v>
      </c>
      <c r="F30" s="182"/>
      <c r="G30" s="182"/>
      <c r="H30" s="182"/>
      <c r="I30" s="182">
        <f t="shared" si="0"/>
        <v>0</v>
      </c>
      <c r="J30" s="158">
        <v>0</v>
      </c>
      <c r="K30" s="157">
        <v>0</v>
      </c>
    </row>
    <row r="31" spans="1:11" s="2" customFormat="1" ht="13.5" customHeight="1">
      <c r="A31" s="156">
        <v>17</v>
      </c>
      <c r="B31" s="155" t="s">
        <v>396</v>
      </c>
      <c r="C31" s="155" t="s">
        <v>395</v>
      </c>
      <c r="D31" s="155" t="s">
        <v>169</v>
      </c>
      <c r="E31" s="184">
        <v>275</v>
      </c>
      <c r="F31" s="184"/>
      <c r="G31" s="184"/>
      <c r="H31" s="184"/>
      <c r="I31" s="182">
        <f t="shared" si="0"/>
        <v>0</v>
      </c>
      <c r="J31" s="154">
        <v>0.00014</v>
      </c>
      <c r="K31" s="153">
        <v>0.0385</v>
      </c>
    </row>
    <row r="32" spans="1:11" s="2" customFormat="1" ht="13.5" customHeight="1">
      <c r="A32" s="160">
        <v>18</v>
      </c>
      <c r="B32" s="159" t="s">
        <v>394</v>
      </c>
      <c r="C32" s="159" t="s">
        <v>393</v>
      </c>
      <c r="D32" s="159" t="s">
        <v>169</v>
      </c>
      <c r="E32" s="182">
        <v>192</v>
      </c>
      <c r="F32" s="182"/>
      <c r="G32" s="182"/>
      <c r="H32" s="182"/>
      <c r="I32" s="182">
        <f t="shared" si="0"/>
        <v>0</v>
      </c>
      <c r="J32" s="158">
        <v>0</v>
      </c>
      <c r="K32" s="157">
        <v>0</v>
      </c>
    </row>
    <row r="33" spans="1:11" s="2" customFormat="1" ht="13.5" customHeight="1">
      <c r="A33" s="156">
        <v>19</v>
      </c>
      <c r="B33" s="155" t="s">
        <v>392</v>
      </c>
      <c r="C33" s="155" t="s">
        <v>391</v>
      </c>
      <c r="D33" s="155" t="s">
        <v>169</v>
      </c>
      <c r="E33" s="184">
        <v>192</v>
      </c>
      <c r="F33" s="184"/>
      <c r="G33" s="184"/>
      <c r="H33" s="184"/>
      <c r="I33" s="182">
        <f t="shared" si="0"/>
        <v>0</v>
      </c>
      <c r="J33" s="154">
        <v>0.00019</v>
      </c>
      <c r="K33" s="153">
        <v>0.03648</v>
      </c>
    </row>
    <row r="34" spans="1:11" s="2" customFormat="1" ht="13.5" customHeight="1">
      <c r="A34" s="160">
        <v>20</v>
      </c>
      <c r="B34" s="159" t="s">
        <v>390</v>
      </c>
      <c r="C34" s="159" t="s">
        <v>389</v>
      </c>
      <c r="D34" s="159" t="s">
        <v>169</v>
      </c>
      <c r="E34" s="182">
        <v>110</v>
      </c>
      <c r="F34" s="182"/>
      <c r="G34" s="182"/>
      <c r="H34" s="182"/>
      <c r="I34" s="182">
        <f t="shared" si="0"/>
        <v>0</v>
      </c>
      <c r="J34" s="158">
        <v>0</v>
      </c>
      <c r="K34" s="157">
        <v>0</v>
      </c>
    </row>
    <row r="35" spans="1:11" s="2" customFormat="1" ht="13.5" customHeight="1">
      <c r="A35" s="156">
        <v>21</v>
      </c>
      <c r="B35" s="155" t="s">
        <v>388</v>
      </c>
      <c r="C35" s="155" t="s">
        <v>387</v>
      </c>
      <c r="D35" s="155" t="s">
        <v>169</v>
      </c>
      <c r="E35" s="184">
        <v>110</v>
      </c>
      <c r="F35" s="184"/>
      <c r="G35" s="184"/>
      <c r="H35" s="184"/>
      <c r="I35" s="182">
        <f t="shared" si="0"/>
        <v>0</v>
      </c>
      <c r="J35" s="154">
        <v>0.00074</v>
      </c>
      <c r="K35" s="153">
        <v>0.0814</v>
      </c>
    </row>
    <row r="36" spans="1:11" s="2" customFormat="1" ht="13.5" customHeight="1">
      <c r="A36" s="160">
        <v>22</v>
      </c>
      <c r="B36" s="159" t="s">
        <v>386</v>
      </c>
      <c r="C36" s="159" t="s">
        <v>385</v>
      </c>
      <c r="D36" s="159" t="s">
        <v>169</v>
      </c>
      <c r="E36" s="182">
        <v>21</v>
      </c>
      <c r="F36" s="182"/>
      <c r="G36" s="182"/>
      <c r="H36" s="182"/>
      <c r="I36" s="182">
        <f t="shared" si="0"/>
        <v>0</v>
      </c>
      <c r="J36" s="158">
        <v>0</v>
      </c>
      <c r="K36" s="157">
        <v>0</v>
      </c>
    </row>
    <row r="37" spans="1:11" s="2" customFormat="1" ht="13.5" customHeight="1">
      <c r="A37" s="156">
        <v>23</v>
      </c>
      <c r="B37" s="155" t="s">
        <v>384</v>
      </c>
      <c r="C37" s="155" t="s">
        <v>383</v>
      </c>
      <c r="D37" s="155" t="s">
        <v>169</v>
      </c>
      <c r="E37" s="184">
        <v>21</v>
      </c>
      <c r="F37" s="184"/>
      <c r="G37" s="184"/>
      <c r="H37" s="184"/>
      <c r="I37" s="182">
        <f t="shared" si="0"/>
        <v>0</v>
      </c>
      <c r="J37" s="154">
        <v>5E-05</v>
      </c>
      <c r="K37" s="153">
        <v>0.00105</v>
      </c>
    </row>
    <row r="38" spans="1:11" s="2" customFormat="1" ht="13.5" customHeight="1">
      <c r="A38" s="160">
        <v>24</v>
      </c>
      <c r="B38" s="159" t="s">
        <v>382</v>
      </c>
      <c r="C38" s="159" t="s">
        <v>381</v>
      </c>
      <c r="D38" s="159" t="s">
        <v>169</v>
      </c>
      <c r="E38" s="182">
        <v>26</v>
      </c>
      <c r="F38" s="182"/>
      <c r="G38" s="182"/>
      <c r="H38" s="182"/>
      <c r="I38" s="182">
        <f t="shared" si="0"/>
        <v>0</v>
      </c>
      <c r="J38" s="158">
        <v>0</v>
      </c>
      <c r="K38" s="157">
        <v>0</v>
      </c>
    </row>
    <row r="39" spans="1:11" s="2" customFormat="1" ht="13.5" customHeight="1">
      <c r="A39" s="156">
        <v>25</v>
      </c>
      <c r="B39" s="155" t="s">
        <v>380</v>
      </c>
      <c r="C39" s="155" t="s">
        <v>379</v>
      </c>
      <c r="D39" s="155" t="s">
        <v>169</v>
      </c>
      <c r="E39" s="184">
        <v>26</v>
      </c>
      <c r="F39" s="184"/>
      <c r="G39" s="184"/>
      <c r="H39" s="184"/>
      <c r="I39" s="182">
        <f t="shared" si="0"/>
        <v>0</v>
      </c>
      <c r="J39" s="154">
        <v>8E-05</v>
      </c>
      <c r="K39" s="153">
        <v>0.00208</v>
      </c>
    </row>
    <row r="40" spans="1:11" s="2" customFormat="1" ht="13.5" customHeight="1">
      <c r="A40" s="156">
        <v>26</v>
      </c>
      <c r="B40" s="155" t="s">
        <v>378</v>
      </c>
      <c r="C40" s="155" t="s">
        <v>377</v>
      </c>
      <c r="D40" s="155" t="s">
        <v>169</v>
      </c>
      <c r="E40" s="184">
        <v>236.25</v>
      </c>
      <c r="F40" s="184"/>
      <c r="G40" s="184"/>
      <c r="H40" s="184"/>
      <c r="I40" s="182">
        <f t="shared" si="0"/>
        <v>0</v>
      </c>
      <c r="J40" s="154">
        <v>0.00114</v>
      </c>
      <c r="K40" s="153">
        <v>0.269325</v>
      </c>
    </row>
    <row r="41" spans="1:11" s="2" customFormat="1" ht="30.75" customHeight="1">
      <c r="A41" s="152"/>
      <c r="B41" s="151"/>
      <c r="C41" s="151" t="s">
        <v>138</v>
      </c>
      <c r="D41" s="151"/>
      <c r="E41" s="185"/>
      <c r="F41" s="185"/>
      <c r="G41" s="185"/>
      <c r="H41" s="185"/>
      <c r="I41" s="185">
        <f>SUM(I15:I40)</f>
        <v>0</v>
      </c>
      <c r="J41" s="149"/>
      <c r="K41" s="149">
        <f>K13</f>
        <v>0.49738499999999997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K14" formulaRange="1" unlockedFormula="1"/>
    <ignoredError sqref="J14 J13:K13 J41:K41" unlockedFormula="1"/>
    <ignoredError sqref="B15:B4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zoomScalePageLayoutView="0" workbookViewId="0" topLeftCell="A1">
      <pane ySplit="12" topLeftCell="A54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9" t="s">
        <v>260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9" t="s">
        <v>457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8"/>
      <c r="B4" s="178"/>
      <c r="C4" s="178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258</v>
      </c>
      <c r="B6" s="176"/>
      <c r="C6" s="176"/>
      <c r="D6" s="176"/>
      <c r="E6" s="175"/>
      <c r="F6" s="175"/>
      <c r="G6" s="175"/>
      <c r="H6" s="175"/>
      <c r="I6" s="175"/>
      <c r="J6" s="177"/>
      <c r="K6" s="175"/>
    </row>
    <row r="7" spans="1:11" s="2" customFormat="1" ht="13.5" customHeight="1">
      <c r="A7" s="143" t="s">
        <v>257</v>
      </c>
      <c r="B7" s="176"/>
      <c r="C7" s="176"/>
      <c r="D7" s="176"/>
      <c r="E7" s="175"/>
      <c r="F7" s="175"/>
      <c r="G7" s="175"/>
      <c r="H7" s="215" t="s">
        <v>464</v>
      </c>
      <c r="I7" s="216"/>
      <c r="J7" s="217"/>
      <c r="K7" s="175"/>
    </row>
    <row r="8" spans="1:11" s="2" customFormat="1" ht="13.5" customHeight="1">
      <c r="A8" s="143" t="s">
        <v>256</v>
      </c>
      <c r="B8" s="176"/>
      <c r="C8" s="176"/>
      <c r="D8" s="176"/>
      <c r="E8" s="175"/>
      <c r="F8" s="175"/>
      <c r="G8" s="175"/>
      <c r="H8" s="215" t="s">
        <v>463</v>
      </c>
      <c r="I8" s="216"/>
      <c r="J8" s="217"/>
      <c r="K8" s="175"/>
    </row>
    <row r="9" spans="1:11" s="2" customFormat="1" ht="6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</row>
    <row r="10" spans="1:11" s="2" customFormat="1" ht="24" customHeight="1">
      <c r="A10" s="174" t="s">
        <v>255</v>
      </c>
      <c r="B10" s="174" t="s">
        <v>254</v>
      </c>
      <c r="C10" s="174" t="s">
        <v>253</v>
      </c>
      <c r="D10" s="174" t="s">
        <v>252</v>
      </c>
      <c r="E10" s="174" t="s">
        <v>251</v>
      </c>
      <c r="F10" s="174" t="s">
        <v>250</v>
      </c>
      <c r="G10" s="174" t="s">
        <v>249</v>
      </c>
      <c r="H10" s="174" t="s">
        <v>248</v>
      </c>
      <c r="I10" s="174" t="s">
        <v>247</v>
      </c>
      <c r="J10" s="174" t="s">
        <v>246</v>
      </c>
      <c r="K10" s="174" t="s">
        <v>245</v>
      </c>
    </row>
    <row r="11" spans="1:11" s="2" customFormat="1" ht="12.75" customHeight="1" hidden="1">
      <c r="A11" s="174" t="s">
        <v>32</v>
      </c>
      <c r="B11" s="174" t="s">
        <v>39</v>
      </c>
      <c r="C11" s="174" t="s">
        <v>45</v>
      </c>
      <c r="D11" s="174" t="s">
        <v>51</v>
      </c>
      <c r="E11" s="174" t="s">
        <v>55</v>
      </c>
      <c r="F11" s="174" t="s">
        <v>59</v>
      </c>
      <c r="G11" s="174" t="s">
        <v>62</v>
      </c>
      <c r="H11" s="174" t="s">
        <v>35</v>
      </c>
      <c r="I11" s="174" t="s">
        <v>41</v>
      </c>
      <c r="J11" s="174" t="s">
        <v>47</v>
      </c>
      <c r="K11" s="174" t="s">
        <v>52</v>
      </c>
    </row>
    <row r="12" spans="1:11" s="2" customFormat="1" ht="6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s="2" customFormat="1" ht="30.75" customHeight="1">
      <c r="A13" s="168"/>
      <c r="B13" s="167" t="s">
        <v>33</v>
      </c>
      <c r="C13" s="167" t="s">
        <v>244</v>
      </c>
      <c r="D13" s="167"/>
      <c r="E13" s="180"/>
      <c r="F13" s="180"/>
      <c r="G13" s="180"/>
      <c r="H13" s="180"/>
      <c r="I13" s="180"/>
      <c r="J13" s="165"/>
      <c r="K13" s="165">
        <f>SUM(K14+K37)</f>
        <v>4.91722948</v>
      </c>
    </row>
    <row r="14" spans="1:11" s="2" customFormat="1" ht="28.5" customHeight="1">
      <c r="A14" s="164"/>
      <c r="B14" s="163" t="s">
        <v>59</v>
      </c>
      <c r="C14" s="163" t="s">
        <v>243</v>
      </c>
      <c r="D14" s="163"/>
      <c r="E14" s="181"/>
      <c r="F14" s="181"/>
      <c r="G14" s="181"/>
      <c r="H14" s="181"/>
      <c r="I14" s="181"/>
      <c r="J14" s="161"/>
      <c r="K14" s="161">
        <f>SUM(K15:K36)</f>
        <v>4.237623879999999</v>
      </c>
    </row>
    <row r="15" spans="1:11" s="2" customFormat="1" ht="13.5" customHeight="1">
      <c r="A15" s="160">
        <v>1</v>
      </c>
      <c r="B15" s="159" t="s">
        <v>242</v>
      </c>
      <c r="C15" s="159" t="s">
        <v>241</v>
      </c>
      <c r="D15" s="159" t="s">
        <v>148</v>
      </c>
      <c r="E15" s="182">
        <v>133.44</v>
      </c>
      <c r="F15" s="182"/>
      <c r="G15" s="182"/>
      <c r="H15" s="182"/>
      <c r="I15" s="182">
        <f>ROUND(E15*F15,2)</f>
        <v>0</v>
      </c>
      <c r="J15" s="158">
        <v>0</v>
      </c>
      <c r="K15" s="157">
        <v>0</v>
      </c>
    </row>
    <row r="16" spans="1:11" s="2" customFormat="1" ht="13.5" customHeight="1">
      <c r="A16" s="172"/>
      <c r="B16" s="171"/>
      <c r="C16" s="171" t="s">
        <v>240</v>
      </c>
      <c r="D16" s="171"/>
      <c r="E16" s="183"/>
      <c r="F16" s="183"/>
      <c r="G16" s="183"/>
      <c r="H16" s="183"/>
      <c r="I16" s="183"/>
      <c r="J16" s="170"/>
      <c r="K16" s="169"/>
    </row>
    <row r="17" spans="1:11" s="2" customFormat="1" ht="24" customHeight="1">
      <c r="A17" s="160">
        <v>2</v>
      </c>
      <c r="B17" s="159" t="s">
        <v>239</v>
      </c>
      <c r="C17" s="159" t="s">
        <v>238</v>
      </c>
      <c r="D17" s="159" t="s">
        <v>148</v>
      </c>
      <c r="E17" s="182">
        <v>16.392</v>
      </c>
      <c r="F17" s="182"/>
      <c r="G17" s="182"/>
      <c r="H17" s="182"/>
      <c r="I17" s="182">
        <f>ROUND(E17*F17,2)</f>
        <v>0</v>
      </c>
      <c r="J17" s="158">
        <v>0.01119</v>
      </c>
      <c r="K17" s="157">
        <v>0.18342648</v>
      </c>
    </row>
    <row r="18" spans="1:11" s="2" customFormat="1" ht="24" customHeight="1">
      <c r="A18" s="160">
        <v>3</v>
      </c>
      <c r="B18" s="159" t="s">
        <v>237</v>
      </c>
      <c r="C18" s="159" t="s">
        <v>236</v>
      </c>
      <c r="D18" s="159" t="s">
        <v>148</v>
      </c>
      <c r="E18" s="182">
        <v>23.64</v>
      </c>
      <c r="F18" s="182"/>
      <c r="G18" s="182"/>
      <c r="H18" s="182"/>
      <c r="I18" s="182">
        <f aca="true" t="shared" si="0" ref="I18:I27">ROUND(E18*F18,2)</f>
        <v>0</v>
      </c>
      <c r="J18" s="158">
        <v>0.01119</v>
      </c>
      <c r="K18" s="157">
        <v>0.2645316</v>
      </c>
    </row>
    <row r="19" spans="1:11" s="2" customFormat="1" ht="13.5" customHeight="1">
      <c r="A19" s="160">
        <v>4</v>
      </c>
      <c r="B19" s="159" t="s">
        <v>235</v>
      </c>
      <c r="C19" s="159" t="s">
        <v>234</v>
      </c>
      <c r="D19" s="159" t="s">
        <v>148</v>
      </c>
      <c r="E19" s="182">
        <v>54.64</v>
      </c>
      <c r="F19" s="182"/>
      <c r="G19" s="182"/>
      <c r="H19" s="182"/>
      <c r="I19" s="182">
        <f t="shared" si="0"/>
        <v>0</v>
      </c>
      <c r="J19" s="158">
        <v>0.00044</v>
      </c>
      <c r="K19" s="157">
        <v>0.0240416</v>
      </c>
    </row>
    <row r="20" spans="1:11" s="2" customFormat="1" ht="13.5" customHeight="1">
      <c r="A20" s="160">
        <v>5</v>
      </c>
      <c r="B20" s="159" t="s">
        <v>233</v>
      </c>
      <c r="C20" s="159" t="s">
        <v>232</v>
      </c>
      <c r="D20" s="159" t="s">
        <v>148</v>
      </c>
      <c r="E20" s="182">
        <v>78.8</v>
      </c>
      <c r="F20" s="182"/>
      <c r="G20" s="182"/>
      <c r="H20" s="182"/>
      <c r="I20" s="182">
        <f t="shared" si="0"/>
        <v>0</v>
      </c>
      <c r="J20" s="158">
        <v>0.00042</v>
      </c>
      <c r="K20" s="157">
        <v>0.033096</v>
      </c>
    </row>
    <row r="21" spans="1:11" s="2" customFormat="1" ht="24" customHeight="1">
      <c r="A21" s="160">
        <v>6</v>
      </c>
      <c r="B21" s="159" t="s">
        <v>231</v>
      </c>
      <c r="C21" s="159" t="s">
        <v>230</v>
      </c>
      <c r="D21" s="159" t="s">
        <v>148</v>
      </c>
      <c r="E21" s="182">
        <v>54.64</v>
      </c>
      <c r="F21" s="182"/>
      <c r="G21" s="182"/>
      <c r="H21" s="182"/>
      <c r="I21" s="182">
        <f t="shared" si="0"/>
        <v>0</v>
      </c>
      <c r="J21" s="158">
        <v>0.00416</v>
      </c>
      <c r="K21" s="157">
        <v>0.2273024</v>
      </c>
    </row>
    <row r="22" spans="1:11" s="2" customFormat="1" ht="24" customHeight="1">
      <c r="A22" s="160">
        <v>7</v>
      </c>
      <c r="B22" s="159" t="s">
        <v>229</v>
      </c>
      <c r="C22" s="159" t="s">
        <v>228</v>
      </c>
      <c r="D22" s="159" t="s">
        <v>148</v>
      </c>
      <c r="E22" s="182">
        <v>78.8</v>
      </c>
      <c r="F22" s="182"/>
      <c r="G22" s="182"/>
      <c r="H22" s="182"/>
      <c r="I22" s="182">
        <f t="shared" si="0"/>
        <v>0</v>
      </c>
      <c r="J22" s="158">
        <v>0.00416</v>
      </c>
      <c r="K22" s="157">
        <v>0.327808</v>
      </c>
    </row>
    <row r="23" spans="1:11" s="2" customFormat="1" ht="24" customHeight="1">
      <c r="A23" s="160">
        <v>8</v>
      </c>
      <c r="B23" s="159" t="s">
        <v>227</v>
      </c>
      <c r="C23" s="159" t="s">
        <v>226</v>
      </c>
      <c r="D23" s="159" t="s">
        <v>148</v>
      </c>
      <c r="E23" s="182">
        <v>54.64</v>
      </c>
      <c r="F23" s="182"/>
      <c r="G23" s="182"/>
      <c r="H23" s="182"/>
      <c r="I23" s="182">
        <f t="shared" si="0"/>
        <v>0</v>
      </c>
      <c r="J23" s="158">
        <v>0.011</v>
      </c>
      <c r="K23" s="157">
        <v>0.60104</v>
      </c>
    </row>
    <row r="24" spans="1:11" s="2" customFormat="1" ht="24" customHeight="1">
      <c r="A24" s="160">
        <v>9</v>
      </c>
      <c r="B24" s="159" t="s">
        <v>225</v>
      </c>
      <c r="C24" s="159" t="s">
        <v>224</v>
      </c>
      <c r="D24" s="159" t="s">
        <v>148</v>
      </c>
      <c r="E24" s="182">
        <v>78.8</v>
      </c>
      <c r="F24" s="182"/>
      <c r="G24" s="182"/>
      <c r="H24" s="182"/>
      <c r="I24" s="182">
        <f t="shared" si="0"/>
        <v>0</v>
      </c>
      <c r="J24" s="158">
        <v>0.01312</v>
      </c>
      <c r="K24" s="157">
        <v>1.033856</v>
      </c>
    </row>
    <row r="25" spans="1:11" s="2" customFormat="1" ht="24" customHeight="1">
      <c r="A25" s="160">
        <v>10</v>
      </c>
      <c r="B25" s="159" t="s">
        <v>218</v>
      </c>
      <c r="C25" s="159" t="s">
        <v>217</v>
      </c>
      <c r="D25" s="159" t="s">
        <v>169</v>
      </c>
      <c r="E25" s="182">
        <v>49.51</v>
      </c>
      <c r="F25" s="182"/>
      <c r="G25" s="182"/>
      <c r="H25" s="182"/>
      <c r="I25" s="182">
        <f t="shared" si="0"/>
        <v>0</v>
      </c>
      <c r="J25" s="158">
        <v>0.00046</v>
      </c>
      <c r="K25" s="157">
        <v>0.0227746</v>
      </c>
    </row>
    <row r="26" spans="1:11" s="2" customFormat="1" ht="13.5" customHeight="1">
      <c r="A26" s="156">
        <v>11</v>
      </c>
      <c r="B26" s="155" t="s">
        <v>216</v>
      </c>
      <c r="C26" s="155" t="s">
        <v>215</v>
      </c>
      <c r="D26" s="155" t="s">
        <v>169</v>
      </c>
      <c r="E26" s="184">
        <v>49.51</v>
      </c>
      <c r="F26" s="184"/>
      <c r="G26" s="184"/>
      <c r="H26" s="184"/>
      <c r="I26" s="182">
        <f t="shared" si="0"/>
        <v>0</v>
      </c>
      <c r="J26" s="154">
        <v>0.00033</v>
      </c>
      <c r="K26" s="153">
        <v>0.0163383</v>
      </c>
    </row>
    <row r="27" spans="1:11" s="2" customFormat="1" ht="13.5" customHeight="1">
      <c r="A27" s="160">
        <v>12</v>
      </c>
      <c r="B27" s="159" t="s">
        <v>223</v>
      </c>
      <c r="C27" s="159" t="s">
        <v>222</v>
      </c>
      <c r="D27" s="159" t="s">
        <v>148</v>
      </c>
      <c r="E27" s="182">
        <v>2.25</v>
      </c>
      <c r="F27" s="182"/>
      <c r="G27" s="182"/>
      <c r="H27" s="182"/>
      <c r="I27" s="182">
        <f t="shared" si="0"/>
        <v>0</v>
      </c>
      <c r="J27" s="158">
        <v>0.04467</v>
      </c>
      <c r="K27" s="157">
        <v>0.1005075</v>
      </c>
    </row>
    <row r="28" spans="1:11" s="2" customFormat="1" ht="13.5" customHeight="1">
      <c r="A28" s="172"/>
      <c r="B28" s="171"/>
      <c r="C28" s="171" t="s">
        <v>219</v>
      </c>
      <c r="D28" s="171"/>
      <c r="E28" s="183"/>
      <c r="F28" s="183"/>
      <c r="G28" s="183"/>
      <c r="H28" s="183"/>
      <c r="I28" s="183"/>
      <c r="J28" s="170"/>
      <c r="K28" s="169"/>
    </row>
    <row r="29" spans="1:11" s="2" customFormat="1" ht="13.5" customHeight="1">
      <c r="A29" s="160">
        <v>13</v>
      </c>
      <c r="B29" s="159" t="s">
        <v>221</v>
      </c>
      <c r="C29" s="159" t="s">
        <v>220</v>
      </c>
      <c r="D29" s="159" t="s">
        <v>148</v>
      </c>
      <c r="E29" s="182">
        <v>5.4</v>
      </c>
      <c r="F29" s="182"/>
      <c r="G29" s="182"/>
      <c r="H29" s="182"/>
      <c r="I29" s="182">
        <f>ROUND(E29*F29,2)</f>
        <v>0</v>
      </c>
      <c r="J29" s="158">
        <v>0.04467</v>
      </c>
      <c r="K29" s="157">
        <v>0.241218</v>
      </c>
    </row>
    <row r="30" spans="1:11" s="2" customFormat="1" ht="13.5" customHeight="1">
      <c r="A30" s="172"/>
      <c r="B30" s="171"/>
      <c r="C30" s="171" t="s">
        <v>219</v>
      </c>
      <c r="D30" s="171"/>
      <c r="E30" s="183"/>
      <c r="F30" s="183"/>
      <c r="G30" s="183"/>
      <c r="H30" s="183"/>
      <c r="I30" s="183"/>
      <c r="J30" s="170"/>
      <c r="K30" s="169"/>
    </row>
    <row r="31" spans="1:11" s="2" customFormat="1" ht="13.5" customHeight="1">
      <c r="A31" s="160">
        <v>14</v>
      </c>
      <c r="B31" s="159" t="s">
        <v>214</v>
      </c>
      <c r="C31" s="159" t="s">
        <v>213</v>
      </c>
      <c r="D31" s="159" t="s">
        <v>148</v>
      </c>
      <c r="E31" s="182">
        <v>36.24</v>
      </c>
      <c r="F31" s="182"/>
      <c r="G31" s="182"/>
      <c r="H31" s="182"/>
      <c r="I31" s="182">
        <f>ROUND(E31*F31,2)</f>
        <v>0</v>
      </c>
      <c r="J31" s="158">
        <v>0.0004</v>
      </c>
      <c r="K31" s="157">
        <v>0.014496</v>
      </c>
    </row>
    <row r="32" spans="1:11" s="2" customFormat="1" ht="13.5" customHeight="1">
      <c r="A32" s="172"/>
      <c r="B32" s="171"/>
      <c r="C32" s="171" t="s">
        <v>212</v>
      </c>
      <c r="D32" s="171"/>
      <c r="E32" s="183"/>
      <c r="F32" s="183"/>
      <c r="G32" s="183"/>
      <c r="H32" s="183"/>
      <c r="I32" s="183"/>
      <c r="J32" s="170"/>
      <c r="K32" s="169"/>
    </row>
    <row r="33" spans="1:11" s="2" customFormat="1" ht="13.5" customHeight="1">
      <c r="A33" s="160">
        <v>15</v>
      </c>
      <c r="B33" s="159" t="s">
        <v>451</v>
      </c>
      <c r="C33" s="159" t="s">
        <v>450</v>
      </c>
      <c r="D33" s="159" t="s">
        <v>148</v>
      </c>
      <c r="E33" s="182">
        <v>54.64</v>
      </c>
      <c r="F33" s="182"/>
      <c r="G33" s="182"/>
      <c r="H33" s="182"/>
      <c r="I33" s="182">
        <f>ROUND(E33*F33,2)</f>
        <v>0</v>
      </c>
      <c r="J33" s="158">
        <v>0</v>
      </c>
      <c r="K33" s="157">
        <v>0</v>
      </c>
    </row>
    <row r="34" spans="1:11" s="2" customFormat="1" ht="13.5" customHeight="1">
      <c r="A34" s="172"/>
      <c r="B34" s="171"/>
      <c r="C34" s="171" t="s">
        <v>449</v>
      </c>
      <c r="D34" s="171"/>
      <c r="E34" s="183"/>
      <c r="F34" s="183"/>
      <c r="G34" s="183"/>
      <c r="H34" s="183"/>
      <c r="I34" s="183"/>
      <c r="J34" s="170"/>
      <c r="K34" s="169"/>
    </row>
    <row r="35" spans="1:11" s="2" customFormat="1" ht="13.5" customHeight="1">
      <c r="A35" s="156">
        <v>16</v>
      </c>
      <c r="B35" s="155" t="s">
        <v>448</v>
      </c>
      <c r="C35" s="155" t="s">
        <v>447</v>
      </c>
      <c r="D35" s="155" t="s">
        <v>446</v>
      </c>
      <c r="E35" s="184">
        <v>10.129</v>
      </c>
      <c r="F35" s="184"/>
      <c r="G35" s="184"/>
      <c r="H35" s="184"/>
      <c r="I35" s="184">
        <f>ROUND(E35*F35,2)</f>
        <v>0</v>
      </c>
      <c r="J35" s="154">
        <v>0.001</v>
      </c>
      <c r="K35" s="153">
        <v>0.010129</v>
      </c>
    </row>
    <row r="36" spans="1:11" s="2" customFormat="1" ht="13.5" customHeight="1">
      <c r="A36" s="160">
        <v>17</v>
      </c>
      <c r="B36" s="159" t="s">
        <v>445</v>
      </c>
      <c r="C36" s="159" t="s">
        <v>444</v>
      </c>
      <c r="D36" s="159" t="s">
        <v>148</v>
      </c>
      <c r="E36" s="182">
        <v>54.64</v>
      </c>
      <c r="F36" s="182"/>
      <c r="G36" s="182"/>
      <c r="H36" s="182"/>
      <c r="I36" s="184">
        <f>ROUND(E36*F36,2)</f>
        <v>0</v>
      </c>
      <c r="J36" s="158">
        <v>0.02081</v>
      </c>
      <c r="K36" s="157">
        <v>1.1370584</v>
      </c>
    </row>
    <row r="37" spans="1:11" s="2" customFormat="1" ht="28.5" customHeight="1">
      <c r="A37" s="164"/>
      <c r="B37" s="163" t="s">
        <v>41</v>
      </c>
      <c r="C37" s="163" t="s">
        <v>211</v>
      </c>
      <c r="D37" s="163"/>
      <c r="E37" s="181"/>
      <c r="F37" s="181"/>
      <c r="G37" s="181"/>
      <c r="H37" s="181"/>
      <c r="I37" s="181"/>
      <c r="J37" s="161"/>
      <c r="K37" s="161">
        <f>SUM(K38:K47)</f>
        <v>0.6796055999999999</v>
      </c>
    </row>
    <row r="38" spans="1:11" s="2" customFormat="1" ht="24" customHeight="1">
      <c r="A38" s="160">
        <v>18</v>
      </c>
      <c r="B38" s="159" t="s">
        <v>210</v>
      </c>
      <c r="C38" s="159" t="s">
        <v>209</v>
      </c>
      <c r="D38" s="159" t="s">
        <v>148</v>
      </c>
      <c r="E38" s="182">
        <v>109.92</v>
      </c>
      <c r="F38" s="182"/>
      <c r="G38" s="182"/>
      <c r="H38" s="182"/>
      <c r="I38" s="182">
        <f>ROUND(E38*F38,23)</f>
        <v>0</v>
      </c>
      <c r="J38" s="158">
        <v>0.00618</v>
      </c>
      <c r="K38" s="157">
        <v>0.6793056</v>
      </c>
    </row>
    <row r="39" spans="1:11" s="2" customFormat="1" ht="24" customHeight="1">
      <c r="A39" s="160">
        <v>19</v>
      </c>
      <c r="B39" s="159" t="s">
        <v>205</v>
      </c>
      <c r="C39" s="159" t="s">
        <v>204</v>
      </c>
      <c r="D39" s="159" t="s">
        <v>169</v>
      </c>
      <c r="E39" s="182">
        <v>36</v>
      </c>
      <c r="F39" s="182"/>
      <c r="G39" s="182"/>
      <c r="H39" s="182"/>
      <c r="I39" s="182">
        <f>ROUND(E39*F39,23)</f>
        <v>0</v>
      </c>
      <c r="J39" s="158">
        <v>0</v>
      </c>
      <c r="K39" s="157">
        <v>0</v>
      </c>
    </row>
    <row r="40" spans="1:11" s="2" customFormat="1" ht="13.5" customHeight="1">
      <c r="A40" s="172"/>
      <c r="B40" s="171"/>
      <c r="C40" s="171" t="s">
        <v>201</v>
      </c>
      <c r="D40" s="171"/>
      <c r="E40" s="183"/>
      <c r="F40" s="183"/>
      <c r="G40" s="183"/>
      <c r="H40" s="183"/>
      <c r="I40" s="183"/>
      <c r="J40" s="170"/>
      <c r="K40" s="169"/>
    </row>
    <row r="41" spans="1:11" s="2" customFormat="1" ht="24" customHeight="1">
      <c r="A41" s="160">
        <v>20</v>
      </c>
      <c r="B41" s="159" t="s">
        <v>203</v>
      </c>
      <c r="C41" s="159" t="s">
        <v>202</v>
      </c>
      <c r="D41" s="159" t="s">
        <v>169</v>
      </c>
      <c r="E41" s="182">
        <v>15</v>
      </c>
      <c r="F41" s="182"/>
      <c r="G41" s="182"/>
      <c r="H41" s="182"/>
      <c r="I41" s="182">
        <f>ROUND(E41*F41,2)</f>
        <v>0</v>
      </c>
      <c r="J41" s="158">
        <v>2E-05</v>
      </c>
      <c r="K41" s="157">
        <v>0.0003</v>
      </c>
    </row>
    <row r="42" spans="1:11" s="2" customFormat="1" ht="13.5" customHeight="1">
      <c r="A42" s="172"/>
      <c r="B42" s="171"/>
      <c r="C42" s="171" t="s">
        <v>201</v>
      </c>
      <c r="D42" s="171"/>
      <c r="E42" s="183"/>
      <c r="F42" s="183"/>
      <c r="G42" s="183"/>
      <c r="H42" s="183"/>
      <c r="I42" s="183"/>
      <c r="J42" s="170"/>
      <c r="K42" s="169"/>
    </row>
    <row r="43" spans="1:11" s="2" customFormat="1" ht="24" customHeight="1">
      <c r="A43" s="160">
        <v>21</v>
      </c>
      <c r="B43" s="159" t="s">
        <v>198</v>
      </c>
      <c r="C43" s="159" t="s">
        <v>197</v>
      </c>
      <c r="D43" s="159" t="s">
        <v>188</v>
      </c>
      <c r="E43" s="182">
        <v>0.787</v>
      </c>
      <c r="F43" s="182"/>
      <c r="G43" s="182"/>
      <c r="H43" s="182"/>
      <c r="I43" s="182">
        <f>ROUND(E43*F43,2)</f>
        <v>0</v>
      </c>
      <c r="J43" s="158">
        <v>0</v>
      </c>
      <c r="K43" s="157">
        <v>0</v>
      </c>
    </row>
    <row r="44" spans="1:11" s="2" customFormat="1" ht="13.5" customHeight="1">
      <c r="A44" s="160">
        <v>22</v>
      </c>
      <c r="B44" s="159" t="s">
        <v>196</v>
      </c>
      <c r="C44" s="159" t="s">
        <v>195</v>
      </c>
      <c r="D44" s="159" t="s">
        <v>188</v>
      </c>
      <c r="E44" s="182">
        <v>0.787</v>
      </c>
      <c r="F44" s="182"/>
      <c r="G44" s="182"/>
      <c r="H44" s="182"/>
      <c r="I44" s="182">
        <f>ROUND(E44*F44,2)</f>
        <v>0</v>
      </c>
      <c r="J44" s="158">
        <v>0</v>
      </c>
      <c r="K44" s="157">
        <v>0</v>
      </c>
    </row>
    <row r="45" spans="1:11" s="2" customFormat="1" ht="13.5" customHeight="1">
      <c r="A45" s="160">
        <v>23</v>
      </c>
      <c r="B45" s="159" t="s">
        <v>194</v>
      </c>
      <c r="C45" s="159" t="s">
        <v>193</v>
      </c>
      <c r="D45" s="159" t="s">
        <v>188</v>
      </c>
      <c r="E45" s="182">
        <v>11.805</v>
      </c>
      <c r="F45" s="182"/>
      <c r="G45" s="182"/>
      <c r="H45" s="182"/>
      <c r="I45" s="182">
        <f>ROUND(E45*F45,2)</f>
        <v>0</v>
      </c>
      <c r="J45" s="158">
        <v>0</v>
      </c>
      <c r="K45" s="157">
        <v>0</v>
      </c>
    </row>
    <row r="46" spans="1:11" s="2" customFormat="1" ht="13.5" customHeight="1">
      <c r="A46" s="160">
        <v>24</v>
      </c>
      <c r="B46" s="159" t="s">
        <v>192</v>
      </c>
      <c r="C46" s="159" t="s">
        <v>191</v>
      </c>
      <c r="D46" s="159" t="s">
        <v>188</v>
      </c>
      <c r="E46" s="182">
        <v>0.787</v>
      </c>
      <c r="F46" s="182"/>
      <c r="G46" s="182"/>
      <c r="H46" s="182"/>
      <c r="I46" s="182">
        <f>ROUND(E46*F46,2)</f>
        <v>0</v>
      </c>
      <c r="J46" s="158">
        <v>0</v>
      </c>
      <c r="K46" s="157">
        <v>0</v>
      </c>
    </row>
    <row r="47" spans="1:11" s="2" customFormat="1" ht="13.5" customHeight="1">
      <c r="A47" s="160">
        <v>25</v>
      </c>
      <c r="B47" s="159" t="s">
        <v>190</v>
      </c>
      <c r="C47" s="159" t="s">
        <v>189</v>
      </c>
      <c r="D47" s="159" t="s">
        <v>188</v>
      </c>
      <c r="E47" s="182">
        <v>0.787</v>
      </c>
      <c r="F47" s="182"/>
      <c r="G47" s="182"/>
      <c r="H47" s="182"/>
      <c r="I47" s="182">
        <f>ROUND(E47*F47,2)</f>
        <v>0</v>
      </c>
      <c r="J47" s="158">
        <v>0</v>
      </c>
      <c r="K47" s="157">
        <v>0</v>
      </c>
    </row>
    <row r="48" spans="1:11" s="2" customFormat="1" ht="30.75" customHeight="1">
      <c r="A48" s="168"/>
      <c r="B48" s="167" t="s">
        <v>46</v>
      </c>
      <c r="C48" s="167" t="s">
        <v>187</v>
      </c>
      <c r="D48" s="167"/>
      <c r="E48" s="180"/>
      <c r="F48" s="180"/>
      <c r="G48" s="180"/>
      <c r="H48" s="180"/>
      <c r="I48" s="180"/>
      <c r="J48" s="165"/>
      <c r="K48" s="165">
        <f>SUM(K49+K51+K60+K62)</f>
        <v>0.20895709</v>
      </c>
    </row>
    <row r="49" spans="1:11" s="2" customFormat="1" ht="28.5" customHeight="1">
      <c r="A49" s="164"/>
      <c r="B49" s="163" t="s">
        <v>186</v>
      </c>
      <c r="C49" s="163" t="s">
        <v>185</v>
      </c>
      <c r="D49" s="163"/>
      <c r="E49" s="181"/>
      <c r="F49" s="181"/>
      <c r="G49" s="181"/>
      <c r="H49" s="181"/>
      <c r="I49" s="181"/>
      <c r="J49" s="161"/>
      <c r="K49" s="161">
        <f>SUM(K50)</f>
        <v>0</v>
      </c>
    </row>
    <row r="50" spans="1:11" s="2" customFormat="1" ht="13.5" customHeight="1">
      <c r="A50" s="160">
        <v>26</v>
      </c>
      <c r="B50" s="159" t="s">
        <v>184</v>
      </c>
      <c r="C50" s="159" t="s">
        <v>183</v>
      </c>
      <c r="D50" s="159" t="s">
        <v>139</v>
      </c>
      <c r="E50" s="182">
        <v>1</v>
      </c>
      <c r="F50" s="182"/>
      <c r="G50" s="182"/>
      <c r="H50" s="182"/>
      <c r="I50" s="182">
        <f>ROUND(E50*F50,2)</f>
        <v>0</v>
      </c>
      <c r="J50" s="158">
        <v>0</v>
      </c>
      <c r="K50" s="157">
        <v>0</v>
      </c>
    </row>
    <row r="51" spans="1:11" s="2" customFormat="1" ht="28.5" customHeight="1">
      <c r="A51" s="164"/>
      <c r="B51" s="163" t="s">
        <v>178</v>
      </c>
      <c r="C51" s="163" t="s">
        <v>177</v>
      </c>
      <c r="D51" s="163"/>
      <c r="E51" s="181"/>
      <c r="F51" s="181"/>
      <c r="G51" s="181"/>
      <c r="H51" s="181"/>
      <c r="I51" s="181"/>
      <c r="J51" s="161"/>
      <c r="K51" s="161">
        <f>SUM(K52:K58)</f>
        <v>0.15843229</v>
      </c>
    </row>
    <row r="52" spans="1:11" s="2" customFormat="1" ht="13.5" customHeight="1">
      <c r="A52" s="160">
        <v>27</v>
      </c>
      <c r="B52" s="159" t="s">
        <v>442</v>
      </c>
      <c r="C52" s="159" t="s">
        <v>179</v>
      </c>
      <c r="D52" s="159" t="s">
        <v>169</v>
      </c>
      <c r="E52" s="182">
        <v>30.08</v>
      </c>
      <c r="F52" s="182"/>
      <c r="G52" s="182"/>
      <c r="H52" s="182"/>
      <c r="I52" s="182">
        <f>ROUND(E52*F52,2)</f>
        <v>0</v>
      </c>
      <c r="J52" s="158">
        <v>0</v>
      </c>
      <c r="K52" s="157">
        <v>0</v>
      </c>
    </row>
    <row r="53" spans="1:11" s="2" customFormat="1" ht="24" customHeight="1">
      <c r="A53" s="160">
        <v>28</v>
      </c>
      <c r="B53" s="159" t="s">
        <v>441</v>
      </c>
      <c r="C53" s="159" t="s">
        <v>440</v>
      </c>
      <c r="D53" s="159" t="s">
        <v>148</v>
      </c>
      <c r="E53" s="182">
        <v>54.64</v>
      </c>
      <c r="F53" s="182"/>
      <c r="G53" s="182"/>
      <c r="H53" s="182"/>
      <c r="I53" s="182">
        <f>ROUND(E53*F53,2)</f>
        <v>0</v>
      </c>
      <c r="J53" s="158">
        <v>0</v>
      </c>
      <c r="K53" s="157">
        <v>0</v>
      </c>
    </row>
    <row r="54" spans="1:11" s="2" customFormat="1" ht="13.5" customHeight="1">
      <c r="A54" s="160">
        <v>29</v>
      </c>
      <c r="B54" s="159" t="s">
        <v>173</v>
      </c>
      <c r="C54" s="159" t="s">
        <v>172</v>
      </c>
      <c r="D54" s="159" t="s">
        <v>169</v>
      </c>
      <c r="E54" s="182">
        <v>30.08</v>
      </c>
      <c r="F54" s="182"/>
      <c r="G54" s="182"/>
      <c r="H54" s="182"/>
      <c r="I54" s="182">
        <f>ROUND(E54*F54,2)</f>
        <v>0</v>
      </c>
      <c r="J54" s="158">
        <v>4E-05</v>
      </c>
      <c r="K54" s="157">
        <v>0.0012032</v>
      </c>
    </row>
    <row r="55" spans="1:11" s="2" customFormat="1" ht="13.5" customHeight="1">
      <c r="A55" s="156">
        <v>30</v>
      </c>
      <c r="B55" s="155" t="s">
        <v>171</v>
      </c>
      <c r="C55" s="155" t="s">
        <v>170</v>
      </c>
      <c r="D55" s="155" t="s">
        <v>169</v>
      </c>
      <c r="E55" s="184">
        <v>30.349</v>
      </c>
      <c r="F55" s="184"/>
      <c r="G55" s="184"/>
      <c r="H55" s="184"/>
      <c r="I55" s="182">
        <f>ROUND(E55*F55,2)</f>
        <v>0</v>
      </c>
      <c r="J55" s="154">
        <v>1E-05</v>
      </c>
      <c r="K55" s="153">
        <v>0.00030349</v>
      </c>
    </row>
    <row r="56" spans="1:11" s="2" customFormat="1" ht="13.5" customHeight="1">
      <c r="A56" s="172"/>
      <c r="B56" s="171"/>
      <c r="C56" s="171" t="s">
        <v>168</v>
      </c>
      <c r="D56" s="171"/>
      <c r="E56" s="183"/>
      <c r="F56" s="183"/>
      <c r="G56" s="183"/>
      <c r="H56" s="183"/>
      <c r="I56" s="183"/>
      <c r="J56" s="170"/>
      <c r="K56" s="169"/>
    </row>
    <row r="57" spans="1:11" s="2" customFormat="1" ht="13.5" customHeight="1">
      <c r="A57" s="160">
        <v>31</v>
      </c>
      <c r="B57" s="159" t="s">
        <v>167</v>
      </c>
      <c r="C57" s="159" t="s">
        <v>166</v>
      </c>
      <c r="D57" s="159" t="s">
        <v>148</v>
      </c>
      <c r="E57" s="182">
        <v>54.64</v>
      </c>
      <c r="F57" s="182"/>
      <c r="G57" s="182"/>
      <c r="H57" s="182"/>
      <c r="I57" s="182">
        <f>ROUND(E57*F57,2)</f>
        <v>0</v>
      </c>
      <c r="J57" s="158">
        <v>0.0004</v>
      </c>
      <c r="K57" s="157">
        <v>0.021856</v>
      </c>
    </row>
    <row r="58" spans="1:11" s="2" customFormat="1" ht="13.5" customHeight="1">
      <c r="A58" s="156">
        <v>32</v>
      </c>
      <c r="B58" s="155" t="s">
        <v>165</v>
      </c>
      <c r="C58" s="155" t="s">
        <v>164</v>
      </c>
      <c r="D58" s="155" t="s">
        <v>148</v>
      </c>
      <c r="E58" s="184">
        <v>56.279</v>
      </c>
      <c r="F58" s="184"/>
      <c r="G58" s="184"/>
      <c r="H58" s="184"/>
      <c r="I58" s="182">
        <f>ROUND(E58*F58,2)</f>
        <v>0</v>
      </c>
      <c r="J58" s="154">
        <v>0.0024</v>
      </c>
      <c r="K58" s="153">
        <v>0.1350696</v>
      </c>
    </row>
    <row r="59" spans="1:11" s="2" customFormat="1" ht="13.5" customHeight="1">
      <c r="A59" s="172"/>
      <c r="B59" s="171"/>
      <c r="C59" s="171" t="s">
        <v>163</v>
      </c>
      <c r="D59" s="171"/>
      <c r="E59" s="183"/>
      <c r="F59" s="183"/>
      <c r="G59" s="183"/>
      <c r="H59" s="183"/>
      <c r="I59" s="183"/>
      <c r="J59" s="170"/>
      <c r="K59" s="169"/>
    </row>
    <row r="60" spans="1:11" s="2" customFormat="1" ht="28.5" customHeight="1">
      <c r="A60" s="164"/>
      <c r="B60" s="163" t="s">
        <v>156</v>
      </c>
      <c r="C60" s="163" t="s">
        <v>155</v>
      </c>
      <c r="D60" s="163"/>
      <c r="E60" s="181"/>
      <c r="F60" s="181"/>
      <c r="G60" s="181"/>
      <c r="H60" s="181"/>
      <c r="I60" s="181"/>
      <c r="J60" s="161"/>
      <c r="K60" s="161">
        <f>SUM(K61)</f>
        <v>0.014496</v>
      </c>
    </row>
    <row r="61" spans="1:11" s="2" customFormat="1" ht="13.5" customHeight="1">
      <c r="A61" s="160">
        <v>33</v>
      </c>
      <c r="B61" s="159" t="s">
        <v>154</v>
      </c>
      <c r="C61" s="159" t="s">
        <v>153</v>
      </c>
      <c r="D61" s="159" t="s">
        <v>148</v>
      </c>
      <c r="E61" s="182">
        <v>36.24</v>
      </c>
      <c r="F61" s="182"/>
      <c r="G61" s="182"/>
      <c r="H61" s="182"/>
      <c r="I61" s="182">
        <f>ROUND(E61*F61,2)</f>
        <v>0</v>
      </c>
      <c r="J61" s="158">
        <v>0.0004</v>
      </c>
      <c r="K61" s="157">
        <v>0.014496</v>
      </c>
    </row>
    <row r="62" spans="1:11" s="2" customFormat="1" ht="28.5" customHeight="1">
      <c r="A62" s="164"/>
      <c r="B62" s="163" t="s">
        <v>152</v>
      </c>
      <c r="C62" s="163" t="s">
        <v>151</v>
      </c>
      <c r="D62" s="163"/>
      <c r="E62" s="181"/>
      <c r="F62" s="181"/>
      <c r="G62" s="181"/>
      <c r="H62" s="181"/>
      <c r="I62" s="181"/>
      <c r="J62" s="161"/>
      <c r="K62" s="161">
        <f>SUM(K63)</f>
        <v>0.0360288</v>
      </c>
    </row>
    <row r="63" spans="1:11" s="2" customFormat="1" ht="24" customHeight="1">
      <c r="A63" s="160">
        <v>34</v>
      </c>
      <c r="B63" s="159" t="s">
        <v>150</v>
      </c>
      <c r="C63" s="159" t="s">
        <v>149</v>
      </c>
      <c r="D63" s="159" t="s">
        <v>148</v>
      </c>
      <c r="E63" s="182">
        <v>133.44</v>
      </c>
      <c r="F63" s="182"/>
      <c r="G63" s="182"/>
      <c r="H63" s="182"/>
      <c r="I63" s="182">
        <f>ROUND(E63*F63,2)</f>
        <v>0</v>
      </c>
      <c r="J63" s="158">
        <v>0.00027</v>
      </c>
      <c r="K63" s="157">
        <v>0.0360288</v>
      </c>
    </row>
    <row r="64" spans="1:11" s="2" customFormat="1" ht="30.75" customHeight="1">
      <c r="A64" s="152"/>
      <c r="B64" s="151"/>
      <c r="C64" s="151" t="s">
        <v>138</v>
      </c>
      <c r="D64" s="151"/>
      <c r="E64" s="185"/>
      <c r="F64" s="185"/>
      <c r="G64" s="185"/>
      <c r="H64" s="185"/>
      <c r="I64" s="185">
        <f>SUM(I15:I63)</f>
        <v>0</v>
      </c>
      <c r="J64" s="149"/>
      <c r="K64" s="149">
        <f>SUM(K13+K48)</f>
        <v>5.12618657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14" formulaRange="1"/>
    <ignoredError sqref="K14 J37:K37" formulaRange="1" unlockedFormula="1"/>
    <ignoredError sqref="G12:K12 J49:K49 J51:K51 J60:K60 J62:K62 J13:K13 J48:K48 J64:K64" unlockedFormula="1"/>
    <ignoredError sqref="B14:B6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pane ySplit="12" topLeftCell="A17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9" t="s">
        <v>260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9" t="s">
        <v>458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8"/>
      <c r="B4" s="178"/>
      <c r="C4" s="178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258</v>
      </c>
      <c r="B6" s="176"/>
      <c r="C6" s="176"/>
      <c r="D6" s="176"/>
      <c r="E6" s="175"/>
      <c r="F6" s="175"/>
      <c r="G6" s="175"/>
      <c r="H6" s="175"/>
      <c r="I6" s="175"/>
      <c r="J6" s="177"/>
      <c r="K6" s="175"/>
    </row>
    <row r="7" spans="1:11" s="2" customFormat="1" ht="13.5" customHeight="1">
      <c r="A7" s="143" t="s">
        <v>257</v>
      </c>
      <c r="B7" s="176"/>
      <c r="C7" s="176"/>
      <c r="D7" s="176"/>
      <c r="E7" s="175"/>
      <c r="F7" s="175"/>
      <c r="G7" s="175"/>
      <c r="H7" s="215" t="s">
        <v>464</v>
      </c>
      <c r="I7" s="216"/>
      <c r="J7" s="217"/>
      <c r="K7" s="175"/>
    </row>
    <row r="8" spans="1:11" s="2" customFormat="1" ht="13.5" customHeight="1">
      <c r="A8" s="143" t="s">
        <v>256</v>
      </c>
      <c r="B8" s="176"/>
      <c r="C8" s="176"/>
      <c r="D8" s="176"/>
      <c r="E8" s="175"/>
      <c r="F8" s="175"/>
      <c r="G8" s="175"/>
      <c r="H8" s="215" t="s">
        <v>463</v>
      </c>
      <c r="I8" s="216"/>
      <c r="J8" s="217"/>
      <c r="K8" s="175"/>
    </row>
    <row r="9" spans="1:11" s="2" customFormat="1" ht="6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</row>
    <row r="10" spans="1:11" s="2" customFormat="1" ht="24" customHeight="1">
      <c r="A10" s="174" t="s">
        <v>255</v>
      </c>
      <c r="B10" s="174" t="s">
        <v>254</v>
      </c>
      <c r="C10" s="174" t="s">
        <v>253</v>
      </c>
      <c r="D10" s="174" t="s">
        <v>252</v>
      </c>
      <c r="E10" s="174" t="s">
        <v>251</v>
      </c>
      <c r="F10" s="174" t="s">
        <v>250</v>
      </c>
      <c r="G10" s="174" t="s">
        <v>249</v>
      </c>
      <c r="H10" s="174" t="s">
        <v>248</v>
      </c>
      <c r="I10" s="174" t="s">
        <v>247</v>
      </c>
      <c r="J10" s="174" t="s">
        <v>246</v>
      </c>
      <c r="K10" s="174" t="s">
        <v>245</v>
      </c>
    </row>
    <row r="11" spans="1:11" s="2" customFormat="1" ht="12.75" customHeight="1" hidden="1">
      <c r="A11" s="174" t="s">
        <v>32</v>
      </c>
      <c r="B11" s="174" t="s">
        <v>39</v>
      </c>
      <c r="C11" s="174" t="s">
        <v>45</v>
      </c>
      <c r="D11" s="174" t="s">
        <v>51</v>
      </c>
      <c r="E11" s="174" t="s">
        <v>55</v>
      </c>
      <c r="F11" s="174" t="s">
        <v>59</v>
      </c>
      <c r="G11" s="174" t="s">
        <v>62</v>
      </c>
      <c r="H11" s="174" t="s">
        <v>35</v>
      </c>
      <c r="I11" s="174" t="s">
        <v>41</v>
      </c>
      <c r="J11" s="174" t="s">
        <v>47</v>
      </c>
      <c r="K11" s="174" t="s">
        <v>52</v>
      </c>
    </row>
    <row r="12" spans="1:11" s="2" customFormat="1" ht="6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s="2" customFormat="1" ht="30.75" customHeight="1">
      <c r="A13" s="168"/>
      <c r="B13" s="167" t="s">
        <v>46</v>
      </c>
      <c r="C13" s="167" t="s">
        <v>187</v>
      </c>
      <c r="D13" s="167"/>
      <c r="E13" s="180"/>
      <c r="F13" s="180"/>
      <c r="G13" s="180"/>
      <c r="H13" s="180"/>
      <c r="I13" s="180"/>
      <c r="J13" s="165"/>
      <c r="K13" s="165">
        <f>SUM(K14+K16+K19)</f>
        <v>0.11795999999999998</v>
      </c>
    </row>
    <row r="14" spans="1:11" s="2" customFormat="1" ht="28.5" customHeight="1">
      <c r="A14" s="164"/>
      <c r="B14" s="163" t="s">
        <v>375</v>
      </c>
      <c r="C14" s="163" t="s">
        <v>374</v>
      </c>
      <c r="D14" s="163"/>
      <c r="E14" s="181"/>
      <c r="F14" s="181"/>
      <c r="G14" s="181"/>
      <c r="H14" s="181"/>
      <c r="I14" s="181"/>
      <c r="J14" s="161"/>
      <c r="K14" s="161">
        <f>SUM(K15)</f>
        <v>0</v>
      </c>
    </row>
    <row r="15" spans="1:11" s="2" customFormat="1" ht="13.5" customHeight="1">
      <c r="A15" s="160">
        <v>1</v>
      </c>
      <c r="B15" s="159" t="s">
        <v>373</v>
      </c>
      <c r="C15" s="159" t="s">
        <v>372</v>
      </c>
      <c r="D15" s="159" t="s">
        <v>169</v>
      </c>
      <c r="E15" s="182">
        <v>8.8</v>
      </c>
      <c r="F15" s="182"/>
      <c r="G15" s="182"/>
      <c r="H15" s="182"/>
      <c r="I15" s="182">
        <f>ROUND(E15*F15,2)</f>
        <v>0</v>
      </c>
      <c r="J15" s="158">
        <v>0</v>
      </c>
      <c r="K15" s="157">
        <v>0</v>
      </c>
    </row>
    <row r="16" spans="1:11" s="2" customFormat="1" ht="28.5" customHeight="1">
      <c r="A16" s="164"/>
      <c r="B16" s="163" t="s">
        <v>371</v>
      </c>
      <c r="C16" s="163" t="s">
        <v>370</v>
      </c>
      <c r="D16" s="163"/>
      <c r="E16" s="181"/>
      <c r="F16" s="181"/>
      <c r="G16" s="181"/>
      <c r="H16" s="181"/>
      <c r="I16" s="181"/>
      <c r="J16" s="161"/>
      <c r="K16" s="161">
        <f>SUM(K17:K18)</f>
        <v>0.00012</v>
      </c>
    </row>
    <row r="17" spans="1:11" s="2" customFormat="1" ht="13.5" customHeight="1">
      <c r="A17" s="160">
        <v>2</v>
      </c>
      <c r="B17" s="159" t="s">
        <v>369</v>
      </c>
      <c r="C17" s="159" t="s">
        <v>368</v>
      </c>
      <c r="D17" s="159" t="s">
        <v>139</v>
      </c>
      <c r="E17" s="182">
        <v>3</v>
      </c>
      <c r="F17" s="182"/>
      <c r="G17" s="182"/>
      <c r="H17" s="182"/>
      <c r="I17" s="182">
        <f>ROUND(E17*F17,2)</f>
        <v>0</v>
      </c>
      <c r="J17" s="158">
        <v>2E-05</v>
      </c>
      <c r="K17" s="157">
        <v>6E-05</v>
      </c>
    </row>
    <row r="18" spans="1:11" s="2" customFormat="1" ht="13.5" customHeight="1">
      <c r="A18" s="160">
        <v>3</v>
      </c>
      <c r="B18" s="159" t="s">
        <v>367</v>
      </c>
      <c r="C18" s="159" t="s">
        <v>366</v>
      </c>
      <c r="D18" s="159" t="s">
        <v>139</v>
      </c>
      <c r="E18" s="182">
        <v>3</v>
      </c>
      <c r="F18" s="182"/>
      <c r="G18" s="182"/>
      <c r="H18" s="182"/>
      <c r="I18" s="182">
        <f>ROUND(E18*F18,2)</f>
        <v>0</v>
      </c>
      <c r="J18" s="158">
        <v>2E-05</v>
      </c>
      <c r="K18" s="157">
        <v>6E-05</v>
      </c>
    </row>
    <row r="19" spans="1:11" s="2" customFormat="1" ht="28.5" customHeight="1">
      <c r="A19" s="164"/>
      <c r="B19" s="163" t="s">
        <v>365</v>
      </c>
      <c r="C19" s="163" t="s">
        <v>364</v>
      </c>
      <c r="D19" s="163"/>
      <c r="E19" s="181"/>
      <c r="F19" s="181"/>
      <c r="G19" s="181"/>
      <c r="H19" s="181"/>
      <c r="I19" s="181"/>
      <c r="J19" s="161"/>
      <c r="K19" s="161">
        <f>SUM(K20:K27)</f>
        <v>0.11783999999999999</v>
      </c>
    </row>
    <row r="20" spans="1:11" s="2" customFormat="1" ht="13.5" customHeight="1">
      <c r="A20" s="160">
        <v>4</v>
      </c>
      <c r="B20" s="159" t="s">
        <v>363</v>
      </c>
      <c r="C20" s="159" t="s">
        <v>362</v>
      </c>
      <c r="D20" s="159" t="s">
        <v>169</v>
      </c>
      <c r="E20" s="182">
        <v>8.8</v>
      </c>
      <c r="F20" s="182"/>
      <c r="G20" s="182"/>
      <c r="H20" s="182"/>
      <c r="I20" s="182">
        <f>ROUND(E20*F20,2)</f>
        <v>0</v>
      </c>
      <c r="J20" s="158">
        <v>0</v>
      </c>
      <c r="K20" s="157">
        <v>0</v>
      </c>
    </row>
    <row r="21" spans="1:11" s="2" customFormat="1" ht="13.5" customHeight="1">
      <c r="A21" s="160">
        <v>5</v>
      </c>
      <c r="B21" s="159" t="s">
        <v>361</v>
      </c>
      <c r="C21" s="159" t="s">
        <v>360</v>
      </c>
      <c r="D21" s="159" t="s">
        <v>139</v>
      </c>
      <c r="E21" s="182">
        <v>3</v>
      </c>
      <c r="F21" s="182"/>
      <c r="G21" s="182"/>
      <c r="H21" s="182"/>
      <c r="I21" s="182">
        <f aca="true" t="shared" si="0" ref="I21:I27">ROUND(E21*F21,2)</f>
        <v>0</v>
      </c>
      <c r="J21" s="158">
        <v>0</v>
      </c>
      <c r="K21" s="157">
        <v>0</v>
      </c>
    </row>
    <row r="22" spans="1:11" s="2" customFormat="1" ht="13.5" customHeight="1">
      <c r="A22" s="160">
        <v>6</v>
      </c>
      <c r="B22" s="159" t="s">
        <v>359</v>
      </c>
      <c r="C22" s="159" t="s">
        <v>358</v>
      </c>
      <c r="D22" s="159" t="s">
        <v>139</v>
      </c>
      <c r="E22" s="182">
        <v>24</v>
      </c>
      <c r="F22" s="182"/>
      <c r="G22" s="182"/>
      <c r="H22" s="182"/>
      <c r="I22" s="182">
        <f t="shared" si="0"/>
        <v>0</v>
      </c>
      <c r="J22" s="158">
        <v>1E-05</v>
      </c>
      <c r="K22" s="157">
        <v>0.00024</v>
      </c>
    </row>
    <row r="23" spans="1:11" s="2" customFormat="1" ht="13.5" customHeight="1">
      <c r="A23" s="160">
        <v>7</v>
      </c>
      <c r="B23" s="159" t="s">
        <v>357</v>
      </c>
      <c r="C23" s="159" t="s">
        <v>356</v>
      </c>
      <c r="D23" s="159" t="s">
        <v>139</v>
      </c>
      <c r="E23" s="182">
        <v>3</v>
      </c>
      <c r="F23" s="182"/>
      <c r="G23" s="182"/>
      <c r="H23" s="182"/>
      <c r="I23" s="182">
        <f t="shared" si="0"/>
        <v>0</v>
      </c>
      <c r="J23" s="158">
        <v>2E-05</v>
      </c>
      <c r="K23" s="157">
        <v>6E-05</v>
      </c>
    </row>
    <row r="24" spans="1:11" s="2" customFormat="1" ht="24" customHeight="1">
      <c r="A24" s="156">
        <v>8</v>
      </c>
      <c r="B24" s="155" t="s">
        <v>355</v>
      </c>
      <c r="C24" s="155" t="s">
        <v>354</v>
      </c>
      <c r="D24" s="155" t="s">
        <v>139</v>
      </c>
      <c r="E24" s="184">
        <v>3</v>
      </c>
      <c r="F24" s="184"/>
      <c r="G24" s="184"/>
      <c r="H24" s="184"/>
      <c r="I24" s="182">
        <f t="shared" si="0"/>
        <v>0</v>
      </c>
      <c r="J24" s="154">
        <v>0.03913</v>
      </c>
      <c r="K24" s="153">
        <v>0.11739</v>
      </c>
    </row>
    <row r="25" spans="1:11" s="2" customFormat="1" ht="13.5" customHeight="1">
      <c r="A25" s="160">
        <v>9</v>
      </c>
      <c r="B25" s="159" t="s">
        <v>353</v>
      </c>
      <c r="C25" s="159" t="s">
        <v>352</v>
      </c>
      <c r="D25" s="159" t="s">
        <v>169</v>
      </c>
      <c r="E25" s="182">
        <v>8.8</v>
      </c>
      <c r="F25" s="182"/>
      <c r="G25" s="182"/>
      <c r="H25" s="182"/>
      <c r="I25" s="182">
        <f t="shared" si="0"/>
        <v>0</v>
      </c>
      <c r="J25" s="158">
        <v>0</v>
      </c>
      <c r="K25" s="157">
        <v>0</v>
      </c>
    </row>
    <row r="26" spans="1:11" s="2" customFormat="1" ht="13.5" customHeight="1">
      <c r="A26" s="160">
        <v>10</v>
      </c>
      <c r="B26" s="159" t="s">
        <v>351</v>
      </c>
      <c r="C26" s="159" t="s">
        <v>350</v>
      </c>
      <c r="D26" s="159" t="s">
        <v>188</v>
      </c>
      <c r="E26" s="182">
        <v>0.35</v>
      </c>
      <c r="F26" s="182"/>
      <c r="G26" s="182"/>
      <c r="H26" s="182"/>
      <c r="I26" s="182">
        <f t="shared" si="0"/>
        <v>0</v>
      </c>
      <c r="J26" s="158">
        <v>0</v>
      </c>
      <c r="K26" s="157">
        <v>0</v>
      </c>
    </row>
    <row r="27" spans="1:11" s="2" customFormat="1" ht="24" customHeight="1">
      <c r="A27" s="160">
        <v>11</v>
      </c>
      <c r="B27" s="159" t="s">
        <v>349</v>
      </c>
      <c r="C27" s="159" t="s">
        <v>348</v>
      </c>
      <c r="D27" s="159" t="s">
        <v>139</v>
      </c>
      <c r="E27" s="182">
        <v>3</v>
      </c>
      <c r="F27" s="182"/>
      <c r="G27" s="182"/>
      <c r="H27" s="182"/>
      <c r="I27" s="182">
        <f t="shared" si="0"/>
        <v>0</v>
      </c>
      <c r="J27" s="158">
        <v>5E-05</v>
      </c>
      <c r="K27" s="157">
        <v>0.00015</v>
      </c>
    </row>
    <row r="28" spans="1:11" s="2" customFormat="1" ht="30.75" customHeight="1">
      <c r="A28" s="152"/>
      <c r="B28" s="151"/>
      <c r="C28" s="151" t="s">
        <v>138</v>
      </c>
      <c r="D28" s="151"/>
      <c r="E28" s="185"/>
      <c r="F28" s="185"/>
      <c r="G28" s="185"/>
      <c r="H28" s="185"/>
      <c r="I28" s="185">
        <f>SUM(I15:I27)</f>
        <v>0</v>
      </c>
      <c r="J28" s="149"/>
      <c r="K28" s="149">
        <f>K13</f>
        <v>0.11795999999999998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B14:B27" numberStoredAsText="1"/>
    <ignoredError sqref="J14:K14 J13:K13 J28:K28" unlockedFormula="1"/>
    <ignoredError sqref="J16:K16 J19:K19" formulaRange="1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pane ySplit="12" topLeftCell="A26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9" t="s">
        <v>260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9" t="s">
        <v>459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8"/>
      <c r="B4" s="178"/>
      <c r="C4" s="178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258</v>
      </c>
      <c r="B6" s="176"/>
      <c r="C6" s="176"/>
      <c r="D6" s="176"/>
      <c r="E6" s="175"/>
      <c r="F6" s="175"/>
      <c r="G6" s="175"/>
      <c r="H6" s="175"/>
      <c r="I6" s="175"/>
      <c r="J6" s="177"/>
      <c r="K6" s="175"/>
    </row>
    <row r="7" spans="1:11" s="2" customFormat="1" ht="13.5" customHeight="1">
      <c r="A7" s="143" t="s">
        <v>257</v>
      </c>
      <c r="B7" s="176"/>
      <c r="C7" s="176"/>
      <c r="D7" s="176"/>
      <c r="E7" s="175"/>
      <c r="F7" s="175"/>
      <c r="G7" s="175"/>
      <c r="H7" s="215" t="s">
        <v>464</v>
      </c>
      <c r="I7" s="216"/>
      <c r="J7" s="217"/>
      <c r="K7" s="175"/>
    </row>
    <row r="8" spans="1:11" s="2" customFormat="1" ht="13.5" customHeight="1">
      <c r="A8" s="143" t="s">
        <v>256</v>
      </c>
      <c r="B8" s="176"/>
      <c r="C8" s="176"/>
      <c r="D8" s="176"/>
      <c r="E8" s="175"/>
      <c r="F8" s="175"/>
      <c r="G8" s="175"/>
      <c r="H8" s="215" t="s">
        <v>467</v>
      </c>
      <c r="I8" s="216"/>
      <c r="J8" s="217"/>
      <c r="K8" s="175"/>
    </row>
    <row r="9" spans="1:11" s="2" customFormat="1" ht="6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</row>
    <row r="10" spans="1:11" s="2" customFormat="1" ht="24" customHeight="1">
      <c r="A10" s="174" t="s">
        <v>255</v>
      </c>
      <c r="B10" s="174" t="s">
        <v>254</v>
      </c>
      <c r="C10" s="174" t="s">
        <v>253</v>
      </c>
      <c r="D10" s="174" t="s">
        <v>252</v>
      </c>
      <c r="E10" s="174" t="s">
        <v>251</v>
      </c>
      <c r="F10" s="174" t="s">
        <v>250</v>
      </c>
      <c r="G10" s="174" t="s">
        <v>249</v>
      </c>
      <c r="H10" s="174" t="s">
        <v>248</v>
      </c>
      <c r="I10" s="174" t="s">
        <v>247</v>
      </c>
      <c r="J10" s="174" t="s">
        <v>246</v>
      </c>
      <c r="K10" s="174" t="s">
        <v>245</v>
      </c>
    </row>
    <row r="11" spans="1:11" s="2" customFormat="1" ht="12.75" customHeight="1" hidden="1">
      <c r="A11" s="174" t="s">
        <v>32</v>
      </c>
      <c r="B11" s="174" t="s">
        <v>39</v>
      </c>
      <c r="C11" s="174" t="s">
        <v>45</v>
      </c>
      <c r="D11" s="174" t="s">
        <v>51</v>
      </c>
      <c r="E11" s="174" t="s">
        <v>55</v>
      </c>
      <c r="F11" s="174" t="s">
        <v>59</v>
      </c>
      <c r="G11" s="174" t="s">
        <v>62</v>
      </c>
      <c r="H11" s="174" t="s">
        <v>35</v>
      </c>
      <c r="I11" s="174" t="s">
        <v>41</v>
      </c>
      <c r="J11" s="174" t="s">
        <v>47</v>
      </c>
      <c r="K11" s="174" t="s">
        <v>52</v>
      </c>
    </row>
    <row r="12" spans="1:11" s="2" customFormat="1" ht="6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s="2" customFormat="1" ht="30.75" customHeight="1">
      <c r="A13" s="168"/>
      <c r="B13" s="167" t="s">
        <v>147</v>
      </c>
      <c r="C13" s="167" t="s">
        <v>146</v>
      </c>
      <c r="D13" s="167"/>
      <c r="E13" s="165"/>
      <c r="F13" s="165"/>
      <c r="G13" s="165"/>
      <c r="H13" s="165"/>
      <c r="I13" s="165"/>
      <c r="J13" s="165"/>
      <c r="K13" s="165">
        <f>K14</f>
        <v>0.530845</v>
      </c>
    </row>
    <row r="14" spans="1:11" s="2" customFormat="1" ht="28.5" customHeight="1">
      <c r="A14" s="164"/>
      <c r="B14" s="163" t="s">
        <v>432</v>
      </c>
      <c r="C14" s="163" t="s">
        <v>431</v>
      </c>
      <c r="D14" s="163"/>
      <c r="E14" s="161"/>
      <c r="F14" s="161"/>
      <c r="G14" s="161"/>
      <c r="H14" s="161"/>
      <c r="I14" s="161"/>
      <c r="J14" s="161"/>
      <c r="K14" s="161">
        <f>SUM(K15:K40)</f>
        <v>0.530845</v>
      </c>
    </row>
    <row r="15" spans="1:11" s="2" customFormat="1" ht="13.5" customHeight="1">
      <c r="A15" s="160">
        <v>1</v>
      </c>
      <c r="B15" s="159" t="s">
        <v>430</v>
      </c>
      <c r="C15" s="159" t="s">
        <v>429</v>
      </c>
      <c r="D15" s="159" t="s">
        <v>139</v>
      </c>
      <c r="E15" s="157">
        <v>22</v>
      </c>
      <c r="F15" s="157"/>
      <c r="G15" s="157"/>
      <c r="H15" s="157"/>
      <c r="I15" s="186">
        <f>ROUND(E15*F15,2)</f>
        <v>0</v>
      </c>
      <c r="J15" s="158">
        <v>0</v>
      </c>
      <c r="K15" s="157">
        <v>0</v>
      </c>
    </row>
    <row r="16" spans="1:11" s="2" customFormat="1" ht="13.5" customHeight="1">
      <c r="A16" s="156">
        <v>2</v>
      </c>
      <c r="B16" s="155" t="s">
        <v>428</v>
      </c>
      <c r="C16" s="155" t="s">
        <v>427</v>
      </c>
      <c r="D16" s="155" t="s">
        <v>139</v>
      </c>
      <c r="E16" s="153">
        <v>22</v>
      </c>
      <c r="F16" s="153"/>
      <c r="G16" s="153"/>
      <c r="H16" s="153"/>
      <c r="I16" s="186">
        <f aca="true" t="shared" si="0" ref="I16:I40">ROUND(E16*F16,2)</f>
        <v>0</v>
      </c>
      <c r="J16" s="154">
        <v>0.00016</v>
      </c>
      <c r="K16" s="153">
        <v>0.00352</v>
      </c>
    </row>
    <row r="17" spans="1:11" s="2" customFormat="1" ht="24" customHeight="1">
      <c r="A17" s="160">
        <v>3</v>
      </c>
      <c r="B17" s="159" t="s">
        <v>426</v>
      </c>
      <c r="C17" s="159" t="s">
        <v>425</v>
      </c>
      <c r="D17" s="159" t="s">
        <v>139</v>
      </c>
      <c r="E17" s="157">
        <v>1</v>
      </c>
      <c r="F17" s="157"/>
      <c r="G17" s="157"/>
      <c r="H17" s="157"/>
      <c r="I17" s="186">
        <f t="shared" si="0"/>
        <v>0</v>
      </c>
      <c r="J17" s="158">
        <v>0</v>
      </c>
      <c r="K17" s="157">
        <v>0</v>
      </c>
    </row>
    <row r="18" spans="1:11" s="2" customFormat="1" ht="13.5" customHeight="1">
      <c r="A18" s="156">
        <v>4</v>
      </c>
      <c r="B18" s="155" t="s">
        <v>424</v>
      </c>
      <c r="C18" s="155" t="s">
        <v>423</v>
      </c>
      <c r="D18" s="155" t="s">
        <v>139</v>
      </c>
      <c r="E18" s="153">
        <v>1</v>
      </c>
      <c r="F18" s="153"/>
      <c r="G18" s="153"/>
      <c r="H18" s="153"/>
      <c r="I18" s="186">
        <f t="shared" si="0"/>
        <v>0</v>
      </c>
      <c r="J18" s="154">
        <v>0.0001</v>
      </c>
      <c r="K18" s="153">
        <v>0.0001</v>
      </c>
    </row>
    <row r="19" spans="1:11" s="2" customFormat="1" ht="24" customHeight="1">
      <c r="A19" s="160">
        <v>5</v>
      </c>
      <c r="B19" s="159" t="s">
        <v>422</v>
      </c>
      <c r="C19" s="159" t="s">
        <v>421</v>
      </c>
      <c r="D19" s="159" t="s">
        <v>139</v>
      </c>
      <c r="E19" s="157">
        <v>22</v>
      </c>
      <c r="F19" s="157"/>
      <c r="G19" s="157"/>
      <c r="H19" s="157"/>
      <c r="I19" s="186">
        <f t="shared" si="0"/>
        <v>0</v>
      </c>
      <c r="J19" s="158">
        <v>0</v>
      </c>
      <c r="K19" s="157">
        <v>0</v>
      </c>
    </row>
    <row r="20" spans="1:11" s="2" customFormat="1" ht="13.5" customHeight="1">
      <c r="A20" s="156">
        <v>6</v>
      </c>
      <c r="B20" s="155" t="s">
        <v>420</v>
      </c>
      <c r="C20" s="155" t="s">
        <v>419</v>
      </c>
      <c r="D20" s="155" t="s">
        <v>139</v>
      </c>
      <c r="E20" s="153">
        <v>22</v>
      </c>
      <c r="F20" s="153"/>
      <c r="G20" s="153"/>
      <c r="H20" s="153"/>
      <c r="I20" s="186">
        <f t="shared" si="0"/>
        <v>0</v>
      </c>
      <c r="J20" s="154">
        <v>0.00021</v>
      </c>
      <c r="K20" s="153">
        <v>0.00462</v>
      </c>
    </row>
    <row r="21" spans="1:11" s="2" customFormat="1" ht="13.5" customHeight="1">
      <c r="A21" s="160">
        <v>7</v>
      </c>
      <c r="B21" s="159" t="s">
        <v>418</v>
      </c>
      <c r="C21" s="159" t="s">
        <v>417</v>
      </c>
      <c r="D21" s="159" t="s">
        <v>139</v>
      </c>
      <c r="E21" s="157">
        <v>6</v>
      </c>
      <c r="F21" s="157"/>
      <c r="G21" s="157"/>
      <c r="H21" s="157"/>
      <c r="I21" s="186">
        <f t="shared" si="0"/>
        <v>0</v>
      </c>
      <c r="J21" s="158">
        <v>0</v>
      </c>
      <c r="K21" s="157">
        <v>0</v>
      </c>
    </row>
    <row r="22" spans="1:11" s="2" customFormat="1" ht="13.5" customHeight="1">
      <c r="A22" s="156">
        <v>8</v>
      </c>
      <c r="B22" s="155" t="s">
        <v>416</v>
      </c>
      <c r="C22" s="155" t="s">
        <v>415</v>
      </c>
      <c r="D22" s="155" t="s">
        <v>139</v>
      </c>
      <c r="E22" s="153">
        <v>6</v>
      </c>
      <c r="F22" s="153"/>
      <c r="G22" s="153"/>
      <c r="H22" s="153"/>
      <c r="I22" s="186">
        <f t="shared" si="0"/>
        <v>0</v>
      </c>
      <c r="J22" s="154">
        <v>0.00023</v>
      </c>
      <c r="K22" s="153">
        <v>0.00138</v>
      </c>
    </row>
    <row r="23" spans="1:11" s="2" customFormat="1" ht="13.5" customHeight="1">
      <c r="A23" s="160">
        <v>9</v>
      </c>
      <c r="B23" s="159" t="s">
        <v>414</v>
      </c>
      <c r="C23" s="159" t="s">
        <v>413</v>
      </c>
      <c r="D23" s="159" t="s">
        <v>139</v>
      </c>
      <c r="E23" s="157">
        <v>1</v>
      </c>
      <c r="F23" s="157"/>
      <c r="G23" s="157"/>
      <c r="H23" s="157"/>
      <c r="I23" s="186">
        <f t="shared" si="0"/>
        <v>0</v>
      </c>
      <c r="J23" s="158">
        <v>0</v>
      </c>
      <c r="K23" s="157">
        <v>0</v>
      </c>
    </row>
    <row r="24" spans="1:11" s="2" customFormat="1" ht="13.5" customHeight="1">
      <c r="A24" s="156">
        <v>10</v>
      </c>
      <c r="B24" s="155" t="s">
        <v>412</v>
      </c>
      <c r="C24" s="155" t="s">
        <v>411</v>
      </c>
      <c r="D24" s="155" t="s">
        <v>139</v>
      </c>
      <c r="E24" s="153">
        <v>1</v>
      </c>
      <c r="F24" s="153"/>
      <c r="G24" s="153"/>
      <c r="H24" s="153"/>
      <c r="I24" s="186">
        <f t="shared" si="0"/>
        <v>0</v>
      </c>
      <c r="J24" s="154">
        <v>0.00126</v>
      </c>
      <c r="K24" s="153">
        <v>0.00126</v>
      </c>
    </row>
    <row r="25" spans="1:11" s="2" customFormat="1" ht="13.5" customHeight="1">
      <c r="A25" s="156">
        <v>11</v>
      </c>
      <c r="B25" s="155" t="s">
        <v>410</v>
      </c>
      <c r="C25" s="155" t="s">
        <v>409</v>
      </c>
      <c r="D25" s="155" t="s">
        <v>139</v>
      </c>
      <c r="E25" s="153">
        <v>2</v>
      </c>
      <c r="F25" s="153"/>
      <c r="G25" s="153"/>
      <c r="H25" s="153"/>
      <c r="I25" s="186">
        <f t="shared" si="0"/>
        <v>0</v>
      </c>
      <c r="J25" s="154">
        <v>0.00016</v>
      </c>
      <c r="K25" s="153">
        <v>0.00032</v>
      </c>
    </row>
    <row r="26" spans="1:11" s="2" customFormat="1" ht="13.5" customHeight="1">
      <c r="A26" s="160">
        <v>12</v>
      </c>
      <c r="B26" s="159" t="s">
        <v>408</v>
      </c>
      <c r="C26" s="159" t="s">
        <v>407</v>
      </c>
      <c r="D26" s="159" t="s">
        <v>139</v>
      </c>
      <c r="E26" s="157">
        <v>6</v>
      </c>
      <c r="F26" s="157"/>
      <c r="G26" s="157"/>
      <c r="H26" s="157"/>
      <c r="I26" s="186">
        <f t="shared" si="0"/>
        <v>0</v>
      </c>
      <c r="J26" s="158">
        <v>0</v>
      </c>
      <c r="K26" s="157">
        <v>0</v>
      </c>
    </row>
    <row r="27" spans="1:11" s="2" customFormat="1" ht="13.5" customHeight="1">
      <c r="A27" s="160">
        <v>13</v>
      </c>
      <c r="B27" s="159" t="s">
        <v>404</v>
      </c>
      <c r="C27" s="159" t="s">
        <v>403</v>
      </c>
      <c r="D27" s="159" t="s">
        <v>139</v>
      </c>
      <c r="E27" s="157">
        <v>9</v>
      </c>
      <c r="F27" s="157"/>
      <c r="G27" s="157"/>
      <c r="H27" s="157"/>
      <c r="I27" s="186">
        <f t="shared" si="0"/>
        <v>0</v>
      </c>
      <c r="J27" s="158">
        <v>0</v>
      </c>
      <c r="K27" s="157">
        <v>0</v>
      </c>
    </row>
    <row r="28" spans="1:11" s="2" customFormat="1" ht="13.5" customHeight="1">
      <c r="A28" s="156">
        <v>14</v>
      </c>
      <c r="B28" s="155" t="s">
        <v>402</v>
      </c>
      <c r="C28" s="155" t="s">
        <v>401</v>
      </c>
      <c r="D28" s="155" t="s">
        <v>139</v>
      </c>
      <c r="E28" s="153">
        <v>9</v>
      </c>
      <c r="F28" s="153"/>
      <c r="G28" s="153"/>
      <c r="H28" s="153"/>
      <c r="I28" s="186">
        <f t="shared" si="0"/>
        <v>0</v>
      </c>
      <c r="J28" s="154">
        <v>0.01</v>
      </c>
      <c r="K28" s="153">
        <v>0.09</v>
      </c>
    </row>
    <row r="29" spans="1:11" s="2" customFormat="1" ht="13.5" customHeight="1">
      <c r="A29" s="156">
        <v>15</v>
      </c>
      <c r="B29" s="155" t="s">
        <v>400</v>
      </c>
      <c r="C29" s="155" t="s">
        <v>399</v>
      </c>
      <c r="D29" s="155" t="s">
        <v>139</v>
      </c>
      <c r="E29" s="153">
        <v>27</v>
      </c>
      <c r="F29" s="153"/>
      <c r="G29" s="153"/>
      <c r="H29" s="153"/>
      <c r="I29" s="186">
        <f t="shared" si="0"/>
        <v>0</v>
      </c>
      <c r="J29" s="154">
        <v>3E-05</v>
      </c>
      <c r="K29" s="153">
        <v>0.00081</v>
      </c>
    </row>
    <row r="30" spans="1:11" s="2" customFormat="1" ht="13.5" customHeight="1">
      <c r="A30" s="160">
        <v>16</v>
      </c>
      <c r="B30" s="159" t="s">
        <v>398</v>
      </c>
      <c r="C30" s="159" t="s">
        <v>397</v>
      </c>
      <c r="D30" s="159" t="s">
        <v>169</v>
      </c>
      <c r="E30" s="157">
        <v>275</v>
      </c>
      <c r="F30" s="157"/>
      <c r="G30" s="157"/>
      <c r="H30" s="157"/>
      <c r="I30" s="186">
        <f t="shared" si="0"/>
        <v>0</v>
      </c>
      <c r="J30" s="158">
        <v>0</v>
      </c>
      <c r="K30" s="157">
        <v>0</v>
      </c>
    </row>
    <row r="31" spans="1:11" s="2" customFormat="1" ht="13.5" customHeight="1">
      <c r="A31" s="156">
        <v>17</v>
      </c>
      <c r="B31" s="155" t="s">
        <v>396</v>
      </c>
      <c r="C31" s="155" t="s">
        <v>395</v>
      </c>
      <c r="D31" s="155" t="s">
        <v>169</v>
      </c>
      <c r="E31" s="153">
        <v>275</v>
      </c>
      <c r="F31" s="153"/>
      <c r="G31" s="153"/>
      <c r="H31" s="153"/>
      <c r="I31" s="186">
        <f t="shared" si="0"/>
        <v>0</v>
      </c>
      <c r="J31" s="154">
        <v>0.00014</v>
      </c>
      <c r="K31" s="153">
        <v>0.0385</v>
      </c>
    </row>
    <row r="32" spans="1:11" s="2" customFormat="1" ht="13.5" customHeight="1">
      <c r="A32" s="160">
        <v>18</v>
      </c>
      <c r="B32" s="159" t="s">
        <v>394</v>
      </c>
      <c r="C32" s="159" t="s">
        <v>393</v>
      </c>
      <c r="D32" s="159" t="s">
        <v>169</v>
      </c>
      <c r="E32" s="157">
        <v>192</v>
      </c>
      <c r="F32" s="157"/>
      <c r="G32" s="157"/>
      <c r="H32" s="157"/>
      <c r="I32" s="186">
        <f t="shared" si="0"/>
        <v>0</v>
      </c>
      <c r="J32" s="158">
        <v>0</v>
      </c>
      <c r="K32" s="157">
        <v>0</v>
      </c>
    </row>
    <row r="33" spans="1:11" s="2" customFormat="1" ht="13.5" customHeight="1">
      <c r="A33" s="156">
        <v>19</v>
      </c>
      <c r="B33" s="155" t="s">
        <v>392</v>
      </c>
      <c r="C33" s="155" t="s">
        <v>391</v>
      </c>
      <c r="D33" s="155" t="s">
        <v>169</v>
      </c>
      <c r="E33" s="153">
        <v>192</v>
      </c>
      <c r="F33" s="153"/>
      <c r="G33" s="153"/>
      <c r="H33" s="153"/>
      <c r="I33" s="186">
        <f t="shared" si="0"/>
        <v>0</v>
      </c>
      <c r="J33" s="154">
        <v>0.00019</v>
      </c>
      <c r="K33" s="153">
        <v>0.03648</v>
      </c>
    </row>
    <row r="34" spans="1:11" s="2" customFormat="1" ht="13.5" customHeight="1">
      <c r="A34" s="160">
        <v>20</v>
      </c>
      <c r="B34" s="159" t="s">
        <v>390</v>
      </c>
      <c r="C34" s="159" t="s">
        <v>389</v>
      </c>
      <c r="D34" s="159" t="s">
        <v>169</v>
      </c>
      <c r="E34" s="157">
        <v>110</v>
      </c>
      <c r="F34" s="157"/>
      <c r="G34" s="157"/>
      <c r="H34" s="157"/>
      <c r="I34" s="186">
        <f t="shared" si="0"/>
        <v>0</v>
      </c>
      <c r="J34" s="158">
        <v>0</v>
      </c>
      <c r="K34" s="157">
        <v>0</v>
      </c>
    </row>
    <row r="35" spans="1:11" s="2" customFormat="1" ht="13.5" customHeight="1">
      <c r="A35" s="156">
        <v>21</v>
      </c>
      <c r="B35" s="155" t="s">
        <v>388</v>
      </c>
      <c r="C35" s="155" t="s">
        <v>387</v>
      </c>
      <c r="D35" s="155" t="s">
        <v>169</v>
      </c>
      <c r="E35" s="153">
        <v>110</v>
      </c>
      <c r="F35" s="153"/>
      <c r="G35" s="153"/>
      <c r="H35" s="153"/>
      <c r="I35" s="186">
        <f t="shared" si="0"/>
        <v>0</v>
      </c>
      <c r="J35" s="154">
        <v>0.00074</v>
      </c>
      <c r="K35" s="153">
        <v>0.0814</v>
      </c>
    </row>
    <row r="36" spans="1:11" s="2" customFormat="1" ht="13.5" customHeight="1">
      <c r="A36" s="160">
        <v>22</v>
      </c>
      <c r="B36" s="159" t="s">
        <v>386</v>
      </c>
      <c r="C36" s="159" t="s">
        <v>385</v>
      </c>
      <c r="D36" s="159" t="s">
        <v>169</v>
      </c>
      <c r="E36" s="157">
        <v>21</v>
      </c>
      <c r="F36" s="157"/>
      <c r="G36" s="157"/>
      <c r="H36" s="157"/>
      <c r="I36" s="186">
        <f t="shared" si="0"/>
        <v>0</v>
      </c>
      <c r="J36" s="158">
        <v>0</v>
      </c>
      <c r="K36" s="157">
        <v>0</v>
      </c>
    </row>
    <row r="37" spans="1:11" s="2" customFormat="1" ht="13.5" customHeight="1">
      <c r="A37" s="156">
        <v>23</v>
      </c>
      <c r="B37" s="155" t="s">
        <v>384</v>
      </c>
      <c r="C37" s="155" t="s">
        <v>383</v>
      </c>
      <c r="D37" s="155" t="s">
        <v>169</v>
      </c>
      <c r="E37" s="153">
        <v>21</v>
      </c>
      <c r="F37" s="153"/>
      <c r="G37" s="153"/>
      <c r="H37" s="153"/>
      <c r="I37" s="186">
        <f t="shared" si="0"/>
        <v>0</v>
      </c>
      <c r="J37" s="154">
        <v>5E-05</v>
      </c>
      <c r="K37" s="153">
        <v>0.00105</v>
      </c>
    </row>
    <row r="38" spans="1:11" s="2" customFormat="1" ht="13.5" customHeight="1">
      <c r="A38" s="160">
        <v>24</v>
      </c>
      <c r="B38" s="159" t="s">
        <v>382</v>
      </c>
      <c r="C38" s="159" t="s">
        <v>381</v>
      </c>
      <c r="D38" s="159" t="s">
        <v>169</v>
      </c>
      <c r="E38" s="157">
        <v>26</v>
      </c>
      <c r="F38" s="157"/>
      <c r="G38" s="157"/>
      <c r="H38" s="157"/>
      <c r="I38" s="186">
        <f t="shared" si="0"/>
        <v>0</v>
      </c>
      <c r="J38" s="158">
        <v>0</v>
      </c>
      <c r="K38" s="157">
        <v>0</v>
      </c>
    </row>
    <row r="39" spans="1:11" s="2" customFormat="1" ht="13.5" customHeight="1">
      <c r="A39" s="156">
        <v>25</v>
      </c>
      <c r="B39" s="155" t="s">
        <v>380</v>
      </c>
      <c r="C39" s="155" t="s">
        <v>379</v>
      </c>
      <c r="D39" s="155" t="s">
        <v>169</v>
      </c>
      <c r="E39" s="153">
        <v>26</v>
      </c>
      <c r="F39" s="153"/>
      <c r="G39" s="153"/>
      <c r="H39" s="153"/>
      <c r="I39" s="186">
        <f t="shared" si="0"/>
        <v>0</v>
      </c>
      <c r="J39" s="154">
        <v>8E-05</v>
      </c>
      <c r="K39" s="153">
        <v>0.00208</v>
      </c>
    </row>
    <row r="40" spans="1:11" s="2" customFormat="1" ht="13.5" customHeight="1">
      <c r="A40" s="156">
        <v>26</v>
      </c>
      <c r="B40" s="155" t="s">
        <v>378</v>
      </c>
      <c r="C40" s="155" t="s">
        <v>377</v>
      </c>
      <c r="D40" s="155" t="s">
        <v>169</v>
      </c>
      <c r="E40" s="153">
        <v>236.25</v>
      </c>
      <c r="F40" s="153"/>
      <c r="G40" s="153"/>
      <c r="H40" s="153"/>
      <c r="I40" s="186">
        <f t="shared" si="0"/>
        <v>0</v>
      </c>
      <c r="J40" s="154">
        <v>0.00114</v>
      </c>
      <c r="K40" s="153">
        <v>0.269325</v>
      </c>
    </row>
    <row r="41" spans="1:11" s="2" customFormat="1" ht="30.75" customHeight="1">
      <c r="A41" s="152"/>
      <c r="B41" s="151"/>
      <c r="C41" s="151" t="s">
        <v>138</v>
      </c>
      <c r="D41" s="151"/>
      <c r="E41" s="149"/>
      <c r="F41" s="149"/>
      <c r="G41" s="149"/>
      <c r="H41" s="149"/>
      <c r="I41" s="187">
        <f>SUM(I15:I40)</f>
        <v>0</v>
      </c>
      <c r="J41" s="149"/>
      <c r="K41" s="149">
        <f>K13</f>
        <v>0.530845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K14" formulaRange="1" unlockedFormula="1"/>
    <ignoredError sqref="J14 J13:K13 J41:K41" unlockedFormula="1"/>
    <ignoredError sqref="B15:B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H7" sqref="H7"/>
    </sheetView>
  </sheetViews>
  <sheetFormatPr defaultColWidth="10.5" defaultRowHeight="12" customHeight="1"/>
  <cols>
    <col min="1" max="1" width="14.33203125" style="2" customWidth="1"/>
    <col min="2" max="2" width="50.83203125" style="2" customWidth="1"/>
    <col min="3" max="3" width="17.83203125" style="2" customWidth="1"/>
    <col min="4" max="4" width="15.5" style="2" customWidth="1"/>
    <col min="5" max="5" width="17.83203125" style="2" customWidth="1"/>
    <col min="6" max="6" width="15.16015625" style="2" customWidth="1"/>
    <col min="7" max="7" width="16.83203125" style="2" customWidth="1"/>
    <col min="8" max="10" width="13.33203125" style="2" customWidth="1"/>
    <col min="11" max="16384" width="10.5" style="1" customWidth="1"/>
  </cols>
  <sheetData>
    <row r="1" spans="1:10" s="2" customFormat="1" ht="27.75" customHeight="1">
      <c r="A1" s="213" t="s">
        <v>137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s="2" customFormat="1" ht="6.75" customHeight="1">
      <c r="A2" s="137"/>
      <c r="B2" s="136"/>
      <c r="C2" s="136"/>
      <c r="D2" s="136"/>
      <c r="E2" s="136"/>
      <c r="F2" s="136"/>
      <c r="G2" s="136"/>
      <c r="H2" s="136"/>
      <c r="I2" s="136"/>
      <c r="J2" s="136"/>
    </row>
    <row r="3" spans="1:10" s="2" customFormat="1" ht="12.75" customHeight="1">
      <c r="A3" s="144" t="s">
        <v>136</v>
      </c>
      <c r="B3" s="129" t="s">
        <v>135</v>
      </c>
      <c r="C3" s="137"/>
      <c r="D3" s="137"/>
      <c r="E3" s="143"/>
      <c r="F3" s="137"/>
      <c r="G3" s="137"/>
      <c r="H3" s="137"/>
      <c r="I3" s="137"/>
      <c r="J3" s="137"/>
    </row>
    <row r="4" spans="1:10" s="2" customFormat="1" ht="6.75" customHeight="1">
      <c r="A4" s="28"/>
      <c r="B4" s="142"/>
      <c r="C4" s="28"/>
      <c r="D4" s="28"/>
      <c r="E4" s="142"/>
      <c r="F4" s="28"/>
      <c r="G4" s="28"/>
      <c r="H4" s="28"/>
      <c r="I4" s="28"/>
      <c r="J4" s="28"/>
    </row>
    <row r="5" spans="1:10" s="2" customFormat="1" ht="12.75" customHeight="1">
      <c r="A5" s="141" t="s">
        <v>134</v>
      </c>
      <c r="B5" s="140"/>
      <c r="C5" s="141"/>
      <c r="D5" s="141"/>
      <c r="E5" s="140"/>
      <c r="F5" s="141"/>
      <c r="G5" s="141"/>
      <c r="H5" s="141"/>
      <c r="I5" s="141"/>
      <c r="J5" s="141"/>
    </row>
    <row r="6" spans="1:10" s="2" customFormat="1" ht="13.5" customHeight="1">
      <c r="A6" s="141" t="s">
        <v>133</v>
      </c>
      <c r="B6" s="140"/>
      <c r="C6" s="141"/>
      <c r="D6" s="141"/>
      <c r="E6" s="140"/>
      <c r="F6" s="141"/>
      <c r="G6" s="140" t="s">
        <v>132</v>
      </c>
      <c r="H6" s="140" t="s">
        <v>462</v>
      </c>
      <c r="I6" s="141"/>
      <c r="J6" s="141"/>
    </row>
    <row r="7" spans="1:10" s="2" customFormat="1" ht="13.5" customHeight="1">
      <c r="A7" s="140" t="s">
        <v>131</v>
      </c>
      <c r="B7" s="140"/>
      <c r="C7" s="139"/>
      <c r="D7" s="139"/>
      <c r="E7" s="139"/>
      <c r="F7" s="139"/>
      <c r="G7" s="140" t="s">
        <v>130</v>
      </c>
      <c r="H7" s="140"/>
      <c r="I7" s="139"/>
      <c r="J7" s="139"/>
    </row>
    <row r="8" spans="1:10" s="2" customFormat="1" ht="6.75" customHeight="1">
      <c r="A8" s="137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2" customFormat="1" ht="23.25" customHeight="1">
      <c r="A9" s="138" t="s">
        <v>129</v>
      </c>
      <c r="B9" s="138" t="s">
        <v>128</v>
      </c>
      <c r="C9" s="138" t="s">
        <v>127</v>
      </c>
      <c r="D9" s="138" t="s">
        <v>81</v>
      </c>
      <c r="E9" s="138" t="s">
        <v>126</v>
      </c>
      <c r="F9" s="138" t="s">
        <v>125</v>
      </c>
      <c r="G9" s="138" t="s">
        <v>124</v>
      </c>
      <c r="H9" s="138" t="s">
        <v>69</v>
      </c>
      <c r="I9" s="138" t="s">
        <v>123</v>
      </c>
      <c r="J9" s="138" t="s">
        <v>122</v>
      </c>
    </row>
    <row r="10" spans="1:10" s="2" customFormat="1" ht="6.75" customHeight="1">
      <c r="A10" s="137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s="2" customFormat="1" ht="14.25" customHeight="1" thickBot="1">
      <c r="A11" s="135" t="s">
        <v>121</v>
      </c>
      <c r="B11" s="134" t="s">
        <v>2</v>
      </c>
      <c r="C11" s="133">
        <f>SUM(C12:C25)</f>
        <v>0</v>
      </c>
      <c r="D11" s="133">
        <f>SUM(D12:D25)</f>
        <v>0</v>
      </c>
      <c r="E11" s="133">
        <f aca="true" t="shared" si="0" ref="E11:J11">SUM(E12:E25)</f>
        <v>0</v>
      </c>
      <c r="F11" s="133">
        <f t="shared" si="0"/>
        <v>0</v>
      </c>
      <c r="G11" s="133"/>
      <c r="H11" s="133">
        <f t="shared" si="0"/>
        <v>0</v>
      </c>
      <c r="I11" s="133">
        <f t="shared" si="0"/>
        <v>0</v>
      </c>
      <c r="J11" s="133">
        <f t="shared" si="0"/>
        <v>0</v>
      </c>
    </row>
    <row r="12" spans="1:10" s="2" customFormat="1" ht="13.5" customHeight="1">
      <c r="A12" s="132" t="s">
        <v>120</v>
      </c>
      <c r="B12" s="132" t="s">
        <v>119</v>
      </c>
      <c r="C12" s="131">
        <f>'Učebňa biológie - ASR'!I72</f>
        <v>0</v>
      </c>
      <c r="D12" s="131">
        <f>C12*0.2</f>
        <v>0</v>
      </c>
      <c r="E12" s="131">
        <f>C12+D12</f>
        <v>0</v>
      </c>
      <c r="F12" s="131">
        <v>0</v>
      </c>
      <c r="G12" s="131"/>
      <c r="H12" s="131">
        <v>0</v>
      </c>
      <c r="I12" s="131">
        <v>0</v>
      </c>
      <c r="J12" s="130">
        <v>0</v>
      </c>
    </row>
    <row r="13" spans="1:10" s="2" customFormat="1" ht="13.5" customHeight="1">
      <c r="A13" s="132" t="s">
        <v>118</v>
      </c>
      <c r="B13" s="132" t="s">
        <v>117</v>
      </c>
      <c r="C13" s="131">
        <f>'Učebňa biológie - ZTI'!I56</f>
        <v>0</v>
      </c>
      <c r="D13" s="131">
        <f>C13*0.2</f>
        <v>0</v>
      </c>
      <c r="E13" s="131">
        <f aca="true" t="shared" si="1" ref="E13:E25">C13+D13</f>
        <v>0</v>
      </c>
      <c r="F13" s="131">
        <v>0</v>
      </c>
      <c r="G13" s="131"/>
      <c r="H13" s="131">
        <v>0</v>
      </c>
      <c r="I13" s="131">
        <v>0</v>
      </c>
      <c r="J13" s="130">
        <v>0</v>
      </c>
    </row>
    <row r="14" spans="1:10" s="2" customFormat="1" ht="13.5" customHeight="1">
      <c r="A14" s="132" t="s">
        <v>116</v>
      </c>
      <c r="B14" s="132" t="s">
        <v>115</v>
      </c>
      <c r="C14" s="131">
        <f>'Učebňa biológie - UVK'!I28</f>
        <v>0</v>
      </c>
      <c r="D14" s="131">
        <f aca="true" t="shared" si="2" ref="D14:D24">C14*0.2</f>
        <v>0</v>
      </c>
      <c r="E14" s="131">
        <f t="shared" si="1"/>
        <v>0</v>
      </c>
      <c r="F14" s="131">
        <v>0</v>
      </c>
      <c r="G14" s="131"/>
      <c r="H14" s="131">
        <v>0</v>
      </c>
      <c r="I14" s="131">
        <v>0</v>
      </c>
      <c r="J14" s="130">
        <v>0</v>
      </c>
    </row>
    <row r="15" spans="1:10" s="2" customFormat="1" ht="13.5" customHeight="1">
      <c r="A15" s="132" t="s">
        <v>114</v>
      </c>
      <c r="B15" s="132" t="s">
        <v>113</v>
      </c>
      <c r="C15" s="131">
        <f>'Učebňa biológie - ELI'!I42</f>
        <v>0</v>
      </c>
      <c r="D15" s="131">
        <f t="shared" si="2"/>
        <v>0</v>
      </c>
      <c r="E15" s="131">
        <f t="shared" si="1"/>
        <v>0</v>
      </c>
      <c r="F15" s="131">
        <v>0</v>
      </c>
      <c r="G15" s="131"/>
      <c r="H15" s="131">
        <v>0</v>
      </c>
      <c r="I15" s="131">
        <v>0</v>
      </c>
      <c r="J15" s="130">
        <v>0</v>
      </c>
    </row>
    <row r="16" spans="1:10" s="2" customFormat="1" ht="13.5" customHeight="1">
      <c r="A16" s="132" t="s">
        <v>112</v>
      </c>
      <c r="B16" s="132" t="s">
        <v>111</v>
      </c>
      <c r="C16" s="131">
        <f>'Učebňa cudzích jazykov - ASR'!I66</f>
        <v>0</v>
      </c>
      <c r="D16" s="131">
        <f t="shared" si="2"/>
        <v>0</v>
      </c>
      <c r="E16" s="131">
        <f t="shared" si="1"/>
        <v>0</v>
      </c>
      <c r="F16" s="131">
        <v>0</v>
      </c>
      <c r="G16" s="131"/>
      <c r="H16" s="131">
        <v>0</v>
      </c>
      <c r="I16" s="131">
        <v>0</v>
      </c>
      <c r="J16" s="130">
        <v>0</v>
      </c>
    </row>
    <row r="17" spans="1:10" s="2" customFormat="1" ht="13.5" customHeight="1">
      <c r="A17" s="132" t="s">
        <v>110</v>
      </c>
      <c r="B17" s="132" t="s">
        <v>109</v>
      </c>
      <c r="C17" s="131">
        <f>'Učebňa cudzích jazykov - ZTI'!I33</f>
        <v>0</v>
      </c>
      <c r="D17" s="131">
        <f t="shared" si="2"/>
        <v>0</v>
      </c>
      <c r="E17" s="131">
        <f t="shared" si="1"/>
        <v>0</v>
      </c>
      <c r="F17" s="131">
        <v>0</v>
      </c>
      <c r="G17" s="131"/>
      <c r="H17" s="131">
        <v>0</v>
      </c>
      <c r="I17" s="131">
        <v>0</v>
      </c>
      <c r="J17" s="130">
        <v>0</v>
      </c>
    </row>
    <row r="18" spans="1:10" s="2" customFormat="1" ht="13.5" customHeight="1">
      <c r="A18" s="132" t="s">
        <v>108</v>
      </c>
      <c r="B18" s="132" t="s">
        <v>107</v>
      </c>
      <c r="C18" s="131">
        <f>'Učebňa cudzích jazykov - UVK'!I28</f>
        <v>0</v>
      </c>
      <c r="D18" s="131">
        <f t="shared" si="2"/>
        <v>0</v>
      </c>
      <c r="E18" s="131">
        <f t="shared" si="1"/>
        <v>0</v>
      </c>
      <c r="F18" s="131">
        <v>0</v>
      </c>
      <c r="G18" s="131"/>
      <c r="H18" s="131">
        <v>0</v>
      </c>
      <c r="I18" s="131">
        <v>0</v>
      </c>
      <c r="J18" s="130">
        <v>0</v>
      </c>
    </row>
    <row r="19" spans="1:10" s="2" customFormat="1" ht="13.5" customHeight="1">
      <c r="A19" s="132" t="s">
        <v>106</v>
      </c>
      <c r="B19" s="132" t="s">
        <v>105</v>
      </c>
      <c r="C19" s="131">
        <f>'Učebňa cudzích jazykov - ELI'!I41</f>
        <v>0</v>
      </c>
      <c r="D19" s="131">
        <f t="shared" si="2"/>
        <v>0</v>
      </c>
      <c r="E19" s="131">
        <f t="shared" si="1"/>
        <v>0</v>
      </c>
      <c r="F19" s="131">
        <v>0</v>
      </c>
      <c r="G19" s="131"/>
      <c r="H19" s="131">
        <v>0</v>
      </c>
      <c r="I19" s="131">
        <v>0</v>
      </c>
      <c r="J19" s="130">
        <v>0</v>
      </c>
    </row>
    <row r="20" spans="1:10" s="2" customFormat="1" ht="13.5" customHeight="1">
      <c r="A20" s="132" t="s">
        <v>104</v>
      </c>
      <c r="B20" s="132" t="s">
        <v>103</v>
      </c>
      <c r="C20" s="131">
        <f>'Polytechnická učebňa - ASR'!I66</f>
        <v>0</v>
      </c>
      <c r="D20" s="131">
        <f t="shared" si="2"/>
        <v>0</v>
      </c>
      <c r="E20" s="131">
        <f t="shared" si="1"/>
        <v>0</v>
      </c>
      <c r="F20" s="131">
        <v>0</v>
      </c>
      <c r="G20" s="131"/>
      <c r="H20" s="131">
        <v>0</v>
      </c>
      <c r="I20" s="131">
        <v>0</v>
      </c>
      <c r="J20" s="130">
        <v>0</v>
      </c>
    </row>
    <row r="21" spans="1:10" s="2" customFormat="1" ht="13.5" customHeight="1">
      <c r="A21" s="132" t="s">
        <v>102</v>
      </c>
      <c r="B21" s="132" t="s">
        <v>101</v>
      </c>
      <c r="C21" s="131">
        <f>'Polytechnická učebňa - UVK'!I28</f>
        <v>0</v>
      </c>
      <c r="D21" s="131">
        <f t="shared" si="2"/>
        <v>0</v>
      </c>
      <c r="E21" s="131">
        <f t="shared" si="1"/>
        <v>0</v>
      </c>
      <c r="F21" s="131">
        <v>0</v>
      </c>
      <c r="G21" s="131"/>
      <c r="H21" s="131">
        <v>0</v>
      </c>
      <c r="I21" s="131">
        <v>0</v>
      </c>
      <c r="J21" s="130">
        <v>0</v>
      </c>
    </row>
    <row r="22" spans="1:10" s="2" customFormat="1" ht="13.5" customHeight="1">
      <c r="A22" s="132" t="s">
        <v>100</v>
      </c>
      <c r="B22" s="132" t="s">
        <v>99</v>
      </c>
      <c r="C22" s="131">
        <f>'Polytechnická učebňa - ELI'!I41</f>
        <v>0</v>
      </c>
      <c r="D22" s="131">
        <f t="shared" si="2"/>
        <v>0</v>
      </c>
      <c r="E22" s="131">
        <f t="shared" si="1"/>
        <v>0</v>
      </c>
      <c r="F22" s="131">
        <v>0</v>
      </c>
      <c r="G22" s="131"/>
      <c r="H22" s="131">
        <v>0</v>
      </c>
      <c r="I22" s="131">
        <v>0</v>
      </c>
      <c r="J22" s="130">
        <v>0</v>
      </c>
    </row>
    <row r="23" spans="1:10" s="2" customFormat="1" ht="13.5" customHeight="1">
      <c r="A23" s="132" t="s">
        <v>98</v>
      </c>
      <c r="B23" s="132" t="s">
        <v>97</v>
      </c>
      <c r="C23" s="131">
        <f>'Učebňa IKT - ASR'!I64</f>
        <v>0</v>
      </c>
      <c r="D23" s="131">
        <f t="shared" si="2"/>
        <v>0</v>
      </c>
      <c r="E23" s="131">
        <f t="shared" si="1"/>
        <v>0</v>
      </c>
      <c r="F23" s="131">
        <v>0</v>
      </c>
      <c r="G23" s="131"/>
      <c r="H23" s="131">
        <v>0</v>
      </c>
      <c r="I23" s="131">
        <v>0</v>
      </c>
      <c r="J23" s="130">
        <v>0</v>
      </c>
    </row>
    <row r="24" spans="1:10" s="2" customFormat="1" ht="13.5" customHeight="1">
      <c r="A24" s="132" t="s">
        <v>96</v>
      </c>
      <c r="B24" s="132" t="s">
        <v>95</v>
      </c>
      <c r="C24" s="131">
        <f>'Učebňa IKT - UVK'!I28</f>
        <v>0</v>
      </c>
      <c r="D24" s="131">
        <f t="shared" si="2"/>
        <v>0</v>
      </c>
      <c r="E24" s="131">
        <f t="shared" si="1"/>
        <v>0</v>
      </c>
      <c r="F24" s="131">
        <v>0</v>
      </c>
      <c r="G24" s="131"/>
      <c r="H24" s="131">
        <v>0</v>
      </c>
      <c r="I24" s="131">
        <v>0</v>
      </c>
      <c r="J24" s="130">
        <v>0</v>
      </c>
    </row>
    <row r="25" spans="1:10" s="2" customFormat="1" ht="13.5" customHeight="1">
      <c r="A25" s="132" t="s">
        <v>94</v>
      </c>
      <c r="B25" s="132" t="s">
        <v>93</v>
      </c>
      <c r="C25" s="131">
        <f>'Učebňa IKT - ELI'!I41</f>
        <v>0</v>
      </c>
      <c r="D25" s="131">
        <f>C25*0.2</f>
        <v>0</v>
      </c>
      <c r="E25" s="131">
        <f t="shared" si="1"/>
        <v>0</v>
      </c>
      <c r="F25" s="131">
        <v>0</v>
      </c>
      <c r="G25" s="131"/>
      <c r="H25" s="131">
        <v>0</v>
      </c>
      <c r="I25" s="131">
        <v>0</v>
      </c>
      <c r="J25" s="130">
        <v>0</v>
      </c>
    </row>
    <row r="26" spans="1:10" s="2" customFormat="1" ht="30.75" customHeight="1">
      <c r="A26" s="129"/>
      <c r="B26" s="129" t="s">
        <v>92</v>
      </c>
      <c r="C26" s="128">
        <f aca="true" t="shared" si="3" ref="C26:J26">C11</f>
        <v>0</v>
      </c>
      <c r="D26" s="128">
        <f t="shared" si="3"/>
        <v>0</v>
      </c>
      <c r="E26" s="128">
        <f t="shared" si="3"/>
        <v>0</v>
      </c>
      <c r="F26" s="128">
        <f t="shared" si="3"/>
        <v>0</v>
      </c>
      <c r="G26" s="128"/>
      <c r="H26" s="128">
        <f t="shared" si="3"/>
        <v>0</v>
      </c>
      <c r="I26" s="128">
        <f t="shared" si="3"/>
        <v>0</v>
      </c>
      <c r="J26" s="128">
        <f t="shared" si="3"/>
        <v>0</v>
      </c>
    </row>
  </sheetData>
  <sheetProtection/>
  <mergeCells count="1">
    <mergeCell ref="A1:J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300" verticalDpi="300" orientation="landscape" paperSize="9" scale="96" r:id="rId1"/>
  <headerFooter alignWithMargins="0">
    <oddFooter>&amp;C   Strana &amp;P  z &amp;N</oddFooter>
  </headerFooter>
  <ignoredErrors>
    <ignoredError sqref="E11:F11 H11:J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zoomScalePageLayoutView="0" workbookViewId="0" topLeftCell="A1">
      <pane ySplit="12" topLeftCell="A65" activePane="bottomLeft" state="frozen"/>
      <selection pane="topLeft" activeCell="A1" sqref="A1"/>
      <selection pane="bottomLeft" activeCell="H7" sqref="H7:J7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9" t="s">
        <v>260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9" t="s">
        <v>259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8"/>
      <c r="B4" s="178"/>
      <c r="C4" s="178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258</v>
      </c>
      <c r="B6" s="176"/>
      <c r="C6" s="176"/>
      <c r="D6" s="176"/>
      <c r="E6" s="175"/>
      <c r="F6" s="175"/>
      <c r="G6" s="175"/>
      <c r="H6" s="175"/>
      <c r="I6" s="175"/>
      <c r="J6" s="177"/>
      <c r="K6" s="175"/>
    </row>
    <row r="7" spans="1:11" s="2" customFormat="1" ht="13.5" customHeight="1">
      <c r="A7" s="143" t="s">
        <v>257</v>
      </c>
      <c r="B7" s="176"/>
      <c r="C7" s="176"/>
      <c r="D7" s="176"/>
      <c r="E7" s="175"/>
      <c r="F7" s="175"/>
      <c r="G7" s="175"/>
      <c r="H7" s="215" t="s">
        <v>464</v>
      </c>
      <c r="I7" s="216"/>
      <c r="J7" s="217"/>
      <c r="K7" s="175"/>
    </row>
    <row r="8" spans="1:11" s="2" customFormat="1" ht="13.5" customHeight="1">
      <c r="A8" s="143" t="s">
        <v>256</v>
      </c>
      <c r="B8" s="176"/>
      <c r="C8" s="176"/>
      <c r="D8" s="176"/>
      <c r="E8" s="175"/>
      <c r="F8" s="175"/>
      <c r="G8" s="175"/>
      <c r="H8" s="215" t="s">
        <v>463</v>
      </c>
      <c r="I8" s="216"/>
      <c r="J8" s="217"/>
      <c r="K8" s="175"/>
    </row>
    <row r="9" spans="1:11" s="2" customFormat="1" ht="6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</row>
    <row r="10" spans="1:11" s="2" customFormat="1" ht="24" customHeight="1">
      <c r="A10" s="174" t="s">
        <v>255</v>
      </c>
      <c r="B10" s="174" t="s">
        <v>254</v>
      </c>
      <c r="C10" s="174" t="s">
        <v>253</v>
      </c>
      <c r="D10" s="174" t="s">
        <v>252</v>
      </c>
      <c r="E10" s="174" t="s">
        <v>251</v>
      </c>
      <c r="F10" s="174" t="s">
        <v>250</v>
      </c>
      <c r="G10" s="174" t="s">
        <v>249</v>
      </c>
      <c r="H10" s="174" t="s">
        <v>248</v>
      </c>
      <c r="I10" s="174" t="s">
        <v>247</v>
      </c>
      <c r="J10" s="174" t="s">
        <v>246</v>
      </c>
      <c r="K10" s="174" t="s">
        <v>245</v>
      </c>
    </row>
    <row r="11" spans="1:11" s="2" customFormat="1" ht="12.75" customHeight="1" hidden="1">
      <c r="A11" s="174" t="s">
        <v>32</v>
      </c>
      <c r="B11" s="174" t="s">
        <v>39</v>
      </c>
      <c r="C11" s="174" t="s">
        <v>45</v>
      </c>
      <c r="D11" s="174" t="s">
        <v>51</v>
      </c>
      <c r="E11" s="174" t="s">
        <v>55</v>
      </c>
      <c r="F11" s="174" t="s">
        <v>59</v>
      </c>
      <c r="G11" s="174" t="s">
        <v>62</v>
      </c>
      <c r="H11" s="174" t="s">
        <v>35</v>
      </c>
      <c r="I11" s="174" t="s">
        <v>41</v>
      </c>
      <c r="J11" s="174" t="s">
        <v>47</v>
      </c>
      <c r="K11" s="174" t="s">
        <v>52</v>
      </c>
    </row>
    <row r="12" spans="1:11" s="2" customFormat="1" ht="6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s="2" customFormat="1" ht="30.75" customHeight="1">
      <c r="A13" s="168"/>
      <c r="B13" s="167" t="s">
        <v>33</v>
      </c>
      <c r="C13" s="167" t="s">
        <v>244</v>
      </c>
      <c r="D13" s="167"/>
      <c r="E13" s="180"/>
      <c r="F13" s="180"/>
      <c r="G13" s="180"/>
      <c r="H13" s="180"/>
      <c r="I13" s="180"/>
      <c r="J13" s="180"/>
      <c r="K13" s="165">
        <f>SUM(K14+K33)</f>
        <v>3.9102904999999994</v>
      </c>
    </row>
    <row r="14" spans="1:11" s="2" customFormat="1" ht="28.5" customHeight="1">
      <c r="A14" s="164"/>
      <c r="B14" s="163" t="s">
        <v>59</v>
      </c>
      <c r="C14" s="163" t="s">
        <v>243</v>
      </c>
      <c r="D14" s="163"/>
      <c r="E14" s="181"/>
      <c r="F14" s="181"/>
      <c r="G14" s="181"/>
      <c r="H14" s="181"/>
      <c r="I14" s="181"/>
      <c r="J14" s="181"/>
      <c r="K14" s="161">
        <f>SUM(K15:K31)</f>
        <v>3.2511530599999996</v>
      </c>
    </row>
    <row r="15" spans="1:11" s="2" customFormat="1" ht="13.5" customHeight="1">
      <c r="A15" s="160">
        <v>1</v>
      </c>
      <c r="B15" s="159" t="s">
        <v>242</v>
      </c>
      <c r="C15" s="159" t="s">
        <v>241</v>
      </c>
      <c r="D15" s="159" t="s">
        <v>148</v>
      </c>
      <c r="E15" s="182">
        <v>141.48</v>
      </c>
      <c r="F15" s="182"/>
      <c r="G15" s="182"/>
      <c r="H15" s="182"/>
      <c r="I15" s="182">
        <f>ROUND(E15*F15,2)</f>
        <v>0</v>
      </c>
      <c r="J15" s="182">
        <v>0</v>
      </c>
      <c r="K15" s="157">
        <v>0</v>
      </c>
    </row>
    <row r="16" spans="1:11" s="2" customFormat="1" ht="13.5" customHeight="1">
      <c r="A16" s="172"/>
      <c r="B16" s="171"/>
      <c r="C16" s="171" t="s">
        <v>240</v>
      </c>
      <c r="D16" s="171"/>
      <c r="E16" s="183"/>
      <c r="F16" s="183"/>
      <c r="G16" s="183"/>
      <c r="H16" s="183"/>
      <c r="I16" s="183"/>
      <c r="J16" s="183"/>
      <c r="K16" s="169"/>
    </row>
    <row r="17" spans="1:11" s="2" customFormat="1" ht="24" customHeight="1">
      <c r="A17" s="160">
        <v>2</v>
      </c>
      <c r="B17" s="159" t="s">
        <v>239</v>
      </c>
      <c r="C17" s="159" t="s">
        <v>238</v>
      </c>
      <c r="D17" s="159" t="s">
        <v>148</v>
      </c>
      <c r="E17" s="182">
        <v>16.29</v>
      </c>
      <c r="F17" s="182"/>
      <c r="G17" s="182"/>
      <c r="H17" s="182"/>
      <c r="I17" s="182">
        <f>ROUND(E17*F17,2)</f>
        <v>0</v>
      </c>
      <c r="J17" s="182">
        <v>0.01119</v>
      </c>
      <c r="K17" s="157">
        <v>0.1822851</v>
      </c>
    </row>
    <row r="18" spans="1:11" s="2" customFormat="1" ht="24" customHeight="1">
      <c r="A18" s="160">
        <v>3</v>
      </c>
      <c r="B18" s="159" t="s">
        <v>237</v>
      </c>
      <c r="C18" s="159" t="s">
        <v>236</v>
      </c>
      <c r="D18" s="159" t="s">
        <v>148</v>
      </c>
      <c r="E18" s="182">
        <v>26.154</v>
      </c>
      <c r="F18" s="182"/>
      <c r="G18" s="182"/>
      <c r="H18" s="182"/>
      <c r="I18" s="182">
        <f aca="true" t="shared" si="0" ref="I18:I25">ROUND(E18*F18,2)</f>
        <v>0</v>
      </c>
      <c r="J18" s="182">
        <v>0.01119</v>
      </c>
      <c r="K18" s="157">
        <v>0.29266326</v>
      </c>
    </row>
    <row r="19" spans="1:11" s="2" customFormat="1" ht="13.5" customHeight="1">
      <c r="A19" s="160">
        <v>4</v>
      </c>
      <c r="B19" s="159" t="s">
        <v>235</v>
      </c>
      <c r="C19" s="159" t="s">
        <v>234</v>
      </c>
      <c r="D19" s="159" t="s">
        <v>148</v>
      </c>
      <c r="E19" s="182">
        <v>54.3</v>
      </c>
      <c r="F19" s="182"/>
      <c r="G19" s="182"/>
      <c r="H19" s="182"/>
      <c r="I19" s="182">
        <f t="shared" si="0"/>
        <v>0</v>
      </c>
      <c r="J19" s="182">
        <v>0.00044</v>
      </c>
      <c r="K19" s="157">
        <v>0.023892</v>
      </c>
    </row>
    <row r="20" spans="1:11" s="2" customFormat="1" ht="13.5" customHeight="1">
      <c r="A20" s="160">
        <v>5</v>
      </c>
      <c r="B20" s="159" t="s">
        <v>233</v>
      </c>
      <c r="C20" s="159" t="s">
        <v>232</v>
      </c>
      <c r="D20" s="159" t="s">
        <v>148</v>
      </c>
      <c r="E20" s="182">
        <v>87.18</v>
      </c>
      <c r="F20" s="182"/>
      <c r="G20" s="182"/>
      <c r="H20" s="182"/>
      <c r="I20" s="182">
        <f t="shared" si="0"/>
        <v>0</v>
      </c>
      <c r="J20" s="182">
        <v>0.00042</v>
      </c>
      <c r="K20" s="157">
        <v>0.0366156</v>
      </c>
    </row>
    <row r="21" spans="1:11" s="2" customFormat="1" ht="24" customHeight="1">
      <c r="A21" s="160">
        <v>6</v>
      </c>
      <c r="B21" s="159" t="s">
        <v>231</v>
      </c>
      <c r="C21" s="159" t="s">
        <v>230</v>
      </c>
      <c r="D21" s="159" t="s">
        <v>148</v>
      </c>
      <c r="E21" s="182">
        <v>54.3</v>
      </c>
      <c r="F21" s="182"/>
      <c r="G21" s="182"/>
      <c r="H21" s="182"/>
      <c r="I21" s="182">
        <f t="shared" si="0"/>
        <v>0</v>
      </c>
      <c r="J21" s="182">
        <v>0.00416</v>
      </c>
      <c r="K21" s="157">
        <v>0.225888</v>
      </c>
    </row>
    <row r="22" spans="1:11" s="2" customFormat="1" ht="24" customHeight="1">
      <c r="A22" s="160">
        <v>7</v>
      </c>
      <c r="B22" s="159" t="s">
        <v>229</v>
      </c>
      <c r="C22" s="159" t="s">
        <v>228</v>
      </c>
      <c r="D22" s="159" t="s">
        <v>148</v>
      </c>
      <c r="E22" s="182">
        <v>87.18</v>
      </c>
      <c r="F22" s="182"/>
      <c r="G22" s="182"/>
      <c r="H22" s="182"/>
      <c r="I22" s="182">
        <f t="shared" si="0"/>
        <v>0</v>
      </c>
      <c r="J22" s="182">
        <v>0.00416</v>
      </c>
      <c r="K22" s="157">
        <v>0.3626688</v>
      </c>
    </row>
    <row r="23" spans="1:11" s="2" customFormat="1" ht="24" customHeight="1">
      <c r="A23" s="160">
        <v>8</v>
      </c>
      <c r="B23" s="159" t="s">
        <v>227</v>
      </c>
      <c r="C23" s="159" t="s">
        <v>226</v>
      </c>
      <c r="D23" s="159" t="s">
        <v>148</v>
      </c>
      <c r="E23" s="182">
        <v>54.3</v>
      </c>
      <c r="F23" s="182"/>
      <c r="G23" s="182"/>
      <c r="H23" s="182"/>
      <c r="I23" s="182">
        <f t="shared" si="0"/>
        <v>0</v>
      </c>
      <c r="J23" s="182">
        <v>0.011</v>
      </c>
      <c r="K23" s="157">
        <v>0.5973</v>
      </c>
    </row>
    <row r="24" spans="1:11" s="2" customFormat="1" ht="24" customHeight="1">
      <c r="A24" s="160">
        <v>9</v>
      </c>
      <c r="B24" s="159" t="s">
        <v>225</v>
      </c>
      <c r="C24" s="159" t="s">
        <v>224</v>
      </c>
      <c r="D24" s="159" t="s">
        <v>148</v>
      </c>
      <c r="E24" s="182">
        <v>87.18</v>
      </c>
      <c r="F24" s="182"/>
      <c r="G24" s="182"/>
      <c r="H24" s="182"/>
      <c r="I24" s="182">
        <f t="shared" si="0"/>
        <v>0</v>
      </c>
      <c r="J24" s="182">
        <v>0.01312</v>
      </c>
      <c r="K24" s="157">
        <v>1.1438016</v>
      </c>
    </row>
    <row r="25" spans="1:11" s="2" customFormat="1" ht="13.5" customHeight="1">
      <c r="A25" s="160">
        <v>10</v>
      </c>
      <c r="B25" s="159" t="s">
        <v>223</v>
      </c>
      <c r="C25" s="159" t="s">
        <v>222</v>
      </c>
      <c r="D25" s="159" t="s">
        <v>148</v>
      </c>
      <c r="E25" s="182">
        <v>2.25</v>
      </c>
      <c r="F25" s="182"/>
      <c r="G25" s="182"/>
      <c r="H25" s="182"/>
      <c r="I25" s="182">
        <f t="shared" si="0"/>
        <v>0</v>
      </c>
      <c r="J25" s="182">
        <v>0.04467</v>
      </c>
      <c r="K25" s="157">
        <v>0.1005075</v>
      </c>
    </row>
    <row r="26" spans="1:11" s="2" customFormat="1" ht="13.5" customHeight="1">
      <c r="A26" s="172"/>
      <c r="B26" s="171"/>
      <c r="C26" s="171" t="s">
        <v>219</v>
      </c>
      <c r="D26" s="171"/>
      <c r="E26" s="183"/>
      <c r="F26" s="183"/>
      <c r="G26" s="183"/>
      <c r="H26" s="183"/>
      <c r="I26" s="183"/>
      <c r="J26" s="183"/>
      <c r="K26" s="169"/>
    </row>
    <row r="27" spans="1:11" s="2" customFormat="1" ht="13.5" customHeight="1">
      <c r="A27" s="160">
        <v>11</v>
      </c>
      <c r="B27" s="159" t="s">
        <v>221</v>
      </c>
      <c r="C27" s="159" t="s">
        <v>220</v>
      </c>
      <c r="D27" s="159" t="s">
        <v>148</v>
      </c>
      <c r="E27" s="182">
        <v>5.25</v>
      </c>
      <c r="F27" s="182"/>
      <c r="G27" s="182"/>
      <c r="H27" s="182"/>
      <c r="I27" s="182">
        <f>ROUND(E27*F27,2)</f>
        <v>0</v>
      </c>
      <c r="J27" s="182">
        <v>0.04467</v>
      </c>
      <c r="K27" s="157">
        <v>0.2345175</v>
      </c>
    </row>
    <row r="28" spans="1:11" s="2" customFormat="1" ht="13.5" customHeight="1">
      <c r="A28" s="172"/>
      <c r="B28" s="171"/>
      <c r="C28" s="171" t="s">
        <v>219</v>
      </c>
      <c r="D28" s="171"/>
      <c r="E28" s="183"/>
      <c r="F28" s="183"/>
      <c r="G28" s="183"/>
      <c r="H28" s="183"/>
      <c r="I28" s="183"/>
      <c r="J28" s="183"/>
      <c r="K28" s="169"/>
    </row>
    <row r="29" spans="1:11" s="2" customFormat="1" ht="24" customHeight="1">
      <c r="A29" s="160">
        <v>12</v>
      </c>
      <c r="B29" s="159" t="s">
        <v>218</v>
      </c>
      <c r="C29" s="159" t="s">
        <v>217</v>
      </c>
      <c r="D29" s="159" t="s">
        <v>169</v>
      </c>
      <c r="E29" s="182">
        <v>45.83</v>
      </c>
      <c r="F29" s="182"/>
      <c r="G29" s="182"/>
      <c r="H29" s="182"/>
      <c r="I29" s="182">
        <f>ROUND(E29*F29,2)</f>
        <v>0</v>
      </c>
      <c r="J29" s="182">
        <v>0.00046</v>
      </c>
      <c r="K29" s="157">
        <v>0.0210818</v>
      </c>
    </row>
    <row r="30" spans="1:11" s="2" customFormat="1" ht="13.5" customHeight="1">
      <c r="A30" s="156">
        <v>13</v>
      </c>
      <c r="B30" s="155" t="s">
        <v>216</v>
      </c>
      <c r="C30" s="155" t="s">
        <v>215</v>
      </c>
      <c r="D30" s="155" t="s">
        <v>169</v>
      </c>
      <c r="E30" s="184">
        <v>45.83</v>
      </c>
      <c r="F30" s="184"/>
      <c r="G30" s="184"/>
      <c r="H30" s="184"/>
      <c r="I30" s="182">
        <f>ROUND(E30*F30,2)</f>
        <v>0</v>
      </c>
      <c r="J30" s="184">
        <v>0.00033</v>
      </c>
      <c r="K30" s="153">
        <v>0.0151239</v>
      </c>
    </row>
    <row r="31" spans="1:11" s="2" customFormat="1" ht="13.5" customHeight="1">
      <c r="A31" s="160">
        <v>14</v>
      </c>
      <c r="B31" s="159" t="s">
        <v>214</v>
      </c>
      <c r="C31" s="159" t="s">
        <v>213</v>
      </c>
      <c r="D31" s="159" t="s">
        <v>148</v>
      </c>
      <c r="E31" s="182">
        <v>37.02</v>
      </c>
      <c r="F31" s="182"/>
      <c r="G31" s="182"/>
      <c r="H31" s="182"/>
      <c r="I31" s="182">
        <f>ROUND(E31*F31,2)</f>
        <v>0</v>
      </c>
      <c r="J31" s="182">
        <v>0.0004</v>
      </c>
      <c r="K31" s="157">
        <v>0.014808</v>
      </c>
    </row>
    <row r="32" spans="1:11" s="2" customFormat="1" ht="13.5" customHeight="1">
      <c r="A32" s="172"/>
      <c r="B32" s="171"/>
      <c r="C32" s="171" t="s">
        <v>212</v>
      </c>
      <c r="D32" s="171"/>
      <c r="E32" s="183"/>
      <c r="F32" s="183"/>
      <c r="G32" s="183"/>
      <c r="H32" s="183"/>
      <c r="I32" s="183"/>
      <c r="J32" s="183"/>
      <c r="K32" s="169"/>
    </row>
    <row r="33" spans="1:11" s="2" customFormat="1" ht="28.5" customHeight="1">
      <c r="A33" s="164"/>
      <c r="B33" s="163" t="s">
        <v>41</v>
      </c>
      <c r="C33" s="163" t="s">
        <v>211</v>
      </c>
      <c r="D33" s="163"/>
      <c r="E33" s="181"/>
      <c r="F33" s="181"/>
      <c r="G33" s="181"/>
      <c r="H33" s="181"/>
      <c r="I33" s="181"/>
      <c r="J33" s="181"/>
      <c r="K33" s="161">
        <f>SUM(K34:K46)</f>
        <v>0.65913744</v>
      </c>
    </row>
    <row r="34" spans="1:11" s="2" customFormat="1" ht="24" customHeight="1">
      <c r="A34" s="160">
        <v>15</v>
      </c>
      <c r="B34" s="159" t="s">
        <v>210</v>
      </c>
      <c r="C34" s="159" t="s">
        <v>209</v>
      </c>
      <c r="D34" s="159" t="s">
        <v>148</v>
      </c>
      <c r="E34" s="182">
        <v>106.608</v>
      </c>
      <c r="F34" s="182"/>
      <c r="G34" s="182"/>
      <c r="H34" s="182"/>
      <c r="I34" s="182">
        <f>ROUND(E34*F34,2)</f>
        <v>0</v>
      </c>
      <c r="J34" s="182">
        <v>0.00618</v>
      </c>
      <c r="K34" s="157">
        <v>0.65883744</v>
      </c>
    </row>
    <row r="35" spans="1:11" s="2" customFormat="1" ht="24" customHeight="1">
      <c r="A35" s="160">
        <v>16</v>
      </c>
      <c r="B35" s="159" t="s">
        <v>208</v>
      </c>
      <c r="C35" s="159" t="s">
        <v>207</v>
      </c>
      <c r="D35" s="159" t="s">
        <v>169</v>
      </c>
      <c r="E35" s="182">
        <v>5.5</v>
      </c>
      <c r="F35" s="182"/>
      <c r="G35" s="182"/>
      <c r="H35" s="182"/>
      <c r="I35" s="182">
        <f>ROUND(E35*F35,2)</f>
        <v>0</v>
      </c>
      <c r="J35" s="182">
        <v>0</v>
      </c>
      <c r="K35" s="157">
        <v>0</v>
      </c>
    </row>
    <row r="36" spans="1:11" s="2" customFormat="1" ht="13.5" customHeight="1">
      <c r="A36" s="172"/>
      <c r="B36" s="171"/>
      <c r="C36" s="171" t="s">
        <v>206</v>
      </c>
      <c r="D36" s="171"/>
      <c r="E36" s="183"/>
      <c r="F36" s="183"/>
      <c r="G36" s="183"/>
      <c r="H36" s="183"/>
      <c r="I36" s="183"/>
      <c r="J36" s="183"/>
      <c r="K36" s="169"/>
    </row>
    <row r="37" spans="1:11" s="2" customFormat="1" ht="24" customHeight="1">
      <c r="A37" s="160">
        <v>17</v>
      </c>
      <c r="B37" s="159" t="s">
        <v>205</v>
      </c>
      <c r="C37" s="159" t="s">
        <v>204</v>
      </c>
      <c r="D37" s="159" t="s">
        <v>169</v>
      </c>
      <c r="E37" s="182">
        <v>35</v>
      </c>
      <c r="F37" s="182"/>
      <c r="G37" s="182"/>
      <c r="H37" s="182"/>
      <c r="I37" s="182">
        <f>ROUND(E37*F37,2)</f>
        <v>0</v>
      </c>
      <c r="J37" s="182">
        <v>0</v>
      </c>
      <c r="K37" s="157">
        <v>0</v>
      </c>
    </row>
    <row r="38" spans="1:11" s="2" customFormat="1" ht="13.5" customHeight="1">
      <c r="A38" s="172"/>
      <c r="B38" s="171"/>
      <c r="C38" s="171" t="s">
        <v>201</v>
      </c>
      <c r="D38" s="171"/>
      <c r="E38" s="183"/>
      <c r="F38" s="183"/>
      <c r="G38" s="183"/>
      <c r="H38" s="183"/>
      <c r="I38" s="183"/>
      <c r="J38" s="183"/>
      <c r="K38" s="169"/>
    </row>
    <row r="39" spans="1:11" s="2" customFormat="1" ht="24" customHeight="1">
      <c r="A39" s="160">
        <v>18</v>
      </c>
      <c r="B39" s="159" t="s">
        <v>203</v>
      </c>
      <c r="C39" s="159" t="s">
        <v>202</v>
      </c>
      <c r="D39" s="159" t="s">
        <v>169</v>
      </c>
      <c r="E39" s="182">
        <v>15</v>
      </c>
      <c r="F39" s="182"/>
      <c r="G39" s="182"/>
      <c r="H39" s="182"/>
      <c r="I39" s="182">
        <f>ROUND(E39*F39,2)</f>
        <v>0</v>
      </c>
      <c r="J39" s="182">
        <v>2E-05</v>
      </c>
      <c r="K39" s="157">
        <v>0.0003</v>
      </c>
    </row>
    <row r="40" spans="1:11" s="2" customFormat="1" ht="13.5" customHeight="1">
      <c r="A40" s="172"/>
      <c r="B40" s="171"/>
      <c r="C40" s="171" t="s">
        <v>201</v>
      </c>
      <c r="D40" s="171"/>
      <c r="E40" s="183"/>
      <c r="F40" s="183"/>
      <c r="G40" s="183"/>
      <c r="H40" s="183"/>
      <c r="I40" s="183"/>
      <c r="J40" s="183"/>
      <c r="K40" s="169"/>
    </row>
    <row r="41" spans="1:11" s="2" customFormat="1" ht="24" customHeight="1">
      <c r="A41" s="160">
        <v>19</v>
      </c>
      <c r="B41" s="159" t="s">
        <v>200</v>
      </c>
      <c r="C41" s="159" t="s">
        <v>199</v>
      </c>
      <c r="D41" s="159" t="s">
        <v>148</v>
      </c>
      <c r="E41" s="182">
        <v>3.5</v>
      </c>
      <c r="F41" s="182"/>
      <c r="G41" s="182"/>
      <c r="H41" s="182"/>
      <c r="I41" s="182">
        <f aca="true" t="shared" si="1" ref="I41:I46">ROUND(E41*F41,2)</f>
        <v>0</v>
      </c>
      <c r="J41" s="182">
        <v>0</v>
      </c>
      <c r="K41" s="157">
        <v>0</v>
      </c>
    </row>
    <row r="42" spans="1:11" s="2" customFormat="1" ht="24" customHeight="1">
      <c r="A42" s="160">
        <v>20</v>
      </c>
      <c r="B42" s="159" t="s">
        <v>198</v>
      </c>
      <c r="C42" s="159" t="s">
        <v>197</v>
      </c>
      <c r="D42" s="159" t="s">
        <v>188</v>
      </c>
      <c r="E42" s="182">
        <v>0.551</v>
      </c>
      <c r="F42" s="182"/>
      <c r="G42" s="182"/>
      <c r="H42" s="182"/>
      <c r="I42" s="182">
        <f t="shared" si="1"/>
        <v>0</v>
      </c>
      <c r="J42" s="182">
        <v>0</v>
      </c>
      <c r="K42" s="157">
        <v>0</v>
      </c>
    </row>
    <row r="43" spans="1:11" s="2" customFormat="1" ht="13.5" customHeight="1">
      <c r="A43" s="160">
        <v>21</v>
      </c>
      <c r="B43" s="159" t="s">
        <v>196</v>
      </c>
      <c r="C43" s="159" t="s">
        <v>195</v>
      </c>
      <c r="D43" s="159" t="s">
        <v>188</v>
      </c>
      <c r="E43" s="182">
        <v>0.551</v>
      </c>
      <c r="F43" s="182"/>
      <c r="G43" s="182"/>
      <c r="H43" s="182"/>
      <c r="I43" s="182">
        <f t="shared" si="1"/>
        <v>0</v>
      </c>
      <c r="J43" s="182">
        <v>0</v>
      </c>
      <c r="K43" s="157">
        <v>0</v>
      </c>
    </row>
    <row r="44" spans="1:11" s="2" customFormat="1" ht="13.5" customHeight="1">
      <c r="A44" s="160">
        <v>22</v>
      </c>
      <c r="B44" s="159" t="s">
        <v>194</v>
      </c>
      <c r="C44" s="159" t="s">
        <v>193</v>
      </c>
      <c r="D44" s="159" t="s">
        <v>188</v>
      </c>
      <c r="E44" s="182">
        <v>8.265</v>
      </c>
      <c r="F44" s="182"/>
      <c r="G44" s="182"/>
      <c r="H44" s="182"/>
      <c r="I44" s="182">
        <f t="shared" si="1"/>
        <v>0</v>
      </c>
      <c r="J44" s="182">
        <v>0</v>
      </c>
      <c r="K44" s="157">
        <v>0</v>
      </c>
    </row>
    <row r="45" spans="1:11" s="2" customFormat="1" ht="13.5" customHeight="1">
      <c r="A45" s="160">
        <v>23</v>
      </c>
      <c r="B45" s="159" t="s">
        <v>192</v>
      </c>
      <c r="C45" s="159" t="s">
        <v>191</v>
      </c>
      <c r="D45" s="159" t="s">
        <v>188</v>
      </c>
      <c r="E45" s="182">
        <v>0.551</v>
      </c>
      <c r="F45" s="182"/>
      <c r="G45" s="182"/>
      <c r="H45" s="182"/>
      <c r="I45" s="182">
        <f t="shared" si="1"/>
        <v>0</v>
      </c>
      <c r="J45" s="182">
        <v>0</v>
      </c>
      <c r="K45" s="157">
        <v>0</v>
      </c>
    </row>
    <row r="46" spans="1:11" s="2" customFormat="1" ht="13.5" customHeight="1">
      <c r="A46" s="160">
        <v>24</v>
      </c>
      <c r="B46" s="159" t="s">
        <v>190</v>
      </c>
      <c r="C46" s="159" t="s">
        <v>189</v>
      </c>
      <c r="D46" s="159" t="s">
        <v>188</v>
      </c>
      <c r="E46" s="182">
        <v>0.551</v>
      </c>
      <c r="F46" s="182"/>
      <c r="G46" s="182"/>
      <c r="H46" s="182"/>
      <c r="I46" s="182">
        <f t="shared" si="1"/>
        <v>0</v>
      </c>
      <c r="J46" s="182">
        <v>0</v>
      </c>
      <c r="K46" s="157">
        <v>0</v>
      </c>
    </row>
    <row r="47" spans="1:11" s="2" customFormat="1" ht="30.75" customHeight="1">
      <c r="A47" s="168"/>
      <c r="B47" s="167" t="s">
        <v>46</v>
      </c>
      <c r="C47" s="167" t="s">
        <v>187</v>
      </c>
      <c r="D47" s="167"/>
      <c r="E47" s="180"/>
      <c r="F47" s="180"/>
      <c r="G47" s="180"/>
      <c r="H47" s="180"/>
      <c r="I47" s="180"/>
      <c r="J47" s="180"/>
      <c r="K47" s="165">
        <f>SUM(K48+K50+K52+K61+K64+K66)</f>
        <v>0.69158322</v>
      </c>
    </row>
    <row r="48" spans="1:11" s="2" customFormat="1" ht="28.5" customHeight="1">
      <c r="A48" s="164"/>
      <c r="B48" s="163" t="s">
        <v>186</v>
      </c>
      <c r="C48" s="163" t="s">
        <v>185</v>
      </c>
      <c r="D48" s="163"/>
      <c r="E48" s="181"/>
      <c r="F48" s="181"/>
      <c r="G48" s="181"/>
      <c r="H48" s="181"/>
      <c r="I48" s="181"/>
      <c r="J48" s="181"/>
      <c r="K48" s="161">
        <f>SUM(K49)</f>
        <v>0</v>
      </c>
    </row>
    <row r="49" spans="1:11" s="2" customFormat="1" ht="13.5" customHeight="1">
      <c r="A49" s="160">
        <v>25</v>
      </c>
      <c r="B49" s="159" t="s">
        <v>184</v>
      </c>
      <c r="C49" s="159" t="s">
        <v>183</v>
      </c>
      <c r="D49" s="159" t="s">
        <v>139</v>
      </c>
      <c r="E49" s="182">
        <v>1</v>
      </c>
      <c r="F49" s="182"/>
      <c r="G49" s="182"/>
      <c r="H49" s="182"/>
      <c r="I49" s="182">
        <f>ROUND(E49*F49,2)</f>
        <v>0</v>
      </c>
      <c r="J49" s="182">
        <v>0</v>
      </c>
      <c r="K49" s="157">
        <v>0</v>
      </c>
    </row>
    <row r="50" spans="1:11" s="2" customFormat="1" ht="28.5" customHeight="1">
      <c r="A50" s="164"/>
      <c r="B50" s="163" t="s">
        <v>182</v>
      </c>
      <c r="C50" s="163" t="s">
        <v>181</v>
      </c>
      <c r="D50" s="163"/>
      <c r="E50" s="181"/>
      <c r="F50" s="181"/>
      <c r="G50" s="181"/>
      <c r="H50" s="181"/>
      <c r="I50" s="181"/>
      <c r="J50" s="181"/>
      <c r="K50" s="161">
        <f>SUM(K51)</f>
        <v>0</v>
      </c>
    </row>
    <row r="51" spans="1:11" s="2" customFormat="1" ht="13.5" customHeight="1">
      <c r="A51" s="160">
        <v>26</v>
      </c>
      <c r="B51" s="159" t="s">
        <v>180</v>
      </c>
      <c r="C51" s="159" t="s">
        <v>179</v>
      </c>
      <c r="D51" s="159" t="s">
        <v>169</v>
      </c>
      <c r="E51" s="182">
        <v>30</v>
      </c>
      <c r="F51" s="182"/>
      <c r="G51" s="182"/>
      <c r="H51" s="182"/>
      <c r="I51" s="182">
        <f>ROUND(E51*F51,2)</f>
        <v>0</v>
      </c>
      <c r="J51" s="182">
        <v>0</v>
      </c>
      <c r="K51" s="157">
        <v>0</v>
      </c>
    </row>
    <row r="52" spans="1:11" s="2" customFormat="1" ht="28.5" customHeight="1">
      <c r="A52" s="164"/>
      <c r="B52" s="163" t="s">
        <v>178</v>
      </c>
      <c r="C52" s="163" t="s">
        <v>177</v>
      </c>
      <c r="D52" s="163"/>
      <c r="E52" s="181"/>
      <c r="F52" s="181"/>
      <c r="G52" s="181"/>
      <c r="H52" s="181"/>
      <c r="I52" s="181"/>
      <c r="J52" s="181"/>
      <c r="K52" s="161">
        <f>SUM(K53:K59)</f>
        <v>0.39463062</v>
      </c>
    </row>
    <row r="53" spans="1:11" s="2" customFormat="1" ht="13.5" customHeight="1">
      <c r="A53" s="160">
        <v>27</v>
      </c>
      <c r="B53" s="159" t="s">
        <v>176</v>
      </c>
      <c r="C53" s="159" t="s">
        <v>175</v>
      </c>
      <c r="D53" s="159" t="s">
        <v>148</v>
      </c>
      <c r="E53" s="182">
        <v>54.3</v>
      </c>
      <c r="F53" s="182"/>
      <c r="G53" s="182"/>
      <c r="H53" s="182"/>
      <c r="I53" s="182">
        <f>ROUND(E53*F53,2)</f>
        <v>0</v>
      </c>
      <c r="J53" s="182">
        <v>0.00045</v>
      </c>
      <c r="K53" s="157">
        <v>0.024435</v>
      </c>
    </row>
    <row r="54" spans="1:11" s="2" customFormat="1" ht="15" customHeight="1">
      <c r="A54" s="156">
        <v>28</v>
      </c>
      <c r="B54" s="155" t="s">
        <v>174</v>
      </c>
      <c r="C54" s="155" t="s">
        <v>460</v>
      </c>
      <c r="D54" s="155" t="s">
        <v>148</v>
      </c>
      <c r="E54" s="184">
        <v>55.929</v>
      </c>
      <c r="F54" s="184"/>
      <c r="G54" s="184"/>
      <c r="H54" s="184"/>
      <c r="I54" s="182">
        <f>ROUND(E54*F54,2)</f>
        <v>0</v>
      </c>
      <c r="J54" s="184">
        <v>0.0038</v>
      </c>
      <c r="K54" s="153">
        <v>0.2125302</v>
      </c>
    </row>
    <row r="55" spans="1:11" s="2" customFormat="1" ht="13.5" customHeight="1">
      <c r="A55" s="160">
        <v>29</v>
      </c>
      <c r="B55" s="159" t="s">
        <v>173</v>
      </c>
      <c r="C55" s="159" t="s">
        <v>172</v>
      </c>
      <c r="D55" s="159" t="s">
        <v>169</v>
      </c>
      <c r="E55" s="182">
        <v>34.3</v>
      </c>
      <c r="F55" s="182"/>
      <c r="G55" s="182"/>
      <c r="H55" s="182"/>
      <c r="I55" s="182">
        <f>ROUND(E55*F55,2)</f>
        <v>0</v>
      </c>
      <c r="J55" s="182">
        <v>4E-05</v>
      </c>
      <c r="K55" s="157">
        <v>0.001372</v>
      </c>
    </row>
    <row r="56" spans="1:11" s="2" customFormat="1" ht="13.5" customHeight="1">
      <c r="A56" s="156">
        <v>30</v>
      </c>
      <c r="B56" s="155" t="s">
        <v>171</v>
      </c>
      <c r="C56" s="155" t="s">
        <v>170</v>
      </c>
      <c r="D56" s="155" t="s">
        <v>169</v>
      </c>
      <c r="E56" s="184">
        <v>34.382</v>
      </c>
      <c r="F56" s="184"/>
      <c r="G56" s="184"/>
      <c r="H56" s="184"/>
      <c r="I56" s="182">
        <f>ROUND(E56*F56,2)</f>
        <v>0</v>
      </c>
      <c r="J56" s="184">
        <v>1E-05</v>
      </c>
      <c r="K56" s="153">
        <v>0.00034382</v>
      </c>
    </row>
    <row r="57" spans="1:11" s="2" customFormat="1" ht="13.5" customHeight="1">
      <c r="A57" s="172"/>
      <c r="B57" s="171"/>
      <c r="C57" s="171" t="s">
        <v>168</v>
      </c>
      <c r="D57" s="171"/>
      <c r="E57" s="183"/>
      <c r="F57" s="183"/>
      <c r="G57" s="183"/>
      <c r="H57" s="183"/>
      <c r="I57" s="183"/>
      <c r="J57" s="183"/>
      <c r="K57" s="169"/>
    </row>
    <row r="58" spans="1:11" s="2" customFormat="1" ht="13.5" customHeight="1">
      <c r="A58" s="160">
        <v>31</v>
      </c>
      <c r="B58" s="159" t="s">
        <v>167</v>
      </c>
      <c r="C58" s="159" t="s">
        <v>166</v>
      </c>
      <c r="D58" s="159" t="s">
        <v>148</v>
      </c>
      <c r="E58" s="182">
        <v>54.3</v>
      </c>
      <c r="F58" s="182"/>
      <c r="G58" s="182"/>
      <c r="H58" s="182"/>
      <c r="I58" s="182">
        <f>ROUND(E58*F58,2)</f>
        <v>0</v>
      </c>
      <c r="J58" s="182">
        <v>0.0004</v>
      </c>
      <c r="K58" s="157">
        <v>0.02172</v>
      </c>
    </row>
    <row r="59" spans="1:11" s="2" customFormat="1" ht="13.5" customHeight="1">
      <c r="A59" s="156">
        <v>32</v>
      </c>
      <c r="B59" s="155" t="s">
        <v>165</v>
      </c>
      <c r="C59" s="155" t="s">
        <v>164</v>
      </c>
      <c r="D59" s="155" t="s">
        <v>148</v>
      </c>
      <c r="E59" s="184">
        <v>55.929</v>
      </c>
      <c r="F59" s="184"/>
      <c r="G59" s="184"/>
      <c r="H59" s="184"/>
      <c r="I59" s="184">
        <f>ROUND(E59*F59,2)</f>
        <v>0</v>
      </c>
      <c r="J59" s="184">
        <v>0.0024</v>
      </c>
      <c r="K59" s="153">
        <v>0.1342296</v>
      </c>
    </row>
    <row r="60" spans="1:11" s="2" customFormat="1" ht="13.5" customHeight="1">
      <c r="A60" s="172"/>
      <c r="B60" s="171"/>
      <c r="C60" s="171" t="s">
        <v>163</v>
      </c>
      <c r="D60" s="171"/>
      <c r="E60" s="183"/>
      <c r="F60" s="183"/>
      <c r="G60" s="183"/>
      <c r="H60" s="183"/>
      <c r="I60" s="183"/>
      <c r="J60" s="183"/>
      <c r="K60" s="169"/>
    </row>
    <row r="61" spans="1:11" s="2" customFormat="1" ht="28.5" customHeight="1">
      <c r="A61" s="164"/>
      <c r="B61" s="163" t="s">
        <v>162</v>
      </c>
      <c r="C61" s="163" t="s">
        <v>161</v>
      </c>
      <c r="D61" s="163"/>
      <c r="E61" s="181"/>
      <c r="F61" s="181"/>
      <c r="G61" s="181"/>
      <c r="H61" s="181"/>
      <c r="I61" s="181"/>
      <c r="J61" s="181"/>
      <c r="K61" s="161">
        <f>SUM(K62:K63)</f>
        <v>0.243945</v>
      </c>
    </row>
    <row r="62" spans="1:11" s="2" customFormat="1" ht="24" customHeight="1">
      <c r="A62" s="160">
        <v>33</v>
      </c>
      <c r="B62" s="159" t="s">
        <v>160</v>
      </c>
      <c r="C62" s="159" t="s">
        <v>159</v>
      </c>
      <c r="D62" s="159" t="s">
        <v>148</v>
      </c>
      <c r="E62" s="182">
        <v>3.9</v>
      </c>
      <c r="F62" s="182"/>
      <c r="G62" s="182"/>
      <c r="H62" s="182"/>
      <c r="I62" s="182">
        <f>ROUND(E62*F62,2)</f>
        <v>0</v>
      </c>
      <c r="J62" s="182">
        <v>0.04113</v>
      </c>
      <c r="K62" s="157">
        <v>0.160407</v>
      </c>
    </row>
    <row r="63" spans="1:11" s="2" customFormat="1" ht="13.5" customHeight="1">
      <c r="A63" s="156">
        <v>34</v>
      </c>
      <c r="B63" s="155" t="s">
        <v>158</v>
      </c>
      <c r="C63" s="155" t="s">
        <v>157</v>
      </c>
      <c r="D63" s="155" t="s">
        <v>148</v>
      </c>
      <c r="E63" s="184">
        <v>3.978</v>
      </c>
      <c r="F63" s="184"/>
      <c r="G63" s="184"/>
      <c r="H63" s="184"/>
      <c r="I63" s="184">
        <f>ROUND(E63*F63,2)</f>
        <v>0</v>
      </c>
      <c r="J63" s="184">
        <v>0.021</v>
      </c>
      <c r="K63" s="153">
        <v>0.083538</v>
      </c>
    </row>
    <row r="64" spans="1:11" s="2" customFormat="1" ht="28.5" customHeight="1">
      <c r="A64" s="164"/>
      <c r="B64" s="163" t="s">
        <v>156</v>
      </c>
      <c r="C64" s="163" t="s">
        <v>155</v>
      </c>
      <c r="D64" s="163"/>
      <c r="E64" s="181"/>
      <c r="F64" s="181"/>
      <c r="G64" s="181"/>
      <c r="H64" s="181"/>
      <c r="I64" s="181"/>
      <c r="J64" s="181"/>
      <c r="K64" s="161">
        <f>SUM(K65)</f>
        <v>0.014808</v>
      </c>
    </row>
    <row r="65" spans="1:11" s="2" customFormat="1" ht="13.5" customHeight="1">
      <c r="A65" s="160">
        <v>35</v>
      </c>
      <c r="B65" s="159" t="s">
        <v>154</v>
      </c>
      <c r="C65" s="159" t="s">
        <v>153</v>
      </c>
      <c r="D65" s="159" t="s">
        <v>148</v>
      </c>
      <c r="E65" s="182">
        <v>37.02</v>
      </c>
      <c r="F65" s="182"/>
      <c r="G65" s="182"/>
      <c r="H65" s="182"/>
      <c r="I65" s="182">
        <f>ROUND(E65*F65,2)</f>
        <v>0</v>
      </c>
      <c r="J65" s="182">
        <v>0.0004</v>
      </c>
      <c r="K65" s="157">
        <v>0.014808</v>
      </c>
    </row>
    <row r="66" spans="1:11" s="2" customFormat="1" ht="28.5" customHeight="1">
      <c r="A66" s="164"/>
      <c r="B66" s="163" t="s">
        <v>152</v>
      </c>
      <c r="C66" s="163" t="s">
        <v>151</v>
      </c>
      <c r="D66" s="163"/>
      <c r="E66" s="181"/>
      <c r="F66" s="181"/>
      <c r="G66" s="181"/>
      <c r="H66" s="181"/>
      <c r="I66" s="181"/>
      <c r="J66" s="181"/>
      <c r="K66" s="161">
        <f>SUM(K67)</f>
        <v>0.0381996</v>
      </c>
    </row>
    <row r="67" spans="1:11" s="2" customFormat="1" ht="24" customHeight="1">
      <c r="A67" s="160">
        <v>36</v>
      </c>
      <c r="B67" s="159" t="s">
        <v>150</v>
      </c>
      <c r="C67" s="159" t="s">
        <v>149</v>
      </c>
      <c r="D67" s="159" t="s">
        <v>148</v>
      </c>
      <c r="E67" s="182">
        <v>141.48</v>
      </c>
      <c r="F67" s="182"/>
      <c r="G67" s="182"/>
      <c r="H67" s="182"/>
      <c r="I67" s="182">
        <f>ROUND(E67*F67,2)</f>
        <v>0</v>
      </c>
      <c r="J67" s="182">
        <v>0.00027</v>
      </c>
      <c r="K67" s="157">
        <v>0.0381996</v>
      </c>
    </row>
    <row r="68" spans="1:11" s="2" customFormat="1" ht="30.75" customHeight="1">
      <c r="A68" s="168"/>
      <c r="B68" s="167" t="s">
        <v>147</v>
      </c>
      <c r="C68" s="167" t="s">
        <v>146</v>
      </c>
      <c r="D68" s="167"/>
      <c r="E68" s="180"/>
      <c r="F68" s="180"/>
      <c r="G68" s="180"/>
      <c r="H68" s="180"/>
      <c r="I68" s="180"/>
      <c r="J68" s="180"/>
      <c r="K68" s="165">
        <f>SUM(K69)</f>
        <v>0.02658</v>
      </c>
    </row>
    <row r="69" spans="1:11" s="2" customFormat="1" ht="28.5" customHeight="1">
      <c r="A69" s="164"/>
      <c r="B69" s="163" t="s">
        <v>145</v>
      </c>
      <c r="C69" s="163" t="s">
        <v>144</v>
      </c>
      <c r="D69" s="163"/>
      <c r="E69" s="181"/>
      <c r="F69" s="181"/>
      <c r="G69" s="181"/>
      <c r="H69" s="181"/>
      <c r="I69" s="181"/>
      <c r="J69" s="181"/>
      <c r="K69" s="161">
        <f>SUM(K70:K71)</f>
        <v>0.02658</v>
      </c>
    </row>
    <row r="70" spans="1:11" s="2" customFormat="1" ht="13.5" customHeight="1">
      <c r="A70" s="160">
        <v>37</v>
      </c>
      <c r="B70" s="159" t="s">
        <v>143</v>
      </c>
      <c r="C70" s="159" t="s">
        <v>142</v>
      </c>
      <c r="D70" s="159" t="s">
        <v>139</v>
      </c>
      <c r="E70" s="182">
        <v>6</v>
      </c>
      <c r="F70" s="182"/>
      <c r="G70" s="182"/>
      <c r="H70" s="182"/>
      <c r="I70" s="182">
        <f>ROUND(E70*F70,2)</f>
        <v>0</v>
      </c>
      <c r="J70" s="182">
        <v>0.00436</v>
      </c>
      <c r="K70" s="157">
        <v>0.02616</v>
      </c>
    </row>
    <row r="71" spans="1:11" s="2" customFormat="1" ht="24" customHeight="1">
      <c r="A71" s="156">
        <v>38</v>
      </c>
      <c r="B71" s="155" t="s">
        <v>141</v>
      </c>
      <c r="C71" s="155" t="s">
        <v>140</v>
      </c>
      <c r="D71" s="155" t="s">
        <v>139</v>
      </c>
      <c r="E71" s="184">
        <v>6</v>
      </c>
      <c r="F71" s="184"/>
      <c r="G71" s="184"/>
      <c r="H71" s="184"/>
      <c r="I71" s="182">
        <f>ROUND(E71*F71,2)</f>
        <v>0</v>
      </c>
      <c r="J71" s="184">
        <v>7E-05</v>
      </c>
      <c r="K71" s="153">
        <v>0.00042</v>
      </c>
    </row>
    <row r="72" spans="1:11" s="2" customFormat="1" ht="30.75" customHeight="1">
      <c r="A72" s="152"/>
      <c r="B72" s="151"/>
      <c r="C72" s="151" t="s">
        <v>138</v>
      </c>
      <c r="D72" s="151"/>
      <c r="E72" s="185"/>
      <c r="F72" s="185"/>
      <c r="G72" s="185"/>
      <c r="H72" s="185"/>
      <c r="I72" s="185">
        <f>SUM(I15:I71)</f>
        <v>0</v>
      </c>
      <c r="J72" s="185"/>
      <c r="K72" s="149">
        <f>SUM(K13+K47+K68)</f>
        <v>4.6284537199999995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33 K48 J14:K14 J50:K50 J52:K52 J64:K64 J66:K66 J13:K13 J47:K47 J68:K68 J72:K72" unlockedFormula="1"/>
    <ignoredError sqref="K33 J61:K61 J69:K69" formulaRange="1" unlockedFormula="1"/>
    <ignoredError sqref="B14:B28 B29:B7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zoomScalePageLayoutView="0" workbookViewId="0" topLeftCell="A1">
      <pane ySplit="12" topLeftCell="A45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9" t="s">
        <v>260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9" t="s">
        <v>347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8"/>
      <c r="B4" s="178"/>
      <c r="C4" s="178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258</v>
      </c>
      <c r="B6" s="176"/>
      <c r="C6" s="176"/>
      <c r="D6" s="176"/>
      <c r="E6" s="175"/>
      <c r="F6" s="175"/>
      <c r="G6" s="175"/>
      <c r="H6" s="175"/>
      <c r="I6" s="175"/>
      <c r="J6" s="177"/>
      <c r="K6" s="175"/>
    </row>
    <row r="7" spans="1:11" s="2" customFormat="1" ht="13.5" customHeight="1">
      <c r="A7" s="143" t="s">
        <v>257</v>
      </c>
      <c r="B7" s="176"/>
      <c r="C7" s="176"/>
      <c r="D7" s="176"/>
      <c r="E7" s="175"/>
      <c r="F7" s="175"/>
      <c r="G7" s="175"/>
      <c r="H7" s="215" t="s">
        <v>465</v>
      </c>
      <c r="I7" s="216"/>
      <c r="J7" s="217"/>
      <c r="K7" s="175"/>
    </row>
    <row r="8" spans="1:11" s="2" customFormat="1" ht="13.5" customHeight="1">
      <c r="A8" s="143" t="s">
        <v>256</v>
      </c>
      <c r="B8" s="176"/>
      <c r="C8" s="176"/>
      <c r="D8" s="176"/>
      <c r="E8" s="175"/>
      <c r="F8" s="175"/>
      <c r="G8" s="175"/>
      <c r="H8" s="215" t="s">
        <v>463</v>
      </c>
      <c r="I8" s="216"/>
      <c r="J8" s="217"/>
      <c r="K8" s="175"/>
    </row>
    <row r="9" spans="1:11" s="2" customFormat="1" ht="6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</row>
    <row r="10" spans="1:11" s="2" customFormat="1" ht="24" customHeight="1">
      <c r="A10" s="174" t="s">
        <v>255</v>
      </c>
      <c r="B10" s="174" t="s">
        <v>254</v>
      </c>
      <c r="C10" s="174" t="s">
        <v>253</v>
      </c>
      <c r="D10" s="174" t="s">
        <v>252</v>
      </c>
      <c r="E10" s="174" t="s">
        <v>251</v>
      </c>
      <c r="F10" s="174" t="s">
        <v>250</v>
      </c>
      <c r="G10" s="174" t="s">
        <v>249</v>
      </c>
      <c r="H10" s="174" t="s">
        <v>248</v>
      </c>
      <c r="I10" s="174" t="s">
        <v>247</v>
      </c>
      <c r="J10" s="174" t="s">
        <v>246</v>
      </c>
      <c r="K10" s="174" t="s">
        <v>245</v>
      </c>
    </row>
    <row r="11" spans="1:11" s="2" customFormat="1" ht="12.75" customHeight="1" hidden="1">
      <c r="A11" s="174" t="s">
        <v>32</v>
      </c>
      <c r="B11" s="174" t="s">
        <v>39</v>
      </c>
      <c r="C11" s="174" t="s">
        <v>45</v>
      </c>
      <c r="D11" s="174" t="s">
        <v>51</v>
      </c>
      <c r="E11" s="174" t="s">
        <v>55</v>
      </c>
      <c r="F11" s="174" t="s">
        <v>59</v>
      </c>
      <c r="G11" s="174" t="s">
        <v>62</v>
      </c>
      <c r="H11" s="174" t="s">
        <v>35</v>
      </c>
      <c r="I11" s="174" t="s">
        <v>41</v>
      </c>
      <c r="J11" s="174" t="s">
        <v>47</v>
      </c>
      <c r="K11" s="174" t="s">
        <v>52</v>
      </c>
    </row>
    <row r="12" spans="1:11" s="2" customFormat="1" ht="6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s="2" customFormat="1" ht="30.75" customHeight="1">
      <c r="A13" s="168"/>
      <c r="B13" s="167" t="s">
        <v>46</v>
      </c>
      <c r="C13" s="167" t="s">
        <v>187</v>
      </c>
      <c r="D13" s="167"/>
      <c r="E13" s="180"/>
      <c r="F13" s="180"/>
      <c r="G13" s="180"/>
      <c r="H13" s="180"/>
      <c r="I13" s="180"/>
      <c r="J13" s="166"/>
      <c r="K13" s="165">
        <f>SUM(K14+K17+K31+K49)</f>
        <v>0.16667984000000002</v>
      </c>
    </row>
    <row r="14" spans="1:11" s="2" customFormat="1" ht="28.5" customHeight="1">
      <c r="A14" s="164"/>
      <c r="B14" s="163" t="s">
        <v>346</v>
      </c>
      <c r="C14" s="163" t="s">
        <v>345</v>
      </c>
      <c r="D14" s="163"/>
      <c r="E14" s="181"/>
      <c r="F14" s="181"/>
      <c r="G14" s="181"/>
      <c r="H14" s="181"/>
      <c r="I14" s="181"/>
      <c r="J14" s="162"/>
      <c r="K14" s="161">
        <f>SUM(K15:K16)</f>
        <v>0.0012038399999999999</v>
      </c>
    </row>
    <row r="15" spans="1:11" s="2" customFormat="1" ht="24" customHeight="1">
      <c r="A15" s="160">
        <v>1</v>
      </c>
      <c r="B15" s="159" t="s">
        <v>344</v>
      </c>
      <c r="C15" s="159" t="s">
        <v>343</v>
      </c>
      <c r="D15" s="159" t="s">
        <v>169</v>
      </c>
      <c r="E15" s="182">
        <v>13.2</v>
      </c>
      <c r="F15" s="182"/>
      <c r="G15" s="182"/>
      <c r="H15" s="182"/>
      <c r="I15" s="182">
        <f>ROUND(E15*F15,2)</f>
        <v>0</v>
      </c>
      <c r="J15" s="158">
        <v>3E-05</v>
      </c>
      <c r="K15" s="157">
        <v>0.000396</v>
      </c>
    </row>
    <row r="16" spans="1:11" s="2" customFormat="1" ht="13.5" customHeight="1">
      <c r="A16" s="156">
        <v>2</v>
      </c>
      <c r="B16" s="155" t="s">
        <v>342</v>
      </c>
      <c r="C16" s="155" t="s">
        <v>341</v>
      </c>
      <c r="D16" s="155" t="s">
        <v>169</v>
      </c>
      <c r="E16" s="184">
        <v>13.464</v>
      </c>
      <c r="F16" s="184"/>
      <c r="G16" s="184"/>
      <c r="H16" s="184"/>
      <c r="I16" s="184">
        <f>ROUND(E16*F16,2)</f>
        <v>0</v>
      </c>
      <c r="J16" s="154">
        <v>6E-05</v>
      </c>
      <c r="K16" s="153">
        <v>0.00080784</v>
      </c>
    </row>
    <row r="17" spans="1:11" s="2" customFormat="1" ht="28.5" customHeight="1">
      <c r="A17" s="164"/>
      <c r="B17" s="163" t="s">
        <v>340</v>
      </c>
      <c r="C17" s="163" t="s">
        <v>339</v>
      </c>
      <c r="D17" s="163"/>
      <c r="E17" s="181"/>
      <c r="F17" s="181"/>
      <c r="G17" s="181"/>
      <c r="H17" s="181"/>
      <c r="I17" s="181"/>
      <c r="J17" s="162"/>
      <c r="K17" s="161">
        <f>SUM(K18:K30)</f>
        <v>0.0376</v>
      </c>
    </row>
    <row r="18" spans="1:11" s="2" customFormat="1" ht="13.5" customHeight="1">
      <c r="A18" s="160">
        <v>3</v>
      </c>
      <c r="B18" s="159" t="s">
        <v>338</v>
      </c>
      <c r="C18" s="159" t="s">
        <v>337</v>
      </c>
      <c r="D18" s="159" t="s">
        <v>169</v>
      </c>
      <c r="E18" s="182">
        <v>13.2</v>
      </c>
      <c r="F18" s="182"/>
      <c r="G18" s="182"/>
      <c r="H18" s="182"/>
      <c r="I18" s="182">
        <f>ROUND(E18*F18,2)</f>
        <v>0</v>
      </c>
      <c r="J18" s="158">
        <v>0.00117</v>
      </c>
      <c r="K18" s="157">
        <v>0.015444</v>
      </c>
    </row>
    <row r="19" spans="1:11" s="2" customFormat="1" ht="13.5" customHeight="1">
      <c r="A19" s="160">
        <v>4</v>
      </c>
      <c r="B19" s="159" t="s">
        <v>336</v>
      </c>
      <c r="C19" s="159" t="s">
        <v>335</v>
      </c>
      <c r="D19" s="159" t="s">
        <v>169</v>
      </c>
      <c r="E19" s="182">
        <v>13.2</v>
      </c>
      <c r="F19" s="182"/>
      <c r="G19" s="182"/>
      <c r="H19" s="182"/>
      <c r="I19" s="182">
        <f aca="true" t="shared" si="0" ref="I19:I30">ROUND(E19*F19,2)</f>
        <v>0</v>
      </c>
      <c r="J19" s="158">
        <v>0.00043</v>
      </c>
      <c r="K19" s="157">
        <v>0.005676</v>
      </c>
    </row>
    <row r="20" spans="1:11" s="2" customFormat="1" ht="13.5" customHeight="1">
      <c r="A20" s="160">
        <v>5</v>
      </c>
      <c r="B20" s="159" t="s">
        <v>334</v>
      </c>
      <c r="C20" s="159" t="s">
        <v>333</v>
      </c>
      <c r="D20" s="159" t="s">
        <v>139</v>
      </c>
      <c r="E20" s="182">
        <v>11</v>
      </c>
      <c r="F20" s="182"/>
      <c r="G20" s="182"/>
      <c r="H20" s="182"/>
      <c r="I20" s="182">
        <f t="shared" si="0"/>
        <v>0</v>
      </c>
      <c r="J20" s="158">
        <v>0.0001</v>
      </c>
      <c r="K20" s="157">
        <v>0.0011</v>
      </c>
    </row>
    <row r="21" spans="1:11" s="2" customFormat="1" ht="13.5" customHeight="1">
      <c r="A21" s="156">
        <v>6</v>
      </c>
      <c r="B21" s="155" t="s">
        <v>332</v>
      </c>
      <c r="C21" s="155" t="s">
        <v>331</v>
      </c>
      <c r="D21" s="155" t="s">
        <v>139</v>
      </c>
      <c r="E21" s="184">
        <v>11</v>
      </c>
      <c r="F21" s="184"/>
      <c r="G21" s="184"/>
      <c r="H21" s="184"/>
      <c r="I21" s="182">
        <f t="shared" si="0"/>
        <v>0</v>
      </c>
      <c r="J21" s="154">
        <v>6E-05</v>
      </c>
      <c r="K21" s="153">
        <v>0.00066</v>
      </c>
    </row>
    <row r="22" spans="1:11" s="2" customFormat="1" ht="13.5" customHeight="1">
      <c r="A22" s="160">
        <v>7</v>
      </c>
      <c r="B22" s="159" t="s">
        <v>330</v>
      </c>
      <c r="C22" s="159" t="s">
        <v>329</v>
      </c>
      <c r="D22" s="159" t="s">
        <v>139</v>
      </c>
      <c r="E22" s="182">
        <v>3</v>
      </c>
      <c r="F22" s="182"/>
      <c r="G22" s="182"/>
      <c r="H22" s="182"/>
      <c r="I22" s="182">
        <f t="shared" si="0"/>
        <v>0</v>
      </c>
      <c r="J22" s="158">
        <v>0.0001</v>
      </c>
      <c r="K22" s="157">
        <v>0.0003</v>
      </c>
    </row>
    <row r="23" spans="1:11" s="2" customFormat="1" ht="13.5" customHeight="1">
      <c r="A23" s="156">
        <v>8</v>
      </c>
      <c r="B23" s="155" t="s">
        <v>328</v>
      </c>
      <c r="C23" s="155" t="s">
        <v>327</v>
      </c>
      <c r="D23" s="155" t="s">
        <v>139</v>
      </c>
      <c r="E23" s="184">
        <v>3</v>
      </c>
      <c r="F23" s="184"/>
      <c r="G23" s="184"/>
      <c r="H23" s="184"/>
      <c r="I23" s="182">
        <f t="shared" si="0"/>
        <v>0</v>
      </c>
      <c r="J23" s="154">
        <v>0.0001</v>
      </c>
      <c r="K23" s="153">
        <v>0.0003</v>
      </c>
    </row>
    <row r="24" spans="1:11" s="2" customFormat="1" ht="16.5" customHeight="1">
      <c r="A24" s="160">
        <v>9</v>
      </c>
      <c r="B24" s="159" t="s">
        <v>326</v>
      </c>
      <c r="C24" s="159" t="s">
        <v>325</v>
      </c>
      <c r="D24" s="159" t="s">
        <v>139</v>
      </c>
      <c r="E24" s="182">
        <v>36</v>
      </c>
      <c r="F24" s="182"/>
      <c r="G24" s="182"/>
      <c r="H24" s="182"/>
      <c r="I24" s="182">
        <f t="shared" si="0"/>
        <v>0</v>
      </c>
      <c r="J24" s="158">
        <v>0.0001</v>
      </c>
      <c r="K24" s="157">
        <v>0.0036</v>
      </c>
    </row>
    <row r="25" spans="1:11" s="2" customFormat="1" ht="13.5" customHeight="1">
      <c r="A25" s="156">
        <v>10</v>
      </c>
      <c r="B25" s="155" t="s">
        <v>324</v>
      </c>
      <c r="C25" s="155" t="s">
        <v>323</v>
      </c>
      <c r="D25" s="155" t="s">
        <v>139</v>
      </c>
      <c r="E25" s="184">
        <v>36</v>
      </c>
      <c r="F25" s="184"/>
      <c r="G25" s="184"/>
      <c r="H25" s="184"/>
      <c r="I25" s="182">
        <f t="shared" si="0"/>
        <v>0</v>
      </c>
      <c r="J25" s="154">
        <v>4E-05</v>
      </c>
      <c r="K25" s="153">
        <v>0.00144</v>
      </c>
    </row>
    <row r="26" spans="1:11" s="2" customFormat="1" ht="13.5" customHeight="1">
      <c r="A26" s="160">
        <v>11</v>
      </c>
      <c r="B26" s="159" t="s">
        <v>322</v>
      </c>
      <c r="C26" s="159" t="s">
        <v>321</v>
      </c>
      <c r="D26" s="159" t="s">
        <v>139</v>
      </c>
      <c r="E26" s="182">
        <v>11</v>
      </c>
      <c r="F26" s="182"/>
      <c r="G26" s="182"/>
      <c r="H26" s="182"/>
      <c r="I26" s="182">
        <f t="shared" si="0"/>
        <v>0</v>
      </c>
      <c r="J26" s="158">
        <v>0</v>
      </c>
      <c r="K26" s="157">
        <v>0</v>
      </c>
    </row>
    <row r="27" spans="1:11" s="2" customFormat="1" ht="24" customHeight="1">
      <c r="A27" s="156">
        <v>12</v>
      </c>
      <c r="B27" s="155" t="s">
        <v>320</v>
      </c>
      <c r="C27" s="155" t="s">
        <v>319</v>
      </c>
      <c r="D27" s="155" t="s">
        <v>139</v>
      </c>
      <c r="E27" s="184">
        <v>11</v>
      </c>
      <c r="F27" s="184"/>
      <c r="G27" s="184"/>
      <c r="H27" s="184"/>
      <c r="I27" s="182">
        <f t="shared" si="0"/>
        <v>0</v>
      </c>
      <c r="J27" s="154">
        <v>0.0001</v>
      </c>
      <c r="K27" s="153">
        <v>0.0011</v>
      </c>
    </row>
    <row r="28" spans="1:11" s="2" customFormat="1" ht="13.5" customHeight="1">
      <c r="A28" s="160">
        <v>13</v>
      </c>
      <c r="B28" s="159" t="s">
        <v>318</v>
      </c>
      <c r="C28" s="159" t="s">
        <v>317</v>
      </c>
      <c r="D28" s="159" t="s">
        <v>139</v>
      </c>
      <c r="E28" s="182">
        <v>2</v>
      </c>
      <c r="F28" s="182"/>
      <c r="G28" s="182"/>
      <c r="H28" s="182"/>
      <c r="I28" s="182">
        <f t="shared" si="0"/>
        <v>0</v>
      </c>
      <c r="J28" s="158">
        <v>0.00399</v>
      </c>
      <c r="K28" s="157">
        <v>0.00798</v>
      </c>
    </row>
    <row r="29" spans="1:11" s="2" customFormat="1" ht="13.5" customHeight="1">
      <c r="A29" s="160">
        <v>14</v>
      </c>
      <c r="B29" s="159" t="s">
        <v>316</v>
      </c>
      <c r="C29" s="159" t="s">
        <v>315</v>
      </c>
      <c r="D29" s="159" t="s">
        <v>169</v>
      </c>
      <c r="E29" s="182">
        <v>13.2</v>
      </c>
      <c r="F29" s="182"/>
      <c r="G29" s="182"/>
      <c r="H29" s="182"/>
      <c r="I29" s="182">
        <f t="shared" si="0"/>
        <v>0</v>
      </c>
      <c r="J29" s="158">
        <v>0</v>
      </c>
      <c r="K29" s="157">
        <v>0</v>
      </c>
    </row>
    <row r="30" spans="1:11" s="2" customFormat="1" ht="13.5" customHeight="1">
      <c r="A30" s="160">
        <v>15</v>
      </c>
      <c r="B30" s="159" t="s">
        <v>314</v>
      </c>
      <c r="C30" s="159" t="s">
        <v>313</v>
      </c>
      <c r="D30" s="159" t="s">
        <v>188</v>
      </c>
      <c r="E30" s="182">
        <v>0.076</v>
      </c>
      <c r="F30" s="182"/>
      <c r="G30" s="182"/>
      <c r="H30" s="182"/>
      <c r="I30" s="182">
        <f t="shared" si="0"/>
        <v>0</v>
      </c>
      <c r="J30" s="158">
        <v>0</v>
      </c>
      <c r="K30" s="157">
        <v>0</v>
      </c>
    </row>
    <row r="31" spans="1:11" s="2" customFormat="1" ht="28.5" customHeight="1">
      <c r="A31" s="164"/>
      <c r="B31" s="163" t="s">
        <v>312</v>
      </c>
      <c r="C31" s="163" t="s">
        <v>311</v>
      </c>
      <c r="D31" s="163"/>
      <c r="E31" s="181"/>
      <c r="F31" s="181"/>
      <c r="G31" s="181"/>
      <c r="H31" s="181"/>
      <c r="I31" s="181"/>
      <c r="J31" s="162"/>
      <c r="K31" s="161">
        <f>SUM(K32:K48)</f>
        <v>0.105936</v>
      </c>
    </row>
    <row r="32" spans="1:11" s="2" customFormat="1" ht="13.5" customHeight="1">
      <c r="A32" s="160">
        <v>16</v>
      </c>
      <c r="B32" s="159" t="s">
        <v>310</v>
      </c>
      <c r="C32" s="159" t="s">
        <v>309</v>
      </c>
      <c r="D32" s="159" t="s">
        <v>169</v>
      </c>
      <c r="E32" s="182">
        <v>13.2</v>
      </c>
      <c r="F32" s="182"/>
      <c r="G32" s="182"/>
      <c r="H32" s="182"/>
      <c r="I32" s="182">
        <f>ROUND(E32*F32,2)</f>
        <v>0</v>
      </c>
      <c r="J32" s="158">
        <v>0.00062</v>
      </c>
      <c r="K32" s="157">
        <v>0.008184</v>
      </c>
    </row>
    <row r="33" spans="1:11" s="2" customFormat="1" ht="13.5" customHeight="1">
      <c r="A33" s="160">
        <v>17</v>
      </c>
      <c r="B33" s="159" t="s">
        <v>308</v>
      </c>
      <c r="C33" s="159" t="s">
        <v>307</v>
      </c>
      <c r="D33" s="159" t="s">
        <v>139</v>
      </c>
      <c r="E33" s="182">
        <v>7</v>
      </c>
      <c r="F33" s="182"/>
      <c r="G33" s="182"/>
      <c r="H33" s="182"/>
      <c r="I33" s="182">
        <f aca="true" t="shared" si="1" ref="I33:I48">ROUND(E33*F33,2)</f>
        <v>0</v>
      </c>
      <c r="J33" s="158">
        <v>0</v>
      </c>
      <c r="K33" s="157">
        <v>0</v>
      </c>
    </row>
    <row r="34" spans="1:11" s="2" customFormat="1" ht="13.5" customHeight="1">
      <c r="A34" s="156">
        <v>18</v>
      </c>
      <c r="B34" s="155" t="s">
        <v>306</v>
      </c>
      <c r="C34" s="155" t="s">
        <v>305</v>
      </c>
      <c r="D34" s="155" t="s">
        <v>139</v>
      </c>
      <c r="E34" s="184">
        <v>7</v>
      </c>
      <c r="F34" s="184"/>
      <c r="G34" s="184"/>
      <c r="H34" s="184"/>
      <c r="I34" s="182">
        <f t="shared" si="1"/>
        <v>0</v>
      </c>
      <c r="J34" s="154">
        <v>0.00022</v>
      </c>
      <c r="K34" s="153">
        <v>0.00154</v>
      </c>
    </row>
    <row r="35" spans="1:11" s="2" customFormat="1" ht="13.5" customHeight="1">
      <c r="A35" s="160">
        <v>19</v>
      </c>
      <c r="B35" s="159" t="s">
        <v>304</v>
      </c>
      <c r="C35" s="159" t="s">
        <v>303</v>
      </c>
      <c r="D35" s="159" t="s">
        <v>139</v>
      </c>
      <c r="E35" s="182">
        <v>13.2</v>
      </c>
      <c r="F35" s="182"/>
      <c r="G35" s="182"/>
      <c r="H35" s="182"/>
      <c r="I35" s="182">
        <f t="shared" si="1"/>
        <v>0</v>
      </c>
      <c r="J35" s="158">
        <v>0</v>
      </c>
      <c r="K35" s="157">
        <v>0</v>
      </c>
    </row>
    <row r="36" spans="1:11" s="2" customFormat="1" ht="13.5" customHeight="1">
      <c r="A36" s="156">
        <v>20</v>
      </c>
      <c r="B36" s="155" t="s">
        <v>302</v>
      </c>
      <c r="C36" s="155" t="s">
        <v>301</v>
      </c>
      <c r="D36" s="155" t="s">
        <v>139</v>
      </c>
      <c r="E36" s="184">
        <v>13.2</v>
      </c>
      <c r="F36" s="184"/>
      <c r="G36" s="184"/>
      <c r="H36" s="184"/>
      <c r="I36" s="182">
        <f t="shared" si="1"/>
        <v>0</v>
      </c>
      <c r="J36" s="154">
        <v>0.00016</v>
      </c>
      <c r="K36" s="153">
        <v>0.002112</v>
      </c>
    </row>
    <row r="37" spans="1:11" s="2" customFormat="1" ht="13.5" customHeight="1">
      <c r="A37" s="160">
        <v>21</v>
      </c>
      <c r="B37" s="159" t="s">
        <v>300</v>
      </c>
      <c r="C37" s="159" t="s">
        <v>299</v>
      </c>
      <c r="D37" s="159" t="s">
        <v>139</v>
      </c>
      <c r="E37" s="182">
        <v>10</v>
      </c>
      <c r="F37" s="182"/>
      <c r="G37" s="182"/>
      <c r="H37" s="182"/>
      <c r="I37" s="182">
        <f t="shared" si="1"/>
        <v>0</v>
      </c>
      <c r="J37" s="158">
        <v>5E-05</v>
      </c>
      <c r="K37" s="157">
        <v>0.0005</v>
      </c>
    </row>
    <row r="38" spans="1:11" s="2" customFormat="1" ht="13.5" customHeight="1">
      <c r="A38" s="156">
        <v>22</v>
      </c>
      <c r="B38" s="155" t="s">
        <v>298</v>
      </c>
      <c r="C38" s="155" t="s">
        <v>297</v>
      </c>
      <c r="D38" s="155" t="s">
        <v>139</v>
      </c>
      <c r="E38" s="184">
        <v>10</v>
      </c>
      <c r="F38" s="184"/>
      <c r="G38" s="184"/>
      <c r="H38" s="184"/>
      <c r="I38" s="182">
        <f t="shared" si="1"/>
        <v>0</v>
      </c>
      <c r="J38" s="154">
        <v>8E-05</v>
      </c>
      <c r="K38" s="153">
        <v>0.0008</v>
      </c>
    </row>
    <row r="39" spans="1:11" s="2" customFormat="1" ht="13.5" customHeight="1">
      <c r="A39" s="160">
        <v>23</v>
      </c>
      <c r="B39" s="159" t="s">
        <v>296</v>
      </c>
      <c r="C39" s="159" t="s">
        <v>295</v>
      </c>
      <c r="D39" s="159" t="s">
        <v>139</v>
      </c>
      <c r="E39" s="182">
        <v>10</v>
      </c>
      <c r="F39" s="182"/>
      <c r="G39" s="182"/>
      <c r="H39" s="182"/>
      <c r="I39" s="182">
        <f t="shared" si="1"/>
        <v>0</v>
      </c>
      <c r="J39" s="158">
        <v>5E-05</v>
      </c>
      <c r="K39" s="157">
        <v>0.0005</v>
      </c>
    </row>
    <row r="40" spans="1:11" s="2" customFormat="1" ht="24.75" customHeight="1">
      <c r="A40" s="156">
        <v>24</v>
      </c>
      <c r="B40" s="155" t="s">
        <v>294</v>
      </c>
      <c r="C40" s="155" t="s">
        <v>293</v>
      </c>
      <c r="D40" s="155" t="s">
        <v>139</v>
      </c>
      <c r="E40" s="184">
        <v>10</v>
      </c>
      <c r="F40" s="184"/>
      <c r="G40" s="184"/>
      <c r="H40" s="184"/>
      <c r="I40" s="182">
        <f t="shared" si="1"/>
        <v>0</v>
      </c>
      <c r="J40" s="154">
        <v>0.00085</v>
      </c>
      <c r="K40" s="153">
        <v>0.0085</v>
      </c>
    </row>
    <row r="41" spans="1:11" s="2" customFormat="1" ht="13.5" customHeight="1">
      <c r="A41" s="160">
        <v>25</v>
      </c>
      <c r="B41" s="159" t="s">
        <v>292</v>
      </c>
      <c r="C41" s="159" t="s">
        <v>291</v>
      </c>
      <c r="D41" s="159" t="s">
        <v>139</v>
      </c>
      <c r="E41" s="182">
        <v>10</v>
      </c>
      <c r="F41" s="182"/>
      <c r="G41" s="182"/>
      <c r="H41" s="182"/>
      <c r="I41" s="182">
        <f t="shared" si="1"/>
        <v>0</v>
      </c>
      <c r="J41" s="158">
        <v>5E-05</v>
      </c>
      <c r="K41" s="157">
        <v>0.0005</v>
      </c>
    </row>
    <row r="42" spans="1:11" s="2" customFormat="1" ht="13.5" customHeight="1">
      <c r="A42" s="156">
        <v>26</v>
      </c>
      <c r="B42" s="155" t="s">
        <v>290</v>
      </c>
      <c r="C42" s="155" t="s">
        <v>289</v>
      </c>
      <c r="D42" s="155" t="s">
        <v>139</v>
      </c>
      <c r="E42" s="184">
        <v>10</v>
      </c>
      <c r="F42" s="184"/>
      <c r="G42" s="184"/>
      <c r="H42" s="184"/>
      <c r="I42" s="182">
        <f t="shared" si="1"/>
        <v>0</v>
      </c>
      <c r="J42" s="154">
        <v>0.0045</v>
      </c>
      <c r="K42" s="153">
        <v>0.045</v>
      </c>
    </row>
    <row r="43" spans="1:11" s="2" customFormat="1" ht="13.5" customHeight="1">
      <c r="A43" s="160">
        <v>27</v>
      </c>
      <c r="B43" s="159" t="s">
        <v>288</v>
      </c>
      <c r="C43" s="159" t="s">
        <v>287</v>
      </c>
      <c r="D43" s="159" t="s">
        <v>139</v>
      </c>
      <c r="E43" s="182">
        <v>10</v>
      </c>
      <c r="F43" s="182"/>
      <c r="G43" s="182"/>
      <c r="H43" s="182"/>
      <c r="I43" s="182">
        <f t="shared" si="1"/>
        <v>0</v>
      </c>
      <c r="J43" s="158">
        <v>5E-05</v>
      </c>
      <c r="K43" s="157">
        <v>0.0005</v>
      </c>
    </row>
    <row r="44" spans="1:11" s="2" customFormat="1" ht="13.5" customHeight="1">
      <c r="A44" s="156">
        <v>28</v>
      </c>
      <c r="B44" s="155" t="s">
        <v>286</v>
      </c>
      <c r="C44" s="155" t="s">
        <v>285</v>
      </c>
      <c r="D44" s="155" t="s">
        <v>139</v>
      </c>
      <c r="E44" s="184">
        <v>10</v>
      </c>
      <c r="F44" s="184"/>
      <c r="G44" s="184"/>
      <c r="H44" s="184"/>
      <c r="I44" s="182">
        <f t="shared" si="1"/>
        <v>0</v>
      </c>
      <c r="J44" s="154">
        <v>0.00044</v>
      </c>
      <c r="K44" s="153">
        <v>0.0044</v>
      </c>
    </row>
    <row r="45" spans="1:11" s="2" customFormat="1" ht="13.5" customHeight="1">
      <c r="A45" s="160">
        <v>29</v>
      </c>
      <c r="B45" s="159" t="s">
        <v>284</v>
      </c>
      <c r="C45" s="159" t="s">
        <v>283</v>
      </c>
      <c r="D45" s="159" t="s">
        <v>139</v>
      </c>
      <c r="E45" s="182">
        <v>10</v>
      </c>
      <c r="F45" s="182"/>
      <c r="G45" s="182"/>
      <c r="H45" s="182"/>
      <c r="I45" s="182">
        <f t="shared" si="1"/>
        <v>0</v>
      </c>
      <c r="J45" s="158">
        <v>5E-05</v>
      </c>
      <c r="K45" s="157">
        <v>0.0005</v>
      </c>
    </row>
    <row r="46" spans="1:11" s="2" customFormat="1" ht="13.5" customHeight="1">
      <c r="A46" s="156">
        <v>30</v>
      </c>
      <c r="B46" s="155" t="s">
        <v>282</v>
      </c>
      <c r="C46" s="155" t="s">
        <v>281</v>
      </c>
      <c r="D46" s="155" t="s">
        <v>139</v>
      </c>
      <c r="E46" s="184">
        <v>10</v>
      </c>
      <c r="F46" s="184"/>
      <c r="G46" s="184"/>
      <c r="H46" s="184"/>
      <c r="I46" s="182">
        <f t="shared" si="1"/>
        <v>0</v>
      </c>
      <c r="J46" s="154">
        <v>0.00311</v>
      </c>
      <c r="K46" s="153">
        <v>0.0311</v>
      </c>
    </row>
    <row r="47" spans="1:11" s="2" customFormat="1" ht="13.5" customHeight="1">
      <c r="A47" s="160">
        <v>31</v>
      </c>
      <c r="B47" s="159" t="s">
        <v>280</v>
      </c>
      <c r="C47" s="159" t="s">
        <v>279</v>
      </c>
      <c r="D47" s="159" t="s">
        <v>169</v>
      </c>
      <c r="E47" s="182">
        <v>10</v>
      </c>
      <c r="F47" s="182"/>
      <c r="G47" s="182"/>
      <c r="H47" s="182"/>
      <c r="I47" s="182">
        <f t="shared" si="1"/>
        <v>0</v>
      </c>
      <c r="J47" s="158">
        <v>0.00018</v>
      </c>
      <c r="K47" s="157">
        <v>0.0018</v>
      </c>
    </row>
    <row r="48" spans="1:11" s="2" customFormat="1" ht="13.5" customHeight="1">
      <c r="A48" s="160">
        <v>32</v>
      </c>
      <c r="B48" s="159" t="s">
        <v>278</v>
      </c>
      <c r="C48" s="159" t="s">
        <v>277</v>
      </c>
      <c r="D48" s="159" t="s">
        <v>188</v>
      </c>
      <c r="E48" s="182">
        <v>0.212</v>
      </c>
      <c r="F48" s="182"/>
      <c r="G48" s="182"/>
      <c r="H48" s="182"/>
      <c r="I48" s="182">
        <f t="shared" si="1"/>
        <v>0</v>
      </c>
      <c r="J48" s="158">
        <v>0</v>
      </c>
      <c r="K48" s="157">
        <v>0</v>
      </c>
    </row>
    <row r="49" spans="1:11" s="2" customFormat="1" ht="28.5" customHeight="1">
      <c r="A49" s="164"/>
      <c r="B49" s="163" t="s">
        <v>276</v>
      </c>
      <c r="C49" s="163" t="s">
        <v>275</v>
      </c>
      <c r="D49" s="163"/>
      <c r="E49" s="181"/>
      <c r="F49" s="181"/>
      <c r="G49" s="181"/>
      <c r="H49" s="181"/>
      <c r="I49" s="181"/>
      <c r="J49" s="162"/>
      <c r="K49" s="161">
        <f>SUM(K50:K55)</f>
        <v>0.02194</v>
      </c>
    </row>
    <row r="50" spans="1:11" s="2" customFormat="1" ht="24" customHeight="1">
      <c r="A50" s="160">
        <v>33</v>
      </c>
      <c r="B50" s="159" t="s">
        <v>274</v>
      </c>
      <c r="C50" s="159" t="s">
        <v>273</v>
      </c>
      <c r="D50" s="159" t="s">
        <v>270</v>
      </c>
      <c r="E50" s="182">
        <v>1</v>
      </c>
      <c r="F50" s="182"/>
      <c r="G50" s="182"/>
      <c r="H50" s="182"/>
      <c r="I50" s="182">
        <f aca="true" t="shared" si="2" ref="I50:I55">ROUND(E50*F50,2)</f>
        <v>0</v>
      </c>
      <c r="J50" s="158">
        <v>0</v>
      </c>
      <c r="K50" s="157">
        <v>0</v>
      </c>
    </row>
    <row r="51" spans="1:11" s="2" customFormat="1" ht="13.5" customHeight="1">
      <c r="A51" s="160">
        <v>34</v>
      </c>
      <c r="B51" s="159" t="s">
        <v>272</v>
      </c>
      <c r="C51" s="159" t="s">
        <v>271</v>
      </c>
      <c r="D51" s="159" t="s">
        <v>270</v>
      </c>
      <c r="E51" s="182">
        <v>1</v>
      </c>
      <c r="F51" s="182"/>
      <c r="G51" s="182"/>
      <c r="H51" s="182"/>
      <c r="I51" s="182">
        <f t="shared" si="2"/>
        <v>0</v>
      </c>
      <c r="J51" s="158">
        <v>0.0023</v>
      </c>
      <c r="K51" s="157">
        <v>0.0023</v>
      </c>
    </row>
    <row r="52" spans="1:11" s="2" customFormat="1" ht="13.5" customHeight="1">
      <c r="A52" s="156">
        <v>35</v>
      </c>
      <c r="B52" s="155" t="s">
        <v>269</v>
      </c>
      <c r="C52" s="155" t="s">
        <v>268</v>
      </c>
      <c r="D52" s="155" t="s">
        <v>139</v>
      </c>
      <c r="E52" s="184">
        <v>1</v>
      </c>
      <c r="F52" s="184"/>
      <c r="G52" s="184"/>
      <c r="H52" s="184"/>
      <c r="I52" s="182">
        <f t="shared" si="2"/>
        <v>0</v>
      </c>
      <c r="J52" s="154">
        <v>0.0005</v>
      </c>
      <c r="K52" s="153">
        <v>0.0005</v>
      </c>
    </row>
    <row r="53" spans="1:11" s="2" customFormat="1" ht="13.5" customHeight="1">
      <c r="A53" s="160">
        <v>36</v>
      </c>
      <c r="B53" s="159" t="s">
        <v>267</v>
      </c>
      <c r="C53" s="159" t="s">
        <v>266</v>
      </c>
      <c r="D53" s="159" t="s">
        <v>139</v>
      </c>
      <c r="E53" s="182">
        <v>2</v>
      </c>
      <c r="F53" s="182"/>
      <c r="G53" s="182"/>
      <c r="H53" s="182"/>
      <c r="I53" s="182">
        <f t="shared" si="2"/>
        <v>0</v>
      </c>
      <c r="J53" s="158">
        <v>0.00012</v>
      </c>
      <c r="K53" s="157">
        <v>0.00024</v>
      </c>
    </row>
    <row r="54" spans="1:11" s="2" customFormat="1" ht="13.5" customHeight="1">
      <c r="A54" s="156">
        <v>37</v>
      </c>
      <c r="B54" s="155" t="s">
        <v>265</v>
      </c>
      <c r="C54" s="155" t="s">
        <v>264</v>
      </c>
      <c r="D54" s="155" t="s">
        <v>139</v>
      </c>
      <c r="E54" s="184">
        <v>1</v>
      </c>
      <c r="F54" s="184"/>
      <c r="G54" s="184"/>
      <c r="H54" s="184"/>
      <c r="I54" s="182">
        <f t="shared" si="2"/>
        <v>0</v>
      </c>
      <c r="J54" s="154">
        <v>0.0059</v>
      </c>
      <c r="K54" s="153">
        <v>0.0059</v>
      </c>
    </row>
    <row r="55" spans="1:11" s="2" customFormat="1" ht="13.5" customHeight="1">
      <c r="A55" s="156">
        <v>38</v>
      </c>
      <c r="B55" s="155" t="s">
        <v>263</v>
      </c>
      <c r="C55" s="155" t="s">
        <v>262</v>
      </c>
      <c r="D55" s="155" t="s">
        <v>139</v>
      </c>
      <c r="E55" s="184">
        <v>1</v>
      </c>
      <c r="F55" s="184"/>
      <c r="G55" s="184"/>
      <c r="H55" s="184"/>
      <c r="I55" s="182">
        <f t="shared" si="2"/>
        <v>0</v>
      </c>
      <c r="J55" s="154">
        <v>0.013</v>
      </c>
      <c r="K55" s="153">
        <v>0.013</v>
      </c>
    </row>
    <row r="56" spans="1:11" s="2" customFormat="1" ht="30.75" customHeight="1">
      <c r="A56" s="152"/>
      <c r="B56" s="151"/>
      <c r="C56" s="151" t="s">
        <v>138</v>
      </c>
      <c r="D56" s="151"/>
      <c r="E56" s="185"/>
      <c r="F56" s="185"/>
      <c r="G56" s="185"/>
      <c r="H56" s="185"/>
      <c r="I56" s="185">
        <f>SUM(I15:I55)</f>
        <v>0</v>
      </c>
      <c r="J56" s="150"/>
      <c r="K56" s="149">
        <f>K13</f>
        <v>0.16667984000000002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B14:B55" numberStoredAsText="1"/>
    <ignoredError sqref="J14" formulaRange="1"/>
    <ignoredError sqref="K14 J17:K17 J31:K31 J49:K49" formulaRange="1" unlockedFormula="1"/>
    <ignoredError sqref="J13:K13 J56:K5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pane ySplit="12" topLeftCell="A17" activePane="bottomLeft" state="frozen"/>
      <selection pane="topLeft" activeCell="A1" sqref="A1"/>
      <selection pane="bottomLeft" activeCell="H7" sqref="H7:J7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9" t="s">
        <v>260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9" t="s">
        <v>376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8"/>
      <c r="B4" s="178"/>
      <c r="C4" s="178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258</v>
      </c>
      <c r="B6" s="176"/>
      <c r="C6" s="176"/>
      <c r="D6" s="176"/>
      <c r="E6" s="175"/>
      <c r="F6" s="175"/>
      <c r="G6" s="175"/>
      <c r="H6" s="175"/>
      <c r="I6" s="175"/>
      <c r="J6" s="177"/>
      <c r="K6" s="175"/>
    </row>
    <row r="7" spans="1:11" s="2" customFormat="1" ht="13.5" customHeight="1">
      <c r="A7" s="143" t="s">
        <v>257</v>
      </c>
      <c r="B7" s="176"/>
      <c r="C7" s="176"/>
      <c r="D7" s="176"/>
      <c r="E7" s="175"/>
      <c r="F7" s="175"/>
      <c r="G7" s="175"/>
      <c r="H7" s="215" t="s">
        <v>464</v>
      </c>
      <c r="I7" s="216"/>
      <c r="J7" s="217"/>
      <c r="K7" s="175"/>
    </row>
    <row r="8" spans="1:11" s="2" customFormat="1" ht="13.5" customHeight="1">
      <c r="A8" s="143" t="s">
        <v>256</v>
      </c>
      <c r="B8" s="176"/>
      <c r="C8" s="176"/>
      <c r="D8" s="176"/>
      <c r="E8" s="175"/>
      <c r="F8" s="175"/>
      <c r="G8" s="175"/>
      <c r="H8" s="215" t="s">
        <v>463</v>
      </c>
      <c r="I8" s="216"/>
      <c r="J8" s="217"/>
      <c r="K8" s="175"/>
    </row>
    <row r="9" spans="1:11" s="2" customFormat="1" ht="6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</row>
    <row r="10" spans="1:11" s="2" customFormat="1" ht="24" customHeight="1">
      <c r="A10" s="174" t="s">
        <v>255</v>
      </c>
      <c r="B10" s="174" t="s">
        <v>254</v>
      </c>
      <c r="C10" s="174" t="s">
        <v>253</v>
      </c>
      <c r="D10" s="174" t="s">
        <v>252</v>
      </c>
      <c r="E10" s="174" t="s">
        <v>251</v>
      </c>
      <c r="F10" s="174" t="s">
        <v>250</v>
      </c>
      <c r="G10" s="174" t="s">
        <v>249</v>
      </c>
      <c r="H10" s="174" t="s">
        <v>248</v>
      </c>
      <c r="I10" s="174" t="s">
        <v>247</v>
      </c>
      <c r="J10" s="174" t="s">
        <v>246</v>
      </c>
      <c r="K10" s="174" t="s">
        <v>245</v>
      </c>
    </row>
    <row r="11" spans="1:11" s="2" customFormat="1" ht="12.75" customHeight="1" hidden="1">
      <c r="A11" s="174" t="s">
        <v>32</v>
      </c>
      <c r="B11" s="174" t="s">
        <v>39</v>
      </c>
      <c r="C11" s="174" t="s">
        <v>45</v>
      </c>
      <c r="D11" s="174" t="s">
        <v>51</v>
      </c>
      <c r="E11" s="174" t="s">
        <v>55</v>
      </c>
      <c r="F11" s="174" t="s">
        <v>59</v>
      </c>
      <c r="G11" s="174" t="s">
        <v>62</v>
      </c>
      <c r="H11" s="174" t="s">
        <v>35</v>
      </c>
      <c r="I11" s="174" t="s">
        <v>41</v>
      </c>
      <c r="J11" s="174" t="s">
        <v>47</v>
      </c>
      <c r="K11" s="174" t="s">
        <v>52</v>
      </c>
    </row>
    <row r="12" spans="1:11" s="2" customFormat="1" ht="6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s="2" customFormat="1" ht="30.75" customHeight="1">
      <c r="A13" s="168"/>
      <c r="B13" s="167" t="s">
        <v>46</v>
      </c>
      <c r="C13" s="167" t="s">
        <v>187</v>
      </c>
      <c r="D13" s="167"/>
      <c r="E13" s="180"/>
      <c r="F13" s="180"/>
      <c r="G13" s="180"/>
      <c r="H13" s="180"/>
      <c r="I13" s="180"/>
      <c r="J13" s="166"/>
      <c r="K13" s="165">
        <f>SUM(K14+K16+K19)</f>
        <v>0.11795999999999998</v>
      </c>
    </row>
    <row r="14" spans="1:11" s="2" customFormat="1" ht="28.5" customHeight="1">
      <c r="A14" s="164"/>
      <c r="B14" s="163" t="s">
        <v>375</v>
      </c>
      <c r="C14" s="163" t="s">
        <v>374</v>
      </c>
      <c r="D14" s="163"/>
      <c r="E14" s="181"/>
      <c r="F14" s="181"/>
      <c r="G14" s="181"/>
      <c r="H14" s="181"/>
      <c r="I14" s="181"/>
      <c r="J14" s="162"/>
      <c r="K14" s="161">
        <f>SUM(K15)</f>
        <v>0</v>
      </c>
    </row>
    <row r="15" spans="1:11" s="2" customFormat="1" ht="13.5" customHeight="1">
      <c r="A15" s="160">
        <v>1</v>
      </c>
      <c r="B15" s="159" t="s">
        <v>373</v>
      </c>
      <c r="C15" s="159" t="s">
        <v>372</v>
      </c>
      <c r="D15" s="159" t="s">
        <v>169</v>
      </c>
      <c r="E15" s="182">
        <v>8.8</v>
      </c>
      <c r="F15" s="182"/>
      <c r="G15" s="182"/>
      <c r="H15" s="182"/>
      <c r="I15" s="182">
        <f>ROUND(E15*F15,2)</f>
        <v>0</v>
      </c>
      <c r="J15" s="158">
        <v>0</v>
      </c>
      <c r="K15" s="157">
        <v>0</v>
      </c>
    </row>
    <row r="16" spans="1:11" s="2" customFormat="1" ht="28.5" customHeight="1">
      <c r="A16" s="164"/>
      <c r="B16" s="163" t="s">
        <v>371</v>
      </c>
      <c r="C16" s="163" t="s">
        <v>370</v>
      </c>
      <c r="D16" s="163"/>
      <c r="E16" s="181"/>
      <c r="F16" s="181"/>
      <c r="G16" s="181"/>
      <c r="H16" s="181"/>
      <c r="I16" s="181"/>
      <c r="J16" s="162"/>
      <c r="K16" s="161">
        <f>SUM(K17:K18)</f>
        <v>0.00012</v>
      </c>
    </row>
    <row r="17" spans="1:11" s="2" customFormat="1" ht="13.5" customHeight="1">
      <c r="A17" s="160">
        <v>2</v>
      </c>
      <c r="B17" s="159" t="s">
        <v>369</v>
      </c>
      <c r="C17" s="159" t="s">
        <v>368</v>
      </c>
      <c r="D17" s="159" t="s">
        <v>139</v>
      </c>
      <c r="E17" s="182">
        <v>3</v>
      </c>
      <c r="F17" s="182"/>
      <c r="G17" s="182"/>
      <c r="H17" s="182"/>
      <c r="I17" s="182">
        <f>ROUND(E17*F17,2)</f>
        <v>0</v>
      </c>
      <c r="J17" s="158">
        <v>2E-05</v>
      </c>
      <c r="K17" s="157">
        <v>6E-05</v>
      </c>
    </row>
    <row r="18" spans="1:11" s="2" customFormat="1" ht="13.5" customHeight="1">
      <c r="A18" s="160">
        <v>3</v>
      </c>
      <c r="B18" s="159" t="s">
        <v>367</v>
      </c>
      <c r="C18" s="159" t="s">
        <v>366</v>
      </c>
      <c r="D18" s="159" t="s">
        <v>139</v>
      </c>
      <c r="E18" s="182">
        <v>3</v>
      </c>
      <c r="F18" s="182"/>
      <c r="G18" s="182"/>
      <c r="H18" s="182"/>
      <c r="I18" s="182">
        <f>ROUND(E18*F18,2)</f>
        <v>0</v>
      </c>
      <c r="J18" s="158">
        <v>2E-05</v>
      </c>
      <c r="K18" s="157">
        <v>6E-05</v>
      </c>
    </row>
    <row r="19" spans="1:11" s="2" customFormat="1" ht="28.5" customHeight="1">
      <c r="A19" s="164"/>
      <c r="B19" s="163" t="s">
        <v>365</v>
      </c>
      <c r="C19" s="163" t="s">
        <v>364</v>
      </c>
      <c r="D19" s="163"/>
      <c r="E19" s="181"/>
      <c r="F19" s="181"/>
      <c r="G19" s="181"/>
      <c r="H19" s="181"/>
      <c r="I19" s="181"/>
      <c r="J19" s="162"/>
      <c r="K19" s="161">
        <f>SUM(K20:K27)</f>
        <v>0.11783999999999999</v>
      </c>
    </row>
    <row r="20" spans="1:11" s="2" customFormat="1" ht="13.5" customHeight="1">
      <c r="A20" s="160">
        <v>4</v>
      </c>
      <c r="B20" s="159" t="s">
        <v>363</v>
      </c>
      <c r="C20" s="159" t="s">
        <v>362</v>
      </c>
      <c r="D20" s="159" t="s">
        <v>169</v>
      </c>
      <c r="E20" s="182">
        <v>8.8</v>
      </c>
      <c r="F20" s="182"/>
      <c r="G20" s="182"/>
      <c r="H20" s="182"/>
      <c r="I20" s="182">
        <f>ROUND(E20*F20,2)</f>
        <v>0</v>
      </c>
      <c r="J20" s="158">
        <v>0</v>
      </c>
      <c r="K20" s="157">
        <v>0</v>
      </c>
    </row>
    <row r="21" spans="1:11" s="2" customFormat="1" ht="13.5" customHeight="1">
      <c r="A21" s="160">
        <v>5</v>
      </c>
      <c r="B21" s="159" t="s">
        <v>361</v>
      </c>
      <c r="C21" s="159" t="s">
        <v>360</v>
      </c>
      <c r="D21" s="159" t="s">
        <v>139</v>
      </c>
      <c r="E21" s="182">
        <v>3</v>
      </c>
      <c r="F21" s="182"/>
      <c r="G21" s="182"/>
      <c r="H21" s="182"/>
      <c r="I21" s="182">
        <f aca="true" t="shared" si="0" ref="I21:I27">ROUND(E21*F21,2)</f>
        <v>0</v>
      </c>
      <c r="J21" s="158">
        <v>0</v>
      </c>
      <c r="K21" s="157">
        <v>0</v>
      </c>
    </row>
    <row r="22" spans="1:11" s="2" customFormat="1" ht="13.5" customHeight="1">
      <c r="A22" s="160">
        <v>6</v>
      </c>
      <c r="B22" s="159" t="s">
        <v>359</v>
      </c>
      <c r="C22" s="159" t="s">
        <v>358</v>
      </c>
      <c r="D22" s="159" t="s">
        <v>139</v>
      </c>
      <c r="E22" s="182">
        <v>24</v>
      </c>
      <c r="F22" s="182"/>
      <c r="G22" s="182"/>
      <c r="H22" s="182"/>
      <c r="I22" s="182">
        <f t="shared" si="0"/>
        <v>0</v>
      </c>
      <c r="J22" s="158">
        <v>1E-05</v>
      </c>
      <c r="K22" s="157">
        <v>0.00024</v>
      </c>
    </row>
    <row r="23" spans="1:11" s="2" customFormat="1" ht="13.5" customHeight="1">
      <c r="A23" s="160">
        <v>7</v>
      </c>
      <c r="B23" s="159" t="s">
        <v>357</v>
      </c>
      <c r="C23" s="159" t="s">
        <v>356</v>
      </c>
      <c r="D23" s="159" t="s">
        <v>139</v>
      </c>
      <c r="E23" s="182">
        <v>3</v>
      </c>
      <c r="F23" s="182"/>
      <c r="G23" s="182"/>
      <c r="H23" s="182"/>
      <c r="I23" s="182">
        <f t="shared" si="0"/>
        <v>0</v>
      </c>
      <c r="J23" s="158">
        <v>2E-05</v>
      </c>
      <c r="K23" s="157">
        <v>6E-05</v>
      </c>
    </row>
    <row r="24" spans="1:11" s="2" customFormat="1" ht="24" customHeight="1">
      <c r="A24" s="156">
        <v>8</v>
      </c>
      <c r="B24" s="155" t="s">
        <v>355</v>
      </c>
      <c r="C24" s="155" t="s">
        <v>354</v>
      </c>
      <c r="D24" s="155" t="s">
        <v>139</v>
      </c>
      <c r="E24" s="184">
        <v>3</v>
      </c>
      <c r="F24" s="184"/>
      <c r="G24" s="184"/>
      <c r="H24" s="184"/>
      <c r="I24" s="182">
        <f t="shared" si="0"/>
        <v>0</v>
      </c>
      <c r="J24" s="154">
        <v>0.03913</v>
      </c>
      <c r="K24" s="153">
        <v>0.11739</v>
      </c>
    </row>
    <row r="25" spans="1:11" s="2" customFormat="1" ht="13.5" customHeight="1">
      <c r="A25" s="160">
        <v>9</v>
      </c>
      <c r="B25" s="159" t="s">
        <v>353</v>
      </c>
      <c r="C25" s="159" t="s">
        <v>352</v>
      </c>
      <c r="D25" s="159" t="s">
        <v>169</v>
      </c>
      <c r="E25" s="182">
        <v>8.8</v>
      </c>
      <c r="F25" s="182"/>
      <c r="G25" s="182"/>
      <c r="H25" s="182"/>
      <c r="I25" s="182">
        <f>ROUND(E25*F25,2)</f>
        <v>0</v>
      </c>
      <c r="J25" s="158">
        <v>0</v>
      </c>
      <c r="K25" s="157">
        <v>0</v>
      </c>
    </row>
    <row r="26" spans="1:11" s="2" customFormat="1" ht="13.5" customHeight="1">
      <c r="A26" s="160">
        <v>10</v>
      </c>
      <c r="B26" s="159" t="s">
        <v>351</v>
      </c>
      <c r="C26" s="159" t="s">
        <v>350</v>
      </c>
      <c r="D26" s="159" t="s">
        <v>188</v>
      </c>
      <c r="E26" s="182">
        <v>0.35</v>
      </c>
      <c r="F26" s="182"/>
      <c r="G26" s="182"/>
      <c r="H26" s="182"/>
      <c r="I26" s="182">
        <f t="shared" si="0"/>
        <v>0</v>
      </c>
      <c r="J26" s="158">
        <v>0</v>
      </c>
      <c r="K26" s="157">
        <v>0</v>
      </c>
    </row>
    <row r="27" spans="1:11" s="2" customFormat="1" ht="24" customHeight="1">
      <c r="A27" s="160">
        <v>11</v>
      </c>
      <c r="B27" s="159" t="s">
        <v>349</v>
      </c>
      <c r="C27" s="159" t="s">
        <v>348</v>
      </c>
      <c r="D27" s="159" t="s">
        <v>139</v>
      </c>
      <c r="E27" s="182">
        <v>3</v>
      </c>
      <c r="F27" s="182"/>
      <c r="G27" s="182"/>
      <c r="H27" s="182"/>
      <c r="I27" s="182">
        <f t="shared" si="0"/>
        <v>0</v>
      </c>
      <c r="J27" s="158">
        <v>5E-05</v>
      </c>
      <c r="K27" s="157">
        <v>0.00015</v>
      </c>
    </row>
    <row r="28" spans="1:11" s="2" customFormat="1" ht="30.75" customHeight="1">
      <c r="A28" s="152"/>
      <c r="B28" s="151"/>
      <c r="C28" s="151" t="s">
        <v>138</v>
      </c>
      <c r="D28" s="151"/>
      <c r="E28" s="185"/>
      <c r="F28" s="185"/>
      <c r="G28" s="185"/>
      <c r="H28" s="185"/>
      <c r="I28" s="185">
        <f>SUM(I15:I27)</f>
        <v>0</v>
      </c>
      <c r="J28" s="150"/>
      <c r="K28" s="149">
        <f>K13</f>
        <v>0.11795999999999998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K14 J13:K13 J28:K28" unlockedFormula="1"/>
    <ignoredError sqref="J16:K16 J19:K19" formulaRange="1" unlockedFormula="1"/>
    <ignoredError sqref="B14:B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zoomScalePageLayoutView="0" workbookViewId="0" topLeftCell="A1">
      <pane ySplit="12" topLeftCell="A27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9" t="s">
        <v>260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9" t="s">
        <v>433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8"/>
      <c r="B4" s="178"/>
      <c r="C4" s="178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258</v>
      </c>
      <c r="B6" s="176"/>
      <c r="C6" s="176"/>
      <c r="D6" s="176"/>
      <c r="E6" s="175"/>
      <c r="F6" s="175"/>
      <c r="G6" s="175"/>
      <c r="H6" s="175"/>
      <c r="I6" s="175"/>
      <c r="J6" s="177"/>
      <c r="K6" s="175"/>
    </row>
    <row r="7" spans="1:11" s="2" customFormat="1" ht="13.5" customHeight="1">
      <c r="A7" s="143" t="s">
        <v>257</v>
      </c>
      <c r="B7" s="176"/>
      <c r="C7" s="176"/>
      <c r="D7" s="176"/>
      <c r="E7" s="175"/>
      <c r="F7" s="175"/>
      <c r="G7" s="175"/>
      <c r="H7" s="215" t="s">
        <v>464</v>
      </c>
      <c r="I7" s="216"/>
      <c r="J7" s="217"/>
      <c r="K7" s="175"/>
    </row>
    <row r="8" spans="1:11" s="2" customFormat="1" ht="13.5" customHeight="1">
      <c r="A8" s="143" t="s">
        <v>256</v>
      </c>
      <c r="B8" s="176"/>
      <c r="C8" s="176"/>
      <c r="D8" s="176"/>
      <c r="E8" s="175"/>
      <c r="F8" s="175"/>
      <c r="G8" s="175"/>
      <c r="H8" s="215" t="s">
        <v>466</v>
      </c>
      <c r="I8" s="216"/>
      <c r="J8" s="217"/>
      <c r="K8" s="175"/>
    </row>
    <row r="9" spans="1:11" s="2" customFormat="1" ht="6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</row>
    <row r="10" spans="1:11" s="2" customFormat="1" ht="24" customHeight="1">
      <c r="A10" s="174" t="s">
        <v>255</v>
      </c>
      <c r="B10" s="174" t="s">
        <v>254</v>
      </c>
      <c r="C10" s="174" t="s">
        <v>253</v>
      </c>
      <c r="D10" s="174" t="s">
        <v>252</v>
      </c>
      <c r="E10" s="174" t="s">
        <v>251</v>
      </c>
      <c r="F10" s="174" t="s">
        <v>250</v>
      </c>
      <c r="G10" s="174" t="s">
        <v>249</v>
      </c>
      <c r="H10" s="174" t="s">
        <v>248</v>
      </c>
      <c r="I10" s="174" t="s">
        <v>247</v>
      </c>
      <c r="J10" s="174" t="s">
        <v>246</v>
      </c>
      <c r="K10" s="174" t="s">
        <v>245</v>
      </c>
    </row>
    <row r="11" spans="1:11" s="2" customFormat="1" ht="12.75" customHeight="1" hidden="1">
      <c r="A11" s="174" t="s">
        <v>32</v>
      </c>
      <c r="B11" s="174" t="s">
        <v>39</v>
      </c>
      <c r="C11" s="174" t="s">
        <v>45</v>
      </c>
      <c r="D11" s="174" t="s">
        <v>51</v>
      </c>
      <c r="E11" s="174" t="s">
        <v>55</v>
      </c>
      <c r="F11" s="174" t="s">
        <v>59</v>
      </c>
      <c r="G11" s="174" t="s">
        <v>62</v>
      </c>
      <c r="H11" s="174" t="s">
        <v>35</v>
      </c>
      <c r="I11" s="174" t="s">
        <v>41</v>
      </c>
      <c r="J11" s="174" t="s">
        <v>47</v>
      </c>
      <c r="K11" s="174" t="s">
        <v>52</v>
      </c>
    </row>
    <row r="12" spans="1:11" s="2" customFormat="1" ht="6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s="2" customFormat="1" ht="30.75" customHeight="1">
      <c r="A13" s="168"/>
      <c r="B13" s="167" t="s">
        <v>147</v>
      </c>
      <c r="C13" s="167" t="s">
        <v>146</v>
      </c>
      <c r="D13" s="167"/>
      <c r="E13" s="180"/>
      <c r="F13" s="180"/>
      <c r="G13" s="180"/>
      <c r="H13" s="180"/>
      <c r="I13" s="180"/>
      <c r="J13" s="166"/>
      <c r="K13" s="165">
        <f>K14</f>
        <v>0.44043</v>
      </c>
    </row>
    <row r="14" spans="1:11" s="2" customFormat="1" ht="28.5" customHeight="1">
      <c r="A14" s="164"/>
      <c r="B14" s="163" t="s">
        <v>432</v>
      </c>
      <c r="C14" s="163" t="s">
        <v>431</v>
      </c>
      <c r="D14" s="163"/>
      <c r="E14" s="181"/>
      <c r="F14" s="181"/>
      <c r="G14" s="181"/>
      <c r="H14" s="181"/>
      <c r="I14" s="181"/>
      <c r="J14" s="162"/>
      <c r="K14" s="161">
        <f>SUM(K15:K41)</f>
        <v>0.44043</v>
      </c>
    </row>
    <row r="15" spans="1:11" s="2" customFormat="1" ht="13.5" customHeight="1">
      <c r="A15" s="160">
        <v>1</v>
      </c>
      <c r="B15" s="159" t="s">
        <v>430</v>
      </c>
      <c r="C15" s="159" t="s">
        <v>429</v>
      </c>
      <c r="D15" s="159" t="s">
        <v>139</v>
      </c>
      <c r="E15" s="182">
        <v>8</v>
      </c>
      <c r="F15" s="182"/>
      <c r="G15" s="182"/>
      <c r="H15" s="182"/>
      <c r="I15" s="182">
        <f>ROUND(E15*F15,2)</f>
        <v>0</v>
      </c>
      <c r="J15" s="158">
        <v>0</v>
      </c>
      <c r="K15" s="157">
        <v>0</v>
      </c>
    </row>
    <row r="16" spans="1:11" s="2" customFormat="1" ht="13.5" customHeight="1">
      <c r="A16" s="156">
        <v>2</v>
      </c>
      <c r="B16" s="155" t="s">
        <v>428</v>
      </c>
      <c r="C16" s="155" t="s">
        <v>427</v>
      </c>
      <c r="D16" s="155" t="s">
        <v>139</v>
      </c>
      <c r="E16" s="184">
        <v>8</v>
      </c>
      <c r="F16" s="184"/>
      <c r="G16" s="184"/>
      <c r="H16" s="184"/>
      <c r="I16" s="182">
        <f aca="true" t="shared" si="0" ref="I16:I41">ROUND(E16*F16,2)</f>
        <v>0</v>
      </c>
      <c r="J16" s="154">
        <v>0.00016</v>
      </c>
      <c r="K16" s="153">
        <v>0.00128</v>
      </c>
    </row>
    <row r="17" spans="1:11" s="2" customFormat="1" ht="24" customHeight="1">
      <c r="A17" s="160">
        <v>3</v>
      </c>
      <c r="B17" s="159" t="s">
        <v>426</v>
      </c>
      <c r="C17" s="159" t="s">
        <v>425</v>
      </c>
      <c r="D17" s="159" t="s">
        <v>139</v>
      </c>
      <c r="E17" s="182">
        <v>1</v>
      </c>
      <c r="F17" s="182"/>
      <c r="G17" s="182"/>
      <c r="H17" s="182"/>
      <c r="I17" s="182">
        <f t="shared" si="0"/>
        <v>0</v>
      </c>
      <c r="J17" s="158">
        <v>0</v>
      </c>
      <c r="K17" s="157">
        <v>0</v>
      </c>
    </row>
    <row r="18" spans="1:11" s="2" customFormat="1" ht="13.5" customHeight="1">
      <c r="A18" s="156">
        <v>4</v>
      </c>
      <c r="B18" s="155" t="s">
        <v>424</v>
      </c>
      <c r="C18" s="155" t="s">
        <v>423</v>
      </c>
      <c r="D18" s="155" t="s">
        <v>139</v>
      </c>
      <c r="E18" s="184">
        <v>1</v>
      </c>
      <c r="F18" s="184"/>
      <c r="G18" s="184"/>
      <c r="H18" s="184"/>
      <c r="I18" s="182">
        <f t="shared" si="0"/>
        <v>0</v>
      </c>
      <c r="J18" s="154">
        <v>0.0001</v>
      </c>
      <c r="K18" s="153">
        <v>0.0001</v>
      </c>
    </row>
    <row r="19" spans="1:11" s="2" customFormat="1" ht="24" customHeight="1">
      <c r="A19" s="160">
        <v>5</v>
      </c>
      <c r="B19" s="159" t="s">
        <v>422</v>
      </c>
      <c r="C19" s="159" t="s">
        <v>421</v>
      </c>
      <c r="D19" s="159" t="s">
        <v>139</v>
      </c>
      <c r="E19" s="182">
        <v>8</v>
      </c>
      <c r="F19" s="182"/>
      <c r="G19" s="182"/>
      <c r="H19" s="182"/>
      <c r="I19" s="182">
        <f t="shared" si="0"/>
        <v>0</v>
      </c>
      <c r="J19" s="158">
        <v>0</v>
      </c>
      <c r="K19" s="157">
        <v>0</v>
      </c>
    </row>
    <row r="20" spans="1:11" s="2" customFormat="1" ht="13.5" customHeight="1">
      <c r="A20" s="156">
        <v>6</v>
      </c>
      <c r="B20" s="155" t="s">
        <v>420</v>
      </c>
      <c r="C20" s="155" t="s">
        <v>419</v>
      </c>
      <c r="D20" s="155" t="s">
        <v>139</v>
      </c>
      <c r="E20" s="184">
        <v>8</v>
      </c>
      <c r="F20" s="184"/>
      <c r="G20" s="184"/>
      <c r="H20" s="184"/>
      <c r="I20" s="182">
        <f t="shared" si="0"/>
        <v>0</v>
      </c>
      <c r="J20" s="154">
        <v>0.00021</v>
      </c>
      <c r="K20" s="153">
        <v>0.00168</v>
      </c>
    </row>
    <row r="21" spans="1:11" s="2" customFormat="1" ht="13.5" customHeight="1">
      <c r="A21" s="160">
        <v>7</v>
      </c>
      <c r="B21" s="159" t="s">
        <v>418</v>
      </c>
      <c r="C21" s="159" t="s">
        <v>417</v>
      </c>
      <c r="D21" s="159" t="s">
        <v>139</v>
      </c>
      <c r="E21" s="182">
        <v>5</v>
      </c>
      <c r="F21" s="182"/>
      <c r="G21" s="182"/>
      <c r="H21" s="182"/>
      <c r="I21" s="182">
        <f t="shared" si="0"/>
        <v>0</v>
      </c>
      <c r="J21" s="158">
        <v>0</v>
      </c>
      <c r="K21" s="157">
        <v>0</v>
      </c>
    </row>
    <row r="22" spans="1:11" s="2" customFormat="1" ht="13.5" customHeight="1">
      <c r="A22" s="156">
        <v>8</v>
      </c>
      <c r="B22" s="155" t="s">
        <v>416</v>
      </c>
      <c r="C22" s="155" t="s">
        <v>415</v>
      </c>
      <c r="D22" s="155" t="s">
        <v>139</v>
      </c>
      <c r="E22" s="184">
        <v>5</v>
      </c>
      <c r="F22" s="184"/>
      <c r="G22" s="184"/>
      <c r="H22" s="184"/>
      <c r="I22" s="182">
        <f t="shared" si="0"/>
        <v>0</v>
      </c>
      <c r="J22" s="154">
        <v>0.00023</v>
      </c>
      <c r="K22" s="153">
        <v>0.00115</v>
      </c>
    </row>
    <row r="23" spans="1:11" s="2" customFormat="1" ht="13.5" customHeight="1">
      <c r="A23" s="160">
        <v>9</v>
      </c>
      <c r="B23" s="159" t="s">
        <v>414</v>
      </c>
      <c r="C23" s="159" t="s">
        <v>413</v>
      </c>
      <c r="D23" s="159" t="s">
        <v>139</v>
      </c>
      <c r="E23" s="182">
        <v>1</v>
      </c>
      <c r="F23" s="182"/>
      <c r="G23" s="182"/>
      <c r="H23" s="182"/>
      <c r="I23" s="182">
        <f t="shared" si="0"/>
        <v>0</v>
      </c>
      <c r="J23" s="158">
        <v>0</v>
      </c>
      <c r="K23" s="157">
        <v>0</v>
      </c>
    </row>
    <row r="24" spans="1:11" s="2" customFormat="1" ht="13.5" customHeight="1">
      <c r="A24" s="156">
        <v>10</v>
      </c>
      <c r="B24" s="155" t="s">
        <v>412</v>
      </c>
      <c r="C24" s="155" t="s">
        <v>411</v>
      </c>
      <c r="D24" s="155" t="s">
        <v>139</v>
      </c>
      <c r="E24" s="184">
        <v>1</v>
      </c>
      <c r="F24" s="184"/>
      <c r="G24" s="184"/>
      <c r="H24" s="184"/>
      <c r="I24" s="182">
        <f t="shared" si="0"/>
        <v>0</v>
      </c>
      <c r="J24" s="154">
        <v>0.00126</v>
      </c>
      <c r="K24" s="153">
        <v>0.00126</v>
      </c>
    </row>
    <row r="25" spans="1:11" s="2" customFormat="1" ht="13.5" customHeight="1">
      <c r="A25" s="156">
        <v>11</v>
      </c>
      <c r="B25" s="155" t="s">
        <v>410</v>
      </c>
      <c r="C25" s="155" t="s">
        <v>409</v>
      </c>
      <c r="D25" s="155" t="s">
        <v>139</v>
      </c>
      <c r="E25" s="184">
        <v>2</v>
      </c>
      <c r="F25" s="184"/>
      <c r="G25" s="184"/>
      <c r="H25" s="184"/>
      <c r="I25" s="182">
        <f t="shared" si="0"/>
        <v>0</v>
      </c>
      <c r="J25" s="154">
        <v>0.00016</v>
      </c>
      <c r="K25" s="153">
        <v>0.00032</v>
      </c>
    </row>
    <row r="26" spans="1:11" s="2" customFormat="1" ht="13.5" customHeight="1">
      <c r="A26" s="160">
        <v>12</v>
      </c>
      <c r="B26" s="159" t="s">
        <v>408</v>
      </c>
      <c r="C26" s="159" t="s">
        <v>407</v>
      </c>
      <c r="D26" s="159" t="s">
        <v>139</v>
      </c>
      <c r="E26" s="182">
        <v>6</v>
      </c>
      <c r="F26" s="182"/>
      <c r="G26" s="182"/>
      <c r="H26" s="182"/>
      <c r="I26" s="182">
        <f t="shared" si="0"/>
        <v>0</v>
      </c>
      <c r="J26" s="158">
        <v>0</v>
      </c>
      <c r="K26" s="157">
        <v>0</v>
      </c>
    </row>
    <row r="27" spans="1:11" s="2" customFormat="1" ht="13.5" customHeight="1">
      <c r="A27" s="160">
        <v>13</v>
      </c>
      <c r="B27" s="159" t="s">
        <v>406</v>
      </c>
      <c r="C27" s="159" t="s">
        <v>405</v>
      </c>
      <c r="D27" s="159" t="s">
        <v>139</v>
      </c>
      <c r="E27" s="182">
        <v>2</v>
      </c>
      <c r="F27" s="182"/>
      <c r="G27" s="182"/>
      <c r="H27" s="182"/>
      <c r="I27" s="182">
        <f t="shared" si="0"/>
        <v>0</v>
      </c>
      <c r="J27" s="158">
        <v>0</v>
      </c>
      <c r="K27" s="157">
        <v>0</v>
      </c>
    </row>
    <row r="28" spans="1:11" s="2" customFormat="1" ht="13.5" customHeight="1">
      <c r="A28" s="156">
        <v>14</v>
      </c>
      <c r="B28" s="159" t="s">
        <v>404</v>
      </c>
      <c r="C28" s="159" t="s">
        <v>403</v>
      </c>
      <c r="D28" s="159" t="s">
        <v>139</v>
      </c>
      <c r="E28" s="182">
        <v>9</v>
      </c>
      <c r="F28" s="182"/>
      <c r="G28" s="182"/>
      <c r="H28" s="182"/>
      <c r="I28" s="182">
        <f t="shared" si="0"/>
        <v>0</v>
      </c>
      <c r="J28" s="158">
        <v>0</v>
      </c>
      <c r="K28" s="157">
        <v>0</v>
      </c>
    </row>
    <row r="29" spans="1:11" s="2" customFormat="1" ht="13.5" customHeight="1">
      <c r="A29" s="156">
        <v>15</v>
      </c>
      <c r="B29" s="155" t="s">
        <v>402</v>
      </c>
      <c r="C29" s="155" t="s">
        <v>401</v>
      </c>
      <c r="D29" s="155" t="s">
        <v>139</v>
      </c>
      <c r="E29" s="184">
        <v>9</v>
      </c>
      <c r="F29" s="184"/>
      <c r="G29" s="184"/>
      <c r="H29" s="184"/>
      <c r="I29" s="182">
        <f t="shared" si="0"/>
        <v>0</v>
      </c>
      <c r="J29" s="154">
        <v>0.01</v>
      </c>
      <c r="K29" s="153">
        <v>0.09</v>
      </c>
    </row>
    <row r="30" spans="1:11" s="2" customFormat="1" ht="13.5" customHeight="1">
      <c r="A30" s="160">
        <v>16</v>
      </c>
      <c r="B30" s="155" t="s">
        <v>400</v>
      </c>
      <c r="C30" s="155" t="s">
        <v>399</v>
      </c>
      <c r="D30" s="155" t="s">
        <v>139</v>
      </c>
      <c r="E30" s="184">
        <v>27</v>
      </c>
      <c r="F30" s="184"/>
      <c r="G30" s="184"/>
      <c r="H30" s="184"/>
      <c r="I30" s="182">
        <f t="shared" si="0"/>
        <v>0</v>
      </c>
      <c r="J30" s="154">
        <v>3E-05</v>
      </c>
      <c r="K30" s="153">
        <v>0.00081</v>
      </c>
    </row>
    <row r="31" spans="1:11" s="2" customFormat="1" ht="13.5" customHeight="1">
      <c r="A31" s="156">
        <v>17</v>
      </c>
      <c r="B31" s="159" t="s">
        <v>398</v>
      </c>
      <c r="C31" s="159" t="s">
        <v>397</v>
      </c>
      <c r="D31" s="159" t="s">
        <v>169</v>
      </c>
      <c r="E31" s="182">
        <v>125</v>
      </c>
      <c r="F31" s="182"/>
      <c r="G31" s="182"/>
      <c r="H31" s="182"/>
      <c r="I31" s="182">
        <f t="shared" si="0"/>
        <v>0</v>
      </c>
      <c r="J31" s="158">
        <v>0</v>
      </c>
      <c r="K31" s="157">
        <v>0</v>
      </c>
    </row>
    <row r="32" spans="1:11" s="2" customFormat="1" ht="13.5" customHeight="1">
      <c r="A32" s="160">
        <v>18</v>
      </c>
      <c r="B32" s="155" t="s">
        <v>396</v>
      </c>
      <c r="C32" s="155" t="s">
        <v>395</v>
      </c>
      <c r="D32" s="155" t="s">
        <v>169</v>
      </c>
      <c r="E32" s="184">
        <v>125</v>
      </c>
      <c r="F32" s="184"/>
      <c r="G32" s="184"/>
      <c r="H32" s="184"/>
      <c r="I32" s="182">
        <f t="shared" si="0"/>
        <v>0</v>
      </c>
      <c r="J32" s="154">
        <v>0.00014</v>
      </c>
      <c r="K32" s="153">
        <v>0.0175</v>
      </c>
    </row>
    <row r="33" spans="1:11" s="2" customFormat="1" ht="13.5" customHeight="1">
      <c r="A33" s="156">
        <v>19</v>
      </c>
      <c r="B33" s="159" t="s">
        <v>394</v>
      </c>
      <c r="C33" s="159" t="s">
        <v>393</v>
      </c>
      <c r="D33" s="159" t="s">
        <v>169</v>
      </c>
      <c r="E33" s="182">
        <v>87.5</v>
      </c>
      <c r="F33" s="182"/>
      <c r="G33" s="182"/>
      <c r="H33" s="182"/>
      <c r="I33" s="182">
        <f t="shared" si="0"/>
        <v>0</v>
      </c>
      <c r="J33" s="158">
        <v>0</v>
      </c>
      <c r="K33" s="157">
        <v>0</v>
      </c>
    </row>
    <row r="34" spans="1:11" s="2" customFormat="1" ht="13.5" customHeight="1">
      <c r="A34" s="160">
        <v>20</v>
      </c>
      <c r="B34" s="155" t="s">
        <v>392</v>
      </c>
      <c r="C34" s="155" t="s">
        <v>391</v>
      </c>
      <c r="D34" s="155" t="s">
        <v>169</v>
      </c>
      <c r="E34" s="184">
        <v>87.5</v>
      </c>
      <c r="F34" s="184"/>
      <c r="G34" s="184"/>
      <c r="H34" s="184"/>
      <c r="I34" s="182">
        <f t="shared" si="0"/>
        <v>0</v>
      </c>
      <c r="J34" s="154">
        <v>0.00019</v>
      </c>
      <c r="K34" s="153">
        <v>0.016625</v>
      </c>
    </row>
    <row r="35" spans="1:11" s="2" customFormat="1" ht="13.5" customHeight="1">
      <c r="A35" s="156">
        <v>21</v>
      </c>
      <c r="B35" s="159" t="s">
        <v>390</v>
      </c>
      <c r="C35" s="159" t="s">
        <v>389</v>
      </c>
      <c r="D35" s="159" t="s">
        <v>169</v>
      </c>
      <c r="E35" s="182">
        <v>50</v>
      </c>
      <c r="F35" s="182"/>
      <c r="G35" s="182"/>
      <c r="H35" s="182"/>
      <c r="I35" s="182">
        <f t="shared" si="0"/>
        <v>0</v>
      </c>
      <c r="J35" s="158">
        <v>0</v>
      </c>
      <c r="K35" s="157">
        <v>0</v>
      </c>
    </row>
    <row r="36" spans="1:11" s="2" customFormat="1" ht="13.5" customHeight="1">
      <c r="A36" s="160">
        <v>22</v>
      </c>
      <c r="B36" s="155" t="s">
        <v>388</v>
      </c>
      <c r="C36" s="155" t="s">
        <v>387</v>
      </c>
      <c r="D36" s="155" t="s">
        <v>169</v>
      </c>
      <c r="E36" s="184">
        <v>50</v>
      </c>
      <c r="F36" s="184"/>
      <c r="G36" s="184"/>
      <c r="H36" s="184"/>
      <c r="I36" s="182">
        <f t="shared" si="0"/>
        <v>0</v>
      </c>
      <c r="J36" s="154">
        <v>0.00074</v>
      </c>
      <c r="K36" s="153">
        <v>0.037</v>
      </c>
    </row>
    <row r="37" spans="1:11" s="2" customFormat="1" ht="13.5" customHeight="1">
      <c r="A37" s="156">
        <v>23</v>
      </c>
      <c r="B37" s="159" t="s">
        <v>386</v>
      </c>
      <c r="C37" s="159" t="s">
        <v>385</v>
      </c>
      <c r="D37" s="159" t="s">
        <v>169</v>
      </c>
      <c r="E37" s="182">
        <v>26</v>
      </c>
      <c r="F37" s="182"/>
      <c r="G37" s="182"/>
      <c r="H37" s="182"/>
      <c r="I37" s="182">
        <f t="shared" si="0"/>
        <v>0</v>
      </c>
      <c r="J37" s="158">
        <v>0</v>
      </c>
      <c r="K37" s="157">
        <v>0</v>
      </c>
    </row>
    <row r="38" spans="1:11" s="2" customFormat="1" ht="13.5" customHeight="1">
      <c r="A38" s="160">
        <v>24</v>
      </c>
      <c r="B38" s="155" t="s">
        <v>384</v>
      </c>
      <c r="C38" s="155" t="s">
        <v>383</v>
      </c>
      <c r="D38" s="155" t="s">
        <v>169</v>
      </c>
      <c r="E38" s="184">
        <v>26</v>
      </c>
      <c r="F38" s="184"/>
      <c r="G38" s="184"/>
      <c r="H38" s="184"/>
      <c r="I38" s="182">
        <f t="shared" si="0"/>
        <v>0</v>
      </c>
      <c r="J38" s="154">
        <v>5E-05</v>
      </c>
      <c r="K38" s="153">
        <v>0.0013</v>
      </c>
    </row>
    <row r="39" spans="1:11" s="2" customFormat="1" ht="13.5" customHeight="1">
      <c r="A39" s="156">
        <v>25</v>
      </c>
      <c r="B39" s="159" t="s">
        <v>382</v>
      </c>
      <c r="C39" s="159" t="s">
        <v>381</v>
      </c>
      <c r="D39" s="159" t="s">
        <v>169</v>
      </c>
      <c r="E39" s="182">
        <v>26</v>
      </c>
      <c r="F39" s="182"/>
      <c r="G39" s="182"/>
      <c r="H39" s="182"/>
      <c r="I39" s="182">
        <f t="shared" si="0"/>
        <v>0</v>
      </c>
      <c r="J39" s="158">
        <v>0</v>
      </c>
      <c r="K39" s="157">
        <v>0</v>
      </c>
    </row>
    <row r="40" spans="1:11" s="2" customFormat="1" ht="13.5" customHeight="1">
      <c r="A40" s="156">
        <v>26</v>
      </c>
      <c r="B40" s="155" t="s">
        <v>380</v>
      </c>
      <c r="C40" s="155" t="s">
        <v>379</v>
      </c>
      <c r="D40" s="155" t="s">
        <v>169</v>
      </c>
      <c r="E40" s="184">
        <v>26</v>
      </c>
      <c r="F40" s="184"/>
      <c r="G40" s="184"/>
      <c r="H40" s="184"/>
      <c r="I40" s="182">
        <f t="shared" si="0"/>
        <v>0</v>
      </c>
      <c r="J40" s="154">
        <v>8E-05</v>
      </c>
      <c r="K40" s="153">
        <v>0.00208</v>
      </c>
    </row>
    <row r="41" spans="1:11" s="2" customFormat="1" ht="13.5" customHeight="1">
      <c r="A41" s="156">
        <v>27</v>
      </c>
      <c r="B41" s="155" t="s">
        <v>378</v>
      </c>
      <c r="C41" s="155" t="s">
        <v>377</v>
      </c>
      <c r="D41" s="155" t="s">
        <v>169</v>
      </c>
      <c r="E41" s="184">
        <v>236.25</v>
      </c>
      <c r="F41" s="184"/>
      <c r="G41" s="184"/>
      <c r="H41" s="184"/>
      <c r="I41" s="182">
        <f t="shared" si="0"/>
        <v>0</v>
      </c>
      <c r="J41" s="154">
        <v>0.00114</v>
      </c>
      <c r="K41" s="153">
        <v>0.269325</v>
      </c>
    </row>
    <row r="42" spans="1:11" s="2" customFormat="1" ht="30.75" customHeight="1">
      <c r="A42" s="152"/>
      <c r="B42" s="151"/>
      <c r="C42" s="151" t="s">
        <v>138</v>
      </c>
      <c r="D42" s="151"/>
      <c r="E42" s="185"/>
      <c r="F42" s="185"/>
      <c r="G42" s="185"/>
      <c r="H42" s="185"/>
      <c r="I42" s="185">
        <f>SUM(I15:I41)</f>
        <v>0</v>
      </c>
      <c r="J42" s="150"/>
      <c r="K42" s="149">
        <f>K13</f>
        <v>0.44043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14" formulaRange="1"/>
    <ignoredError sqref="K14" formulaRange="1" unlockedFormula="1"/>
    <ignoredError sqref="J13:K13 J42:K42" unlockedFormula="1"/>
    <ignoredError sqref="B15:B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zoomScalePageLayoutView="0" workbookViewId="0" topLeftCell="A1">
      <pane ySplit="12" topLeftCell="A56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9" t="s">
        <v>260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9" t="s">
        <v>434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8"/>
      <c r="B4" s="178"/>
      <c r="C4" s="178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258</v>
      </c>
      <c r="B6" s="176"/>
      <c r="C6" s="176"/>
      <c r="D6" s="176"/>
      <c r="E6" s="175"/>
      <c r="F6" s="175"/>
      <c r="G6" s="175"/>
      <c r="H6" s="175"/>
      <c r="I6" s="175"/>
      <c r="J6" s="177"/>
      <c r="K6" s="175"/>
    </row>
    <row r="7" spans="1:11" s="2" customFormat="1" ht="13.5" customHeight="1">
      <c r="A7" s="143" t="s">
        <v>257</v>
      </c>
      <c r="B7" s="176"/>
      <c r="C7" s="176"/>
      <c r="D7" s="176"/>
      <c r="E7" s="175"/>
      <c r="F7" s="175"/>
      <c r="G7" s="175"/>
      <c r="H7" s="215" t="s">
        <v>464</v>
      </c>
      <c r="I7" s="216"/>
      <c r="J7" s="217"/>
      <c r="K7" s="175"/>
    </row>
    <row r="8" spans="1:11" s="2" customFormat="1" ht="13.5" customHeight="1">
      <c r="A8" s="143" t="s">
        <v>256</v>
      </c>
      <c r="B8" s="176"/>
      <c r="C8" s="176"/>
      <c r="D8" s="176"/>
      <c r="E8" s="175"/>
      <c r="F8" s="175"/>
      <c r="G8" s="175"/>
      <c r="H8" s="215" t="s">
        <v>463</v>
      </c>
      <c r="I8" s="216"/>
      <c r="J8" s="217"/>
      <c r="K8" s="175"/>
    </row>
    <row r="9" spans="1:11" s="2" customFormat="1" ht="6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</row>
    <row r="10" spans="1:11" s="2" customFormat="1" ht="24" customHeight="1">
      <c r="A10" s="174" t="s">
        <v>255</v>
      </c>
      <c r="B10" s="174" t="s">
        <v>254</v>
      </c>
      <c r="C10" s="174" t="s">
        <v>253</v>
      </c>
      <c r="D10" s="174" t="s">
        <v>252</v>
      </c>
      <c r="E10" s="174" t="s">
        <v>251</v>
      </c>
      <c r="F10" s="174" t="s">
        <v>250</v>
      </c>
      <c r="G10" s="174" t="s">
        <v>249</v>
      </c>
      <c r="H10" s="174" t="s">
        <v>248</v>
      </c>
      <c r="I10" s="174" t="s">
        <v>247</v>
      </c>
      <c r="J10" s="174" t="s">
        <v>246</v>
      </c>
      <c r="K10" s="174" t="s">
        <v>245</v>
      </c>
    </row>
    <row r="11" spans="1:11" s="2" customFormat="1" ht="12.75" customHeight="1" hidden="1">
      <c r="A11" s="174" t="s">
        <v>32</v>
      </c>
      <c r="B11" s="174" t="s">
        <v>39</v>
      </c>
      <c r="C11" s="174" t="s">
        <v>45</v>
      </c>
      <c r="D11" s="174" t="s">
        <v>51</v>
      </c>
      <c r="E11" s="174" t="s">
        <v>55</v>
      </c>
      <c r="F11" s="174" t="s">
        <v>59</v>
      </c>
      <c r="G11" s="174" t="s">
        <v>62</v>
      </c>
      <c r="H11" s="174" t="s">
        <v>35</v>
      </c>
      <c r="I11" s="174" t="s">
        <v>41</v>
      </c>
      <c r="J11" s="174" t="s">
        <v>47</v>
      </c>
      <c r="K11" s="174" t="s">
        <v>52</v>
      </c>
    </row>
    <row r="12" spans="1:11" s="2" customFormat="1" ht="6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s="2" customFormat="1" ht="30.75" customHeight="1">
      <c r="A13" s="168"/>
      <c r="B13" s="167" t="s">
        <v>33</v>
      </c>
      <c r="C13" s="167" t="s">
        <v>244</v>
      </c>
      <c r="D13" s="167"/>
      <c r="E13" s="180"/>
      <c r="F13" s="180"/>
      <c r="G13" s="180"/>
      <c r="H13" s="180"/>
      <c r="I13" s="180"/>
      <c r="J13" s="166"/>
      <c r="K13" s="165">
        <f>SUM(K14+K33)</f>
        <v>3.8162449800000005</v>
      </c>
    </row>
    <row r="14" spans="1:11" s="2" customFormat="1" ht="28.5" customHeight="1">
      <c r="A14" s="164"/>
      <c r="B14" s="163" t="s">
        <v>59</v>
      </c>
      <c r="C14" s="163" t="s">
        <v>243</v>
      </c>
      <c r="D14" s="163"/>
      <c r="E14" s="181"/>
      <c r="F14" s="181"/>
      <c r="G14" s="181"/>
      <c r="H14" s="181"/>
      <c r="I14" s="181"/>
      <c r="J14" s="162"/>
      <c r="K14" s="161">
        <f>SUM(K15:K31)</f>
        <v>3.1279255800000003</v>
      </c>
    </row>
    <row r="15" spans="1:11" s="2" customFormat="1" ht="13.5" customHeight="1">
      <c r="A15" s="160">
        <v>1</v>
      </c>
      <c r="B15" s="159" t="s">
        <v>242</v>
      </c>
      <c r="C15" s="159" t="s">
        <v>241</v>
      </c>
      <c r="D15" s="159" t="s">
        <v>148</v>
      </c>
      <c r="E15" s="182">
        <v>135.9</v>
      </c>
      <c r="F15" s="182"/>
      <c r="G15" s="182"/>
      <c r="H15" s="182"/>
      <c r="I15" s="182">
        <f>ROUND(E15*F15,2)</f>
        <v>0</v>
      </c>
      <c r="J15" s="158">
        <v>0</v>
      </c>
      <c r="K15" s="157">
        <v>0</v>
      </c>
    </row>
    <row r="16" spans="1:11" s="2" customFormat="1" ht="13.5" customHeight="1">
      <c r="A16" s="172"/>
      <c r="B16" s="171"/>
      <c r="C16" s="171" t="s">
        <v>240</v>
      </c>
      <c r="D16" s="171"/>
      <c r="E16" s="183"/>
      <c r="F16" s="183"/>
      <c r="G16" s="183"/>
      <c r="H16" s="183"/>
      <c r="I16" s="183"/>
      <c r="J16" s="170"/>
      <c r="K16" s="169"/>
    </row>
    <row r="17" spans="1:11" s="2" customFormat="1" ht="24" customHeight="1">
      <c r="A17" s="160">
        <v>2</v>
      </c>
      <c r="B17" s="159" t="s">
        <v>239</v>
      </c>
      <c r="C17" s="159" t="s">
        <v>238</v>
      </c>
      <c r="D17" s="159" t="s">
        <v>148</v>
      </c>
      <c r="E17" s="182">
        <v>16.392</v>
      </c>
      <c r="F17" s="182"/>
      <c r="G17" s="182"/>
      <c r="H17" s="182"/>
      <c r="I17" s="182">
        <f>ROUND(E17*F17,2)</f>
        <v>0</v>
      </c>
      <c r="J17" s="158">
        <v>0.01119</v>
      </c>
      <c r="K17" s="157">
        <v>0.18342648</v>
      </c>
    </row>
    <row r="18" spans="1:11" s="2" customFormat="1" ht="24" customHeight="1">
      <c r="A18" s="160">
        <v>3</v>
      </c>
      <c r="B18" s="159" t="s">
        <v>237</v>
      </c>
      <c r="C18" s="159" t="s">
        <v>236</v>
      </c>
      <c r="D18" s="159" t="s">
        <v>148</v>
      </c>
      <c r="E18" s="182">
        <v>23.64</v>
      </c>
      <c r="F18" s="182"/>
      <c r="G18" s="182"/>
      <c r="H18" s="182"/>
      <c r="I18" s="182">
        <f aca="true" t="shared" si="0" ref="I18:I27">ROUND(E18*F18,2)</f>
        <v>0</v>
      </c>
      <c r="J18" s="158">
        <v>0.01119</v>
      </c>
      <c r="K18" s="157">
        <v>0.2645316</v>
      </c>
    </row>
    <row r="19" spans="1:11" s="2" customFormat="1" ht="13.5" customHeight="1">
      <c r="A19" s="160">
        <v>4</v>
      </c>
      <c r="B19" s="159" t="s">
        <v>235</v>
      </c>
      <c r="C19" s="159" t="s">
        <v>234</v>
      </c>
      <c r="D19" s="159" t="s">
        <v>148</v>
      </c>
      <c r="E19" s="182">
        <v>54.64</v>
      </c>
      <c r="F19" s="182"/>
      <c r="G19" s="182"/>
      <c r="H19" s="182"/>
      <c r="I19" s="182">
        <f t="shared" si="0"/>
        <v>0</v>
      </c>
      <c r="J19" s="158">
        <v>0.00044</v>
      </c>
      <c r="K19" s="157">
        <v>0.0240416</v>
      </c>
    </row>
    <row r="20" spans="1:11" s="2" customFormat="1" ht="13.5" customHeight="1">
      <c r="A20" s="160">
        <v>5</v>
      </c>
      <c r="B20" s="159" t="s">
        <v>233</v>
      </c>
      <c r="C20" s="159" t="s">
        <v>232</v>
      </c>
      <c r="D20" s="159" t="s">
        <v>148</v>
      </c>
      <c r="E20" s="182">
        <v>81.26</v>
      </c>
      <c r="F20" s="182"/>
      <c r="G20" s="182"/>
      <c r="H20" s="182"/>
      <c r="I20" s="182">
        <f t="shared" si="0"/>
        <v>0</v>
      </c>
      <c r="J20" s="158">
        <v>0.00042</v>
      </c>
      <c r="K20" s="157">
        <v>0.0341292</v>
      </c>
    </row>
    <row r="21" spans="1:11" s="2" customFormat="1" ht="24" customHeight="1">
      <c r="A21" s="160">
        <v>6</v>
      </c>
      <c r="B21" s="159" t="s">
        <v>231</v>
      </c>
      <c r="C21" s="159" t="s">
        <v>230</v>
      </c>
      <c r="D21" s="159" t="s">
        <v>148</v>
      </c>
      <c r="E21" s="182">
        <v>54.64</v>
      </c>
      <c r="F21" s="182"/>
      <c r="G21" s="182"/>
      <c r="H21" s="182"/>
      <c r="I21" s="182">
        <f t="shared" si="0"/>
        <v>0</v>
      </c>
      <c r="J21" s="158">
        <v>0.00416</v>
      </c>
      <c r="K21" s="157">
        <v>0.2273024</v>
      </c>
    </row>
    <row r="22" spans="1:11" s="2" customFormat="1" ht="24" customHeight="1">
      <c r="A22" s="160">
        <v>7</v>
      </c>
      <c r="B22" s="159" t="s">
        <v>229</v>
      </c>
      <c r="C22" s="159" t="s">
        <v>228</v>
      </c>
      <c r="D22" s="159" t="s">
        <v>148</v>
      </c>
      <c r="E22" s="182">
        <v>81.26</v>
      </c>
      <c r="F22" s="182"/>
      <c r="G22" s="182"/>
      <c r="H22" s="182"/>
      <c r="I22" s="182">
        <f t="shared" si="0"/>
        <v>0</v>
      </c>
      <c r="J22" s="158">
        <v>0.00416</v>
      </c>
      <c r="K22" s="157">
        <v>0.3380416</v>
      </c>
    </row>
    <row r="23" spans="1:11" s="2" customFormat="1" ht="24" customHeight="1">
      <c r="A23" s="160">
        <v>8</v>
      </c>
      <c r="B23" s="159" t="s">
        <v>227</v>
      </c>
      <c r="C23" s="159" t="s">
        <v>226</v>
      </c>
      <c r="D23" s="159" t="s">
        <v>148</v>
      </c>
      <c r="E23" s="182">
        <v>54.64</v>
      </c>
      <c r="F23" s="182"/>
      <c r="G23" s="182"/>
      <c r="H23" s="182"/>
      <c r="I23" s="182">
        <f t="shared" si="0"/>
        <v>0</v>
      </c>
      <c r="J23" s="158">
        <v>0.011</v>
      </c>
      <c r="K23" s="157">
        <v>0.60104</v>
      </c>
    </row>
    <row r="24" spans="1:11" s="2" customFormat="1" ht="24" customHeight="1">
      <c r="A24" s="160">
        <v>9</v>
      </c>
      <c r="B24" s="159" t="s">
        <v>225</v>
      </c>
      <c r="C24" s="159" t="s">
        <v>224</v>
      </c>
      <c r="D24" s="159" t="s">
        <v>148</v>
      </c>
      <c r="E24" s="182">
        <v>81.26</v>
      </c>
      <c r="F24" s="182"/>
      <c r="G24" s="182"/>
      <c r="H24" s="182"/>
      <c r="I24" s="182">
        <f t="shared" si="0"/>
        <v>0</v>
      </c>
      <c r="J24" s="158">
        <v>0.01312</v>
      </c>
      <c r="K24" s="157">
        <v>1.0661312</v>
      </c>
    </row>
    <row r="25" spans="1:11" s="2" customFormat="1" ht="24" customHeight="1">
      <c r="A25" s="160">
        <v>10</v>
      </c>
      <c r="B25" s="159" t="s">
        <v>218</v>
      </c>
      <c r="C25" s="159" t="s">
        <v>217</v>
      </c>
      <c r="D25" s="159" t="s">
        <v>169</v>
      </c>
      <c r="E25" s="182">
        <v>42</v>
      </c>
      <c r="F25" s="182"/>
      <c r="G25" s="182"/>
      <c r="H25" s="182"/>
      <c r="I25" s="182">
        <f t="shared" si="0"/>
        <v>0</v>
      </c>
      <c r="J25" s="158">
        <v>0.00046</v>
      </c>
      <c r="K25" s="157">
        <v>0.01932</v>
      </c>
    </row>
    <row r="26" spans="1:11" s="2" customFormat="1" ht="13.5" customHeight="1">
      <c r="A26" s="156">
        <v>11</v>
      </c>
      <c r="B26" s="155" t="s">
        <v>216</v>
      </c>
      <c r="C26" s="155" t="s">
        <v>215</v>
      </c>
      <c r="D26" s="155" t="s">
        <v>169</v>
      </c>
      <c r="E26" s="184">
        <v>42</v>
      </c>
      <c r="F26" s="184"/>
      <c r="G26" s="184"/>
      <c r="H26" s="184"/>
      <c r="I26" s="182">
        <f t="shared" si="0"/>
        <v>0</v>
      </c>
      <c r="J26" s="154">
        <v>0.00033</v>
      </c>
      <c r="K26" s="153">
        <v>0.01386</v>
      </c>
    </row>
    <row r="27" spans="1:11" s="2" customFormat="1" ht="13.5" customHeight="1">
      <c r="A27" s="160">
        <v>12</v>
      </c>
      <c r="B27" s="159" t="s">
        <v>223</v>
      </c>
      <c r="C27" s="159" t="s">
        <v>222</v>
      </c>
      <c r="D27" s="159" t="s">
        <v>148</v>
      </c>
      <c r="E27" s="182">
        <v>2.25</v>
      </c>
      <c r="F27" s="182"/>
      <c r="G27" s="182"/>
      <c r="H27" s="182"/>
      <c r="I27" s="182">
        <f t="shared" si="0"/>
        <v>0</v>
      </c>
      <c r="J27" s="158">
        <v>0.04467</v>
      </c>
      <c r="K27" s="157">
        <v>0.1005075</v>
      </c>
    </row>
    <row r="28" spans="1:11" s="2" customFormat="1" ht="13.5" customHeight="1">
      <c r="A28" s="172"/>
      <c r="B28" s="171"/>
      <c r="C28" s="171" t="s">
        <v>219</v>
      </c>
      <c r="D28" s="171"/>
      <c r="E28" s="183"/>
      <c r="F28" s="183"/>
      <c r="G28" s="183"/>
      <c r="H28" s="183"/>
      <c r="I28" s="183"/>
      <c r="J28" s="170"/>
      <c r="K28" s="169"/>
    </row>
    <row r="29" spans="1:11" s="2" customFormat="1" ht="13.5" customHeight="1">
      <c r="A29" s="160">
        <v>13</v>
      </c>
      <c r="B29" s="159" t="s">
        <v>221</v>
      </c>
      <c r="C29" s="159" t="s">
        <v>220</v>
      </c>
      <c r="D29" s="159" t="s">
        <v>148</v>
      </c>
      <c r="E29" s="182">
        <v>5.4</v>
      </c>
      <c r="F29" s="182"/>
      <c r="G29" s="182"/>
      <c r="H29" s="182"/>
      <c r="I29" s="182">
        <f>ROUND(E29*F29,2)</f>
        <v>0</v>
      </c>
      <c r="J29" s="158">
        <v>0.04467</v>
      </c>
      <c r="K29" s="157">
        <v>0.241218</v>
      </c>
    </row>
    <row r="30" spans="1:11" s="2" customFormat="1" ht="13.5" customHeight="1">
      <c r="A30" s="172"/>
      <c r="B30" s="171"/>
      <c r="C30" s="171" t="s">
        <v>219</v>
      </c>
      <c r="D30" s="171"/>
      <c r="E30" s="183"/>
      <c r="F30" s="183"/>
      <c r="G30" s="183"/>
      <c r="H30" s="183"/>
      <c r="I30" s="183"/>
      <c r="J30" s="170"/>
      <c r="K30" s="169"/>
    </row>
    <row r="31" spans="1:11" s="2" customFormat="1" ht="13.5" customHeight="1">
      <c r="A31" s="160">
        <v>14</v>
      </c>
      <c r="B31" s="159" t="s">
        <v>214</v>
      </c>
      <c r="C31" s="159" t="s">
        <v>213</v>
      </c>
      <c r="D31" s="159" t="s">
        <v>148</v>
      </c>
      <c r="E31" s="182">
        <v>35.94</v>
      </c>
      <c r="F31" s="182"/>
      <c r="G31" s="182"/>
      <c r="H31" s="182"/>
      <c r="I31" s="182">
        <f>ROUND(E31*F31,2)</f>
        <v>0</v>
      </c>
      <c r="J31" s="158">
        <v>0.0004</v>
      </c>
      <c r="K31" s="157">
        <v>0.014376</v>
      </c>
    </row>
    <row r="32" spans="1:11" s="2" customFormat="1" ht="13.5" customHeight="1">
      <c r="A32" s="172"/>
      <c r="B32" s="171"/>
      <c r="C32" s="171" t="s">
        <v>212</v>
      </c>
      <c r="D32" s="171"/>
      <c r="E32" s="183"/>
      <c r="F32" s="183"/>
      <c r="G32" s="183"/>
      <c r="H32" s="183"/>
      <c r="I32" s="183"/>
      <c r="J32" s="170"/>
      <c r="K32" s="169"/>
    </row>
    <row r="33" spans="1:11" s="2" customFormat="1" ht="28.5" customHeight="1">
      <c r="A33" s="164"/>
      <c r="B33" s="163" t="s">
        <v>41</v>
      </c>
      <c r="C33" s="163" t="s">
        <v>211</v>
      </c>
      <c r="D33" s="163"/>
      <c r="E33" s="181"/>
      <c r="F33" s="181"/>
      <c r="G33" s="181"/>
      <c r="H33" s="181"/>
      <c r="I33" s="181"/>
      <c r="J33" s="162"/>
      <c r="K33" s="161">
        <f>SUM(K34:K44)</f>
        <v>0.6883193999999999</v>
      </c>
    </row>
    <row r="34" spans="1:11" s="2" customFormat="1" ht="24" customHeight="1">
      <c r="A34" s="160">
        <v>15</v>
      </c>
      <c r="B34" s="159" t="s">
        <v>210</v>
      </c>
      <c r="C34" s="159" t="s">
        <v>209</v>
      </c>
      <c r="D34" s="159" t="s">
        <v>148</v>
      </c>
      <c r="E34" s="182">
        <v>111.33</v>
      </c>
      <c r="F34" s="182"/>
      <c r="G34" s="182"/>
      <c r="H34" s="182"/>
      <c r="I34" s="182">
        <f>ROUND(E34*F34,2)</f>
        <v>0</v>
      </c>
      <c r="J34" s="158">
        <v>0.00618</v>
      </c>
      <c r="K34" s="157">
        <v>0.6880194</v>
      </c>
    </row>
    <row r="35" spans="1:11" s="2" customFormat="1" ht="24" customHeight="1">
      <c r="A35" s="160">
        <v>16</v>
      </c>
      <c r="B35" s="159" t="s">
        <v>205</v>
      </c>
      <c r="C35" s="159" t="s">
        <v>204</v>
      </c>
      <c r="D35" s="159" t="s">
        <v>169</v>
      </c>
      <c r="E35" s="182">
        <v>36</v>
      </c>
      <c r="F35" s="182"/>
      <c r="G35" s="182"/>
      <c r="H35" s="182"/>
      <c r="I35" s="182">
        <f>ROUND(E35*F35,2)</f>
        <v>0</v>
      </c>
      <c r="J35" s="158">
        <v>0</v>
      </c>
      <c r="K35" s="157">
        <v>0</v>
      </c>
    </row>
    <row r="36" spans="1:11" s="2" customFormat="1" ht="13.5" customHeight="1">
      <c r="A36" s="172"/>
      <c r="B36" s="171"/>
      <c r="C36" s="171" t="s">
        <v>201</v>
      </c>
      <c r="D36" s="171"/>
      <c r="E36" s="183"/>
      <c r="F36" s="183"/>
      <c r="G36" s="183"/>
      <c r="H36" s="183"/>
      <c r="I36" s="183"/>
      <c r="J36" s="170"/>
      <c r="K36" s="169"/>
    </row>
    <row r="37" spans="1:11" s="2" customFormat="1" ht="24" customHeight="1">
      <c r="A37" s="160">
        <v>17</v>
      </c>
      <c r="B37" s="159" t="s">
        <v>203</v>
      </c>
      <c r="C37" s="159" t="s">
        <v>202</v>
      </c>
      <c r="D37" s="159" t="s">
        <v>169</v>
      </c>
      <c r="E37" s="182">
        <v>15</v>
      </c>
      <c r="F37" s="182"/>
      <c r="G37" s="182"/>
      <c r="H37" s="182"/>
      <c r="I37" s="182">
        <f>ROUND(E37*F37,2)</f>
        <v>0</v>
      </c>
      <c r="J37" s="158">
        <v>2E-05</v>
      </c>
      <c r="K37" s="157">
        <v>0.0003</v>
      </c>
    </row>
    <row r="38" spans="1:11" s="2" customFormat="1" ht="13.5" customHeight="1">
      <c r="A38" s="172"/>
      <c r="B38" s="171"/>
      <c r="C38" s="171" t="s">
        <v>201</v>
      </c>
      <c r="D38" s="171"/>
      <c r="E38" s="183"/>
      <c r="F38" s="183"/>
      <c r="G38" s="183"/>
      <c r="H38" s="183"/>
      <c r="I38" s="183"/>
      <c r="J38" s="170"/>
      <c r="K38" s="169"/>
    </row>
    <row r="39" spans="1:11" s="2" customFormat="1" ht="24" customHeight="1">
      <c r="A39" s="160">
        <v>18</v>
      </c>
      <c r="B39" s="159" t="s">
        <v>200</v>
      </c>
      <c r="C39" s="159" t="s">
        <v>199</v>
      </c>
      <c r="D39" s="159" t="s">
        <v>148</v>
      </c>
      <c r="E39" s="182">
        <v>4.9</v>
      </c>
      <c r="F39" s="182"/>
      <c r="G39" s="182"/>
      <c r="H39" s="182"/>
      <c r="I39" s="182">
        <f aca="true" t="shared" si="1" ref="I39:I44">ROUND(E39*F39,2)</f>
        <v>0</v>
      </c>
      <c r="J39" s="158">
        <v>0</v>
      </c>
      <c r="K39" s="157">
        <v>0</v>
      </c>
    </row>
    <row r="40" spans="1:11" s="2" customFormat="1" ht="24" customHeight="1">
      <c r="A40" s="160">
        <v>19</v>
      </c>
      <c r="B40" s="159" t="s">
        <v>198</v>
      </c>
      <c r="C40" s="159" t="s">
        <v>197</v>
      </c>
      <c r="D40" s="159" t="s">
        <v>188</v>
      </c>
      <c r="E40" s="182">
        <v>0.807</v>
      </c>
      <c r="F40" s="182"/>
      <c r="G40" s="182"/>
      <c r="H40" s="182"/>
      <c r="I40" s="182">
        <f t="shared" si="1"/>
        <v>0</v>
      </c>
      <c r="J40" s="158">
        <v>0</v>
      </c>
      <c r="K40" s="157">
        <v>0</v>
      </c>
    </row>
    <row r="41" spans="1:11" s="2" customFormat="1" ht="13.5" customHeight="1">
      <c r="A41" s="160">
        <v>20</v>
      </c>
      <c r="B41" s="159" t="s">
        <v>196</v>
      </c>
      <c r="C41" s="159" t="s">
        <v>195</v>
      </c>
      <c r="D41" s="159" t="s">
        <v>188</v>
      </c>
      <c r="E41" s="182">
        <v>0.807</v>
      </c>
      <c r="F41" s="182"/>
      <c r="G41" s="182"/>
      <c r="H41" s="182"/>
      <c r="I41" s="182">
        <f t="shared" si="1"/>
        <v>0</v>
      </c>
      <c r="J41" s="158">
        <v>0</v>
      </c>
      <c r="K41" s="157">
        <v>0</v>
      </c>
    </row>
    <row r="42" spans="1:11" s="2" customFormat="1" ht="13.5" customHeight="1">
      <c r="A42" s="160">
        <v>21</v>
      </c>
      <c r="B42" s="159" t="s">
        <v>194</v>
      </c>
      <c r="C42" s="159" t="s">
        <v>193</v>
      </c>
      <c r="D42" s="159" t="s">
        <v>188</v>
      </c>
      <c r="E42" s="182">
        <v>12.105</v>
      </c>
      <c r="F42" s="182"/>
      <c r="G42" s="182"/>
      <c r="H42" s="182"/>
      <c r="I42" s="182">
        <f t="shared" si="1"/>
        <v>0</v>
      </c>
      <c r="J42" s="158">
        <v>0</v>
      </c>
      <c r="K42" s="157">
        <v>0</v>
      </c>
    </row>
    <row r="43" spans="1:11" s="2" customFormat="1" ht="13.5" customHeight="1">
      <c r="A43" s="160">
        <v>22</v>
      </c>
      <c r="B43" s="159" t="s">
        <v>192</v>
      </c>
      <c r="C43" s="159" t="s">
        <v>191</v>
      </c>
      <c r="D43" s="159" t="s">
        <v>188</v>
      </c>
      <c r="E43" s="182">
        <v>0.807</v>
      </c>
      <c r="F43" s="182"/>
      <c r="G43" s="182"/>
      <c r="H43" s="182"/>
      <c r="I43" s="182">
        <f t="shared" si="1"/>
        <v>0</v>
      </c>
      <c r="J43" s="158">
        <v>0</v>
      </c>
      <c r="K43" s="157">
        <v>0</v>
      </c>
    </row>
    <row r="44" spans="1:11" s="2" customFormat="1" ht="13.5" customHeight="1">
      <c r="A44" s="160">
        <v>23</v>
      </c>
      <c r="B44" s="159" t="s">
        <v>190</v>
      </c>
      <c r="C44" s="159" t="s">
        <v>189</v>
      </c>
      <c r="D44" s="159" t="s">
        <v>188</v>
      </c>
      <c r="E44" s="182">
        <v>0.807</v>
      </c>
      <c r="F44" s="182"/>
      <c r="G44" s="182"/>
      <c r="H44" s="182"/>
      <c r="I44" s="182">
        <f t="shared" si="1"/>
        <v>0</v>
      </c>
      <c r="J44" s="158">
        <v>0</v>
      </c>
      <c r="K44" s="157">
        <v>0</v>
      </c>
    </row>
    <row r="45" spans="1:11" s="2" customFormat="1" ht="30.75" customHeight="1">
      <c r="A45" s="168"/>
      <c r="B45" s="167" t="s">
        <v>46</v>
      </c>
      <c r="C45" s="167" t="s">
        <v>187</v>
      </c>
      <c r="D45" s="167"/>
      <c r="E45" s="180"/>
      <c r="F45" s="180"/>
      <c r="G45" s="180"/>
      <c r="H45" s="180"/>
      <c r="I45" s="180"/>
      <c r="J45" s="166"/>
      <c r="K45" s="165">
        <f>SUM(K46+K48+K50+K59+K62+K64)</f>
        <v>0.79197449</v>
      </c>
    </row>
    <row r="46" spans="1:11" s="2" customFormat="1" ht="28.5" customHeight="1">
      <c r="A46" s="164"/>
      <c r="B46" s="163" t="s">
        <v>186</v>
      </c>
      <c r="C46" s="163" t="s">
        <v>185</v>
      </c>
      <c r="D46" s="163"/>
      <c r="E46" s="181"/>
      <c r="F46" s="181"/>
      <c r="G46" s="181"/>
      <c r="H46" s="181"/>
      <c r="I46" s="181"/>
      <c r="J46" s="162"/>
      <c r="K46" s="161">
        <f>SUM(K47)</f>
        <v>0</v>
      </c>
    </row>
    <row r="47" spans="1:11" s="2" customFormat="1" ht="13.5" customHeight="1">
      <c r="A47" s="160">
        <v>24</v>
      </c>
      <c r="B47" s="159" t="s">
        <v>184</v>
      </c>
      <c r="C47" s="159" t="s">
        <v>183</v>
      </c>
      <c r="D47" s="159" t="s">
        <v>139</v>
      </c>
      <c r="E47" s="182">
        <v>1</v>
      </c>
      <c r="F47" s="182"/>
      <c r="G47" s="182"/>
      <c r="H47" s="182"/>
      <c r="I47" s="182">
        <f>ROUND(E47*F47,2)</f>
        <v>0</v>
      </c>
      <c r="J47" s="158">
        <v>0</v>
      </c>
      <c r="K47" s="157">
        <v>0</v>
      </c>
    </row>
    <row r="48" spans="1:11" s="2" customFormat="1" ht="28.5" customHeight="1">
      <c r="A48" s="164"/>
      <c r="B48" s="163" t="s">
        <v>182</v>
      </c>
      <c r="C48" s="163" t="s">
        <v>181</v>
      </c>
      <c r="D48" s="163"/>
      <c r="E48" s="181"/>
      <c r="F48" s="181"/>
      <c r="G48" s="181"/>
      <c r="H48" s="181"/>
      <c r="I48" s="181"/>
      <c r="J48" s="162"/>
      <c r="K48" s="161">
        <f>SUM(K49)</f>
        <v>0</v>
      </c>
    </row>
    <row r="49" spans="1:11" s="2" customFormat="1" ht="13.5" customHeight="1">
      <c r="A49" s="160">
        <v>25</v>
      </c>
      <c r="B49" s="159" t="s">
        <v>180</v>
      </c>
      <c r="C49" s="159" t="s">
        <v>179</v>
      </c>
      <c r="D49" s="159" t="s">
        <v>169</v>
      </c>
      <c r="E49" s="182">
        <v>30.08</v>
      </c>
      <c r="F49" s="182"/>
      <c r="G49" s="182"/>
      <c r="H49" s="182"/>
      <c r="I49" s="182">
        <f>ROUND(E49*F49,2)</f>
        <v>0</v>
      </c>
      <c r="J49" s="158">
        <v>0</v>
      </c>
      <c r="K49" s="157">
        <v>0</v>
      </c>
    </row>
    <row r="50" spans="1:11" s="2" customFormat="1" ht="28.5" customHeight="1">
      <c r="A50" s="164"/>
      <c r="B50" s="163" t="s">
        <v>178</v>
      </c>
      <c r="C50" s="163" t="s">
        <v>177</v>
      </c>
      <c r="D50" s="163"/>
      <c r="E50" s="181"/>
      <c r="F50" s="181"/>
      <c r="G50" s="181"/>
      <c r="H50" s="181"/>
      <c r="I50" s="181"/>
      <c r="J50" s="162"/>
      <c r="K50" s="161">
        <f>SUM(K51:K57)</f>
        <v>0.39688049</v>
      </c>
    </row>
    <row r="51" spans="1:11" s="2" customFormat="1" ht="13.5" customHeight="1">
      <c r="A51" s="160">
        <v>26</v>
      </c>
      <c r="B51" s="159" t="s">
        <v>176</v>
      </c>
      <c r="C51" s="159" t="s">
        <v>175</v>
      </c>
      <c r="D51" s="159" t="s">
        <v>148</v>
      </c>
      <c r="E51" s="182">
        <v>54.64</v>
      </c>
      <c r="F51" s="182"/>
      <c r="G51" s="182"/>
      <c r="H51" s="182"/>
      <c r="I51" s="182">
        <f>ROUND(E51*F51,2)</f>
        <v>0</v>
      </c>
      <c r="J51" s="158">
        <v>0.00045</v>
      </c>
      <c r="K51" s="157">
        <v>0.024588</v>
      </c>
    </row>
    <row r="52" spans="1:11" s="2" customFormat="1" ht="17.25" customHeight="1">
      <c r="A52" s="156">
        <v>27</v>
      </c>
      <c r="B52" s="155" t="s">
        <v>174</v>
      </c>
      <c r="C52" s="155" t="s">
        <v>460</v>
      </c>
      <c r="D52" s="155" t="s">
        <v>148</v>
      </c>
      <c r="E52" s="184">
        <v>56.279</v>
      </c>
      <c r="F52" s="184"/>
      <c r="G52" s="184"/>
      <c r="H52" s="184"/>
      <c r="I52" s="182">
        <f>ROUND(E52*F52,2)</f>
        <v>0</v>
      </c>
      <c r="J52" s="154">
        <v>0.0038</v>
      </c>
      <c r="K52" s="153">
        <v>0.2138602</v>
      </c>
    </row>
    <row r="53" spans="1:11" s="2" customFormat="1" ht="13.5" customHeight="1">
      <c r="A53" s="160">
        <v>28</v>
      </c>
      <c r="B53" s="159" t="s">
        <v>173</v>
      </c>
      <c r="C53" s="159" t="s">
        <v>172</v>
      </c>
      <c r="D53" s="159" t="s">
        <v>169</v>
      </c>
      <c r="E53" s="182">
        <v>30.08</v>
      </c>
      <c r="F53" s="182"/>
      <c r="G53" s="182"/>
      <c r="H53" s="182"/>
      <c r="I53" s="182">
        <f>ROUND(E53*F53,2)</f>
        <v>0</v>
      </c>
      <c r="J53" s="158">
        <v>4E-05</v>
      </c>
      <c r="K53" s="157">
        <v>0.0012032</v>
      </c>
    </row>
    <row r="54" spans="1:11" s="2" customFormat="1" ht="13.5" customHeight="1">
      <c r="A54" s="156">
        <v>29</v>
      </c>
      <c r="B54" s="155" t="s">
        <v>171</v>
      </c>
      <c r="C54" s="155" t="s">
        <v>170</v>
      </c>
      <c r="D54" s="155" t="s">
        <v>169</v>
      </c>
      <c r="E54" s="184">
        <v>30.349</v>
      </c>
      <c r="F54" s="184"/>
      <c r="G54" s="184"/>
      <c r="H54" s="184"/>
      <c r="I54" s="182">
        <f>ROUND(E54*F54,2)</f>
        <v>0</v>
      </c>
      <c r="J54" s="154">
        <v>1E-05</v>
      </c>
      <c r="K54" s="153">
        <v>0.00030349</v>
      </c>
    </row>
    <row r="55" spans="1:11" s="2" customFormat="1" ht="13.5" customHeight="1">
      <c r="A55" s="172"/>
      <c r="B55" s="171"/>
      <c r="C55" s="171" t="s">
        <v>168</v>
      </c>
      <c r="D55" s="171"/>
      <c r="E55" s="183"/>
      <c r="F55" s="183"/>
      <c r="G55" s="183"/>
      <c r="H55" s="183"/>
      <c r="I55" s="183"/>
      <c r="J55" s="170"/>
      <c r="K55" s="169"/>
    </row>
    <row r="56" spans="1:11" s="2" customFormat="1" ht="13.5" customHeight="1">
      <c r="A56" s="160">
        <v>30</v>
      </c>
      <c r="B56" s="159" t="s">
        <v>167</v>
      </c>
      <c r="C56" s="159" t="s">
        <v>166</v>
      </c>
      <c r="D56" s="159" t="s">
        <v>148</v>
      </c>
      <c r="E56" s="182">
        <v>54.64</v>
      </c>
      <c r="F56" s="182"/>
      <c r="G56" s="182"/>
      <c r="H56" s="182"/>
      <c r="I56" s="182">
        <f>ROUND(E56*F56,2)</f>
        <v>0</v>
      </c>
      <c r="J56" s="158">
        <v>0.0004</v>
      </c>
      <c r="K56" s="157">
        <v>0.021856</v>
      </c>
    </row>
    <row r="57" spans="1:11" s="2" customFormat="1" ht="13.5" customHeight="1">
      <c r="A57" s="156">
        <v>31</v>
      </c>
      <c r="B57" s="155" t="s">
        <v>165</v>
      </c>
      <c r="C57" s="155" t="s">
        <v>164</v>
      </c>
      <c r="D57" s="155" t="s">
        <v>148</v>
      </c>
      <c r="E57" s="184">
        <v>56.279</v>
      </c>
      <c r="F57" s="184"/>
      <c r="G57" s="184"/>
      <c r="H57" s="184"/>
      <c r="I57" s="182">
        <f>ROUND(E57*F57,2)</f>
        <v>0</v>
      </c>
      <c r="J57" s="154">
        <v>0.0024</v>
      </c>
      <c r="K57" s="153">
        <v>0.1350696</v>
      </c>
    </row>
    <row r="58" spans="1:11" s="2" customFormat="1" ht="13.5" customHeight="1">
      <c r="A58" s="172"/>
      <c r="B58" s="171"/>
      <c r="C58" s="171" t="s">
        <v>163</v>
      </c>
      <c r="D58" s="171"/>
      <c r="E58" s="183"/>
      <c r="F58" s="183"/>
      <c r="G58" s="183"/>
      <c r="H58" s="183"/>
      <c r="I58" s="183"/>
      <c r="J58" s="170"/>
      <c r="K58" s="169"/>
    </row>
    <row r="59" spans="1:11" s="2" customFormat="1" ht="28.5" customHeight="1">
      <c r="A59" s="164"/>
      <c r="B59" s="163" t="s">
        <v>162</v>
      </c>
      <c r="C59" s="163" t="s">
        <v>161</v>
      </c>
      <c r="D59" s="163"/>
      <c r="E59" s="181"/>
      <c r="F59" s="181"/>
      <c r="G59" s="181"/>
      <c r="H59" s="181"/>
      <c r="I59" s="181"/>
      <c r="J59" s="162"/>
      <c r="K59" s="161">
        <f>SUM(K60:K61)</f>
        <v>0.344025</v>
      </c>
    </row>
    <row r="60" spans="1:11" s="2" customFormat="1" ht="24" customHeight="1">
      <c r="A60" s="160">
        <v>32</v>
      </c>
      <c r="B60" s="159" t="s">
        <v>160</v>
      </c>
      <c r="C60" s="159" t="s">
        <v>159</v>
      </c>
      <c r="D60" s="159" t="s">
        <v>148</v>
      </c>
      <c r="E60" s="182">
        <v>5.5</v>
      </c>
      <c r="F60" s="182"/>
      <c r="G60" s="182"/>
      <c r="H60" s="182"/>
      <c r="I60" s="182">
        <f>ROUND(E60*F60,2)</f>
        <v>0</v>
      </c>
      <c r="J60" s="158">
        <v>0.04113</v>
      </c>
      <c r="K60" s="157">
        <v>0.226215</v>
      </c>
    </row>
    <row r="61" spans="1:11" s="2" customFormat="1" ht="13.5" customHeight="1">
      <c r="A61" s="156">
        <v>33</v>
      </c>
      <c r="B61" s="155" t="s">
        <v>158</v>
      </c>
      <c r="C61" s="155" t="s">
        <v>157</v>
      </c>
      <c r="D61" s="155" t="s">
        <v>148</v>
      </c>
      <c r="E61" s="184">
        <v>5.61</v>
      </c>
      <c r="F61" s="184"/>
      <c r="G61" s="184"/>
      <c r="H61" s="184"/>
      <c r="I61" s="182">
        <f>ROUND(E61*F61,2)</f>
        <v>0</v>
      </c>
      <c r="J61" s="154">
        <v>0.021</v>
      </c>
      <c r="K61" s="153">
        <v>0.11781</v>
      </c>
    </row>
    <row r="62" spans="1:11" s="2" customFormat="1" ht="28.5" customHeight="1">
      <c r="A62" s="164"/>
      <c r="B62" s="163" t="s">
        <v>156</v>
      </c>
      <c r="C62" s="163" t="s">
        <v>155</v>
      </c>
      <c r="D62" s="163"/>
      <c r="E62" s="181"/>
      <c r="F62" s="181"/>
      <c r="G62" s="181"/>
      <c r="H62" s="181"/>
      <c r="I62" s="181"/>
      <c r="J62" s="162"/>
      <c r="K62" s="161">
        <f>SUM(K63)</f>
        <v>0.014376</v>
      </c>
    </row>
    <row r="63" spans="1:11" s="2" customFormat="1" ht="13.5" customHeight="1">
      <c r="A63" s="160">
        <v>34</v>
      </c>
      <c r="B63" s="159" t="s">
        <v>154</v>
      </c>
      <c r="C63" s="159" t="s">
        <v>153</v>
      </c>
      <c r="D63" s="159" t="s">
        <v>148</v>
      </c>
      <c r="E63" s="182">
        <v>35.94</v>
      </c>
      <c r="F63" s="182"/>
      <c r="G63" s="182"/>
      <c r="H63" s="182"/>
      <c r="I63" s="182">
        <f>ROUND(E63*F63,2)</f>
        <v>0</v>
      </c>
      <c r="J63" s="158">
        <v>0.0004</v>
      </c>
      <c r="K63" s="157">
        <v>0.014376</v>
      </c>
    </row>
    <row r="64" spans="1:11" s="2" customFormat="1" ht="28.5" customHeight="1">
      <c r="A64" s="164"/>
      <c r="B64" s="163" t="s">
        <v>152</v>
      </c>
      <c r="C64" s="163" t="s">
        <v>151</v>
      </c>
      <c r="D64" s="163"/>
      <c r="E64" s="181"/>
      <c r="F64" s="181"/>
      <c r="G64" s="181"/>
      <c r="H64" s="181"/>
      <c r="I64" s="181"/>
      <c r="J64" s="162"/>
      <c r="K64" s="161">
        <f>SUM(K65)</f>
        <v>0.036693</v>
      </c>
    </row>
    <row r="65" spans="1:11" s="2" customFormat="1" ht="24" customHeight="1">
      <c r="A65" s="160">
        <v>35</v>
      </c>
      <c r="B65" s="159" t="s">
        <v>150</v>
      </c>
      <c r="C65" s="159" t="s">
        <v>149</v>
      </c>
      <c r="D65" s="159" t="s">
        <v>148</v>
      </c>
      <c r="E65" s="182">
        <v>135.9</v>
      </c>
      <c r="F65" s="182"/>
      <c r="G65" s="182"/>
      <c r="H65" s="182"/>
      <c r="I65" s="182">
        <f>ROUND(E65*F65,2)</f>
        <v>0</v>
      </c>
      <c r="J65" s="158">
        <v>0.00027</v>
      </c>
      <c r="K65" s="157">
        <v>0.036693</v>
      </c>
    </row>
    <row r="66" spans="1:11" s="2" customFormat="1" ht="30.75" customHeight="1">
      <c r="A66" s="152"/>
      <c r="B66" s="151"/>
      <c r="C66" s="151" t="s">
        <v>138</v>
      </c>
      <c r="D66" s="151"/>
      <c r="E66" s="185"/>
      <c r="F66" s="185"/>
      <c r="G66" s="185"/>
      <c r="H66" s="185"/>
      <c r="I66" s="185">
        <f>SUM(I15:I65)</f>
        <v>0</v>
      </c>
      <c r="J66" s="150"/>
      <c r="K66" s="149">
        <f>SUM(K13+K45)</f>
        <v>4.608219470000001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14:K14 J46:K46 J48:K48 J50:K50 J62:K62 J64:K64 J13:K13 J45:K45 J66:K66" unlockedFormula="1"/>
    <ignoredError sqref="J33:K33 J59:K59" formulaRange="1" unlockedFormula="1"/>
    <ignoredError sqref="B14:B6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zoomScalePageLayoutView="0" workbookViewId="0" topLeftCell="A1">
      <pane ySplit="12" topLeftCell="A21" activePane="bottomLeft" state="frozen"/>
      <selection pane="topLeft" activeCell="A1" sqref="A1"/>
      <selection pane="bottomLeft" activeCell="H8" sqref="H8:J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9" t="s">
        <v>260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9" t="s">
        <v>435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8"/>
      <c r="B4" s="178"/>
      <c r="C4" s="178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258</v>
      </c>
      <c r="B6" s="176"/>
      <c r="C6" s="176"/>
      <c r="D6" s="176"/>
      <c r="E6" s="175"/>
      <c r="F6" s="175"/>
      <c r="G6" s="175"/>
      <c r="H6" s="175"/>
      <c r="I6" s="175"/>
      <c r="J6" s="177"/>
      <c r="K6" s="175"/>
    </row>
    <row r="7" spans="1:11" s="2" customFormat="1" ht="13.5" customHeight="1">
      <c r="A7" s="143" t="s">
        <v>257</v>
      </c>
      <c r="B7" s="176"/>
      <c r="C7" s="176"/>
      <c r="D7" s="176"/>
      <c r="E7" s="175"/>
      <c r="F7" s="175"/>
      <c r="G7" s="175"/>
      <c r="H7" s="215" t="s">
        <v>464</v>
      </c>
      <c r="I7" s="216"/>
      <c r="J7" s="217"/>
      <c r="K7" s="175"/>
    </row>
    <row r="8" spans="1:11" s="2" customFormat="1" ht="13.5" customHeight="1">
      <c r="A8" s="143" t="s">
        <v>256</v>
      </c>
      <c r="B8" s="176"/>
      <c r="C8" s="176"/>
      <c r="D8" s="176"/>
      <c r="E8" s="175"/>
      <c r="F8" s="175"/>
      <c r="G8" s="175"/>
      <c r="H8" s="215" t="s">
        <v>463</v>
      </c>
      <c r="I8" s="216"/>
      <c r="J8" s="217"/>
      <c r="K8" s="175"/>
    </row>
    <row r="9" spans="1:11" s="2" customFormat="1" ht="6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</row>
    <row r="10" spans="1:11" s="2" customFormat="1" ht="24" customHeight="1">
      <c r="A10" s="174" t="s">
        <v>255</v>
      </c>
      <c r="B10" s="174" t="s">
        <v>254</v>
      </c>
      <c r="C10" s="174" t="s">
        <v>253</v>
      </c>
      <c r="D10" s="174" t="s">
        <v>252</v>
      </c>
      <c r="E10" s="174" t="s">
        <v>251</v>
      </c>
      <c r="F10" s="174" t="s">
        <v>250</v>
      </c>
      <c r="G10" s="174" t="s">
        <v>249</v>
      </c>
      <c r="H10" s="174" t="s">
        <v>248</v>
      </c>
      <c r="I10" s="174" t="s">
        <v>247</v>
      </c>
      <c r="J10" s="174" t="s">
        <v>246</v>
      </c>
      <c r="K10" s="174" t="s">
        <v>245</v>
      </c>
    </row>
    <row r="11" spans="1:11" s="2" customFormat="1" ht="12.75" customHeight="1" hidden="1">
      <c r="A11" s="174" t="s">
        <v>32</v>
      </c>
      <c r="B11" s="174" t="s">
        <v>39</v>
      </c>
      <c r="C11" s="174" t="s">
        <v>45</v>
      </c>
      <c r="D11" s="174" t="s">
        <v>51</v>
      </c>
      <c r="E11" s="174" t="s">
        <v>55</v>
      </c>
      <c r="F11" s="174" t="s">
        <v>59</v>
      </c>
      <c r="G11" s="174" t="s">
        <v>62</v>
      </c>
      <c r="H11" s="174" t="s">
        <v>35</v>
      </c>
      <c r="I11" s="174" t="s">
        <v>41</v>
      </c>
      <c r="J11" s="174" t="s">
        <v>47</v>
      </c>
      <c r="K11" s="174" t="s">
        <v>52</v>
      </c>
    </row>
    <row r="12" spans="1:11" s="2" customFormat="1" ht="6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s="2" customFormat="1" ht="30.75" customHeight="1">
      <c r="A13" s="168"/>
      <c r="B13" s="167" t="s">
        <v>46</v>
      </c>
      <c r="C13" s="167" t="s">
        <v>187</v>
      </c>
      <c r="D13" s="167"/>
      <c r="E13" s="180"/>
      <c r="F13" s="180"/>
      <c r="G13" s="180"/>
      <c r="H13" s="180"/>
      <c r="I13" s="180"/>
      <c r="J13" s="166"/>
      <c r="K13" s="165">
        <f>SUM(K14+K16+K27)</f>
        <v>0.03454</v>
      </c>
    </row>
    <row r="14" spans="1:11" s="2" customFormat="1" ht="28.5" customHeight="1">
      <c r="A14" s="164"/>
      <c r="B14" s="163" t="s">
        <v>340</v>
      </c>
      <c r="C14" s="163" t="s">
        <v>339</v>
      </c>
      <c r="D14" s="163"/>
      <c r="E14" s="181"/>
      <c r="F14" s="181"/>
      <c r="G14" s="181"/>
      <c r="H14" s="181"/>
      <c r="I14" s="181"/>
      <c r="J14" s="162"/>
      <c r="K14" s="161">
        <f>SUM(K15)</f>
        <v>0.00399</v>
      </c>
    </row>
    <row r="15" spans="1:11" s="2" customFormat="1" ht="13.5" customHeight="1">
      <c r="A15" s="160">
        <v>1</v>
      </c>
      <c r="B15" s="159" t="s">
        <v>318</v>
      </c>
      <c r="C15" s="159" t="s">
        <v>317</v>
      </c>
      <c r="D15" s="159" t="s">
        <v>139</v>
      </c>
      <c r="E15" s="182">
        <v>1</v>
      </c>
      <c r="F15" s="182"/>
      <c r="G15" s="182"/>
      <c r="H15" s="182"/>
      <c r="I15" s="182">
        <f>ROUND(E15*F15,2)</f>
        <v>0</v>
      </c>
      <c r="J15" s="158">
        <v>0.00399</v>
      </c>
      <c r="K15" s="157">
        <v>0.00399</v>
      </c>
    </row>
    <row r="16" spans="1:11" s="2" customFormat="1" ht="28.5" customHeight="1">
      <c r="A16" s="164"/>
      <c r="B16" s="163" t="s">
        <v>312</v>
      </c>
      <c r="C16" s="163" t="s">
        <v>311</v>
      </c>
      <c r="D16" s="163"/>
      <c r="E16" s="181"/>
      <c r="F16" s="181"/>
      <c r="G16" s="181"/>
      <c r="H16" s="181"/>
      <c r="I16" s="181"/>
      <c r="J16" s="162"/>
      <c r="K16" s="161">
        <f>SUM(K17:K26)</f>
        <v>0.009229999999999999</v>
      </c>
    </row>
    <row r="17" spans="1:11" s="2" customFormat="1" ht="13.5" customHeight="1">
      <c r="A17" s="160">
        <v>2</v>
      </c>
      <c r="B17" s="159" t="s">
        <v>300</v>
      </c>
      <c r="C17" s="159" t="s">
        <v>299</v>
      </c>
      <c r="D17" s="159" t="s">
        <v>139</v>
      </c>
      <c r="E17" s="182">
        <v>1</v>
      </c>
      <c r="F17" s="182"/>
      <c r="G17" s="182"/>
      <c r="H17" s="182"/>
      <c r="I17" s="182">
        <f>ROUND(E17*F17,2)</f>
        <v>0</v>
      </c>
      <c r="J17" s="158">
        <v>5E-05</v>
      </c>
      <c r="K17" s="157">
        <v>5E-05</v>
      </c>
    </row>
    <row r="18" spans="1:11" s="2" customFormat="1" ht="13.5" customHeight="1">
      <c r="A18" s="156">
        <v>3</v>
      </c>
      <c r="B18" s="155" t="s">
        <v>298</v>
      </c>
      <c r="C18" s="155" t="s">
        <v>297</v>
      </c>
      <c r="D18" s="155" t="s">
        <v>139</v>
      </c>
      <c r="E18" s="184">
        <v>1</v>
      </c>
      <c r="F18" s="184"/>
      <c r="G18" s="184"/>
      <c r="H18" s="184"/>
      <c r="I18" s="182">
        <f aca="true" t="shared" si="0" ref="I18:I26">ROUND(E18*F18,2)</f>
        <v>0</v>
      </c>
      <c r="J18" s="154">
        <v>8E-05</v>
      </c>
      <c r="K18" s="153">
        <v>8E-05</v>
      </c>
    </row>
    <row r="19" spans="1:11" s="2" customFormat="1" ht="13.5" customHeight="1">
      <c r="A19" s="160">
        <v>4</v>
      </c>
      <c r="B19" s="159" t="s">
        <v>296</v>
      </c>
      <c r="C19" s="159" t="s">
        <v>295</v>
      </c>
      <c r="D19" s="159" t="s">
        <v>139</v>
      </c>
      <c r="E19" s="182">
        <v>1</v>
      </c>
      <c r="F19" s="182"/>
      <c r="G19" s="182"/>
      <c r="H19" s="182"/>
      <c r="I19" s="182">
        <f t="shared" si="0"/>
        <v>0</v>
      </c>
      <c r="J19" s="158">
        <v>5E-05</v>
      </c>
      <c r="K19" s="157">
        <v>5E-05</v>
      </c>
    </row>
    <row r="20" spans="1:11" s="2" customFormat="1" ht="24" customHeight="1">
      <c r="A20" s="156">
        <v>5</v>
      </c>
      <c r="B20" s="155" t="s">
        <v>294</v>
      </c>
      <c r="C20" s="155" t="s">
        <v>293</v>
      </c>
      <c r="D20" s="155" t="s">
        <v>139</v>
      </c>
      <c r="E20" s="184">
        <v>1</v>
      </c>
      <c r="F20" s="184"/>
      <c r="G20" s="184"/>
      <c r="H20" s="184"/>
      <c r="I20" s="182">
        <f t="shared" si="0"/>
        <v>0</v>
      </c>
      <c r="J20" s="154">
        <v>0.00085</v>
      </c>
      <c r="K20" s="153">
        <v>0.00085</v>
      </c>
    </row>
    <row r="21" spans="1:11" s="2" customFormat="1" ht="13.5" customHeight="1">
      <c r="A21" s="160">
        <v>6</v>
      </c>
      <c r="B21" s="159" t="s">
        <v>292</v>
      </c>
      <c r="C21" s="159" t="s">
        <v>291</v>
      </c>
      <c r="D21" s="159" t="s">
        <v>139</v>
      </c>
      <c r="E21" s="182">
        <v>1</v>
      </c>
      <c r="F21" s="182"/>
      <c r="G21" s="182"/>
      <c r="H21" s="182"/>
      <c r="I21" s="182">
        <f t="shared" si="0"/>
        <v>0</v>
      </c>
      <c r="J21" s="158">
        <v>5E-05</v>
      </c>
      <c r="K21" s="157">
        <v>5E-05</v>
      </c>
    </row>
    <row r="22" spans="1:11" s="2" customFormat="1" ht="13.5" customHeight="1">
      <c r="A22" s="156">
        <v>7</v>
      </c>
      <c r="B22" s="155" t="s">
        <v>290</v>
      </c>
      <c r="C22" s="155" t="s">
        <v>289</v>
      </c>
      <c r="D22" s="155" t="s">
        <v>139</v>
      </c>
      <c r="E22" s="184">
        <v>1</v>
      </c>
      <c r="F22" s="184"/>
      <c r="G22" s="184"/>
      <c r="H22" s="184"/>
      <c r="I22" s="182">
        <f t="shared" si="0"/>
        <v>0</v>
      </c>
      <c r="J22" s="154">
        <v>0.0045</v>
      </c>
      <c r="K22" s="153">
        <v>0.0045</v>
      </c>
    </row>
    <row r="23" spans="1:11" s="2" customFormat="1" ht="13.5" customHeight="1">
      <c r="A23" s="160">
        <v>8</v>
      </c>
      <c r="B23" s="159" t="s">
        <v>288</v>
      </c>
      <c r="C23" s="159" t="s">
        <v>287</v>
      </c>
      <c r="D23" s="159" t="s">
        <v>139</v>
      </c>
      <c r="E23" s="182">
        <v>1</v>
      </c>
      <c r="F23" s="182"/>
      <c r="G23" s="182"/>
      <c r="H23" s="182"/>
      <c r="I23" s="182">
        <f t="shared" si="0"/>
        <v>0</v>
      </c>
      <c r="J23" s="158">
        <v>5E-05</v>
      </c>
      <c r="K23" s="157">
        <v>5E-05</v>
      </c>
    </row>
    <row r="24" spans="1:11" s="2" customFormat="1" ht="13.5" customHeight="1">
      <c r="A24" s="156">
        <v>9</v>
      </c>
      <c r="B24" s="155" t="s">
        <v>286</v>
      </c>
      <c r="C24" s="155" t="s">
        <v>285</v>
      </c>
      <c r="D24" s="155" t="s">
        <v>139</v>
      </c>
      <c r="E24" s="184">
        <v>1</v>
      </c>
      <c r="F24" s="184"/>
      <c r="G24" s="184"/>
      <c r="H24" s="184"/>
      <c r="I24" s="182">
        <f t="shared" si="0"/>
        <v>0</v>
      </c>
      <c r="J24" s="154">
        <v>0.00044</v>
      </c>
      <c r="K24" s="153">
        <v>0.00044</v>
      </c>
    </row>
    <row r="25" spans="1:11" s="2" customFormat="1" ht="13.5" customHeight="1">
      <c r="A25" s="160">
        <v>10</v>
      </c>
      <c r="B25" s="159" t="s">
        <v>284</v>
      </c>
      <c r="C25" s="159" t="s">
        <v>283</v>
      </c>
      <c r="D25" s="159" t="s">
        <v>139</v>
      </c>
      <c r="E25" s="182">
        <v>1</v>
      </c>
      <c r="F25" s="182"/>
      <c r="G25" s="182"/>
      <c r="H25" s="182"/>
      <c r="I25" s="182">
        <f t="shared" si="0"/>
        <v>0</v>
      </c>
      <c r="J25" s="158">
        <v>5E-05</v>
      </c>
      <c r="K25" s="157">
        <v>5E-05</v>
      </c>
    </row>
    <row r="26" spans="1:11" s="2" customFormat="1" ht="13.5" customHeight="1">
      <c r="A26" s="156">
        <v>11</v>
      </c>
      <c r="B26" s="155" t="s">
        <v>282</v>
      </c>
      <c r="C26" s="155" t="s">
        <v>281</v>
      </c>
      <c r="D26" s="155" t="s">
        <v>139</v>
      </c>
      <c r="E26" s="184">
        <v>1</v>
      </c>
      <c r="F26" s="184"/>
      <c r="G26" s="184"/>
      <c r="H26" s="184"/>
      <c r="I26" s="182">
        <f t="shared" si="0"/>
        <v>0</v>
      </c>
      <c r="J26" s="154">
        <v>0.00311</v>
      </c>
      <c r="K26" s="153">
        <v>0.00311</v>
      </c>
    </row>
    <row r="27" spans="1:11" s="2" customFormat="1" ht="28.5" customHeight="1">
      <c r="A27" s="164"/>
      <c r="B27" s="163" t="s">
        <v>276</v>
      </c>
      <c r="C27" s="163" t="s">
        <v>275</v>
      </c>
      <c r="D27" s="163"/>
      <c r="E27" s="181"/>
      <c r="F27" s="181"/>
      <c r="G27" s="181"/>
      <c r="H27" s="181"/>
      <c r="I27" s="181"/>
      <c r="J27" s="162"/>
      <c r="K27" s="161">
        <f>SUM(K28:K32)</f>
        <v>0.02132</v>
      </c>
    </row>
    <row r="28" spans="1:11" s="2" customFormat="1" ht="24" customHeight="1">
      <c r="A28" s="160">
        <v>12</v>
      </c>
      <c r="B28" s="159" t="s">
        <v>274</v>
      </c>
      <c r="C28" s="159" t="s">
        <v>273</v>
      </c>
      <c r="D28" s="159" t="s">
        <v>270</v>
      </c>
      <c r="E28" s="182">
        <v>1</v>
      </c>
      <c r="F28" s="182"/>
      <c r="G28" s="182"/>
      <c r="H28" s="182"/>
      <c r="I28" s="182">
        <f>ROUND(E28*F28,2)</f>
        <v>0</v>
      </c>
      <c r="J28" s="158">
        <v>0</v>
      </c>
      <c r="K28" s="157">
        <v>0</v>
      </c>
    </row>
    <row r="29" spans="1:11" s="2" customFormat="1" ht="13.5" customHeight="1">
      <c r="A29" s="160">
        <v>13</v>
      </c>
      <c r="B29" s="159" t="s">
        <v>272</v>
      </c>
      <c r="C29" s="159" t="s">
        <v>271</v>
      </c>
      <c r="D29" s="159" t="s">
        <v>270</v>
      </c>
      <c r="E29" s="182">
        <v>1</v>
      </c>
      <c r="F29" s="182"/>
      <c r="G29" s="182"/>
      <c r="H29" s="182"/>
      <c r="I29" s="182">
        <f>ROUND(E29*F29,2)</f>
        <v>0</v>
      </c>
      <c r="J29" s="158">
        <v>0.0023</v>
      </c>
      <c r="K29" s="157">
        <v>0.0023</v>
      </c>
    </row>
    <row r="30" spans="1:11" s="2" customFormat="1" ht="13.5" customHeight="1">
      <c r="A30" s="160">
        <v>14</v>
      </c>
      <c r="B30" s="159" t="s">
        <v>267</v>
      </c>
      <c r="C30" s="159" t="s">
        <v>266</v>
      </c>
      <c r="D30" s="159" t="s">
        <v>139</v>
      </c>
      <c r="E30" s="182">
        <v>1</v>
      </c>
      <c r="F30" s="182"/>
      <c r="G30" s="182"/>
      <c r="H30" s="182"/>
      <c r="I30" s="182">
        <f>ROUND(E30*F30,2)</f>
        <v>0</v>
      </c>
      <c r="J30" s="158">
        <v>0.00012</v>
      </c>
      <c r="K30" s="157">
        <v>0.00012</v>
      </c>
    </row>
    <row r="31" spans="1:11" s="2" customFormat="1" ht="13.5" customHeight="1">
      <c r="A31" s="156">
        <v>15</v>
      </c>
      <c r="B31" s="155" t="s">
        <v>265</v>
      </c>
      <c r="C31" s="155" t="s">
        <v>264</v>
      </c>
      <c r="D31" s="155" t="s">
        <v>139</v>
      </c>
      <c r="E31" s="184">
        <v>1</v>
      </c>
      <c r="F31" s="184"/>
      <c r="G31" s="184"/>
      <c r="H31" s="184"/>
      <c r="I31" s="182">
        <f>ROUND(E31*F31,2)</f>
        <v>0</v>
      </c>
      <c r="J31" s="154">
        <v>0.0059</v>
      </c>
      <c r="K31" s="153">
        <v>0.0059</v>
      </c>
    </row>
    <row r="32" spans="1:11" s="2" customFormat="1" ht="13.5" customHeight="1">
      <c r="A32" s="156">
        <v>16</v>
      </c>
      <c r="B32" s="155" t="s">
        <v>263</v>
      </c>
      <c r="C32" s="155" t="s">
        <v>262</v>
      </c>
      <c r="D32" s="155" t="s">
        <v>139</v>
      </c>
      <c r="E32" s="184">
        <v>1</v>
      </c>
      <c r="F32" s="184"/>
      <c r="G32" s="184"/>
      <c r="H32" s="184"/>
      <c r="I32" s="182">
        <f>ROUND(E32*F32,2)</f>
        <v>0</v>
      </c>
      <c r="J32" s="154">
        <v>0.013</v>
      </c>
      <c r="K32" s="153">
        <v>0.013</v>
      </c>
    </row>
    <row r="33" spans="1:11" s="2" customFormat="1" ht="30.75" customHeight="1">
      <c r="A33" s="152"/>
      <c r="B33" s="151"/>
      <c r="C33" s="151" t="s">
        <v>138</v>
      </c>
      <c r="D33" s="151"/>
      <c r="E33" s="149"/>
      <c r="F33" s="149"/>
      <c r="G33" s="185"/>
      <c r="H33" s="185"/>
      <c r="I33" s="185">
        <f>SUM(I15:I32)</f>
        <v>0</v>
      </c>
      <c r="J33" s="150"/>
      <c r="K33" s="149">
        <f>K13</f>
        <v>0.03454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B14:B32" numberStoredAsText="1"/>
    <ignoredError sqref="J14:K14 J13:K13 J33:K33" unlockedFormula="1"/>
    <ignoredError sqref="J16:K16 J27:K27" formulaRange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pane ySplit="12" topLeftCell="A17" activePane="bottomLeft" state="frozen"/>
      <selection pane="topLeft" activeCell="A1" sqref="A1"/>
      <selection pane="bottomLeft" activeCell="H7" sqref="H7:J7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4" t="s">
        <v>261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s="2" customFormat="1" ht="12.75" customHeight="1">
      <c r="A2" s="179" t="s">
        <v>260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9" t="s">
        <v>436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8"/>
      <c r="B4" s="178"/>
      <c r="C4" s="178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258</v>
      </c>
      <c r="B6" s="176"/>
      <c r="C6" s="176"/>
      <c r="D6" s="176"/>
      <c r="E6" s="175"/>
      <c r="F6" s="175"/>
      <c r="G6" s="175"/>
      <c r="H6" s="175"/>
      <c r="I6" s="175"/>
      <c r="J6" s="177"/>
      <c r="K6" s="175"/>
    </row>
    <row r="7" spans="1:11" s="2" customFormat="1" ht="13.5" customHeight="1">
      <c r="A7" s="143" t="s">
        <v>257</v>
      </c>
      <c r="B7" s="176"/>
      <c r="C7" s="176"/>
      <c r="D7" s="176"/>
      <c r="E7" s="175"/>
      <c r="F7" s="175"/>
      <c r="G7" s="175"/>
      <c r="H7" s="215" t="s">
        <v>464</v>
      </c>
      <c r="I7" s="216"/>
      <c r="J7" s="217"/>
      <c r="K7" s="175"/>
    </row>
    <row r="8" spans="1:11" s="2" customFormat="1" ht="13.5" customHeight="1">
      <c r="A8" s="143" t="s">
        <v>256</v>
      </c>
      <c r="B8" s="176"/>
      <c r="C8" s="176"/>
      <c r="D8" s="176"/>
      <c r="E8" s="175"/>
      <c r="F8" s="175"/>
      <c r="G8" s="175"/>
      <c r="H8" s="215" t="s">
        <v>463</v>
      </c>
      <c r="I8" s="216"/>
      <c r="J8" s="217"/>
      <c r="K8" s="175"/>
    </row>
    <row r="9" spans="1:11" s="2" customFormat="1" ht="6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</row>
    <row r="10" spans="1:11" s="2" customFormat="1" ht="24" customHeight="1">
      <c r="A10" s="174" t="s">
        <v>255</v>
      </c>
      <c r="B10" s="174" t="s">
        <v>254</v>
      </c>
      <c r="C10" s="174" t="s">
        <v>253</v>
      </c>
      <c r="D10" s="174" t="s">
        <v>252</v>
      </c>
      <c r="E10" s="174" t="s">
        <v>251</v>
      </c>
      <c r="F10" s="174" t="s">
        <v>250</v>
      </c>
      <c r="G10" s="174" t="s">
        <v>249</v>
      </c>
      <c r="H10" s="174" t="s">
        <v>248</v>
      </c>
      <c r="I10" s="174" t="s">
        <v>247</v>
      </c>
      <c r="J10" s="174" t="s">
        <v>246</v>
      </c>
      <c r="K10" s="174" t="s">
        <v>245</v>
      </c>
    </row>
    <row r="11" spans="1:11" s="2" customFormat="1" ht="12.75" customHeight="1" hidden="1">
      <c r="A11" s="174" t="s">
        <v>32</v>
      </c>
      <c r="B11" s="174" t="s">
        <v>39</v>
      </c>
      <c r="C11" s="174" t="s">
        <v>45</v>
      </c>
      <c r="D11" s="174" t="s">
        <v>51</v>
      </c>
      <c r="E11" s="174" t="s">
        <v>55</v>
      </c>
      <c r="F11" s="174" t="s">
        <v>59</v>
      </c>
      <c r="G11" s="174" t="s">
        <v>62</v>
      </c>
      <c r="H11" s="174" t="s">
        <v>35</v>
      </c>
      <c r="I11" s="174" t="s">
        <v>41</v>
      </c>
      <c r="J11" s="174" t="s">
        <v>47</v>
      </c>
      <c r="K11" s="174" t="s">
        <v>52</v>
      </c>
    </row>
    <row r="12" spans="1:11" s="2" customFormat="1" ht="6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s="2" customFormat="1" ht="30.75" customHeight="1">
      <c r="A13" s="168"/>
      <c r="B13" s="167" t="s">
        <v>46</v>
      </c>
      <c r="C13" s="167" t="s">
        <v>187</v>
      </c>
      <c r="D13" s="167"/>
      <c r="E13" s="180"/>
      <c r="F13" s="180"/>
      <c r="G13" s="180"/>
      <c r="H13" s="180"/>
      <c r="I13" s="180"/>
      <c r="J13" s="165"/>
      <c r="K13" s="165">
        <f>SUM(K14+K16+K19)</f>
        <v>0.11795999999999998</v>
      </c>
    </row>
    <row r="14" spans="1:11" s="2" customFormat="1" ht="28.5" customHeight="1">
      <c r="A14" s="164"/>
      <c r="B14" s="163" t="s">
        <v>375</v>
      </c>
      <c r="C14" s="163" t="s">
        <v>374</v>
      </c>
      <c r="D14" s="163"/>
      <c r="E14" s="181"/>
      <c r="F14" s="181"/>
      <c r="G14" s="181"/>
      <c r="H14" s="181"/>
      <c r="I14" s="181"/>
      <c r="J14" s="161"/>
      <c r="K14" s="161">
        <f>SUM(K15)</f>
        <v>0</v>
      </c>
    </row>
    <row r="15" spans="1:11" s="2" customFormat="1" ht="13.5" customHeight="1">
      <c r="A15" s="160">
        <v>1</v>
      </c>
      <c r="B15" s="159" t="s">
        <v>373</v>
      </c>
      <c r="C15" s="159" t="s">
        <v>372</v>
      </c>
      <c r="D15" s="159" t="s">
        <v>169</v>
      </c>
      <c r="E15" s="182">
        <v>8.8</v>
      </c>
      <c r="F15" s="182"/>
      <c r="G15" s="182"/>
      <c r="H15" s="182"/>
      <c r="I15" s="182">
        <f>ROUND(E15*F15,2)</f>
        <v>0</v>
      </c>
      <c r="J15" s="158">
        <v>0</v>
      </c>
      <c r="K15" s="157">
        <v>0</v>
      </c>
    </row>
    <row r="16" spans="1:11" s="2" customFormat="1" ht="28.5" customHeight="1">
      <c r="A16" s="164"/>
      <c r="B16" s="163" t="s">
        <v>371</v>
      </c>
      <c r="C16" s="163" t="s">
        <v>370</v>
      </c>
      <c r="D16" s="163"/>
      <c r="E16" s="181"/>
      <c r="F16" s="181"/>
      <c r="G16" s="181"/>
      <c r="H16" s="181"/>
      <c r="I16" s="181"/>
      <c r="J16" s="161"/>
      <c r="K16" s="161">
        <f>SUM(K17:K18)</f>
        <v>0.00012</v>
      </c>
    </row>
    <row r="17" spans="1:11" s="2" customFormat="1" ht="13.5" customHeight="1">
      <c r="A17" s="160">
        <v>2</v>
      </c>
      <c r="B17" s="159" t="s">
        <v>369</v>
      </c>
      <c r="C17" s="159" t="s">
        <v>368</v>
      </c>
      <c r="D17" s="159" t="s">
        <v>139</v>
      </c>
      <c r="E17" s="182">
        <v>3</v>
      </c>
      <c r="F17" s="182"/>
      <c r="G17" s="182"/>
      <c r="H17" s="182"/>
      <c r="I17" s="182">
        <f>ROUND(E17*F17,2)</f>
        <v>0</v>
      </c>
      <c r="J17" s="158">
        <v>2E-05</v>
      </c>
      <c r="K17" s="157">
        <v>6E-05</v>
      </c>
    </row>
    <row r="18" spans="1:11" s="2" customFormat="1" ht="13.5" customHeight="1">
      <c r="A18" s="160">
        <v>3</v>
      </c>
      <c r="B18" s="159" t="s">
        <v>367</v>
      </c>
      <c r="C18" s="159" t="s">
        <v>366</v>
      </c>
      <c r="D18" s="159" t="s">
        <v>139</v>
      </c>
      <c r="E18" s="182">
        <v>3</v>
      </c>
      <c r="F18" s="182"/>
      <c r="G18" s="182"/>
      <c r="H18" s="182"/>
      <c r="I18" s="182">
        <f>ROUND(E18*F18,2)</f>
        <v>0</v>
      </c>
      <c r="J18" s="158">
        <v>2E-05</v>
      </c>
      <c r="K18" s="157">
        <v>6E-05</v>
      </c>
    </row>
    <row r="19" spans="1:11" s="2" customFormat="1" ht="28.5" customHeight="1">
      <c r="A19" s="164"/>
      <c r="B19" s="163" t="s">
        <v>365</v>
      </c>
      <c r="C19" s="163" t="s">
        <v>364</v>
      </c>
      <c r="D19" s="163"/>
      <c r="E19" s="181"/>
      <c r="F19" s="181"/>
      <c r="G19" s="181"/>
      <c r="H19" s="181"/>
      <c r="I19" s="181"/>
      <c r="J19" s="161"/>
      <c r="K19" s="161">
        <f>SUM(K20:K27)</f>
        <v>0.11783999999999999</v>
      </c>
    </row>
    <row r="20" spans="1:11" s="2" customFormat="1" ht="13.5" customHeight="1">
      <c r="A20" s="160">
        <v>4</v>
      </c>
      <c r="B20" s="159" t="s">
        <v>363</v>
      </c>
      <c r="C20" s="159" t="s">
        <v>362</v>
      </c>
      <c r="D20" s="159" t="s">
        <v>169</v>
      </c>
      <c r="E20" s="182">
        <v>8.8</v>
      </c>
      <c r="F20" s="182"/>
      <c r="G20" s="182"/>
      <c r="H20" s="182"/>
      <c r="I20" s="182">
        <f>ROUND(E20*F20,2)</f>
        <v>0</v>
      </c>
      <c r="J20" s="158">
        <v>0</v>
      </c>
      <c r="K20" s="157">
        <v>0</v>
      </c>
    </row>
    <row r="21" spans="1:11" s="2" customFormat="1" ht="13.5" customHeight="1">
      <c r="A21" s="160">
        <v>5</v>
      </c>
      <c r="B21" s="159" t="s">
        <v>361</v>
      </c>
      <c r="C21" s="159" t="s">
        <v>360</v>
      </c>
      <c r="D21" s="159" t="s">
        <v>139</v>
      </c>
      <c r="E21" s="182">
        <v>3</v>
      </c>
      <c r="F21" s="182"/>
      <c r="G21" s="182"/>
      <c r="H21" s="182"/>
      <c r="I21" s="182">
        <f aca="true" t="shared" si="0" ref="I21:I26">ROUND(E21*F21,2)</f>
        <v>0</v>
      </c>
      <c r="J21" s="158">
        <v>0</v>
      </c>
      <c r="K21" s="157">
        <v>0</v>
      </c>
    </row>
    <row r="22" spans="1:11" s="2" customFormat="1" ht="13.5" customHeight="1">
      <c r="A22" s="160">
        <v>6</v>
      </c>
      <c r="B22" s="159" t="s">
        <v>359</v>
      </c>
      <c r="C22" s="159" t="s">
        <v>358</v>
      </c>
      <c r="D22" s="159" t="s">
        <v>139</v>
      </c>
      <c r="E22" s="182">
        <v>24</v>
      </c>
      <c r="F22" s="182"/>
      <c r="G22" s="182"/>
      <c r="H22" s="182"/>
      <c r="I22" s="182">
        <f t="shared" si="0"/>
        <v>0</v>
      </c>
      <c r="J22" s="158">
        <v>1E-05</v>
      </c>
      <c r="K22" s="157">
        <v>0.00024</v>
      </c>
    </row>
    <row r="23" spans="1:11" s="2" customFormat="1" ht="13.5" customHeight="1">
      <c r="A23" s="160">
        <v>7</v>
      </c>
      <c r="B23" s="159" t="s">
        <v>357</v>
      </c>
      <c r="C23" s="159" t="s">
        <v>356</v>
      </c>
      <c r="D23" s="159" t="s">
        <v>139</v>
      </c>
      <c r="E23" s="182">
        <v>3</v>
      </c>
      <c r="F23" s="182"/>
      <c r="G23" s="182"/>
      <c r="H23" s="182"/>
      <c r="I23" s="182">
        <f t="shared" si="0"/>
        <v>0</v>
      </c>
      <c r="J23" s="158">
        <v>2E-05</v>
      </c>
      <c r="K23" s="157">
        <v>6E-05</v>
      </c>
    </row>
    <row r="24" spans="1:11" s="2" customFormat="1" ht="24" customHeight="1">
      <c r="A24" s="156">
        <v>8</v>
      </c>
      <c r="B24" s="155" t="s">
        <v>355</v>
      </c>
      <c r="C24" s="155" t="s">
        <v>354</v>
      </c>
      <c r="D24" s="155" t="s">
        <v>139</v>
      </c>
      <c r="E24" s="184">
        <v>3</v>
      </c>
      <c r="F24" s="184"/>
      <c r="G24" s="184"/>
      <c r="H24" s="184"/>
      <c r="I24" s="182">
        <f t="shared" si="0"/>
        <v>0</v>
      </c>
      <c r="J24" s="154">
        <v>0.03913</v>
      </c>
      <c r="K24" s="153">
        <v>0.11739</v>
      </c>
    </row>
    <row r="25" spans="1:11" s="2" customFormat="1" ht="13.5" customHeight="1">
      <c r="A25" s="160">
        <v>9</v>
      </c>
      <c r="B25" s="159" t="s">
        <v>353</v>
      </c>
      <c r="C25" s="159" t="s">
        <v>352</v>
      </c>
      <c r="D25" s="159" t="s">
        <v>169</v>
      </c>
      <c r="E25" s="182">
        <v>8.8</v>
      </c>
      <c r="F25" s="182"/>
      <c r="G25" s="182"/>
      <c r="H25" s="182"/>
      <c r="I25" s="182">
        <f t="shared" si="0"/>
        <v>0</v>
      </c>
      <c r="J25" s="158">
        <v>0</v>
      </c>
      <c r="K25" s="157">
        <v>0</v>
      </c>
    </row>
    <row r="26" spans="1:11" s="2" customFormat="1" ht="13.5" customHeight="1">
      <c r="A26" s="160">
        <v>10</v>
      </c>
      <c r="B26" s="159" t="s">
        <v>351</v>
      </c>
      <c r="C26" s="159" t="s">
        <v>350</v>
      </c>
      <c r="D26" s="159" t="s">
        <v>188</v>
      </c>
      <c r="E26" s="182">
        <v>0.35</v>
      </c>
      <c r="F26" s="182"/>
      <c r="G26" s="182"/>
      <c r="H26" s="182"/>
      <c r="I26" s="182">
        <f t="shared" si="0"/>
        <v>0</v>
      </c>
      <c r="J26" s="158">
        <v>0</v>
      </c>
      <c r="K26" s="157">
        <v>0</v>
      </c>
    </row>
    <row r="27" spans="1:11" s="2" customFormat="1" ht="24" customHeight="1">
      <c r="A27" s="160">
        <v>11</v>
      </c>
      <c r="B27" s="159" t="s">
        <v>349</v>
      </c>
      <c r="C27" s="159" t="s">
        <v>348</v>
      </c>
      <c r="D27" s="159" t="s">
        <v>139</v>
      </c>
      <c r="E27" s="182">
        <v>3</v>
      </c>
      <c r="F27" s="182"/>
      <c r="G27" s="182"/>
      <c r="H27" s="182"/>
      <c r="I27" s="182">
        <f>ROUND(E27*F27,2)</f>
        <v>0</v>
      </c>
      <c r="J27" s="158">
        <v>5E-05</v>
      </c>
      <c r="K27" s="157">
        <v>0.00015</v>
      </c>
    </row>
    <row r="28" spans="1:11" s="2" customFormat="1" ht="30.75" customHeight="1">
      <c r="A28" s="152"/>
      <c r="B28" s="151"/>
      <c r="C28" s="151" t="s">
        <v>138</v>
      </c>
      <c r="D28" s="151"/>
      <c r="E28" s="185"/>
      <c r="F28" s="185"/>
      <c r="G28" s="185"/>
      <c r="H28" s="185"/>
      <c r="I28" s="185">
        <f>SUM(I15:I27)</f>
        <v>0</v>
      </c>
      <c r="J28" s="150"/>
      <c r="K28" s="149">
        <v>0.11796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B14:B27" numberStoredAsText="1"/>
    <ignoredError sqref="J14:K14 J13:K13" unlockedFormula="1"/>
    <ignoredError sqref="J16:K16 J19:K1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viera.galvankova</cp:lastModifiedBy>
  <cp:lastPrinted>2019-02-27T14:27:06Z</cp:lastPrinted>
  <dcterms:created xsi:type="dcterms:W3CDTF">2019-02-12T16:25:40Z</dcterms:created>
  <dcterms:modified xsi:type="dcterms:W3CDTF">2019-04-16T07:52:38Z</dcterms:modified>
  <cp:category/>
  <cp:version/>
  <cp:contentType/>
  <cp:contentStatus/>
</cp:coreProperties>
</file>