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moravec\Desktop\Verejné obstarávanie\Rok 2022\38. Osvetlenie cintorín Horné Krškany\Zákazka\"/>
    </mc:Choice>
  </mc:AlternateContent>
  <xr:revisionPtr revIDLastSave="0" documentId="13_ncr:1_{BB3F630F-C1D7-4DCA-ADCB-8EBE5D8794C5}" xr6:coauthVersionLast="36" xr6:coauthVersionMax="36" xr10:uidLastSave="{00000000-0000-0000-0000-000000000000}"/>
  <bookViews>
    <workbookView xWindow="0" yWindow="0" windowWidth="13776" windowHeight="12276" activeTab="1" xr2:uid="{00000000-000D-0000-FFFF-FFFF00000000}"/>
  </bookViews>
  <sheets>
    <sheet name="Rekapitulácia stavby" sheetId="1" r:id="rId1"/>
    <sheet name="01 - Doplnenie verejného ..." sheetId="2" r:id="rId2"/>
  </sheets>
  <definedNames>
    <definedName name="_xlnm._FilterDatabase" localSheetId="1" hidden="1">'01 - Doplnenie verejného ...'!$C$117:$K$143</definedName>
    <definedName name="_xlnm.Print_Titles" localSheetId="1">'01 - Doplnenie verejného ...'!$117:$117</definedName>
    <definedName name="_xlnm.Print_Titles" localSheetId="0">'Rekapitulácia stavby'!$92:$92</definedName>
    <definedName name="_xlnm.Print_Area" localSheetId="1">'01 - Doplnenie verejného ...'!$C$4:$J$76,'01 - Doplnenie verejného ...'!$C$105:$J$143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F35" i="2" s="1"/>
  <c r="BE122" i="2"/>
  <c r="T122" i="2"/>
  <c r="R122" i="2"/>
  <c r="P122" i="2"/>
  <c r="BI121" i="2"/>
  <c r="F37" i="2" s="1"/>
  <c r="BH121" i="2"/>
  <c r="BG121" i="2"/>
  <c r="BE121" i="2"/>
  <c r="J33" i="2" s="1"/>
  <c r="T121" i="2"/>
  <c r="R121" i="2"/>
  <c r="P121" i="2"/>
  <c r="F112" i="2"/>
  <c r="E110" i="2"/>
  <c r="F89" i="2"/>
  <c r="E87" i="2"/>
  <c r="J24" i="2"/>
  <c r="E24" i="2"/>
  <c r="J115" i="2" s="1"/>
  <c r="J23" i="2"/>
  <c r="J21" i="2"/>
  <c r="E21" i="2"/>
  <c r="J114" i="2" s="1"/>
  <c r="J20" i="2"/>
  <c r="J18" i="2"/>
  <c r="E18" i="2"/>
  <c r="F115" i="2" s="1"/>
  <c r="J17" i="2"/>
  <c r="J15" i="2"/>
  <c r="E15" i="2"/>
  <c r="F114" i="2" s="1"/>
  <c r="J14" i="2"/>
  <c r="J12" i="2"/>
  <c r="J112" i="2" s="1"/>
  <c r="E7" i="2"/>
  <c r="E108" i="2" s="1"/>
  <c r="L90" i="1"/>
  <c r="AM90" i="1"/>
  <c r="AM89" i="1"/>
  <c r="L89" i="1"/>
  <c r="AM87" i="1"/>
  <c r="L87" i="1"/>
  <c r="L85" i="1"/>
  <c r="BK141" i="2"/>
  <c r="BK139" i="2"/>
  <c r="J138" i="2"/>
  <c r="BK136" i="2"/>
  <c r="J135" i="2"/>
  <c r="BK133" i="2"/>
  <c r="J132" i="2"/>
  <c r="J129" i="2"/>
  <c r="J127" i="2"/>
  <c r="BK124" i="2"/>
  <c r="BK122" i="2"/>
  <c r="J141" i="2"/>
  <c r="J139" i="2"/>
  <c r="BK137" i="2"/>
  <c r="BK135" i="2"/>
  <c r="J134" i="2"/>
  <c r="J133" i="2"/>
  <c r="BK131" i="2"/>
  <c r="BK128" i="2"/>
  <c r="BK126" i="2"/>
  <c r="J125" i="2"/>
  <c r="J123" i="2"/>
  <c r="BK121" i="2"/>
  <c r="BK143" i="2"/>
  <c r="J143" i="2"/>
  <c r="BK142" i="2"/>
  <c r="J142" i="2"/>
  <c r="BK140" i="2"/>
  <c r="J140" i="2"/>
  <c r="BK138" i="2"/>
  <c r="J137" i="2"/>
  <c r="BK134" i="2"/>
  <c r="J131" i="2"/>
  <c r="J130" i="2"/>
  <c r="J128" i="2"/>
  <c r="J126" i="2"/>
  <c r="J124" i="2"/>
  <c r="J122" i="2"/>
  <c r="AS94" i="1"/>
  <c r="J136" i="2"/>
  <c r="BK132" i="2"/>
  <c r="BK130" i="2"/>
  <c r="BK129" i="2"/>
  <c r="BK127" i="2"/>
  <c r="BK125" i="2"/>
  <c r="BK123" i="2"/>
  <c r="J121" i="2"/>
  <c r="F36" i="2"/>
  <c r="F33" i="2" l="1"/>
  <c r="P120" i="2"/>
  <c r="P119" i="2"/>
  <c r="P118" i="2"/>
  <c r="AU95" i="1" s="1"/>
  <c r="AU94" i="1" s="1"/>
  <c r="R120" i="2"/>
  <c r="R119" i="2"/>
  <c r="R118" i="2"/>
  <c r="BK120" i="2"/>
  <c r="J120" i="2" s="1"/>
  <c r="J98" i="2" s="1"/>
  <c r="T120" i="2"/>
  <c r="T119" i="2"/>
  <c r="T118" i="2"/>
  <c r="AZ95" i="1"/>
  <c r="AZ94" i="1" s="1"/>
  <c r="W29" i="1" s="1"/>
  <c r="E85" i="2"/>
  <c r="J89" i="2"/>
  <c r="F91" i="2"/>
  <c r="J91" i="2"/>
  <c r="F92" i="2"/>
  <c r="J92" i="2"/>
  <c r="BF121" i="2"/>
  <c r="BF122" i="2"/>
  <c r="BF123" i="2"/>
  <c r="BF124" i="2"/>
  <c r="BF125" i="2"/>
  <c r="BF126" i="2"/>
  <c r="BF127" i="2"/>
  <c r="BF128" i="2"/>
  <c r="BF129" i="2"/>
  <c r="BF130" i="2"/>
  <c r="BF131" i="2"/>
  <c r="BF132" i="2"/>
  <c r="BF133" i="2"/>
  <c r="BF134" i="2"/>
  <c r="BF135" i="2"/>
  <c r="BF136" i="2"/>
  <c r="BF137" i="2"/>
  <c r="BF138" i="2"/>
  <c r="BF139" i="2"/>
  <c r="BF140" i="2"/>
  <c r="BF141" i="2"/>
  <c r="BF142" i="2"/>
  <c r="BF143" i="2"/>
  <c r="BB95" i="1"/>
  <c r="BB94" i="1" s="1"/>
  <c r="W31" i="1" s="1"/>
  <c r="AV95" i="1"/>
  <c r="BC95" i="1"/>
  <c r="BD95" i="1"/>
  <c r="BD94" i="1" s="1"/>
  <c r="W33" i="1" s="1"/>
  <c r="BC94" i="1"/>
  <c r="W32" i="1" s="1"/>
  <c r="BK119" i="2" l="1"/>
  <c r="J119" i="2" s="1"/>
  <c r="J97" i="2" s="1"/>
  <c r="AV94" i="1"/>
  <c r="AK29" i="1"/>
  <c r="F34" i="2"/>
  <c r="BA95" i="1" s="1"/>
  <c r="BA94" i="1" s="1"/>
  <c r="W30" i="1" s="1"/>
  <c r="AY94" i="1"/>
  <c r="AX94" i="1"/>
  <c r="J34" i="2"/>
  <c r="AW95" i="1" s="1"/>
  <c r="AT95" i="1" s="1"/>
  <c r="BK118" i="2" l="1"/>
  <c r="J118" i="2"/>
  <c r="J96" i="2"/>
  <c r="AW94" i="1"/>
  <c r="AK30" i="1" s="1"/>
  <c r="J30" i="2" l="1"/>
  <c r="AG95" i="1"/>
  <c r="AG94" i="1"/>
  <c r="AK26" i="1"/>
  <c r="AT94" i="1"/>
  <c r="AN94" i="1"/>
  <c r="J39" i="2" l="1"/>
  <c r="AN95" i="1"/>
  <c r="AK35" i="1"/>
</calcChain>
</file>

<file path=xl/sharedStrings.xml><?xml version="1.0" encoding="utf-8"?>
<sst xmlns="http://schemas.openxmlformats.org/spreadsheetml/2006/main" count="575" uniqueCount="193">
  <si>
    <t>Export Komplet</t>
  </si>
  <si>
    <t/>
  </si>
  <si>
    <t>2.0</t>
  </si>
  <si>
    <t>False</t>
  </si>
  <si>
    <t>{31149a9a-2055-4b1c-b559-77ec0ea48354}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</si>
  <si>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</si>
  <si>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</si>
  <si>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</si>
  <si>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</si>
  <si>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</si>
  <si>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</si>
  <si>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</si>
  <si>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</si>
  <si>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</si>
  <si>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</si>
  <si>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Doplnenie verejného osvetlenia – cintorín Horné Krškany</t>
  </si>
  <si>
    <t>JKSO:</t>
  </si>
  <si>
    <t>KS:</t>
  </si>
  <si>
    <t>Miesto:</t>
  </si>
  <si>
    <t>Horné Krškany</t>
  </si>
  <si>
    <t>Dátum: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</si>
  <si>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</si>
  <si>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</si>
  <si>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</si>
  <si>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</si>
  <si>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</si>
  <si>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</si>
  <si>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</si>
  <si>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</si>
  <si>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</si>
  <si>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</si>
  <si>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</si>
  <si>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</si>
  <si>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</si>
  <si>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</si>
  <si>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</si>
  <si>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</si>
  <si>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</si>
  <si>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</si>
  <si>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</si>
  <si>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</si>
  <si>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</si>
  <si>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</si>
  <si>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</si>
  <si>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</si>
  <si>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</si>
  <si>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</si>
  <si>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</si>
  <si>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</si>
  <si>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</si>
  <si>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</si>
  <si>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</si>
  <si>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</si>
  <si>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</si>
  <si>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</si>
  <si>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</si>
  <si>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</si>
  <si>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</si>
  <si>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</si>
  <si>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</si>
  <si>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</si>
  <si>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</si>
  <si>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</si>
  <si>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</si>
  <si>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</si>
  <si>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</si>
  <si>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</si>
  <si>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</si>
  <si>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</si>
  <si>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</si>
  <si>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</si>
  <si>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</si>
  <si>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</si>
  <si>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</si>
  <si>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</si>
  <si>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</si>
  <si>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</si>
  <si>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</si>
  <si>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</si>
  <si>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{9044f0b1-0977-45cf-a868-c3db4339daa4}</t>
  </si>
  <si>
    <t>KRYCÍ LIST ROZPOČTU</t>
  </si>
  <si>
    <t>Objekt:</t>
  </si>
  <si>
    <t>01 - Doplnenie verejného osvetlenia – cintorín Horné Krškany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</si>
  <si>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</si>
  <si>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</si>
  <si>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</si>
  <si>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</si>
  <si>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</si>
  <si>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</si>
  <si>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</si>
  <si>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</si>
  <si>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</si>
  <si>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</si>
  <si>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</si>
  <si>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</si>
  <si>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</si>
  <si>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</si>
  <si>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</si>
  <si>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</si>
  <si>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</si>
  <si>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</si>
  <si>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</si>
  <si>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</si>
  <si>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</si>
  <si>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</si>
  <si>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</si>
  <si>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21-M</t>
  </si>
  <si>
    <t>Elektromontáže</t>
  </si>
  <si>
    <t>K</t>
  </si>
  <si>
    <t>Pol1</t>
  </si>
  <si>
    <t>Svietidlo montáž</t>
  </si>
  <si>
    <t>ks</t>
  </si>
  <si>
    <t>64</t>
  </si>
  <si>
    <t>2</t>
  </si>
  <si>
    <t>Pol2</t>
  </si>
  <si>
    <t>Svietidlo parkové  Lucerna LED 38 W OS-11</t>
  </si>
  <si>
    <t>256</t>
  </si>
  <si>
    <t>4</t>
  </si>
  <si>
    <t>Pol3</t>
  </si>
  <si>
    <t>Rúrka ohybná elektroinštalačná, uložená zemi</t>
  </si>
  <si>
    <t>m</t>
  </si>
  <si>
    <t>6</t>
  </si>
  <si>
    <t>Pol4</t>
  </si>
  <si>
    <t>Rurka  inst ohybna pvc FXK40</t>
  </si>
  <si>
    <t>8</t>
  </si>
  <si>
    <t>5</t>
  </si>
  <si>
    <t>Pol5</t>
  </si>
  <si>
    <t>Elektrovýstroj stožiara pre 1 okruh</t>
  </si>
  <si>
    <t>10</t>
  </si>
  <si>
    <t>Pol6</t>
  </si>
  <si>
    <t>Svorkovnica SV-9.35.5</t>
  </si>
  <si>
    <t>12</t>
  </si>
  <si>
    <t>7</t>
  </si>
  <si>
    <t>Pol7</t>
  </si>
  <si>
    <t>Bleskozvodová svorka do 2 skrutiek (SS, SR 03)</t>
  </si>
  <si>
    <t>14</t>
  </si>
  <si>
    <t>Pol8</t>
  </si>
  <si>
    <t>Zaustenie do existujúcich stožiarov</t>
  </si>
  <si>
    <t>16</t>
  </si>
  <si>
    <t>9</t>
  </si>
  <si>
    <t>Pol9</t>
  </si>
  <si>
    <t>Pásovina FEZN 11343 D 10.00mm</t>
  </si>
  <si>
    <t>kg</t>
  </si>
  <si>
    <t>18</t>
  </si>
  <si>
    <t>Pol10</t>
  </si>
  <si>
    <t>HR-Svorka zemniaca</t>
  </si>
  <si>
    <t>11</t>
  </si>
  <si>
    <t>Pol11</t>
  </si>
  <si>
    <t>Uzemňovacie vedenie   FeZn do 120 mm2</t>
  </si>
  <si>
    <t>22</t>
  </si>
  <si>
    <t>Pol12</t>
  </si>
  <si>
    <t>Silový kábel 750 - 1000 V /mm2/ voľne uložený AYKY  4x16</t>
  </si>
  <si>
    <t>24</t>
  </si>
  <si>
    <t>13</t>
  </si>
  <si>
    <t>Pol13</t>
  </si>
  <si>
    <t>Kábel silový AYKY  4x16</t>
  </si>
  <si>
    <t>26</t>
  </si>
  <si>
    <t>Pol14</t>
  </si>
  <si>
    <t>Osvetľovací stožiar sadový</t>
  </si>
  <si>
    <t>28</t>
  </si>
  <si>
    <t>15</t>
  </si>
  <si>
    <t>Pol15</t>
  </si>
  <si>
    <t>Stožiar S-30/W stýlový   2,76m  + základový rošt</t>
  </si>
  <si>
    <t>30</t>
  </si>
  <si>
    <t>Pol16</t>
  </si>
  <si>
    <t>Kábel uložený volne CYKY 3 x 1,5</t>
  </si>
  <si>
    <t>32</t>
  </si>
  <si>
    <t>17</t>
  </si>
  <si>
    <t>Pol17</t>
  </si>
  <si>
    <t>Kábel silový medený CYKY  3Cx01,5</t>
  </si>
  <si>
    <t>34</t>
  </si>
  <si>
    <t>Pol18</t>
  </si>
  <si>
    <t>Folia</t>
  </si>
  <si>
    <t>36</t>
  </si>
  <si>
    <t>19</t>
  </si>
  <si>
    <t>Pol19</t>
  </si>
  <si>
    <t>Fólia červená v m</t>
  </si>
  <si>
    <t>38</t>
  </si>
  <si>
    <t>Pol20</t>
  </si>
  <si>
    <t>Podtlak cesty alebo chodnika vrátenie do pôvodného stavu vr.základových jám</t>
  </si>
  <si>
    <t>40</t>
  </si>
  <si>
    <t>21</t>
  </si>
  <si>
    <t>Pol21</t>
  </si>
  <si>
    <t>Zemné práce - výkop zához ručne , dusanie, rozoberanie a skladanie dlažby vrátenie do pôvodneho stavu (zem, dlažba)</t>
  </si>
  <si>
    <t>kpl</t>
  </si>
  <si>
    <t>42</t>
  </si>
  <si>
    <t>Pol22</t>
  </si>
  <si>
    <t>Základová pätka betón komplet</t>
  </si>
  <si>
    <t>44</t>
  </si>
  <si>
    <t>23</t>
  </si>
  <si>
    <t>Pol23</t>
  </si>
  <si>
    <t>Revízie a kompletné skúšky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</si>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</sst>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top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3" workbookViewId="0">
      <selection activeCell="AN8" sqref="AN8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" customHeight="1">
      <c r="AN2" s="220"/>
      <c r="AR2" s="174" t="s">
        <v>5</v>
      </c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S2" s="14" t="s">
        <v>6</v>
      </c>
      <c r="BT2" s="14" t="s">
        <v>7</v>
      </c>
    </row>
    <row r="3" spans="1:74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8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R5" s="17"/>
      <c r="BE5" s="205" t="s">
        <v>13</v>
      </c>
      <c r="BS5" s="14" t="s">
        <v>6</v>
      </c>
    </row>
    <row r="6" spans="1:74" s="1" customFormat="1" ht="36.9" customHeight="1">
      <c r="B6" s="17"/>
      <c r="D6" s="23" t="s">
        <v>14</v>
      </c>
      <c r="K6" s="209" t="s">
        <v>15</v>
      </c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R6" s="17"/>
      <c r="BE6" s="206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06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/>
      <c r="AR8" s="17"/>
      <c r="BE8" s="206"/>
      <c r="BS8" s="14" t="s">
        <v>6</v>
      </c>
    </row>
    <row r="9" spans="1:74" s="1" customFormat="1" ht="14.4" customHeight="1">
      <c r="B9" s="17"/>
      <c r="AR9" s="17"/>
      <c r="BE9" s="206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06"/>
      <c r="BS10" s="14" t="s">
        <v>6</v>
      </c>
    </row>
    <row r="11" spans="1:74" s="1" customFormat="1" ht="18.45" customHeight="1">
      <c r="B11" s="17"/>
      <c r="E11" s="22" t="s">
        <v>23</v>
      </c>
      <c r="AK11" s="24" t="s">
        <v>24</v>
      </c>
      <c r="AN11" s="22" t="s">
        <v>1</v>
      </c>
      <c r="AR11" s="17"/>
      <c r="BE11" s="206"/>
      <c r="BS11" s="14" t="s">
        <v>6</v>
      </c>
    </row>
    <row r="12" spans="1:74" s="1" customFormat="1" ht="6.9" customHeight="1">
      <c r="B12" s="17"/>
      <c r="AR12" s="17"/>
      <c r="BE12" s="206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22</v>
      </c>
      <c r="AN13" s="26" t="s">
        <v>26</v>
      </c>
      <c r="AR13" s="17"/>
      <c r="BE13" s="206"/>
      <c r="BS13" s="14" t="s">
        <v>6</v>
      </c>
    </row>
    <row r="14" spans="1:74" ht="13.2">
      <c r="B14" s="17"/>
      <c r="E14" s="210" t="s">
        <v>26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4" t="s">
        <v>24</v>
      </c>
      <c r="AN14" s="26" t="s">
        <v>26</v>
      </c>
      <c r="AR14" s="17"/>
      <c r="BE14" s="206"/>
      <c r="BS14" s="14" t="s">
        <v>6</v>
      </c>
    </row>
    <row r="15" spans="1:74" s="1" customFormat="1" ht="6.9" customHeight="1">
      <c r="B15" s="17"/>
      <c r="AR15" s="17"/>
      <c r="BE15" s="206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22</v>
      </c>
      <c r="AN16" s="22" t="s">
        <v>1</v>
      </c>
      <c r="AR16" s="17"/>
      <c r="BE16" s="206"/>
      <c r="BS16" s="14" t="s">
        <v>3</v>
      </c>
    </row>
    <row r="17" spans="1:71" s="1" customFormat="1" ht="18.45" customHeight="1">
      <c r="B17" s="17"/>
      <c r="E17" s="22" t="s">
        <v>23</v>
      </c>
      <c r="AK17" s="24" t="s">
        <v>24</v>
      </c>
      <c r="AN17" s="22" t="s">
        <v>1</v>
      </c>
      <c r="AR17" s="17"/>
      <c r="BE17" s="206"/>
      <c r="BS17" s="14" t="s">
        <v>28</v>
      </c>
    </row>
    <row r="18" spans="1:71" s="1" customFormat="1" ht="6.9" customHeight="1">
      <c r="B18" s="17"/>
      <c r="AR18" s="17"/>
      <c r="BE18" s="206"/>
      <c r="BS18" s="14" t="s">
        <v>6</v>
      </c>
    </row>
    <row r="19" spans="1:71" s="1" customFormat="1" ht="12" customHeight="1">
      <c r="B19" s="17"/>
      <c r="D19" s="24" t="s">
        <v>29</v>
      </c>
      <c r="AK19" s="24" t="s">
        <v>22</v>
      </c>
      <c r="AN19" s="22" t="s">
        <v>1</v>
      </c>
      <c r="AR19" s="17"/>
      <c r="BE19" s="206"/>
      <c r="BS19" s="14" t="s">
        <v>6</v>
      </c>
    </row>
    <row r="20" spans="1:71" s="1" customFormat="1" ht="18.45" customHeight="1">
      <c r="B20" s="17"/>
      <c r="E20" s="22" t="s">
        <v>23</v>
      </c>
      <c r="AK20" s="24" t="s">
        <v>24</v>
      </c>
      <c r="AN20" s="22" t="s">
        <v>1</v>
      </c>
      <c r="AR20" s="17"/>
      <c r="BE20" s="206"/>
      <c r="BS20" s="14" t="s">
        <v>28</v>
      </c>
    </row>
    <row r="21" spans="1:71" s="1" customFormat="1" ht="6.9" customHeight="1">
      <c r="B21" s="17"/>
      <c r="AR21" s="17"/>
      <c r="BE21" s="206"/>
    </row>
    <row r="22" spans="1:71" s="1" customFormat="1" ht="12" customHeight="1">
      <c r="B22" s="17"/>
      <c r="D22" s="24" t="s">
        <v>30</v>
      </c>
      <c r="AR22" s="17"/>
      <c r="BE22" s="206"/>
    </row>
    <row r="23" spans="1:71" s="1" customFormat="1" ht="16.5" customHeight="1">
      <c r="B23" s="17"/>
      <c r="E23" s="212" t="s">
        <v>1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R23" s="17"/>
      <c r="BE23" s="206"/>
    </row>
    <row r="24" spans="1:71" s="1" customFormat="1" ht="6.9" customHeight="1">
      <c r="B24" s="17"/>
      <c r="AR24" s="17"/>
      <c r="BE24" s="206"/>
    </row>
    <row r="25" spans="1:71" s="1" customFormat="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06"/>
    </row>
    <row r="26" spans="1:71" s="2" customFormat="1" ht="25.95" customHeight="1">
      <c r="A26" s="29"/>
      <c r="B26" s="30"/>
      <c r="C26" s="29"/>
      <c r="D26" s="31" t="s">
        <v>31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3">
        <f>ROUND(AG94,2)</f>
        <v>0</v>
      </c>
      <c r="AL26" s="214"/>
      <c r="AM26" s="214"/>
      <c r="AN26" s="214"/>
      <c r="AO26" s="214"/>
      <c r="AP26" s="29"/>
      <c r="AQ26" s="29"/>
      <c r="AR26" s="30"/>
      <c r="BE26" s="206"/>
    </row>
    <row r="27" spans="1:71" s="2" customFormat="1" ht="6.9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06"/>
    </row>
    <row r="28" spans="1:71" s="2" customFormat="1" ht="13.2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5" t="s">
        <v>32</v>
      </c>
      <c r="M28" s="215"/>
      <c r="N28" s="215"/>
      <c r="O28" s="215"/>
      <c r="P28" s="215"/>
      <c r="Q28" s="29"/>
      <c r="R28" s="29"/>
      <c r="S28" s="29"/>
      <c r="T28" s="29"/>
      <c r="U28" s="29"/>
      <c r="V28" s="29"/>
      <c r="W28" s="215" t="s">
        <v>33</v>
      </c>
      <c r="X28" s="215"/>
      <c r="Y28" s="215"/>
      <c r="Z28" s="215"/>
      <c r="AA28" s="215"/>
      <c r="AB28" s="215"/>
      <c r="AC28" s="215"/>
      <c r="AD28" s="215"/>
      <c r="AE28" s="215"/>
      <c r="AF28" s="29"/>
      <c r="AG28" s="29"/>
      <c r="AH28" s="29"/>
      <c r="AI28" s="29"/>
      <c r="AJ28" s="29"/>
      <c r="AK28" s="215" t="s">
        <v>34</v>
      </c>
      <c r="AL28" s="215"/>
      <c r="AM28" s="215"/>
      <c r="AN28" s="215"/>
      <c r="AO28" s="215"/>
      <c r="AP28" s="29"/>
      <c r="AQ28" s="29"/>
      <c r="AR28" s="30"/>
      <c r="BE28" s="206"/>
    </row>
    <row r="29" spans="1:71" s="3" customFormat="1" ht="14.4" customHeight="1">
      <c r="B29" s="34"/>
      <c r="D29" s="24" t="s">
        <v>35</v>
      </c>
      <c r="F29" s="35" t="s">
        <v>36</v>
      </c>
      <c r="L29" s="197">
        <v>0.2</v>
      </c>
      <c r="M29" s="196"/>
      <c r="N29" s="196"/>
      <c r="O29" s="196"/>
      <c r="P29" s="196"/>
      <c r="Q29" s="36"/>
      <c r="R29" s="36"/>
      <c r="S29" s="36"/>
      <c r="T29" s="36"/>
      <c r="U29" s="36"/>
      <c r="V29" s="3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F29" s="36"/>
      <c r="AG29" s="36"/>
      <c r="AH29" s="36"/>
      <c r="AI29" s="36"/>
      <c r="AJ29" s="36"/>
      <c r="AK29" s="195">
        <f>ROUND(AV94, 2)</f>
        <v>0</v>
      </c>
      <c r="AL29" s="196"/>
      <c r="AM29" s="196"/>
      <c r="AN29" s="196"/>
      <c r="AO29" s="196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7"/>
    </row>
    <row r="30" spans="1:71" s="3" customFormat="1" ht="14.4" customHeight="1">
      <c r="B30" s="34"/>
      <c r="F30" s="35" t="s">
        <v>37</v>
      </c>
      <c r="L30" s="197">
        <v>0.2</v>
      </c>
      <c r="M30" s="196"/>
      <c r="N30" s="196"/>
      <c r="O30" s="196"/>
      <c r="P30" s="196"/>
      <c r="Q30" s="36"/>
      <c r="R30" s="36"/>
      <c r="S30" s="36"/>
      <c r="T30" s="36"/>
      <c r="U30" s="36"/>
      <c r="V30" s="3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F30" s="36"/>
      <c r="AG30" s="36"/>
      <c r="AH30" s="36"/>
      <c r="AI30" s="36"/>
      <c r="AJ30" s="36"/>
      <c r="AK30" s="195">
        <f>ROUND(AW94, 2)</f>
        <v>0</v>
      </c>
      <c r="AL30" s="196"/>
      <c r="AM30" s="196"/>
      <c r="AN30" s="196"/>
      <c r="AO30" s="196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7"/>
    </row>
    <row r="31" spans="1:71" s="3" customFormat="1" ht="14.4" hidden="1" customHeight="1">
      <c r="B31" s="34"/>
      <c r="F31" s="24" t="s">
        <v>38</v>
      </c>
      <c r="L31" s="204">
        <v>0.2</v>
      </c>
      <c r="M31" s="203"/>
      <c r="N31" s="203"/>
      <c r="O31" s="203"/>
      <c r="P31" s="203"/>
      <c r="W31" s="202">
        <f>ROUND(BB94, 2)</f>
        <v>0</v>
      </c>
      <c r="X31" s="203"/>
      <c r="Y31" s="203"/>
      <c r="Z31" s="203"/>
      <c r="AA31" s="203"/>
      <c r="AB31" s="203"/>
      <c r="AC31" s="203"/>
      <c r="AD31" s="203"/>
      <c r="AE31" s="203"/>
      <c r="AK31" s="202">
        <v>0</v>
      </c>
      <c r="AL31" s="203"/>
      <c r="AM31" s="203"/>
      <c r="AN31" s="203"/>
      <c r="AO31" s="203"/>
      <c r="AR31" s="34"/>
      <c r="BE31" s="207"/>
    </row>
    <row r="32" spans="1:71" s="3" customFormat="1" ht="14.4" hidden="1" customHeight="1">
      <c r="B32" s="34"/>
      <c r="F32" s="24" t="s">
        <v>39</v>
      </c>
      <c r="L32" s="204">
        <v>0.2</v>
      </c>
      <c r="M32" s="203"/>
      <c r="N32" s="203"/>
      <c r="O32" s="203"/>
      <c r="P32" s="203"/>
      <c r="W32" s="202">
        <f>ROUND(BC94, 2)</f>
        <v>0</v>
      </c>
      <c r="X32" s="203"/>
      <c r="Y32" s="203"/>
      <c r="Z32" s="203"/>
      <c r="AA32" s="203"/>
      <c r="AB32" s="203"/>
      <c r="AC32" s="203"/>
      <c r="AD32" s="203"/>
      <c r="AE32" s="203"/>
      <c r="AK32" s="202">
        <v>0</v>
      </c>
      <c r="AL32" s="203"/>
      <c r="AM32" s="203"/>
      <c r="AN32" s="203"/>
      <c r="AO32" s="203"/>
      <c r="AR32" s="34"/>
      <c r="BE32" s="207"/>
    </row>
    <row r="33" spans="1:57" s="3" customFormat="1" ht="14.4" hidden="1" customHeight="1">
      <c r="B33" s="34"/>
      <c r="F33" s="35" t="s">
        <v>40</v>
      </c>
      <c r="L33" s="197">
        <v>0</v>
      </c>
      <c r="M33" s="196"/>
      <c r="N33" s="196"/>
      <c r="O33" s="196"/>
      <c r="P33" s="196"/>
      <c r="Q33" s="36"/>
      <c r="R33" s="36"/>
      <c r="S33" s="36"/>
      <c r="T33" s="36"/>
      <c r="U33" s="36"/>
      <c r="V33" s="3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F33" s="36"/>
      <c r="AG33" s="36"/>
      <c r="AH33" s="36"/>
      <c r="AI33" s="36"/>
      <c r="AJ33" s="36"/>
      <c r="AK33" s="195">
        <v>0</v>
      </c>
      <c r="AL33" s="196"/>
      <c r="AM33" s="196"/>
      <c r="AN33" s="196"/>
      <c r="AO33" s="196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7"/>
    </row>
    <row r="34" spans="1:57" s="2" customFormat="1" ht="6.9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06"/>
    </row>
    <row r="35" spans="1:57" s="2" customFormat="1" ht="25.95" customHeight="1">
      <c r="A35" s="29"/>
      <c r="B35" s="30"/>
      <c r="C35" s="38"/>
      <c r="D35" s="39" t="s">
        <v>41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42</v>
      </c>
      <c r="U35" s="40"/>
      <c r="V35" s="40"/>
      <c r="W35" s="40"/>
      <c r="X35" s="198" t="s">
        <v>43</v>
      </c>
      <c r="Y35" s="199"/>
      <c r="Z35" s="199"/>
      <c r="AA35" s="199"/>
      <c r="AB35" s="199"/>
      <c r="AC35" s="40"/>
      <c r="AD35" s="40"/>
      <c r="AE35" s="40"/>
      <c r="AF35" s="40"/>
      <c r="AG35" s="40"/>
      <c r="AH35" s="40"/>
      <c r="AI35" s="40"/>
      <c r="AJ35" s="40"/>
      <c r="AK35" s="200">
        <f>SUM(AK26:AK33)</f>
        <v>0</v>
      </c>
      <c r="AL35" s="199"/>
      <c r="AM35" s="199"/>
      <c r="AN35" s="199"/>
      <c r="AO35" s="201"/>
      <c r="AP35" s="38"/>
      <c r="AQ35" s="38"/>
      <c r="AR35" s="30"/>
      <c r="BE35" s="29"/>
    </row>
    <row r="36" spans="1:57" s="2" customFormat="1" ht="6.9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" customHeight="1">
      <c r="B38" s="17"/>
      <c r="AR38" s="17"/>
    </row>
    <row r="39" spans="1:57" s="1" customFormat="1" ht="14.4" customHeight="1">
      <c r="B39" s="17"/>
      <c r="AR39" s="17"/>
    </row>
    <row r="40" spans="1:57" s="1" customFormat="1" ht="14.4" customHeight="1">
      <c r="B40" s="17"/>
      <c r="AR40" s="17"/>
    </row>
    <row r="41" spans="1:57" s="1" customFormat="1" ht="14.4" customHeight="1">
      <c r="B41" s="17"/>
      <c r="AR41" s="17"/>
    </row>
    <row r="42" spans="1:57" s="1" customFormat="1" ht="14.4" customHeight="1">
      <c r="B42" s="17"/>
      <c r="AR42" s="17"/>
    </row>
    <row r="43" spans="1:57" s="1" customFormat="1" ht="14.4" customHeight="1">
      <c r="B43" s="17"/>
      <c r="AR43" s="17"/>
    </row>
    <row r="44" spans="1:57" s="1" customFormat="1" ht="14.4" customHeight="1">
      <c r="B44" s="17"/>
      <c r="AR44" s="17"/>
    </row>
    <row r="45" spans="1:57" s="1" customFormat="1" ht="14.4" customHeight="1">
      <c r="B45" s="17"/>
      <c r="AR45" s="17"/>
    </row>
    <row r="46" spans="1:57" s="1" customFormat="1" ht="14.4" customHeight="1">
      <c r="B46" s="17"/>
      <c r="AR46" s="17"/>
    </row>
    <row r="47" spans="1:57" s="1" customFormat="1" ht="14.4" customHeight="1">
      <c r="B47" s="17"/>
      <c r="AR47" s="17"/>
    </row>
    <row r="48" spans="1:57" s="1" customFormat="1" ht="14.4" customHeight="1">
      <c r="B48" s="17"/>
      <c r="AR48" s="17"/>
    </row>
    <row r="49" spans="1:57" s="2" customFormat="1" ht="14.4" customHeight="1">
      <c r="B49" s="42"/>
      <c r="D49" s="43" t="s">
        <v>44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45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3.2">
      <c r="A60" s="29"/>
      <c r="B60" s="30"/>
      <c r="C60" s="29"/>
      <c r="D60" s="45" t="s">
        <v>46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47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46</v>
      </c>
      <c r="AI60" s="32"/>
      <c r="AJ60" s="32"/>
      <c r="AK60" s="32"/>
      <c r="AL60" s="32"/>
      <c r="AM60" s="45" t="s">
        <v>47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3.2">
      <c r="A64" s="29"/>
      <c r="B64" s="30"/>
      <c r="C64" s="29"/>
      <c r="D64" s="43" t="s">
        <v>48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49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3.2">
      <c r="A75" s="29"/>
      <c r="B75" s="30"/>
      <c r="C75" s="29"/>
      <c r="D75" s="45" t="s">
        <v>46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47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46</v>
      </c>
      <c r="AI75" s="32"/>
      <c r="AJ75" s="32"/>
      <c r="AK75" s="32"/>
      <c r="AL75" s="32"/>
      <c r="AM75" s="45" t="s">
        <v>47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" customHeight="1">
      <c r="A82" s="29"/>
      <c r="B82" s="30"/>
      <c r="C82" s="18" t="s">
        <v>50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12</v>
      </c>
      <c r="AR84" s="51"/>
    </row>
    <row r="85" spans="1:91" s="5" customFormat="1" ht="36.9" customHeight="1">
      <c r="B85" s="52"/>
      <c r="C85" s="53" t="s">
        <v>14</v>
      </c>
      <c r="L85" s="186" t="str">
        <f>K6</f>
        <v>Doplnenie verejného osvetlenia – cintorín Horné Krškany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R85" s="52"/>
    </row>
    <row r="86" spans="1:91" s="2" customFormat="1" ht="6.9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>Horné Krškany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88" t="str">
        <f>IF(AN8= "","",AN8)</f>
        <v/>
      </c>
      <c r="AN87" s="188"/>
      <c r="AO87" s="29"/>
      <c r="AP87" s="29"/>
      <c r="AQ87" s="29"/>
      <c r="AR87" s="30"/>
      <c r="BE87" s="29"/>
    </row>
    <row r="88" spans="1:91" s="2" customFormat="1" ht="6.9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15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189" t="str">
        <f>IF(E17="","",E17)</f>
        <v xml:space="preserve"> </v>
      </c>
      <c r="AN89" s="190"/>
      <c r="AO89" s="190"/>
      <c r="AP89" s="190"/>
      <c r="AQ89" s="29"/>
      <c r="AR89" s="30"/>
      <c r="AS89" s="191" t="s">
        <v>51</v>
      </c>
      <c r="AT89" s="192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15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29</v>
      </c>
      <c r="AJ90" s="29"/>
      <c r="AK90" s="29"/>
      <c r="AL90" s="29"/>
      <c r="AM90" s="189" t="str">
        <f>IF(E20="","",E20)</f>
        <v xml:space="preserve"> </v>
      </c>
      <c r="AN90" s="190"/>
      <c r="AO90" s="190"/>
      <c r="AP90" s="190"/>
      <c r="AQ90" s="29"/>
      <c r="AR90" s="30"/>
      <c r="AS90" s="193"/>
      <c r="AT90" s="194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3"/>
      <c r="AT91" s="194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176" t="s">
        <v>52</v>
      </c>
      <c r="D92" s="177"/>
      <c r="E92" s="177"/>
      <c r="F92" s="177"/>
      <c r="G92" s="177"/>
      <c r="H92" s="60"/>
      <c r="I92" s="178" t="s">
        <v>53</v>
      </c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9" t="s">
        <v>54</v>
      </c>
      <c r="AH92" s="177"/>
      <c r="AI92" s="177"/>
      <c r="AJ92" s="177"/>
      <c r="AK92" s="177"/>
      <c r="AL92" s="177"/>
      <c r="AM92" s="177"/>
      <c r="AN92" s="178" t="s">
        <v>55</v>
      </c>
      <c r="AO92" s="177"/>
      <c r="AP92" s="180"/>
      <c r="AQ92" s="61" t="s">
        <v>56</v>
      </c>
      <c r="AR92" s="30"/>
      <c r="AS92" s="62" t="s">
        <v>57</v>
      </c>
      <c r="AT92" s="63" t="s">
        <v>58</v>
      </c>
      <c r="AU92" s="63" t="s">
        <v>59</v>
      </c>
      <c r="AV92" s="63" t="s">
        <v>60</v>
      </c>
      <c r="AW92" s="63" t="s">
        <v>61</v>
      </c>
      <c r="AX92" s="63" t="s">
        <v>62</v>
      </c>
      <c r="AY92" s="63" t="s">
        <v>63</v>
      </c>
      <c r="AZ92" s="63" t="s">
        <v>64</v>
      </c>
      <c r="BA92" s="63" t="s">
        <v>65</v>
      </c>
      <c r="BB92" s="63" t="s">
        <v>66</v>
      </c>
      <c r="BC92" s="63" t="s">
        <v>67</v>
      </c>
      <c r="BD92" s="64" t="s">
        <v>68</v>
      </c>
      <c r="BE92" s="29"/>
    </row>
    <row r="93" spans="1:91" s="2" customFormat="1" ht="10.9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" customHeight="1">
      <c r="B94" s="68"/>
      <c r="C94" s="69" t="s">
        <v>69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84">
        <f>ROUND(AG95,2)</f>
        <v>0</v>
      </c>
      <c r="AH94" s="184"/>
      <c r="AI94" s="184"/>
      <c r="AJ94" s="184"/>
      <c r="AK94" s="184"/>
      <c r="AL94" s="184"/>
      <c r="AM94" s="184"/>
      <c r="AN94" s="185">
        <f>SUM(AG94,AT94)</f>
        <v>0</v>
      </c>
      <c r="AO94" s="185"/>
      <c r="AP94" s="185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70</v>
      </c>
      <c r="BT94" s="77" t="s">
        <v>71</v>
      </c>
      <c r="BU94" s="78" t="s">
        <v>72</v>
      </c>
      <c r="BV94" s="77" t="s">
        <v>73</v>
      </c>
      <c r="BW94" s="77" t="s">
        <v>4</v>
      </c>
      <c r="BX94" s="77" t="s">
        <v>74</v>
      </c>
      <c r="CL94" s="77" t="s">
        <v>1</v>
      </c>
    </row>
    <row r="95" spans="1:91" s="7" customFormat="1" ht="24.75" customHeight="1">
      <c r="A95" s="79" t="s">
        <v>75</v>
      </c>
      <c r="B95" s="80"/>
      <c r="C95" s="81"/>
      <c r="D95" s="183" t="s">
        <v>76</v>
      </c>
      <c r="E95" s="183"/>
      <c r="F95" s="183"/>
      <c r="G95" s="183"/>
      <c r="H95" s="183"/>
      <c r="I95" s="82"/>
      <c r="J95" s="183" t="s">
        <v>15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1">
        <f>'01 - Doplnenie verejného ...'!J30</f>
        <v>0</v>
      </c>
      <c r="AH95" s="182"/>
      <c r="AI95" s="182"/>
      <c r="AJ95" s="182"/>
      <c r="AK95" s="182"/>
      <c r="AL95" s="182"/>
      <c r="AM95" s="182"/>
      <c r="AN95" s="181">
        <f>SUM(AG95,AT95)</f>
        <v>0</v>
      </c>
      <c r="AO95" s="182"/>
      <c r="AP95" s="182"/>
      <c r="AQ95" s="83" t="s">
        <v>77</v>
      </c>
      <c r="AR95" s="80"/>
      <c r="AS95" s="84">
        <v>0</v>
      </c>
      <c r="AT95" s="85">
        <f>ROUND(SUM(AV95:AW95),2)</f>
        <v>0</v>
      </c>
      <c r="AU95" s="86">
        <f>'01 - Doplnenie verejného ...'!P118</f>
        <v>0</v>
      </c>
      <c r="AV95" s="85">
        <f>'01 - Doplnenie verejného ...'!J33</f>
        <v>0</v>
      </c>
      <c r="AW95" s="85">
        <f>'01 - Doplnenie verejného ...'!J34</f>
        <v>0</v>
      </c>
      <c r="AX95" s="85">
        <f>'01 - Doplnenie verejného ...'!J35</f>
        <v>0</v>
      </c>
      <c r="AY95" s="85">
        <f>'01 - Doplnenie verejného ...'!J36</f>
        <v>0</v>
      </c>
      <c r="AZ95" s="85">
        <f>'01 - Doplnenie verejného ...'!F33</f>
        <v>0</v>
      </c>
      <c r="BA95" s="85">
        <f>'01 - Doplnenie verejného ...'!F34</f>
        <v>0</v>
      </c>
      <c r="BB95" s="85">
        <f>'01 - Doplnenie verejného ...'!F35</f>
        <v>0</v>
      </c>
      <c r="BC95" s="85">
        <f>'01 - Doplnenie verejného ...'!F36</f>
        <v>0</v>
      </c>
      <c r="BD95" s="87">
        <f>'01 - Doplnenie verejného ...'!F37</f>
        <v>0</v>
      </c>
      <c r="BT95" s="88" t="s">
        <v>78</v>
      </c>
      <c r="BV95" s="88" t="s">
        <v>73</v>
      </c>
      <c r="BW95" s="88" t="s">
        <v>79</v>
      </c>
      <c r="BX95" s="88" t="s">
        <v>4</v>
      </c>
      <c r="CL95" s="88" t="s">
        <v>1</v>
      </c>
      <c r="CM95" s="88" t="s">
        <v>71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" customHeight="1">
      <c r="A97" s="29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Doplnenie verejného ...'!C2" display="/" xr:uid="{00000000-0004-0000-0000-000000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4"/>
  <sheetViews>
    <sheetView showGridLines="0" tabSelected="1" workbookViewId="0"/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174" t="s">
        <v>5</v>
      </c>
      <c r="M2" s="175"/>
      <c r="N2" s="175"/>
      <c r="O2" s="175"/>
      <c r="P2" s="175"/>
      <c r="Q2" s="175"/>
      <c r="R2" s="175"/>
      <c r="S2" s="175"/>
      <c r="T2" s="175"/>
      <c r="U2" s="175"/>
      <c r="V2" s="175"/>
      <c r="AT2" s="14" t="s">
        <v>79</v>
      </c>
    </row>
    <row r="3" spans="1:46" s="1" customFormat="1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24.9" customHeight="1">
      <c r="B4" s="17"/>
      <c r="D4" s="18" t="s">
        <v>80</v>
      </c>
      <c r="L4" s="17"/>
      <c r="M4" s="89" t="s">
        <v>9</v>
      </c>
      <c r="AT4" s="14" t="s">
        <v>3</v>
      </c>
    </row>
    <row r="5" spans="1:46" s="1" customFormat="1" ht="6.9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7" t="str">
        <f>'Rekapitulácia stavby'!K6</f>
        <v>Doplnenie verejného osvetlenia – cintorín Horné Krškany</v>
      </c>
      <c r="F7" s="218"/>
      <c r="G7" s="218"/>
      <c r="H7" s="218"/>
      <c r="L7" s="17"/>
    </row>
    <row r="8" spans="1:46" s="2" customFormat="1" ht="12" customHeight="1">
      <c r="A8" s="29"/>
      <c r="B8" s="30"/>
      <c r="C8" s="29"/>
      <c r="D8" s="24" t="s">
        <v>81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30" customHeight="1">
      <c r="A9" s="29"/>
      <c r="B9" s="30"/>
      <c r="C9" s="29"/>
      <c r="D9" s="29"/>
      <c r="E9" s="186" t="s">
        <v>82</v>
      </c>
      <c r="F9" s="216"/>
      <c r="G9" s="216"/>
      <c r="H9" s="216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0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tr">
        <f>IF('Rekapitulácia stavby'!AN10="","",'Rekapitulácia stavby'!AN10)</f>
        <v/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tr">
        <f>IF('Rekapitulácia stavby'!E11="","",'Rekapitulácia stavby'!E11)</f>
        <v xml:space="preserve"> </v>
      </c>
      <c r="F15" s="29"/>
      <c r="G15" s="29"/>
      <c r="H15" s="29"/>
      <c r="I15" s="24" t="s">
        <v>24</v>
      </c>
      <c r="J15" s="22" t="str">
        <f>IF('Rekapitulácia stavby'!AN11="","",'Rekapitulácia stavby'!AN11)</f>
        <v/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9" t="str">
        <f>'Rekapitulácia stavby'!E14</f>
        <v>Vyplň údaj</v>
      </c>
      <c r="F18" s="208"/>
      <c r="G18" s="208"/>
      <c r="H18" s="208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tr">
        <f>IF('Rekapitulácia stavby'!AN16="","",'Rekapitulácia stavby'!AN16)</f>
        <v/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tr">
        <f>IF('Rekapitulácia stavby'!E17="","",'Rekapitulácia stavby'!E17)</f>
        <v xml:space="preserve"> </v>
      </c>
      <c r="F21" s="29"/>
      <c r="G21" s="29"/>
      <c r="H21" s="29"/>
      <c r="I21" s="24" t="s">
        <v>24</v>
      </c>
      <c r="J21" s="22" t="str">
        <f>IF('Rekapitulácia stavby'!AN17="","",'Rekapitulácia stavby'!AN17)</f>
        <v/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29</v>
      </c>
      <c r="E23" s="29"/>
      <c r="F23" s="29"/>
      <c r="G23" s="29"/>
      <c r="H23" s="29"/>
      <c r="I23" s="24" t="s">
        <v>22</v>
      </c>
      <c r="J23" s="22" t="str">
        <f>IF('Rekapitulácia stavby'!AN19="","",'Rekapitulácia stavby'!AN19)</f>
        <v/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24" t="s">
        <v>24</v>
      </c>
      <c r="J24" s="22" t="str">
        <f>IF('Rekapitulácia stavby'!AN20="","",'Rekapitulácia stavby'!AN20)</f>
        <v/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30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0"/>
      <c r="B27" s="91"/>
      <c r="C27" s="90"/>
      <c r="D27" s="90"/>
      <c r="E27" s="212" t="s">
        <v>1</v>
      </c>
      <c r="F27" s="212"/>
      <c r="G27" s="212"/>
      <c r="H27" s="212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3" t="s">
        <v>31</v>
      </c>
      <c r="E30" s="29"/>
      <c r="F30" s="29"/>
      <c r="G30" s="29"/>
      <c r="H30" s="29"/>
      <c r="I30" s="29"/>
      <c r="J30" s="71">
        <f>ROUND(J118,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" customHeight="1">
      <c r="A32" s="29"/>
      <c r="B32" s="30"/>
      <c r="C32" s="29"/>
      <c r="D32" s="29"/>
      <c r="E32" s="29"/>
      <c r="F32" s="33" t="s">
        <v>33</v>
      </c>
      <c r="G32" s="29"/>
      <c r="H32" s="29"/>
      <c r="I32" s="33" t="s">
        <v>32</v>
      </c>
      <c r="J32" s="33" t="s">
        <v>34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" customHeight="1">
      <c r="A33" s="29"/>
      <c r="B33" s="30"/>
      <c r="C33" s="29"/>
      <c r="D33" s="94" t="s">
        <v>35</v>
      </c>
      <c r="E33" s="35" t="s">
        <v>36</v>
      </c>
      <c r="F33" s="95">
        <f>ROUND((SUM(BE118:BE143)),  2)</f>
        <v>0</v>
      </c>
      <c r="G33" s="96"/>
      <c r="H33" s="96"/>
      <c r="I33" s="97">
        <v>0.2</v>
      </c>
      <c r="J33" s="95">
        <f>ROUND(((SUM(BE118:BE143))*I33),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" customHeight="1">
      <c r="A34" s="29"/>
      <c r="B34" s="30"/>
      <c r="C34" s="29"/>
      <c r="D34" s="29"/>
      <c r="E34" s="35" t="s">
        <v>37</v>
      </c>
      <c r="F34" s="95">
        <f>ROUND((SUM(BF118:BF143)),  2)</f>
        <v>0</v>
      </c>
      <c r="G34" s="96"/>
      <c r="H34" s="96"/>
      <c r="I34" s="97">
        <v>0.2</v>
      </c>
      <c r="J34" s="95">
        <f>ROUND(((SUM(BF118:BF143))*I34),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" hidden="1" customHeight="1">
      <c r="A35" s="29"/>
      <c r="B35" s="30"/>
      <c r="C35" s="29"/>
      <c r="D35" s="29"/>
      <c r="E35" s="24" t="s">
        <v>38</v>
      </c>
      <c r="F35" s="98">
        <f>ROUND((SUM(BG118:BG143)),  2)</f>
        <v>0</v>
      </c>
      <c r="G35" s="29"/>
      <c r="H35" s="29"/>
      <c r="I35" s="99">
        <v>0.2</v>
      </c>
      <c r="J35" s="98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" hidden="1" customHeight="1">
      <c r="A36" s="29"/>
      <c r="B36" s="30"/>
      <c r="C36" s="29"/>
      <c r="D36" s="29"/>
      <c r="E36" s="24" t="s">
        <v>39</v>
      </c>
      <c r="F36" s="98">
        <f>ROUND((SUM(BH118:BH143)),  2)</f>
        <v>0</v>
      </c>
      <c r="G36" s="29"/>
      <c r="H36" s="29"/>
      <c r="I36" s="99">
        <v>0.2</v>
      </c>
      <c r="J36" s="98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" hidden="1" customHeight="1">
      <c r="A37" s="29"/>
      <c r="B37" s="30"/>
      <c r="C37" s="29"/>
      <c r="D37" s="29"/>
      <c r="E37" s="35" t="s">
        <v>40</v>
      </c>
      <c r="F37" s="95">
        <f>ROUND((SUM(BI118:BI143)),  2)</f>
        <v>0</v>
      </c>
      <c r="G37" s="96"/>
      <c r="H37" s="96"/>
      <c r="I37" s="97">
        <v>0</v>
      </c>
      <c r="J37" s="95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0"/>
      <c r="D39" s="101" t="s">
        <v>41</v>
      </c>
      <c r="E39" s="60"/>
      <c r="F39" s="60"/>
      <c r="G39" s="102" t="s">
        <v>42</v>
      </c>
      <c r="H39" s="103" t="s">
        <v>43</v>
      </c>
      <c r="I39" s="60"/>
      <c r="J39" s="104">
        <f>SUM(J30:J37)</f>
        <v>0</v>
      </c>
      <c r="K39" s="105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" customHeight="1">
      <c r="B41" s="17"/>
      <c r="L41" s="17"/>
    </row>
    <row r="42" spans="1:31" s="1" customFormat="1" ht="14.4" customHeight="1">
      <c r="B42" s="17"/>
      <c r="L42" s="17"/>
    </row>
    <row r="43" spans="1:31" s="1" customFormat="1" ht="14.4" customHeight="1">
      <c r="B43" s="17"/>
      <c r="L43" s="17"/>
    </row>
    <row r="44" spans="1:31" s="1" customFormat="1" ht="14.4" customHeight="1">
      <c r="B44" s="17"/>
      <c r="L44" s="17"/>
    </row>
    <row r="45" spans="1:31" s="1" customFormat="1" ht="14.4" customHeight="1">
      <c r="B45" s="17"/>
      <c r="L45" s="17"/>
    </row>
    <row r="46" spans="1:31" s="1" customFormat="1" ht="14.4" customHeight="1">
      <c r="B46" s="17"/>
      <c r="L46" s="17"/>
    </row>
    <row r="47" spans="1:31" s="1" customFormat="1" ht="14.4" customHeight="1">
      <c r="B47" s="17"/>
      <c r="L47" s="17"/>
    </row>
    <row r="48" spans="1:31" s="1" customFormat="1" ht="14.4" customHeight="1">
      <c r="B48" s="17"/>
      <c r="L48" s="17"/>
    </row>
    <row r="49" spans="1:31" s="1" customFormat="1" ht="14.4" customHeight="1">
      <c r="B49" s="17"/>
      <c r="L49" s="17"/>
    </row>
    <row r="50" spans="1:31" s="2" customFormat="1" ht="14.4" customHeight="1">
      <c r="B50" s="42"/>
      <c r="D50" s="43" t="s">
        <v>44</v>
      </c>
      <c r="E50" s="44"/>
      <c r="F50" s="44"/>
      <c r="G50" s="43" t="s">
        <v>45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3.2">
      <c r="A61" s="29"/>
      <c r="B61" s="30"/>
      <c r="C61" s="29"/>
      <c r="D61" s="45" t="s">
        <v>46</v>
      </c>
      <c r="E61" s="32"/>
      <c r="F61" s="106" t="s">
        <v>47</v>
      </c>
      <c r="G61" s="45" t="s">
        <v>46</v>
      </c>
      <c r="H61" s="32"/>
      <c r="I61" s="32"/>
      <c r="J61" s="107" t="s">
        <v>47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3.2">
      <c r="A65" s="29"/>
      <c r="B65" s="30"/>
      <c r="C65" s="29"/>
      <c r="D65" s="43" t="s">
        <v>48</v>
      </c>
      <c r="E65" s="46"/>
      <c r="F65" s="46"/>
      <c r="G65" s="43" t="s">
        <v>49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3.2">
      <c r="A76" s="29"/>
      <c r="B76" s="30"/>
      <c r="C76" s="29"/>
      <c r="D76" s="45" t="s">
        <v>46</v>
      </c>
      <c r="E76" s="32"/>
      <c r="F76" s="106" t="s">
        <v>47</v>
      </c>
      <c r="G76" s="45" t="s">
        <v>46</v>
      </c>
      <c r="H76" s="32"/>
      <c r="I76" s="32"/>
      <c r="J76" s="107" t="s">
        <v>47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" hidden="1" customHeight="1">
      <c r="A82" s="29"/>
      <c r="B82" s="30"/>
      <c r="C82" s="18" t="s">
        <v>83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7" t="str">
        <f>E7</f>
        <v>Doplnenie verejného osvetlenia – cintorín Horné Krškany</v>
      </c>
      <c r="F85" s="218"/>
      <c r="G85" s="218"/>
      <c r="H85" s="218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81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30" hidden="1" customHeight="1">
      <c r="A87" s="29"/>
      <c r="B87" s="30"/>
      <c r="C87" s="29"/>
      <c r="D87" s="29"/>
      <c r="E87" s="186" t="str">
        <f>E9</f>
        <v>01 - Doplnenie verejného osvetlenia – cintorín Horné Krškany</v>
      </c>
      <c r="F87" s="216"/>
      <c r="G87" s="216"/>
      <c r="H87" s="216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Horné Krškany</v>
      </c>
      <c r="G89" s="29"/>
      <c r="H89" s="29"/>
      <c r="I89" s="24" t="s">
        <v>20</v>
      </c>
      <c r="J89" s="55">
        <f>IF(J12="","",J12)</f>
        <v>0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15" hidden="1" customHeight="1">
      <c r="A91" s="29"/>
      <c r="B91" s="30"/>
      <c r="C91" s="24" t="s">
        <v>21</v>
      </c>
      <c r="D91" s="29"/>
      <c r="E91" s="29"/>
      <c r="F91" s="22" t="str">
        <f>E15</f>
        <v xml:space="preserve"> </v>
      </c>
      <c r="G91" s="29"/>
      <c r="H91" s="29"/>
      <c r="I91" s="24" t="s">
        <v>27</v>
      </c>
      <c r="J91" s="27" t="str">
        <f>E21</f>
        <v xml:space="preserve"> 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1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29</v>
      </c>
      <c r="J92" s="27" t="str">
        <f>E24</f>
        <v xml:space="preserve"> 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8" t="s">
        <v>84</v>
      </c>
      <c r="D94" s="100"/>
      <c r="E94" s="100"/>
      <c r="F94" s="100"/>
      <c r="G94" s="100"/>
      <c r="H94" s="100"/>
      <c r="I94" s="100"/>
      <c r="J94" s="109" t="s">
        <v>85</v>
      </c>
      <c r="K94" s="100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10" t="s">
        <v>86</v>
      </c>
      <c r="D96" s="29"/>
      <c r="E96" s="29"/>
      <c r="F96" s="29"/>
      <c r="G96" s="29"/>
      <c r="H96" s="29"/>
      <c r="I96" s="29"/>
      <c r="J96" s="71">
        <f>J118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87</v>
      </c>
    </row>
    <row r="97" spans="1:31" s="9" customFormat="1" ht="24.9" hidden="1" customHeight="1">
      <c r="B97" s="111"/>
      <c r="D97" s="112" t="s">
        <v>88</v>
      </c>
      <c r="E97" s="113"/>
      <c r="F97" s="113"/>
      <c r="G97" s="113"/>
      <c r="H97" s="113"/>
      <c r="I97" s="113"/>
      <c r="J97" s="114">
        <f>J119</f>
        <v>0</v>
      </c>
      <c r="L97" s="111"/>
    </row>
    <row r="98" spans="1:31" s="10" customFormat="1" ht="19.95" hidden="1" customHeight="1">
      <c r="B98" s="115"/>
      <c r="D98" s="116" t="s">
        <v>89</v>
      </c>
      <c r="E98" s="117"/>
      <c r="F98" s="117"/>
      <c r="G98" s="117"/>
      <c r="H98" s="117"/>
      <c r="I98" s="117"/>
      <c r="J98" s="118">
        <f>J120</f>
        <v>0</v>
      </c>
      <c r="L98" s="115"/>
    </row>
    <row r="99" spans="1:31" s="2" customFormat="1" ht="21.75" hidden="1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42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" hidden="1" customHeight="1">
      <c r="A100" s="29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hidden="1"/>
    <row r="102" spans="1:31" hidden="1"/>
    <row r="103" spans="1:31" hidden="1"/>
    <row r="104" spans="1:31" s="2" customFormat="1" ht="6.9" customHeight="1">
      <c r="A104" s="29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" customHeight="1">
      <c r="A105" s="29"/>
      <c r="B105" s="30"/>
      <c r="C105" s="18" t="s">
        <v>90</v>
      </c>
      <c r="D105" s="29"/>
      <c r="E105" s="29"/>
      <c r="F105" s="29"/>
      <c r="G105" s="29"/>
      <c r="H105" s="29"/>
      <c r="I105" s="29"/>
      <c r="J105" s="29"/>
      <c r="K105" s="29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14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6.5" customHeight="1">
      <c r="A108" s="29"/>
      <c r="B108" s="30"/>
      <c r="C108" s="29"/>
      <c r="D108" s="29"/>
      <c r="E108" s="217" t="str">
        <f>E7</f>
        <v>Doplnenie verejného osvetlenia – cintorín Horné Krškany</v>
      </c>
      <c r="F108" s="218"/>
      <c r="G108" s="218"/>
      <c r="H108" s="218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81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30" customHeight="1">
      <c r="A110" s="29"/>
      <c r="B110" s="30"/>
      <c r="C110" s="29"/>
      <c r="D110" s="29"/>
      <c r="E110" s="186" t="str">
        <f>E9</f>
        <v>01 - Doplnenie verejného osvetlenia – cintorín Horné Krškany</v>
      </c>
      <c r="F110" s="216"/>
      <c r="G110" s="216"/>
      <c r="H110" s="216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18</v>
      </c>
      <c r="D112" s="29"/>
      <c r="E112" s="29"/>
      <c r="F112" s="22" t="str">
        <f>F12</f>
        <v>Horné Krškany</v>
      </c>
      <c r="G112" s="29"/>
      <c r="H112" s="29"/>
      <c r="I112" s="24" t="s">
        <v>20</v>
      </c>
      <c r="J112" s="55">
        <f>IF(J12="","",J12)</f>
        <v>0</v>
      </c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15" customHeight="1">
      <c r="A114" s="29"/>
      <c r="B114" s="30"/>
      <c r="C114" s="24" t="s">
        <v>21</v>
      </c>
      <c r="D114" s="29"/>
      <c r="E114" s="29"/>
      <c r="F114" s="22" t="str">
        <f>E15</f>
        <v xml:space="preserve"> </v>
      </c>
      <c r="G114" s="29"/>
      <c r="H114" s="29"/>
      <c r="I114" s="24" t="s">
        <v>27</v>
      </c>
      <c r="J114" s="27" t="str">
        <f>E21</f>
        <v xml:space="preserve"> 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15" customHeight="1">
      <c r="A115" s="29"/>
      <c r="B115" s="30"/>
      <c r="C115" s="24" t="s">
        <v>25</v>
      </c>
      <c r="D115" s="29"/>
      <c r="E115" s="29"/>
      <c r="F115" s="22" t="str">
        <f>IF(E18="","",E18)</f>
        <v>Vyplň údaj</v>
      </c>
      <c r="G115" s="29"/>
      <c r="H115" s="29"/>
      <c r="I115" s="24" t="s">
        <v>29</v>
      </c>
      <c r="J115" s="27" t="str">
        <f>E24</f>
        <v xml:space="preserve"> 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0.3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11" customFormat="1" ht="29.25" customHeight="1">
      <c r="A117" s="119"/>
      <c r="B117" s="120"/>
      <c r="C117" s="121" t="s">
        <v>91</v>
      </c>
      <c r="D117" s="122" t="s">
        <v>56</v>
      </c>
      <c r="E117" s="122" t="s">
        <v>52</v>
      </c>
      <c r="F117" s="122" t="s">
        <v>53</v>
      </c>
      <c r="G117" s="122" t="s">
        <v>92</v>
      </c>
      <c r="H117" s="122" t="s">
        <v>93</v>
      </c>
      <c r="I117" s="122" t="s">
        <v>94</v>
      </c>
      <c r="J117" s="123" t="s">
        <v>85</v>
      </c>
      <c r="K117" s="124" t="s">
        <v>95</v>
      </c>
      <c r="L117" s="125"/>
      <c r="M117" s="62" t="s">
        <v>1</v>
      </c>
      <c r="N117" s="63" t="s">
        <v>35</v>
      </c>
      <c r="O117" s="63" t="s">
        <v>96</v>
      </c>
      <c r="P117" s="63" t="s">
        <v>97</v>
      </c>
      <c r="Q117" s="63" t="s">
        <v>98</v>
      </c>
      <c r="R117" s="63" t="s">
        <v>99</v>
      </c>
      <c r="S117" s="63" t="s">
        <v>100</v>
      </c>
      <c r="T117" s="64" t="s">
        <v>101</v>
      </c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</row>
    <row r="118" spans="1:65" s="2" customFormat="1" ht="22.95" customHeight="1">
      <c r="A118" s="29"/>
      <c r="B118" s="30"/>
      <c r="C118" s="69" t="s">
        <v>86</v>
      </c>
      <c r="D118" s="29"/>
      <c r="E118" s="29"/>
      <c r="F118" s="29"/>
      <c r="G118" s="29"/>
      <c r="H118" s="29"/>
      <c r="I118" s="29"/>
      <c r="J118" s="126">
        <f>BK118</f>
        <v>0</v>
      </c>
      <c r="K118" s="29"/>
      <c r="L118" s="30"/>
      <c r="M118" s="65"/>
      <c r="N118" s="56"/>
      <c r="O118" s="66"/>
      <c r="P118" s="127">
        <f>P119</f>
        <v>0</v>
      </c>
      <c r="Q118" s="66"/>
      <c r="R118" s="127">
        <f>R119</f>
        <v>0</v>
      </c>
      <c r="S118" s="66"/>
      <c r="T118" s="128">
        <f>T119</f>
        <v>0</v>
      </c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T118" s="14" t="s">
        <v>70</v>
      </c>
      <c r="AU118" s="14" t="s">
        <v>87</v>
      </c>
      <c r="BK118" s="129">
        <f>BK119</f>
        <v>0</v>
      </c>
    </row>
    <row r="119" spans="1:65" s="12" customFormat="1" ht="25.95" customHeight="1">
      <c r="B119" s="130"/>
      <c r="D119" s="131" t="s">
        <v>70</v>
      </c>
      <c r="E119" s="132" t="s">
        <v>102</v>
      </c>
      <c r="F119" s="132" t="s">
        <v>103</v>
      </c>
      <c r="I119" s="133"/>
      <c r="J119" s="134">
        <f>BK119</f>
        <v>0</v>
      </c>
      <c r="L119" s="130"/>
      <c r="M119" s="135"/>
      <c r="N119" s="136"/>
      <c r="O119" s="136"/>
      <c r="P119" s="137">
        <f>P120</f>
        <v>0</v>
      </c>
      <c r="Q119" s="136"/>
      <c r="R119" s="137">
        <f>R120</f>
        <v>0</v>
      </c>
      <c r="S119" s="136"/>
      <c r="T119" s="138">
        <f>T120</f>
        <v>0</v>
      </c>
      <c r="AR119" s="131" t="s">
        <v>104</v>
      </c>
      <c r="AT119" s="139" t="s">
        <v>70</v>
      </c>
      <c r="AU119" s="139" t="s">
        <v>71</v>
      </c>
      <c r="AY119" s="131" t="s">
        <v>105</v>
      </c>
      <c r="BK119" s="140">
        <f>BK120</f>
        <v>0</v>
      </c>
    </row>
    <row r="120" spans="1:65" s="12" customFormat="1" ht="22.95" customHeight="1">
      <c r="B120" s="130"/>
      <c r="D120" s="131" t="s">
        <v>70</v>
      </c>
      <c r="E120" s="141" t="s">
        <v>106</v>
      </c>
      <c r="F120" s="141" t="s">
        <v>107</v>
      </c>
      <c r="I120" s="133"/>
      <c r="J120" s="142">
        <f>BK120</f>
        <v>0</v>
      </c>
      <c r="L120" s="130"/>
      <c r="M120" s="135"/>
      <c r="N120" s="136"/>
      <c r="O120" s="136"/>
      <c r="P120" s="137">
        <f>SUM(P121:P143)</f>
        <v>0</v>
      </c>
      <c r="Q120" s="136"/>
      <c r="R120" s="137">
        <f>SUM(R121:R143)</f>
        <v>0</v>
      </c>
      <c r="S120" s="136"/>
      <c r="T120" s="138">
        <f>SUM(T121:T143)</f>
        <v>0</v>
      </c>
      <c r="AR120" s="131" t="s">
        <v>104</v>
      </c>
      <c r="AT120" s="139" t="s">
        <v>70</v>
      </c>
      <c r="AU120" s="139" t="s">
        <v>78</v>
      </c>
      <c r="AY120" s="131" t="s">
        <v>105</v>
      </c>
      <c r="BK120" s="140">
        <f>SUM(BK121:BK143)</f>
        <v>0</v>
      </c>
    </row>
    <row r="121" spans="1:65" s="2" customFormat="1" ht="16.5" customHeight="1">
      <c r="A121" s="29"/>
      <c r="B121" s="143"/>
      <c r="C121" s="144" t="s">
        <v>78</v>
      </c>
      <c r="D121" s="144" t="s">
        <v>108</v>
      </c>
      <c r="E121" s="145" t="s">
        <v>109</v>
      </c>
      <c r="F121" s="146" t="s">
        <v>110</v>
      </c>
      <c r="G121" s="147" t="s">
        <v>111</v>
      </c>
      <c r="H121" s="148">
        <v>5</v>
      </c>
      <c r="I121" s="149"/>
      <c r="J121" s="150">
        <f t="shared" ref="J121:J143" si="0">ROUND(I121*H121,2)</f>
        <v>0</v>
      </c>
      <c r="K121" s="151"/>
      <c r="L121" s="30"/>
      <c r="M121" s="152" t="s">
        <v>1</v>
      </c>
      <c r="N121" s="153" t="s">
        <v>37</v>
      </c>
      <c r="O121" s="58"/>
      <c r="P121" s="154">
        <f t="shared" ref="P121:P143" si="1">O121*H121</f>
        <v>0</v>
      </c>
      <c r="Q121" s="154">
        <v>0</v>
      </c>
      <c r="R121" s="154">
        <f t="shared" ref="R121:R143" si="2">Q121*H121</f>
        <v>0</v>
      </c>
      <c r="S121" s="154">
        <v>0</v>
      </c>
      <c r="T121" s="155">
        <f t="shared" ref="T121:T143" si="3">S121*H121</f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56" t="s">
        <v>112</v>
      </c>
      <c r="AT121" s="156" t="s">
        <v>108</v>
      </c>
      <c r="AU121" s="156" t="s">
        <v>113</v>
      </c>
      <c r="AY121" s="14" t="s">
        <v>105</v>
      </c>
      <c r="BE121" s="157">
        <f t="shared" ref="BE121:BE143" si="4">IF(N121="základná",J121,0)</f>
        <v>0</v>
      </c>
      <c r="BF121" s="157">
        <f t="shared" ref="BF121:BF143" si="5">IF(N121="znížená",J121,0)</f>
        <v>0</v>
      </c>
      <c r="BG121" s="157">
        <f t="shared" ref="BG121:BG143" si="6">IF(N121="zákl. prenesená",J121,0)</f>
        <v>0</v>
      </c>
      <c r="BH121" s="157">
        <f t="shared" ref="BH121:BH143" si="7">IF(N121="zníž. prenesená",J121,0)</f>
        <v>0</v>
      </c>
      <c r="BI121" s="157">
        <f t="shared" ref="BI121:BI143" si="8">IF(N121="nulová",J121,0)</f>
        <v>0</v>
      </c>
      <c r="BJ121" s="14" t="s">
        <v>113</v>
      </c>
      <c r="BK121" s="157">
        <f t="shared" ref="BK121:BK143" si="9">ROUND(I121*H121,2)</f>
        <v>0</v>
      </c>
      <c r="BL121" s="14" t="s">
        <v>112</v>
      </c>
      <c r="BM121" s="156" t="s">
        <v>113</v>
      </c>
    </row>
    <row r="122" spans="1:65" s="2" customFormat="1" ht="16.5" customHeight="1">
      <c r="A122" s="29"/>
      <c r="B122" s="143"/>
      <c r="C122" s="158" t="s">
        <v>113</v>
      </c>
      <c r="D122" s="158" t="s">
        <v>102</v>
      </c>
      <c r="E122" s="159" t="s">
        <v>114</v>
      </c>
      <c r="F122" s="160" t="s">
        <v>115</v>
      </c>
      <c r="G122" s="161" t="s">
        <v>111</v>
      </c>
      <c r="H122" s="162">
        <v>5</v>
      </c>
      <c r="I122" s="163"/>
      <c r="J122" s="164">
        <f t="shared" si="0"/>
        <v>0</v>
      </c>
      <c r="K122" s="165"/>
      <c r="L122" s="166"/>
      <c r="M122" s="167" t="s">
        <v>1</v>
      </c>
      <c r="N122" s="168" t="s">
        <v>37</v>
      </c>
      <c r="O122" s="58"/>
      <c r="P122" s="154">
        <f t="shared" si="1"/>
        <v>0</v>
      </c>
      <c r="Q122" s="154">
        <v>0</v>
      </c>
      <c r="R122" s="154">
        <f t="shared" si="2"/>
        <v>0</v>
      </c>
      <c r="S122" s="154">
        <v>0</v>
      </c>
      <c r="T122" s="155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6" t="s">
        <v>116</v>
      </c>
      <c r="AT122" s="156" t="s">
        <v>102</v>
      </c>
      <c r="AU122" s="156" t="s">
        <v>113</v>
      </c>
      <c r="AY122" s="14" t="s">
        <v>105</v>
      </c>
      <c r="BE122" s="157">
        <f t="shared" si="4"/>
        <v>0</v>
      </c>
      <c r="BF122" s="157">
        <f t="shared" si="5"/>
        <v>0</v>
      </c>
      <c r="BG122" s="157">
        <f t="shared" si="6"/>
        <v>0</v>
      </c>
      <c r="BH122" s="157">
        <f t="shared" si="7"/>
        <v>0</v>
      </c>
      <c r="BI122" s="157">
        <f t="shared" si="8"/>
        <v>0</v>
      </c>
      <c r="BJ122" s="14" t="s">
        <v>113</v>
      </c>
      <c r="BK122" s="157">
        <f t="shared" si="9"/>
        <v>0</v>
      </c>
      <c r="BL122" s="14" t="s">
        <v>112</v>
      </c>
      <c r="BM122" s="156" t="s">
        <v>117</v>
      </c>
    </row>
    <row r="123" spans="1:65" s="2" customFormat="1" ht="16.5" customHeight="1">
      <c r="A123" s="29"/>
      <c r="B123" s="143"/>
      <c r="C123" s="144" t="s">
        <v>104</v>
      </c>
      <c r="D123" s="144" t="s">
        <v>108</v>
      </c>
      <c r="E123" s="145" t="s">
        <v>118</v>
      </c>
      <c r="F123" s="146" t="s">
        <v>119</v>
      </c>
      <c r="G123" s="147" t="s">
        <v>120</v>
      </c>
      <c r="H123" s="148">
        <v>195</v>
      </c>
      <c r="I123" s="149"/>
      <c r="J123" s="150">
        <f t="shared" si="0"/>
        <v>0</v>
      </c>
      <c r="K123" s="151"/>
      <c r="L123" s="30"/>
      <c r="M123" s="152" t="s">
        <v>1</v>
      </c>
      <c r="N123" s="153" t="s">
        <v>37</v>
      </c>
      <c r="O123" s="58"/>
      <c r="P123" s="154">
        <f t="shared" si="1"/>
        <v>0</v>
      </c>
      <c r="Q123" s="154">
        <v>0</v>
      </c>
      <c r="R123" s="154">
        <f t="shared" si="2"/>
        <v>0</v>
      </c>
      <c r="S123" s="154">
        <v>0</v>
      </c>
      <c r="T123" s="155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6" t="s">
        <v>112</v>
      </c>
      <c r="AT123" s="156" t="s">
        <v>108</v>
      </c>
      <c r="AU123" s="156" t="s">
        <v>113</v>
      </c>
      <c r="AY123" s="14" t="s">
        <v>105</v>
      </c>
      <c r="BE123" s="157">
        <f t="shared" si="4"/>
        <v>0</v>
      </c>
      <c r="BF123" s="157">
        <f t="shared" si="5"/>
        <v>0</v>
      </c>
      <c r="BG123" s="157">
        <f t="shared" si="6"/>
        <v>0</v>
      </c>
      <c r="BH123" s="157">
        <f t="shared" si="7"/>
        <v>0</v>
      </c>
      <c r="BI123" s="157">
        <f t="shared" si="8"/>
        <v>0</v>
      </c>
      <c r="BJ123" s="14" t="s">
        <v>113</v>
      </c>
      <c r="BK123" s="157">
        <f t="shared" si="9"/>
        <v>0</v>
      </c>
      <c r="BL123" s="14" t="s">
        <v>112</v>
      </c>
      <c r="BM123" s="156" t="s">
        <v>121</v>
      </c>
    </row>
    <row r="124" spans="1:65" s="2" customFormat="1" ht="16.5" customHeight="1">
      <c r="A124" s="29"/>
      <c r="B124" s="143"/>
      <c r="C124" s="158" t="s">
        <v>117</v>
      </c>
      <c r="D124" s="158" t="s">
        <v>102</v>
      </c>
      <c r="E124" s="159" t="s">
        <v>122</v>
      </c>
      <c r="F124" s="160" t="s">
        <v>123</v>
      </c>
      <c r="G124" s="161" t="s">
        <v>120</v>
      </c>
      <c r="H124" s="162">
        <v>195</v>
      </c>
      <c r="I124" s="163"/>
      <c r="J124" s="164">
        <f t="shared" si="0"/>
        <v>0</v>
      </c>
      <c r="K124" s="165"/>
      <c r="L124" s="166"/>
      <c r="M124" s="167" t="s">
        <v>1</v>
      </c>
      <c r="N124" s="168" t="s">
        <v>37</v>
      </c>
      <c r="O124" s="58"/>
      <c r="P124" s="154">
        <f t="shared" si="1"/>
        <v>0</v>
      </c>
      <c r="Q124" s="154">
        <v>0</v>
      </c>
      <c r="R124" s="154">
        <f t="shared" si="2"/>
        <v>0</v>
      </c>
      <c r="S124" s="154">
        <v>0</v>
      </c>
      <c r="T124" s="155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6" t="s">
        <v>116</v>
      </c>
      <c r="AT124" s="156" t="s">
        <v>102</v>
      </c>
      <c r="AU124" s="156" t="s">
        <v>113</v>
      </c>
      <c r="AY124" s="14" t="s">
        <v>105</v>
      </c>
      <c r="BE124" s="157">
        <f t="shared" si="4"/>
        <v>0</v>
      </c>
      <c r="BF124" s="157">
        <f t="shared" si="5"/>
        <v>0</v>
      </c>
      <c r="BG124" s="157">
        <f t="shared" si="6"/>
        <v>0</v>
      </c>
      <c r="BH124" s="157">
        <f t="shared" si="7"/>
        <v>0</v>
      </c>
      <c r="BI124" s="157">
        <f t="shared" si="8"/>
        <v>0</v>
      </c>
      <c r="BJ124" s="14" t="s">
        <v>113</v>
      </c>
      <c r="BK124" s="157">
        <f t="shared" si="9"/>
        <v>0</v>
      </c>
      <c r="BL124" s="14" t="s">
        <v>112</v>
      </c>
      <c r="BM124" s="156" t="s">
        <v>124</v>
      </c>
    </row>
    <row r="125" spans="1:65" s="2" customFormat="1" ht="16.5" customHeight="1">
      <c r="A125" s="29"/>
      <c r="B125" s="143"/>
      <c r="C125" s="144" t="s">
        <v>125</v>
      </c>
      <c r="D125" s="144" t="s">
        <v>108</v>
      </c>
      <c r="E125" s="145" t="s">
        <v>126</v>
      </c>
      <c r="F125" s="146" t="s">
        <v>127</v>
      </c>
      <c r="G125" s="147" t="s">
        <v>111</v>
      </c>
      <c r="H125" s="148">
        <v>5</v>
      </c>
      <c r="I125" s="149"/>
      <c r="J125" s="150">
        <f t="shared" si="0"/>
        <v>0</v>
      </c>
      <c r="K125" s="151"/>
      <c r="L125" s="30"/>
      <c r="M125" s="152" t="s">
        <v>1</v>
      </c>
      <c r="N125" s="153" t="s">
        <v>37</v>
      </c>
      <c r="O125" s="58"/>
      <c r="P125" s="154">
        <f t="shared" si="1"/>
        <v>0</v>
      </c>
      <c r="Q125" s="154">
        <v>0</v>
      </c>
      <c r="R125" s="154">
        <f t="shared" si="2"/>
        <v>0</v>
      </c>
      <c r="S125" s="154">
        <v>0</v>
      </c>
      <c r="T125" s="155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6" t="s">
        <v>112</v>
      </c>
      <c r="AT125" s="156" t="s">
        <v>108</v>
      </c>
      <c r="AU125" s="156" t="s">
        <v>113</v>
      </c>
      <c r="AY125" s="14" t="s">
        <v>105</v>
      </c>
      <c r="BE125" s="157">
        <f t="shared" si="4"/>
        <v>0</v>
      </c>
      <c r="BF125" s="157">
        <f t="shared" si="5"/>
        <v>0</v>
      </c>
      <c r="BG125" s="157">
        <f t="shared" si="6"/>
        <v>0</v>
      </c>
      <c r="BH125" s="157">
        <f t="shared" si="7"/>
        <v>0</v>
      </c>
      <c r="BI125" s="157">
        <f t="shared" si="8"/>
        <v>0</v>
      </c>
      <c r="BJ125" s="14" t="s">
        <v>113</v>
      </c>
      <c r="BK125" s="157">
        <f t="shared" si="9"/>
        <v>0</v>
      </c>
      <c r="BL125" s="14" t="s">
        <v>112</v>
      </c>
      <c r="BM125" s="156" t="s">
        <v>128</v>
      </c>
    </row>
    <row r="126" spans="1:65" s="2" customFormat="1" ht="16.5" customHeight="1">
      <c r="A126" s="29"/>
      <c r="B126" s="143"/>
      <c r="C126" s="158" t="s">
        <v>121</v>
      </c>
      <c r="D126" s="158" t="s">
        <v>102</v>
      </c>
      <c r="E126" s="159" t="s">
        <v>129</v>
      </c>
      <c r="F126" s="160" t="s">
        <v>130</v>
      </c>
      <c r="G126" s="161" t="s">
        <v>111</v>
      </c>
      <c r="H126" s="162">
        <v>5</v>
      </c>
      <c r="I126" s="163"/>
      <c r="J126" s="164">
        <f t="shared" si="0"/>
        <v>0</v>
      </c>
      <c r="K126" s="165"/>
      <c r="L126" s="166"/>
      <c r="M126" s="167" t="s">
        <v>1</v>
      </c>
      <c r="N126" s="168" t="s">
        <v>37</v>
      </c>
      <c r="O126" s="58"/>
      <c r="P126" s="154">
        <f t="shared" si="1"/>
        <v>0</v>
      </c>
      <c r="Q126" s="154">
        <v>0</v>
      </c>
      <c r="R126" s="154">
        <f t="shared" si="2"/>
        <v>0</v>
      </c>
      <c r="S126" s="154">
        <v>0</v>
      </c>
      <c r="T126" s="155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6" t="s">
        <v>116</v>
      </c>
      <c r="AT126" s="156" t="s">
        <v>102</v>
      </c>
      <c r="AU126" s="156" t="s">
        <v>113</v>
      </c>
      <c r="AY126" s="14" t="s">
        <v>105</v>
      </c>
      <c r="BE126" s="157">
        <f t="shared" si="4"/>
        <v>0</v>
      </c>
      <c r="BF126" s="157">
        <f t="shared" si="5"/>
        <v>0</v>
      </c>
      <c r="BG126" s="157">
        <f t="shared" si="6"/>
        <v>0</v>
      </c>
      <c r="BH126" s="157">
        <f t="shared" si="7"/>
        <v>0</v>
      </c>
      <c r="BI126" s="157">
        <f t="shared" si="8"/>
        <v>0</v>
      </c>
      <c r="BJ126" s="14" t="s">
        <v>113</v>
      </c>
      <c r="BK126" s="157">
        <f t="shared" si="9"/>
        <v>0</v>
      </c>
      <c r="BL126" s="14" t="s">
        <v>112</v>
      </c>
      <c r="BM126" s="156" t="s">
        <v>131</v>
      </c>
    </row>
    <row r="127" spans="1:65" s="2" customFormat="1" ht="16.5" customHeight="1">
      <c r="A127" s="29"/>
      <c r="B127" s="143"/>
      <c r="C127" s="144" t="s">
        <v>132</v>
      </c>
      <c r="D127" s="144" t="s">
        <v>108</v>
      </c>
      <c r="E127" s="145" t="s">
        <v>133</v>
      </c>
      <c r="F127" s="146" t="s">
        <v>134</v>
      </c>
      <c r="G127" s="147" t="s">
        <v>111</v>
      </c>
      <c r="H127" s="148">
        <v>10</v>
      </c>
      <c r="I127" s="149"/>
      <c r="J127" s="150">
        <f t="shared" si="0"/>
        <v>0</v>
      </c>
      <c r="K127" s="151"/>
      <c r="L127" s="30"/>
      <c r="M127" s="152" t="s">
        <v>1</v>
      </c>
      <c r="N127" s="153" t="s">
        <v>37</v>
      </c>
      <c r="O127" s="58"/>
      <c r="P127" s="154">
        <f t="shared" si="1"/>
        <v>0</v>
      </c>
      <c r="Q127" s="154">
        <v>0</v>
      </c>
      <c r="R127" s="154">
        <f t="shared" si="2"/>
        <v>0</v>
      </c>
      <c r="S127" s="154">
        <v>0</v>
      </c>
      <c r="T127" s="155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6" t="s">
        <v>112</v>
      </c>
      <c r="AT127" s="156" t="s">
        <v>108</v>
      </c>
      <c r="AU127" s="156" t="s">
        <v>113</v>
      </c>
      <c r="AY127" s="14" t="s">
        <v>105</v>
      </c>
      <c r="BE127" s="157">
        <f t="shared" si="4"/>
        <v>0</v>
      </c>
      <c r="BF127" s="157">
        <f t="shared" si="5"/>
        <v>0</v>
      </c>
      <c r="BG127" s="157">
        <f t="shared" si="6"/>
        <v>0</v>
      </c>
      <c r="BH127" s="157">
        <f t="shared" si="7"/>
        <v>0</v>
      </c>
      <c r="BI127" s="157">
        <f t="shared" si="8"/>
        <v>0</v>
      </c>
      <c r="BJ127" s="14" t="s">
        <v>113</v>
      </c>
      <c r="BK127" s="157">
        <f t="shared" si="9"/>
        <v>0</v>
      </c>
      <c r="BL127" s="14" t="s">
        <v>112</v>
      </c>
      <c r="BM127" s="156" t="s">
        <v>135</v>
      </c>
    </row>
    <row r="128" spans="1:65" s="2" customFormat="1" ht="16.5" customHeight="1">
      <c r="A128" s="29"/>
      <c r="B128" s="143"/>
      <c r="C128" s="144" t="s">
        <v>124</v>
      </c>
      <c r="D128" s="144" t="s">
        <v>108</v>
      </c>
      <c r="E128" s="145" t="s">
        <v>136</v>
      </c>
      <c r="F128" s="146" t="s">
        <v>137</v>
      </c>
      <c r="G128" s="147" t="s">
        <v>111</v>
      </c>
      <c r="H128" s="148">
        <v>3</v>
      </c>
      <c r="I128" s="149"/>
      <c r="J128" s="150">
        <f t="shared" si="0"/>
        <v>0</v>
      </c>
      <c r="K128" s="151"/>
      <c r="L128" s="30"/>
      <c r="M128" s="152" t="s">
        <v>1</v>
      </c>
      <c r="N128" s="153" t="s">
        <v>37</v>
      </c>
      <c r="O128" s="58"/>
      <c r="P128" s="154">
        <f t="shared" si="1"/>
        <v>0</v>
      </c>
      <c r="Q128" s="154">
        <v>0</v>
      </c>
      <c r="R128" s="154">
        <f t="shared" si="2"/>
        <v>0</v>
      </c>
      <c r="S128" s="154">
        <v>0</v>
      </c>
      <c r="T128" s="155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6" t="s">
        <v>112</v>
      </c>
      <c r="AT128" s="156" t="s">
        <v>108</v>
      </c>
      <c r="AU128" s="156" t="s">
        <v>113</v>
      </c>
      <c r="AY128" s="14" t="s">
        <v>105</v>
      </c>
      <c r="BE128" s="157">
        <f t="shared" si="4"/>
        <v>0</v>
      </c>
      <c r="BF128" s="157">
        <f t="shared" si="5"/>
        <v>0</v>
      </c>
      <c r="BG128" s="157">
        <f t="shared" si="6"/>
        <v>0</v>
      </c>
      <c r="BH128" s="157">
        <f t="shared" si="7"/>
        <v>0</v>
      </c>
      <c r="BI128" s="157">
        <f t="shared" si="8"/>
        <v>0</v>
      </c>
      <c r="BJ128" s="14" t="s">
        <v>113</v>
      </c>
      <c r="BK128" s="157">
        <f t="shared" si="9"/>
        <v>0</v>
      </c>
      <c r="BL128" s="14" t="s">
        <v>112</v>
      </c>
      <c r="BM128" s="156" t="s">
        <v>138</v>
      </c>
    </row>
    <row r="129" spans="1:65" s="2" customFormat="1" ht="16.5" customHeight="1">
      <c r="A129" s="29"/>
      <c r="B129" s="143"/>
      <c r="C129" s="158" t="s">
        <v>139</v>
      </c>
      <c r="D129" s="158" t="s">
        <v>102</v>
      </c>
      <c r="E129" s="159" t="s">
        <v>140</v>
      </c>
      <c r="F129" s="160" t="s">
        <v>141</v>
      </c>
      <c r="G129" s="161" t="s">
        <v>142</v>
      </c>
      <c r="H129" s="162">
        <v>195</v>
      </c>
      <c r="I129" s="163"/>
      <c r="J129" s="164">
        <f t="shared" si="0"/>
        <v>0</v>
      </c>
      <c r="K129" s="165"/>
      <c r="L129" s="166"/>
      <c r="M129" s="167" t="s">
        <v>1</v>
      </c>
      <c r="N129" s="168" t="s">
        <v>37</v>
      </c>
      <c r="O129" s="58"/>
      <c r="P129" s="154">
        <f t="shared" si="1"/>
        <v>0</v>
      </c>
      <c r="Q129" s="154">
        <v>0</v>
      </c>
      <c r="R129" s="154">
        <f t="shared" si="2"/>
        <v>0</v>
      </c>
      <c r="S129" s="154">
        <v>0</v>
      </c>
      <c r="T129" s="155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6" t="s">
        <v>116</v>
      </c>
      <c r="AT129" s="156" t="s">
        <v>102</v>
      </c>
      <c r="AU129" s="156" t="s">
        <v>113</v>
      </c>
      <c r="AY129" s="14" t="s">
        <v>105</v>
      </c>
      <c r="BE129" s="157">
        <f t="shared" si="4"/>
        <v>0</v>
      </c>
      <c r="BF129" s="157">
        <f t="shared" si="5"/>
        <v>0</v>
      </c>
      <c r="BG129" s="157">
        <f t="shared" si="6"/>
        <v>0</v>
      </c>
      <c r="BH129" s="157">
        <f t="shared" si="7"/>
        <v>0</v>
      </c>
      <c r="BI129" s="157">
        <f t="shared" si="8"/>
        <v>0</v>
      </c>
      <c r="BJ129" s="14" t="s">
        <v>113</v>
      </c>
      <c r="BK129" s="157">
        <f t="shared" si="9"/>
        <v>0</v>
      </c>
      <c r="BL129" s="14" t="s">
        <v>112</v>
      </c>
      <c r="BM129" s="156" t="s">
        <v>143</v>
      </c>
    </row>
    <row r="130" spans="1:65" s="2" customFormat="1" ht="16.5" customHeight="1">
      <c r="A130" s="29"/>
      <c r="B130" s="143"/>
      <c r="C130" s="158" t="s">
        <v>128</v>
      </c>
      <c r="D130" s="158" t="s">
        <v>102</v>
      </c>
      <c r="E130" s="159" t="s">
        <v>144</v>
      </c>
      <c r="F130" s="160" t="s">
        <v>145</v>
      </c>
      <c r="G130" s="161" t="s">
        <v>111</v>
      </c>
      <c r="H130" s="162">
        <v>10</v>
      </c>
      <c r="I130" s="163"/>
      <c r="J130" s="164">
        <f t="shared" si="0"/>
        <v>0</v>
      </c>
      <c r="K130" s="165"/>
      <c r="L130" s="166"/>
      <c r="M130" s="167" t="s">
        <v>1</v>
      </c>
      <c r="N130" s="168" t="s">
        <v>37</v>
      </c>
      <c r="O130" s="58"/>
      <c r="P130" s="154">
        <f t="shared" si="1"/>
        <v>0</v>
      </c>
      <c r="Q130" s="154">
        <v>0</v>
      </c>
      <c r="R130" s="154">
        <f t="shared" si="2"/>
        <v>0</v>
      </c>
      <c r="S130" s="154">
        <v>0</v>
      </c>
      <c r="T130" s="155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6" t="s">
        <v>116</v>
      </c>
      <c r="AT130" s="156" t="s">
        <v>102</v>
      </c>
      <c r="AU130" s="156" t="s">
        <v>113</v>
      </c>
      <c r="AY130" s="14" t="s">
        <v>105</v>
      </c>
      <c r="BE130" s="157">
        <f t="shared" si="4"/>
        <v>0</v>
      </c>
      <c r="BF130" s="157">
        <f t="shared" si="5"/>
        <v>0</v>
      </c>
      <c r="BG130" s="157">
        <f t="shared" si="6"/>
        <v>0</v>
      </c>
      <c r="BH130" s="157">
        <f t="shared" si="7"/>
        <v>0</v>
      </c>
      <c r="BI130" s="157">
        <f t="shared" si="8"/>
        <v>0</v>
      </c>
      <c r="BJ130" s="14" t="s">
        <v>113</v>
      </c>
      <c r="BK130" s="157">
        <f t="shared" si="9"/>
        <v>0</v>
      </c>
      <c r="BL130" s="14" t="s">
        <v>112</v>
      </c>
      <c r="BM130" s="156" t="s">
        <v>7</v>
      </c>
    </row>
    <row r="131" spans="1:65" s="2" customFormat="1" ht="16.5" customHeight="1">
      <c r="A131" s="29"/>
      <c r="B131" s="143"/>
      <c r="C131" s="144" t="s">
        <v>146</v>
      </c>
      <c r="D131" s="144" t="s">
        <v>108</v>
      </c>
      <c r="E131" s="145" t="s">
        <v>147</v>
      </c>
      <c r="F131" s="146" t="s">
        <v>148</v>
      </c>
      <c r="G131" s="147" t="s">
        <v>120</v>
      </c>
      <c r="H131" s="148">
        <v>195</v>
      </c>
      <c r="I131" s="149"/>
      <c r="J131" s="150">
        <f t="shared" si="0"/>
        <v>0</v>
      </c>
      <c r="K131" s="151"/>
      <c r="L131" s="30"/>
      <c r="M131" s="152" t="s">
        <v>1</v>
      </c>
      <c r="N131" s="153" t="s">
        <v>37</v>
      </c>
      <c r="O131" s="58"/>
      <c r="P131" s="154">
        <f t="shared" si="1"/>
        <v>0</v>
      </c>
      <c r="Q131" s="154">
        <v>0</v>
      </c>
      <c r="R131" s="154">
        <f t="shared" si="2"/>
        <v>0</v>
      </c>
      <c r="S131" s="154">
        <v>0</v>
      </c>
      <c r="T131" s="155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6" t="s">
        <v>112</v>
      </c>
      <c r="AT131" s="156" t="s">
        <v>108</v>
      </c>
      <c r="AU131" s="156" t="s">
        <v>113</v>
      </c>
      <c r="AY131" s="14" t="s">
        <v>105</v>
      </c>
      <c r="BE131" s="157">
        <f t="shared" si="4"/>
        <v>0</v>
      </c>
      <c r="BF131" s="157">
        <f t="shared" si="5"/>
        <v>0</v>
      </c>
      <c r="BG131" s="157">
        <f t="shared" si="6"/>
        <v>0</v>
      </c>
      <c r="BH131" s="157">
        <f t="shared" si="7"/>
        <v>0</v>
      </c>
      <c r="BI131" s="157">
        <f t="shared" si="8"/>
        <v>0</v>
      </c>
      <c r="BJ131" s="14" t="s">
        <v>113</v>
      </c>
      <c r="BK131" s="157">
        <f t="shared" si="9"/>
        <v>0</v>
      </c>
      <c r="BL131" s="14" t="s">
        <v>112</v>
      </c>
      <c r="BM131" s="156" t="s">
        <v>149</v>
      </c>
    </row>
    <row r="132" spans="1:65" s="2" customFormat="1" ht="24.15" customHeight="1">
      <c r="A132" s="29"/>
      <c r="B132" s="143"/>
      <c r="C132" s="144" t="s">
        <v>131</v>
      </c>
      <c r="D132" s="144" t="s">
        <v>108</v>
      </c>
      <c r="E132" s="145" t="s">
        <v>150</v>
      </c>
      <c r="F132" s="146" t="s">
        <v>151</v>
      </c>
      <c r="G132" s="147" t="s">
        <v>120</v>
      </c>
      <c r="H132" s="148">
        <v>205</v>
      </c>
      <c r="I132" s="149"/>
      <c r="J132" s="150">
        <f t="shared" si="0"/>
        <v>0</v>
      </c>
      <c r="K132" s="151"/>
      <c r="L132" s="30"/>
      <c r="M132" s="152" t="s">
        <v>1</v>
      </c>
      <c r="N132" s="153" t="s">
        <v>37</v>
      </c>
      <c r="O132" s="58"/>
      <c r="P132" s="154">
        <f t="shared" si="1"/>
        <v>0</v>
      </c>
      <c r="Q132" s="154">
        <v>0</v>
      </c>
      <c r="R132" s="154">
        <f t="shared" si="2"/>
        <v>0</v>
      </c>
      <c r="S132" s="154">
        <v>0</v>
      </c>
      <c r="T132" s="155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6" t="s">
        <v>112</v>
      </c>
      <c r="AT132" s="156" t="s">
        <v>108</v>
      </c>
      <c r="AU132" s="156" t="s">
        <v>113</v>
      </c>
      <c r="AY132" s="14" t="s">
        <v>105</v>
      </c>
      <c r="BE132" s="157">
        <f t="shared" si="4"/>
        <v>0</v>
      </c>
      <c r="BF132" s="157">
        <f t="shared" si="5"/>
        <v>0</v>
      </c>
      <c r="BG132" s="157">
        <f t="shared" si="6"/>
        <v>0</v>
      </c>
      <c r="BH132" s="157">
        <f t="shared" si="7"/>
        <v>0</v>
      </c>
      <c r="BI132" s="157">
        <f t="shared" si="8"/>
        <v>0</v>
      </c>
      <c r="BJ132" s="14" t="s">
        <v>113</v>
      </c>
      <c r="BK132" s="157">
        <f t="shared" si="9"/>
        <v>0</v>
      </c>
      <c r="BL132" s="14" t="s">
        <v>112</v>
      </c>
      <c r="BM132" s="156" t="s">
        <v>152</v>
      </c>
    </row>
    <row r="133" spans="1:65" s="2" customFormat="1" ht="16.5" customHeight="1">
      <c r="A133" s="29"/>
      <c r="B133" s="143"/>
      <c r="C133" s="158" t="s">
        <v>153</v>
      </c>
      <c r="D133" s="158" t="s">
        <v>102</v>
      </c>
      <c r="E133" s="159" t="s">
        <v>154</v>
      </c>
      <c r="F133" s="160" t="s">
        <v>155</v>
      </c>
      <c r="G133" s="161" t="s">
        <v>120</v>
      </c>
      <c r="H133" s="162">
        <v>205</v>
      </c>
      <c r="I133" s="163"/>
      <c r="J133" s="164">
        <f t="shared" si="0"/>
        <v>0</v>
      </c>
      <c r="K133" s="165"/>
      <c r="L133" s="166"/>
      <c r="M133" s="167" t="s">
        <v>1</v>
      </c>
      <c r="N133" s="168" t="s">
        <v>37</v>
      </c>
      <c r="O133" s="58"/>
      <c r="P133" s="154">
        <f t="shared" si="1"/>
        <v>0</v>
      </c>
      <c r="Q133" s="154">
        <v>0</v>
      </c>
      <c r="R133" s="154">
        <f t="shared" si="2"/>
        <v>0</v>
      </c>
      <c r="S133" s="154">
        <v>0</v>
      </c>
      <c r="T133" s="155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6" t="s">
        <v>116</v>
      </c>
      <c r="AT133" s="156" t="s">
        <v>102</v>
      </c>
      <c r="AU133" s="156" t="s">
        <v>113</v>
      </c>
      <c r="AY133" s="14" t="s">
        <v>105</v>
      </c>
      <c r="BE133" s="157">
        <f t="shared" si="4"/>
        <v>0</v>
      </c>
      <c r="BF133" s="157">
        <f t="shared" si="5"/>
        <v>0</v>
      </c>
      <c r="BG133" s="157">
        <f t="shared" si="6"/>
        <v>0</v>
      </c>
      <c r="BH133" s="157">
        <f t="shared" si="7"/>
        <v>0</v>
      </c>
      <c r="BI133" s="157">
        <f t="shared" si="8"/>
        <v>0</v>
      </c>
      <c r="BJ133" s="14" t="s">
        <v>113</v>
      </c>
      <c r="BK133" s="157">
        <f t="shared" si="9"/>
        <v>0</v>
      </c>
      <c r="BL133" s="14" t="s">
        <v>112</v>
      </c>
      <c r="BM133" s="156" t="s">
        <v>156</v>
      </c>
    </row>
    <row r="134" spans="1:65" s="2" customFormat="1" ht="16.5" customHeight="1">
      <c r="A134" s="29"/>
      <c r="B134" s="143"/>
      <c r="C134" s="144" t="s">
        <v>135</v>
      </c>
      <c r="D134" s="144" t="s">
        <v>108</v>
      </c>
      <c r="E134" s="145" t="s">
        <v>157</v>
      </c>
      <c r="F134" s="146" t="s">
        <v>158</v>
      </c>
      <c r="G134" s="147" t="s">
        <v>111</v>
      </c>
      <c r="H134" s="148">
        <v>5</v>
      </c>
      <c r="I134" s="149"/>
      <c r="J134" s="150">
        <f t="shared" si="0"/>
        <v>0</v>
      </c>
      <c r="K134" s="151"/>
      <c r="L134" s="30"/>
      <c r="M134" s="152" t="s">
        <v>1</v>
      </c>
      <c r="N134" s="153" t="s">
        <v>37</v>
      </c>
      <c r="O134" s="58"/>
      <c r="P134" s="154">
        <f t="shared" si="1"/>
        <v>0</v>
      </c>
      <c r="Q134" s="154">
        <v>0</v>
      </c>
      <c r="R134" s="154">
        <f t="shared" si="2"/>
        <v>0</v>
      </c>
      <c r="S134" s="154">
        <v>0</v>
      </c>
      <c r="T134" s="155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6" t="s">
        <v>112</v>
      </c>
      <c r="AT134" s="156" t="s">
        <v>108</v>
      </c>
      <c r="AU134" s="156" t="s">
        <v>113</v>
      </c>
      <c r="AY134" s="14" t="s">
        <v>105</v>
      </c>
      <c r="BE134" s="157">
        <f t="shared" si="4"/>
        <v>0</v>
      </c>
      <c r="BF134" s="157">
        <f t="shared" si="5"/>
        <v>0</v>
      </c>
      <c r="BG134" s="157">
        <f t="shared" si="6"/>
        <v>0</v>
      </c>
      <c r="BH134" s="157">
        <f t="shared" si="7"/>
        <v>0</v>
      </c>
      <c r="BI134" s="157">
        <f t="shared" si="8"/>
        <v>0</v>
      </c>
      <c r="BJ134" s="14" t="s">
        <v>113</v>
      </c>
      <c r="BK134" s="157">
        <f t="shared" si="9"/>
        <v>0</v>
      </c>
      <c r="BL134" s="14" t="s">
        <v>112</v>
      </c>
      <c r="BM134" s="156" t="s">
        <v>159</v>
      </c>
    </row>
    <row r="135" spans="1:65" s="2" customFormat="1" ht="21.75" customHeight="1">
      <c r="A135" s="29"/>
      <c r="B135" s="143"/>
      <c r="C135" s="158" t="s">
        <v>160</v>
      </c>
      <c r="D135" s="158" t="s">
        <v>102</v>
      </c>
      <c r="E135" s="159" t="s">
        <v>161</v>
      </c>
      <c r="F135" s="160" t="s">
        <v>162</v>
      </c>
      <c r="G135" s="161" t="s">
        <v>111</v>
      </c>
      <c r="H135" s="162">
        <v>5</v>
      </c>
      <c r="I135" s="163"/>
      <c r="J135" s="164">
        <f t="shared" si="0"/>
        <v>0</v>
      </c>
      <c r="K135" s="165"/>
      <c r="L135" s="166"/>
      <c r="M135" s="167" t="s">
        <v>1</v>
      </c>
      <c r="N135" s="168" t="s">
        <v>37</v>
      </c>
      <c r="O135" s="58"/>
      <c r="P135" s="154">
        <f t="shared" si="1"/>
        <v>0</v>
      </c>
      <c r="Q135" s="154">
        <v>0</v>
      </c>
      <c r="R135" s="154">
        <f t="shared" si="2"/>
        <v>0</v>
      </c>
      <c r="S135" s="154">
        <v>0</v>
      </c>
      <c r="T135" s="155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6" t="s">
        <v>116</v>
      </c>
      <c r="AT135" s="156" t="s">
        <v>102</v>
      </c>
      <c r="AU135" s="156" t="s">
        <v>113</v>
      </c>
      <c r="AY135" s="14" t="s">
        <v>105</v>
      </c>
      <c r="BE135" s="157">
        <f t="shared" si="4"/>
        <v>0</v>
      </c>
      <c r="BF135" s="157">
        <f t="shared" si="5"/>
        <v>0</v>
      </c>
      <c r="BG135" s="157">
        <f t="shared" si="6"/>
        <v>0</v>
      </c>
      <c r="BH135" s="157">
        <f t="shared" si="7"/>
        <v>0</v>
      </c>
      <c r="BI135" s="157">
        <f t="shared" si="8"/>
        <v>0</v>
      </c>
      <c r="BJ135" s="14" t="s">
        <v>113</v>
      </c>
      <c r="BK135" s="157">
        <f t="shared" si="9"/>
        <v>0</v>
      </c>
      <c r="BL135" s="14" t="s">
        <v>112</v>
      </c>
      <c r="BM135" s="156" t="s">
        <v>163</v>
      </c>
    </row>
    <row r="136" spans="1:65" s="2" customFormat="1" ht="16.5" customHeight="1">
      <c r="A136" s="29"/>
      <c r="B136" s="143"/>
      <c r="C136" s="144" t="s">
        <v>138</v>
      </c>
      <c r="D136" s="144" t="s">
        <v>108</v>
      </c>
      <c r="E136" s="145" t="s">
        <v>164</v>
      </c>
      <c r="F136" s="146" t="s">
        <v>165</v>
      </c>
      <c r="G136" s="147" t="s">
        <v>120</v>
      </c>
      <c r="H136" s="148">
        <v>25</v>
      </c>
      <c r="I136" s="149"/>
      <c r="J136" s="150">
        <f t="shared" si="0"/>
        <v>0</v>
      </c>
      <c r="K136" s="151"/>
      <c r="L136" s="30"/>
      <c r="M136" s="152" t="s">
        <v>1</v>
      </c>
      <c r="N136" s="153" t="s">
        <v>37</v>
      </c>
      <c r="O136" s="58"/>
      <c r="P136" s="154">
        <f t="shared" si="1"/>
        <v>0</v>
      </c>
      <c r="Q136" s="154">
        <v>0</v>
      </c>
      <c r="R136" s="154">
        <f t="shared" si="2"/>
        <v>0</v>
      </c>
      <c r="S136" s="154">
        <v>0</v>
      </c>
      <c r="T136" s="155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6" t="s">
        <v>112</v>
      </c>
      <c r="AT136" s="156" t="s">
        <v>108</v>
      </c>
      <c r="AU136" s="156" t="s">
        <v>113</v>
      </c>
      <c r="AY136" s="14" t="s">
        <v>105</v>
      </c>
      <c r="BE136" s="157">
        <f t="shared" si="4"/>
        <v>0</v>
      </c>
      <c r="BF136" s="157">
        <f t="shared" si="5"/>
        <v>0</v>
      </c>
      <c r="BG136" s="157">
        <f t="shared" si="6"/>
        <v>0</v>
      </c>
      <c r="BH136" s="157">
        <f t="shared" si="7"/>
        <v>0</v>
      </c>
      <c r="BI136" s="157">
        <f t="shared" si="8"/>
        <v>0</v>
      </c>
      <c r="BJ136" s="14" t="s">
        <v>113</v>
      </c>
      <c r="BK136" s="157">
        <f t="shared" si="9"/>
        <v>0</v>
      </c>
      <c r="BL136" s="14" t="s">
        <v>112</v>
      </c>
      <c r="BM136" s="156" t="s">
        <v>166</v>
      </c>
    </row>
    <row r="137" spans="1:65" s="2" customFormat="1" ht="16.5" customHeight="1">
      <c r="A137" s="29"/>
      <c r="B137" s="143"/>
      <c r="C137" s="158" t="s">
        <v>167</v>
      </c>
      <c r="D137" s="158" t="s">
        <v>102</v>
      </c>
      <c r="E137" s="159" t="s">
        <v>168</v>
      </c>
      <c r="F137" s="160" t="s">
        <v>169</v>
      </c>
      <c r="G137" s="161" t="s">
        <v>120</v>
      </c>
      <c r="H137" s="162">
        <v>25</v>
      </c>
      <c r="I137" s="163"/>
      <c r="J137" s="164">
        <f t="shared" si="0"/>
        <v>0</v>
      </c>
      <c r="K137" s="165"/>
      <c r="L137" s="166"/>
      <c r="M137" s="167" t="s">
        <v>1</v>
      </c>
      <c r="N137" s="168" t="s">
        <v>37</v>
      </c>
      <c r="O137" s="58"/>
      <c r="P137" s="154">
        <f t="shared" si="1"/>
        <v>0</v>
      </c>
      <c r="Q137" s="154">
        <v>0</v>
      </c>
      <c r="R137" s="154">
        <f t="shared" si="2"/>
        <v>0</v>
      </c>
      <c r="S137" s="154">
        <v>0</v>
      </c>
      <c r="T137" s="155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6" t="s">
        <v>116</v>
      </c>
      <c r="AT137" s="156" t="s">
        <v>102</v>
      </c>
      <c r="AU137" s="156" t="s">
        <v>113</v>
      </c>
      <c r="AY137" s="14" t="s">
        <v>105</v>
      </c>
      <c r="BE137" s="157">
        <f t="shared" si="4"/>
        <v>0</v>
      </c>
      <c r="BF137" s="157">
        <f t="shared" si="5"/>
        <v>0</v>
      </c>
      <c r="BG137" s="157">
        <f t="shared" si="6"/>
        <v>0</v>
      </c>
      <c r="BH137" s="157">
        <f t="shared" si="7"/>
        <v>0</v>
      </c>
      <c r="BI137" s="157">
        <f t="shared" si="8"/>
        <v>0</v>
      </c>
      <c r="BJ137" s="14" t="s">
        <v>113</v>
      </c>
      <c r="BK137" s="157">
        <f t="shared" si="9"/>
        <v>0</v>
      </c>
      <c r="BL137" s="14" t="s">
        <v>112</v>
      </c>
      <c r="BM137" s="156" t="s">
        <v>170</v>
      </c>
    </row>
    <row r="138" spans="1:65" s="2" customFormat="1" ht="16.5" customHeight="1">
      <c r="A138" s="29"/>
      <c r="B138" s="143"/>
      <c r="C138" s="144" t="s">
        <v>143</v>
      </c>
      <c r="D138" s="144" t="s">
        <v>108</v>
      </c>
      <c r="E138" s="145" t="s">
        <v>171</v>
      </c>
      <c r="F138" s="146" t="s">
        <v>172</v>
      </c>
      <c r="G138" s="147" t="s">
        <v>120</v>
      </c>
      <c r="H138" s="148">
        <v>195</v>
      </c>
      <c r="I138" s="149"/>
      <c r="J138" s="150">
        <f t="shared" si="0"/>
        <v>0</v>
      </c>
      <c r="K138" s="151"/>
      <c r="L138" s="30"/>
      <c r="M138" s="152" t="s">
        <v>1</v>
      </c>
      <c r="N138" s="153" t="s">
        <v>37</v>
      </c>
      <c r="O138" s="58"/>
      <c r="P138" s="154">
        <f t="shared" si="1"/>
        <v>0</v>
      </c>
      <c r="Q138" s="154">
        <v>0</v>
      </c>
      <c r="R138" s="154">
        <f t="shared" si="2"/>
        <v>0</v>
      </c>
      <c r="S138" s="154">
        <v>0</v>
      </c>
      <c r="T138" s="155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6" t="s">
        <v>112</v>
      </c>
      <c r="AT138" s="156" t="s">
        <v>108</v>
      </c>
      <c r="AU138" s="156" t="s">
        <v>113</v>
      </c>
      <c r="AY138" s="14" t="s">
        <v>105</v>
      </c>
      <c r="BE138" s="157">
        <f t="shared" si="4"/>
        <v>0</v>
      </c>
      <c r="BF138" s="157">
        <f t="shared" si="5"/>
        <v>0</v>
      </c>
      <c r="BG138" s="157">
        <f t="shared" si="6"/>
        <v>0</v>
      </c>
      <c r="BH138" s="157">
        <f t="shared" si="7"/>
        <v>0</v>
      </c>
      <c r="BI138" s="157">
        <f t="shared" si="8"/>
        <v>0</v>
      </c>
      <c r="BJ138" s="14" t="s">
        <v>113</v>
      </c>
      <c r="BK138" s="157">
        <f t="shared" si="9"/>
        <v>0</v>
      </c>
      <c r="BL138" s="14" t="s">
        <v>112</v>
      </c>
      <c r="BM138" s="156" t="s">
        <v>173</v>
      </c>
    </row>
    <row r="139" spans="1:65" s="2" customFormat="1" ht="16.5" customHeight="1">
      <c r="A139" s="29"/>
      <c r="B139" s="143"/>
      <c r="C139" s="158" t="s">
        <v>174</v>
      </c>
      <c r="D139" s="158" t="s">
        <v>102</v>
      </c>
      <c r="E139" s="159" t="s">
        <v>175</v>
      </c>
      <c r="F139" s="160" t="s">
        <v>176</v>
      </c>
      <c r="G139" s="161" t="s">
        <v>120</v>
      </c>
      <c r="H139" s="162">
        <v>195</v>
      </c>
      <c r="I139" s="163"/>
      <c r="J139" s="164">
        <f t="shared" si="0"/>
        <v>0</v>
      </c>
      <c r="K139" s="165"/>
      <c r="L139" s="166"/>
      <c r="M139" s="167" t="s">
        <v>1</v>
      </c>
      <c r="N139" s="168" t="s">
        <v>37</v>
      </c>
      <c r="O139" s="58"/>
      <c r="P139" s="154">
        <f t="shared" si="1"/>
        <v>0</v>
      </c>
      <c r="Q139" s="154">
        <v>0</v>
      </c>
      <c r="R139" s="154">
        <f t="shared" si="2"/>
        <v>0</v>
      </c>
      <c r="S139" s="154">
        <v>0</v>
      </c>
      <c r="T139" s="155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6" t="s">
        <v>116</v>
      </c>
      <c r="AT139" s="156" t="s">
        <v>102</v>
      </c>
      <c r="AU139" s="156" t="s">
        <v>113</v>
      </c>
      <c r="AY139" s="14" t="s">
        <v>105</v>
      </c>
      <c r="BE139" s="157">
        <f t="shared" si="4"/>
        <v>0</v>
      </c>
      <c r="BF139" s="157">
        <f t="shared" si="5"/>
        <v>0</v>
      </c>
      <c r="BG139" s="157">
        <f t="shared" si="6"/>
        <v>0</v>
      </c>
      <c r="BH139" s="157">
        <f t="shared" si="7"/>
        <v>0</v>
      </c>
      <c r="BI139" s="157">
        <f t="shared" si="8"/>
        <v>0</v>
      </c>
      <c r="BJ139" s="14" t="s">
        <v>113</v>
      </c>
      <c r="BK139" s="157">
        <f t="shared" si="9"/>
        <v>0</v>
      </c>
      <c r="BL139" s="14" t="s">
        <v>112</v>
      </c>
      <c r="BM139" s="156" t="s">
        <v>177</v>
      </c>
    </row>
    <row r="140" spans="1:65" s="2" customFormat="1" ht="24.15" customHeight="1">
      <c r="A140" s="29"/>
      <c r="B140" s="143"/>
      <c r="C140" s="144" t="s">
        <v>7</v>
      </c>
      <c r="D140" s="144" t="s">
        <v>108</v>
      </c>
      <c r="E140" s="145" t="s">
        <v>178</v>
      </c>
      <c r="F140" s="146" t="s">
        <v>179</v>
      </c>
      <c r="G140" s="147" t="s">
        <v>120</v>
      </c>
      <c r="H140" s="148">
        <v>5</v>
      </c>
      <c r="I140" s="149"/>
      <c r="J140" s="150">
        <f t="shared" si="0"/>
        <v>0</v>
      </c>
      <c r="K140" s="151"/>
      <c r="L140" s="30"/>
      <c r="M140" s="152" t="s">
        <v>1</v>
      </c>
      <c r="N140" s="153" t="s">
        <v>37</v>
      </c>
      <c r="O140" s="58"/>
      <c r="P140" s="154">
        <f t="shared" si="1"/>
        <v>0</v>
      </c>
      <c r="Q140" s="154">
        <v>0</v>
      </c>
      <c r="R140" s="154">
        <f t="shared" si="2"/>
        <v>0</v>
      </c>
      <c r="S140" s="154">
        <v>0</v>
      </c>
      <c r="T140" s="15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6" t="s">
        <v>112</v>
      </c>
      <c r="AT140" s="156" t="s">
        <v>108</v>
      </c>
      <c r="AU140" s="156" t="s">
        <v>113</v>
      </c>
      <c r="AY140" s="14" t="s">
        <v>105</v>
      </c>
      <c r="BE140" s="157">
        <f t="shared" si="4"/>
        <v>0</v>
      </c>
      <c r="BF140" s="157">
        <f t="shared" si="5"/>
        <v>0</v>
      </c>
      <c r="BG140" s="157">
        <f t="shared" si="6"/>
        <v>0</v>
      </c>
      <c r="BH140" s="157">
        <f t="shared" si="7"/>
        <v>0</v>
      </c>
      <c r="BI140" s="157">
        <f t="shared" si="8"/>
        <v>0</v>
      </c>
      <c r="BJ140" s="14" t="s">
        <v>113</v>
      </c>
      <c r="BK140" s="157">
        <f t="shared" si="9"/>
        <v>0</v>
      </c>
      <c r="BL140" s="14" t="s">
        <v>112</v>
      </c>
      <c r="BM140" s="156" t="s">
        <v>180</v>
      </c>
    </row>
    <row r="141" spans="1:65" s="2" customFormat="1" ht="37.950000000000003" customHeight="1">
      <c r="A141" s="29"/>
      <c r="B141" s="143"/>
      <c r="C141" s="144" t="s">
        <v>181</v>
      </c>
      <c r="D141" s="144" t="s">
        <v>108</v>
      </c>
      <c r="E141" s="145" t="s">
        <v>182</v>
      </c>
      <c r="F141" s="146" t="s">
        <v>183</v>
      </c>
      <c r="G141" s="147" t="s">
        <v>184</v>
      </c>
      <c r="H141" s="148">
        <v>1</v>
      </c>
      <c r="I141" s="149"/>
      <c r="J141" s="150">
        <f t="shared" si="0"/>
        <v>0</v>
      </c>
      <c r="K141" s="151"/>
      <c r="L141" s="30"/>
      <c r="M141" s="152" t="s">
        <v>1</v>
      </c>
      <c r="N141" s="153" t="s">
        <v>37</v>
      </c>
      <c r="O141" s="58"/>
      <c r="P141" s="154">
        <f t="shared" si="1"/>
        <v>0</v>
      </c>
      <c r="Q141" s="154">
        <v>0</v>
      </c>
      <c r="R141" s="154">
        <f t="shared" si="2"/>
        <v>0</v>
      </c>
      <c r="S141" s="154">
        <v>0</v>
      </c>
      <c r="T141" s="15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6" t="s">
        <v>112</v>
      </c>
      <c r="AT141" s="156" t="s">
        <v>108</v>
      </c>
      <c r="AU141" s="156" t="s">
        <v>113</v>
      </c>
      <c r="AY141" s="14" t="s">
        <v>105</v>
      </c>
      <c r="BE141" s="157">
        <f t="shared" si="4"/>
        <v>0</v>
      </c>
      <c r="BF141" s="157">
        <f t="shared" si="5"/>
        <v>0</v>
      </c>
      <c r="BG141" s="157">
        <f t="shared" si="6"/>
        <v>0</v>
      </c>
      <c r="BH141" s="157">
        <f t="shared" si="7"/>
        <v>0</v>
      </c>
      <c r="BI141" s="157">
        <f t="shared" si="8"/>
        <v>0</v>
      </c>
      <c r="BJ141" s="14" t="s">
        <v>113</v>
      </c>
      <c r="BK141" s="157">
        <f t="shared" si="9"/>
        <v>0</v>
      </c>
      <c r="BL141" s="14" t="s">
        <v>112</v>
      </c>
      <c r="BM141" s="156" t="s">
        <v>185</v>
      </c>
    </row>
    <row r="142" spans="1:65" s="2" customFormat="1" ht="16.5" customHeight="1">
      <c r="A142" s="29"/>
      <c r="B142" s="143"/>
      <c r="C142" s="144" t="s">
        <v>149</v>
      </c>
      <c r="D142" s="144" t="s">
        <v>108</v>
      </c>
      <c r="E142" s="145" t="s">
        <v>186</v>
      </c>
      <c r="F142" s="146" t="s">
        <v>187</v>
      </c>
      <c r="G142" s="147" t="s">
        <v>111</v>
      </c>
      <c r="H142" s="148">
        <v>5</v>
      </c>
      <c r="I142" s="149"/>
      <c r="J142" s="150">
        <f t="shared" si="0"/>
        <v>0</v>
      </c>
      <c r="K142" s="151"/>
      <c r="L142" s="30"/>
      <c r="M142" s="152" t="s">
        <v>1</v>
      </c>
      <c r="N142" s="153" t="s">
        <v>37</v>
      </c>
      <c r="O142" s="58"/>
      <c r="P142" s="154">
        <f t="shared" si="1"/>
        <v>0</v>
      </c>
      <c r="Q142" s="154">
        <v>0</v>
      </c>
      <c r="R142" s="154">
        <f t="shared" si="2"/>
        <v>0</v>
      </c>
      <c r="S142" s="154">
        <v>0</v>
      </c>
      <c r="T142" s="15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6" t="s">
        <v>112</v>
      </c>
      <c r="AT142" s="156" t="s">
        <v>108</v>
      </c>
      <c r="AU142" s="156" t="s">
        <v>113</v>
      </c>
      <c r="AY142" s="14" t="s">
        <v>105</v>
      </c>
      <c r="BE142" s="157">
        <f t="shared" si="4"/>
        <v>0</v>
      </c>
      <c r="BF142" s="157">
        <f t="shared" si="5"/>
        <v>0</v>
      </c>
      <c r="BG142" s="157">
        <f t="shared" si="6"/>
        <v>0</v>
      </c>
      <c r="BH142" s="157">
        <f t="shared" si="7"/>
        <v>0</v>
      </c>
      <c r="BI142" s="157">
        <f t="shared" si="8"/>
        <v>0</v>
      </c>
      <c r="BJ142" s="14" t="s">
        <v>113</v>
      </c>
      <c r="BK142" s="157">
        <f t="shared" si="9"/>
        <v>0</v>
      </c>
      <c r="BL142" s="14" t="s">
        <v>112</v>
      </c>
      <c r="BM142" s="156" t="s">
        <v>188</v>
      </c>
    </row>
    <row r="143" spans="1:65" s="2" customFormat="1" ht="16.5" customHeight="1">
      <c r="A143" s="29"/>
      <c r="B143" s="143"/>
      <c r="C143" s="144" t="s">
        <v>189</v>
      </c>
      <c r="D143" s="144" t="s">
        <v>108</v>
      </c>
      <c r="E143" s="145" t="s">
        <v>190</v>
      </c>
      <c r="F143" s="146" t="s">
        <v>191</v>
      </c>
      <c r="G143" s="147" t="s">
        <v>184</v>
      </c>
      <c r="H143" s="148">
        <v>1</v>
      </c>
      <c r="I143" s="149"/>
      <c r="J143" s="150">
        <f t="shared" si="0"/>
        <v>0</v>
      </c>
      <c r="K143" s="151"/>
      <c r="L143" s="30"/>
      <c r="M143" s="169" t="s">
        <v>1</v>
      </c>
      <c r="N143" s="170" t="s">
        <v>37</v>
      </c>
      <c r="O143" s="171"/>
      <c r="P143" s="172">
        <f t="shared" si="1"/>
        <v>0</v>
      </c>
      <c r="Q143" s="172">
        <v>0</v>
      </c>
      <c r="R143" s="172">
        <f t="shared" si="2"/>
        <v>0</v>
      </c>
      <c r="S143" s="172">
        <v>0</v>
      </c>
      <c r="T143" s="173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6" t="s">
        <v>112</v>
      </c>
      <c r="AT143" s="156" t="s">
        <v>108</v>
      </c>
      <c r="AU143" s="156" t="s">
        <v>113</v>
      </c>
      <c r="AY143" s="14" t="s">
        <v>105</v>
      </c>
      <c r="BE143" s="157">
        <f t="shared" si="4"/>
        <v>0</v>
      </c>
      <c r="BF143" s="157">
        <f t="shared" si="5"/>
        <v>0</v>
      </c>
      <c r="BG143" s="157">
        <f t="shared" si="6"/>
        <v>0</v>
      </c>
      <c r="BH143" s="157">
        <f t="shared" si="7"/>
        <v>0</v>
      </c>
      <c r="BI143" s="157">
        <f t="shared" si="8"/>
        <v>0</v>
      </c>
      <c r="BJ143" s="14" t="s">
        <v>113</v>
      </c>
      <c r="BK143" s="157">
        <f t="shared" si="9"/>
        <v>0</v>
      </c>
      <c r="BL143" s="14" t="s">
        <v>112</v>
      </c>
      <c r="BM143" s="156" t="s">
        <v>192</v>
      </c>
    </row>
    <row r="144" spans="1:65" s="2" customFormat="1" ht="6.9" customHeight="1">
      <c r="A144" s="29"/>
      <c r="B144" s="47"/>
      <c r="C144" s="48"/>
      <c r="D144" s="48"/>
      <c r="E144" s="48"/>
      <c r="F144" s="48"/>
      <c r="G144" s="48"/>
      <c r="H144" s="48"/>
      <c r="I144" s="48"/>
      <c r="J144" s="48"/>
      <c r="K144" s="48"/>
      <c r="L144" s="30"/>
      <c r="M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</row>
  </sheetData>
  <autoFilter ref="C117:K143" xr:uid="{00000000-0009-0000-0000-000001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Doplnenie verejného ...</vt:lpstr>
      <vt:lpstr>'01 - Doplnenie verejného ...'!Názvy_tlače</vt:lpstr>
      <vt:lpstr>'Rekapitulácia stavby'!Názvy_tlače</vt:lpstr>
      <vt:lpstr>'01 - Doplnenie verejného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Šafárová Viera, Ing</dc:creator>
  <cp:lastModifiedBy>Moravec Viktor, Mgr.</cp:lastModifiedBy>
  <cp:lastPrinted>2022-12-02T11:50:53Z</cp:lastPrinted>
  <dcterms:created xsi:type="dcterms:W3CDTF">2022-11-02T15:35:00Z</dcterms:created>
  <dcterms:modified xsi:type="dcterms:W3CDTF">2022-12-02T11:50:55Z</dcterms:modified>
</cp:coreProperties>
</file>