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visibility="veryHidden" xWindow="45" yWindow="45" windowWidth="10515" windowHeight="5820"/>
  </bookViews>
  <sheets>
    <sheet name="Sheet1" sheetId="1" r:id="rId1"/>
  </sheets>
  <calcPr calcId="145621"/>
  <oleSize ref="A1:U13"/>
</workbook>
</file>

<file path=xl/sharedStrings.xml><?xml version="1.0" encoding="utf-8"?>
<sst xmlns="http://schemas.openxmlformats.org/spreadsheetml/2006/main" count="57" uniqueCount="40">
  <si>
    <t xml:space="preserve">            Assessment             component                           Procedure                                                                                                           </t>
  </si>
  <si>
    <t>Internal environment</t>
  </si>
  <si>
    <t>Control activities</t>
  </si>
  <si>
    <t>Information and Communication</t>
  </si>
  <si>
    <t>Monitoring</t>
  </si>
  <si>
    <t>Evaluation at assessment criteria</t>
  </si>
  <si>
    <t>General conclusion</t>
  </si>
  <si>
    <t>Organisation</t>
  </si>
  <si>
    <t>HR</t>
  </si>
  <si>
    <t>Delegation</t>
  </si>
  <si>
    <t>Communication</t>
  </si>
  <si>
    <t>ISS</t>
  </si>
  <si>
    <t xml:space="preserve">On-going monitoring </t>
  </si>
  <si>
    <t>Internal audit</t>
  </si>
  <si>
    <t xml:space="preserve">Weighting / Scoring </t>
  </si>
  <si>
    <t>S</t>
  </si>
  <si>
    <t>T at 10% or 15%</t>
  </si>
  <si>
    <t>T at 5%</t>
  </si>
  <si>
    <t>T at 50%</t>
  </si>
  <si>
    <t>T at 10%</t>
  </si>
  <si>
    <t>W</t>
  </si>
  <si>
    <t>T</t>
  </si>
  <si>
    <t>Weighted total</t>
  </si>
  <si>
    <t>Claim processing, including validation and autorisation</t>
  </si>
  <si>
    <t>Administrative controls</t>
  </si>
  <si>
    <t>On-the-spot controls</t>
  </si>
  <si>
    <t>Execution of payments</t>
  </si>
  <si>
    <t>Accounting</t>
  </si>
  <si>
    <t>Advances and securities (*)</t>
  </si>
  <si>
    <t>Debts management</t>
  </si>
  <si>
    <t>Assessment of ICS</t>
  </si>
  <si>
    <t>LEGEND:</t>
  </si>
  <si>
    <t>to</t>
  </si>
  <si>
    <t>=</t>
  </si>
  <si>
    <t>not working</t>
  </si>
  <si>
    <t>working partially (significant impact)</t>
  </si>
  <si>
    <t>works (medium impact)</t>
  </si>
  <si>
    <t>above</t>
  </si>
  <si>
    <t>works well (minor impact)</t>
  </si>
  <si>
    <t xml:space="preserve">Matrix I - Assessment of the ICS for the Non-IACS population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</si>
</sst>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8"/>
      <name val="Times New Roman"/>
      <family val="1"/>
    </font>
    <font>
      <b/>
      <i/>
      <sz val="8"/>
      <name val="Times New Roman"/>
      <family val="1"/>
    </font>
    <font>
      <sz val="7"/>
      <name val="Times New Roman"/>
      <family val="1"/>
    </font>
    <font>
      <b/>
      <sz val="7"/>
      <name val="Times New Roman"/>
      <family val="1"/>
    </font>
    <font>
      <b/>
      <i/>
      <sz val="7"/>
      <name val="Times New Roman"/>
      <family val="1"/>
    </font>
    <font>
      <sz val="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24" xfId="0" applyFont="1" applyBorder="1" applyAlignment="1">
      <alignment horizontal="center" wrapText="1"/>
    </xf>
    <xf numFmtId="0" fontId="4" fillId="2" borderId="25" xfId="0" applyFont="1" applyFill="1" applyBorder="1" applyAlignment="1">
      <alignment horizontal="center" wrapText="1"/>
    </xf>
    <xf numFmtId="0" fontId="4" fillId="2" borderId="24" xfId="0" applyFont="1" applyFill="1" applyBorder="1" applyAlignment="1">
      <alignment horizontal="center" wrapText="1"/>
    </xf>
    <xf numFmtId="2" fontId="4" fillId="3" borderId="25" xfId="0" applyNumberFormat="1" applyFont="1" applyFill="1" applyBorder="1" applyAlignment="1">
      <alignment horizont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9" fontId="4" fillId="2" borderId="8" xfId="0" applyNumberFormat="1" applyFont="1" applyFill="1" applyBorder="1" applyAlignment="1">
      <alignment horizontal="center" wrapText="1"/>
    </xf>
    <xf numFmtId="2" fontId="4" fillId="2" borderId="8" xfId="0" applyNumberFormat="1" applyFont="1" applyFill="1" applyBorder="1" applyAlignment="1">
      <alignment horizontal="center"/>
    </xf>
    <xf numFmtId="2" fontId="3" fillId="0" borderId="26" xfId="0" applyNumberFormat="1" applyFont="1" applyBorder="1" applyAlignment="1"/>
    <xf numFmtId="0" fontId="3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9" fontId="4" fillId="2" borderId="17" xfId="0" applyNumberFormat="1" applyFont="1" applyFill="1" applyBorder="1" applyAlignment="1">
      <alignment horizontal="center" wrapText="1"/>
    </xf>
    <xf numFmtId="2" fontId="4" fillId="2" borderId="17" xfId="0" applyNumberFormat="1" applyFont="1" applyFill="1" applyBorder="1" applyAlignment="1">
      <alignment horizontal="center"/>
    </xf>
    <xf numFmtId="2" fontId="3" fillId="0" borderId="27" xfId="0" applyNumberFormat="1" applyFont="1" applyBorder="1" applyAlignment="1"/>
    <xf numFmtId="0" fontId="3" fillId="0" borderId="28" xfId="0" applyFont="1" applyBorder="1" applyAlignment="1">
      <alignment horizontal="center"/>
    </xf>
    <xf numFmtId="0" fontId="3" fillId="5" borderId="28" xfId="0" applyFont="1" applyFill="1" applyBorder="1" applyAlignment="1">
      <alignment horizontal="center"/>
    </xf>
    <xf numFmtId="9" fontId="4" fillId="2" borderId="28" xfId="0" applyNumberFormat="1" applyFont="1" applyFill="1" applyBorder="1" applyAlignment="1">
      <alignment horizontal="center" wrapText="1"/>
    </xf>
    <xf numFmtId="2" fontId="4" fillId="2" borderId="28" xfId="0" applyNumberFormat="1" applyFont="1" applyFill="1" applyBorder="1" applyAlignment="1">
      <alignment horizontal="center"/>
    </xf>
    <xf numFmtId="2" fontId="3" fillId="0" borderId="29" xfId="0" applyNumberFormat="1" applyFont="1" applyBorder="1" applyAlignment="1"/>
    <xf numFmtId="0" fontId="3" fillId="0" borderId="30" xfId="0" applyFont="1" applyBorder="1" applyAlignment="1">
      <alignment horizontal="center"/>
    </xf>
    <xf numFmtId="0" fontId="3" fillId="5" borderId="30" xfId="0" applyFont="1" applyFill="1" applyBorder="1" applyAlignment="1">
      <alignment horizontal="center"/>
    </xf>
    <xf numFmtId="9" fontId="4" fillId="2" borderId="30" xfId="0" applyNumberFormat="1" applyFont="1" applyFill="1" applyBorder="1" applyAlignment="1">
      <alignment horizontal="center" wrapText="1"/>
    </xf>
    <xf numFmtId="2" fontId="4" fillId="2" borderId="30" xfId="0" applyNumberFormat="1" applyFont="1" applyFill="1" applyBorder="1" applyAlignment="1">
      <alignment horizontal="center"/>
    </xf>
    <xf numFmtId="2" fontId="3" fillId="0" borderId="31" xfId="0" applyNumberFormat="1" applyFont="1" applyBorder="1" applyAlignment="1"/>
    <xf numFmtId="0" fontId="3" fillId="5" borderId="17" xfId="0" applyFont="1" applyFill="1" applyBorder="1" applyAlignment="1">
      <alignment horizontal="center"/>
    </xf>
    <xf numFmtId="0" fontId="3" fillId="0" borderId="1" xfId="0" applyFont="1" applyBorder="1"/>
    <xf numFmtId="0" fontId="3" fillId="0" borderId="2" xfId="0" applyFont="1" applyBorder="1"/>
    <xf numFmtId="0" fontId="6" fillId="0" borderId="2" xfId="0" applyFont="1" applyBorder="1"/>
    <xf numFmtId="9" fontId="3" fillId="0" borderId="2" xfId="0" applyNumberFormat="1" applyFont="1" applyBorder="1"/>
    <xf numFmtId="2" fontId="4" fillId="0" borderId="3" xfId="0" applyNumberFormat="1" applyFont="1" applyFill="1" applyBorder="1" applyAlignment="1"/>
    <xf numFmtId="0" fontId="3" fillId="0" borderId="32" xfId="0" applyFont="1" applyBorder="1" applyAlignment="1"/>
    <xf numFmtId="0" fontId="3" fillId="0" borderId="33" xfId="0" applyFont="1" applyBorder="1"/>
    <xf numFmtId="0" fontId="6" fillId="0" borderId="33" xfId="0" applyFont="1" applyBorder="1"/>
    <xf numFmtId="0" fontId="6" fillId="0" borderId="33" xfId="0" applyFont="1" applyBorder="1" applyAlignment="1"/>
    <xf numFmtId="164" fontId="3" fillId="0" borderId="17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164" fontId="3" fillId="0" borderId="28" xfId="0" applyNumberFormat="1" applyFont="1" applyBorder="1" applyAlignment="1">
      <alignment horizontal="center"/>
    </xf>
    <xf numFmtId="164" fontId="3" fillId="0" borderId="30" xfId="0" applyNumberFormat="1" applyFont="1" applyBorder="1" applyAlignment="1">
      <alignment horizontal="center"/>
    </xf>
    <xf numFmtId="164" fontId="3" fillId="0" borderId="28" xfId="0" applyNumberFormat="1" applyFont="1" applyBorder="1" applyAlignment="1">
      <alignment horizontal="center" wrapText="1"/>
    </xf>
    <xf numFmtId="164" fontId="3" fillId="0" borderId="30" xfId="0" applyNumberFormat="1" applyFont="1" applyBorder="1" applyAlignment="1">
      <alignment horizontal="center" wrapText="1"/>
    </xf>
    <xf numFmtId="164" fontId="3" fillId="0" borderId="17" xfId="0" applyNumberFormat="1" applyFont="1" applyBorder="1" applyAlignment="1">
      <alignment horizontal="center" wrapText="1"/>
    </xf>
    <xf numFmtId="164" fontId="3" fillId="4" borderId="8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5" fillId="0" borderId="2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0</xdr:colOff>
      <xdr:row>4</xdr:row>
      <xdr:rowOff>9525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781050"/>
          <a:ext cx="1543050" cy="733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18"/>
  <sheetViews>
    <sheetView tabSelected="1" zoomScale="97" workbookViewId="0">
      <selection activeCell="R6" sqref="R6:R11"/>
    </sheetView>
  </sheetViews>
  <sheetFormatPr defaultRowHeight="15" x14ac:dyDescent="0.25"/>
  <cols>
    <col min="3" max="3" width="4.140625" customWidth="1"/>
    <col min="4" max="4" width="5.140625" customWidth="1"/>
    <col min="5" max="5" width="3.7109375" customWidth="1"/>
    <col min="6" max="6" width="3.85546875" customWidth="1"/>
    <col min="7" max="7" width="3.7109375" customWidth="1"/>
    <col min="8" max="8" width="5" customWidth="1"/>
    <col min="9" max="9" width="3.28515625" customWidth="1"/>
    <col min="10" max="10" width="4.28515625" customWidth="1"/>
    <col min="11" max="11" width="4.140625" customWidth="1"/>
    <col min="12" max="13" width="3.7109375" customWidth="1"/>
    <col min="14" max="14" width="4" customWidth="1"/>
    <col min="15" max="15" width="2.5703125" customWidth="1"/>
    <col min="16" max="16" width="4.7109375" customWidth="1"/>
    <col min="17" max="17" width="2.7109375" customWidth="1"/>
    <col min="18" max="18" width="4.28515625" customWidth="1"/>
    <col min="19" max="19" width="4.42578125" customWidth="1"/>
    <col min="20" max="20" width="5.140625" customWidth="1"/>
    <col min="21" max="21" width="6.140625" customWidth="1"/>
  </cols>
  <sheetData>
    <row r="1" spans="1:21" x14ac:dyDescent="0.25">
      <c r="A1" s="51" t="s">
        <v>39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3"/>
    </row>
    <row r="2" spans="1:21" ht="15.75" thickBot="1" x14ac:dyDescent="0.3">
      <c r="A2" s="54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6"/>
    </row>
    <row r="3" spans="1:21" ht="33.75" customHeight="1" x14ac:dyDescent="0.25">
      <c r="A3" s="57" t="s">
        <v>0</v>
      </c>
      <c r="B3" s="58"/>
      <c r="C3" s="61" t="s">
        <v>1</v>
      </c>
      <c r="D3" s="62"/>
      <c r="E3" s="62"/>
      <c r="F3" s="62"/>
      <c r="G3" s="62"/>
      <c r="H3" s="63"/>
      <c r="I3" s="64" t="s">
        <v>2</v>
      </c>
      <c r="J3" s="65"/>
      <c r="K3" s="68" t="s">
        <v>3</v>
      </c>
      <c r="L3" s="69"/>
      <c r="M3" s="69"/>
      <c r="N3" s="70"/>
      <c r="O3" s="71" t="s">
        <v>4</v>
      </c>
      <c r="P3" s="72"/>
      <c r="Q3" s="72"/>
      <c r="R3" s="73"/>
      <c r="S3" s="74" t="s">
        <v>5</v>
      </c>
      <c r="T3" s="75"/>
      <c r="U3" s="78" t="s">
        <v>6</v>
      </c>
    </row>
    <row r="4" spans="1:21" ht="39" customHeight="1" thickBot="1" x14ac:dyDescent="0.3">
      <c r="A4" s="59"/>
      <c r="B4" s="60"/>
      <c r="C4" s="80" t="s">
        <v>7</v>
      </c>
      <c r="D4" s="81"/>
      <c r="E4" s="80" t="s">
        <v>8</v>
      </c>
      <c r="F4" s="81"/>
      <c r="G4" s="80" t="s">
        <v>9</v>
      </c>
      <c r="H4" s="81"/>
      <c r="I4" s="66"/>
      <c r="J4" s="67"/>
      <c r="K4" s="80" t="s">
        <v>10</v>
      </c>
      <c r="L4" s="81"/>
      <c r="M4" s="80" t="s">
        <v>11</v>
      </c>
      <c r="N4" s="81"/>
      <c r="O4" s="80" t="s">
        <v>12</v>
      </c>
      <c r="P4" s="81"/>
      <c r="Q4" s="80" t="s">
        <v>13</v>
      </c>
      <c r="R4" s="85"/>
      <c r="S4" s="76"/>
      <c r="T4" s="77"/>
      <c r="U4" s="79"/>
    </row>
    <row r="5" spans="1:21" ht="38.25" thickBot="1" x14ac:dyDescent="0.3">
      <c r="A5" s="49" t="s">
        <v>14</v>
      </c>
      <c r="B5" s="50"/>
      <c r="C5" s="5" t="s">
        <v>15</v>
      </c>
      <c r="D5" s="5" t="s">
        <v>16</v>
      </c>
      <c r="E5" s="5" t="s">
        <v>15</v>
      </c>
      <c r="F5" s="5" t="s">
        <v>17</v>
      </c>
      <c r="G5" s="5" t="s">
        <v>15</v>
      </c>
      <c r="H5" s="5" t="s">
        <v>17</v>
      </c>
      <c r="I5" s="5" t="s">
        <v>15</v>
      </c>
      <c r="J5" s="5" t="s">
        <v>18</v>
      </c>
      <c r="K5" s="5" t="s">
        <v>15</v>
      </c>
      <c r="L5" s="5" t="s">
        <v>17</v>
      </c>
      <c r="M5" s="5" t="s">
        <v>15</v>
      </c>
      <c r="N5" s="5" t="s">
        <v>19</v>
      </c>
      <c r="O5" s="5" t="s">
        <v>15</v>
      </c>
      <c r="P5" s="5" t="s">
        <v>19</v>
      </c>
      <c r="Q5" s="5" t="s">
        <v>15</v>
      </c>
      <c r="R5" s="5" t="s">
        <v>17</v>
      </c>
      <c r="S5" s="6" t="s">
        <v>20</v>
      </c>
      <c r="T5" s="7" t="s">
        <v>21</v>
      </c>
      <c r="U5" s="8" t="s">
        <v>22</v>
      </c>
    </row>
    <row r="6" spans="1:21" ht="18.75" thickBot="1" x14ac:dyDescent="0.3">
      <c r="A6" s="87" t="s">
        <v>23</v>
      </c>
      <c r="B6" s="9" t="s">
        <v>24</v>
      </c>
      <c r="C6" s="10">
        <v>4</v>
      </c>
      <c r="D6" s="42">
        <f>+C6*0.1</f>
        <v>0.4</v>
      </c>
      <c r="E6" s="10">
        <v>4</v>
      </c>
      <c r="F6" s="42">
        <f t="shared" ref="F6:F11" si="0">0.05*E6</f>
        <v>0.2</v>
      </c>
      <c r="G6" s="10">
        <v>2</v>
      </c>
      <c r="H6" s="42">
        <f>0.05*G6</f>
        <v>0.1</v>
      </c>
      <c r="I6" s="10">
        <v>3</v>
      </c>
      <c r="J6" s="42">
        <f t="shared" ref="J6:J11" si="1">0.5*I6</f>
        <v>1.5</v>
      </c>
      <c r="K6" s="10">
        <v>3</v>
      </c>
      <c r="L6" s="11">
        <f t="shared" ref="L6:L11" si="2">0.05*K6</f>
        <v>0.15000000000000002</v>
      </c>
      <c r="M6" s="10">
        <v>3</v>
      </c>
      <c r="N6" s="42">
        <f t="shared" ref="N6:N11" si="3">0.1*M6</f>
        <v>0.30000000000000004</v>
      </c>
      <c r="O6" s="10">
        <v>3</v>
      </c>
      <c r="P6" s="42">
        <f t="shared" ref="P6:P11" si="4">0.1*O6</f>
        <v>0.30000000000000004</v>
      </c>
      <c r="Q6" s="10">
        <v>4</v>
      </c>
      <c r="R6" s="48">
        <f>0.05*Q6</f>
        <v>0.2</v>
      </c>
      <c r="S6" s="12">
        <v>0.2</v>
      </c>
      <c r="T6" s="13">
        <f>IF(I6&lt;=2, I6, SUM(D6+F6+H6+J6+L6+N6+P6+R6))</f>
        <v>3.1500000000000004</v>
      </c>
      <c r="U6" s="14">
        <f t="shared" ref="U6:U11" si="5">S6*T6</f>
        <v>0.63000000000000012</v>
      </c>
    </row>
    <row r="7" spans="1:21" ht="18.75" thickBot="1" x14ac:dyDescent="0.3">
      <c r="A7" s="88"/>
      <c r="B7" s="15" t="s">
        <v>25</v>
      </c>
      <c r="C7" s="16">
        <v>4</v>
      </c>
      <c r="D7" s="41">
        <f>C7*0.1</f>
        <v>0.4</v>
      </c>
      <c r="E7" s="16">
        <v>4</v>
      </c>
      <c r="F7" s="41">
        <f t="shared" si="0"/>
        <v>0.2</v>
      </c>
      <c r="G7" s="16">
        <v>2</v>
      </c>
      <c r="H7" s="41">
        <f>0.05*G7</f>
        <v>0.1</v>
      </c>
      <c r="I7" s="16">
        <v>2</v>
      </c>
      <c r="J7" s="41">
        <f t="shared" si="1"/>
        <v>1</v>
      </c>
      <c r="K7" s="16">
        <v>3</v>
      </c>
      <c r="L7" s="17">
        <f t="shared" si="2"/>
        <v>0.15000000000000002</v>
      </c>
      <c r="M7" s="16">
        <v>3</v>
      </c>
      <c r="N7" s="41">
        <f t="shared" si="3"/>
        <v>0.30000000000000004</v>
      </c>
      <c r="O7" s="16">
        <v>2</v>
      </c>
      <c r="P7" s="41">
        <f t="shared" si="4"/>
        <v>0.2</v>
      </c>
      <c r="Q7" s="16">
        <v>4</v>
      </c>
      <c r="R7" s="48">
        <f t="shared" ref="R7:R11" si="6">0.05*Q7</f>
        <v>0.2</v>
      </c>
      <c r="S7" s="18">
        <v>0.2</v>
      </c>
      <c r="T7" s="19">
        <f t="shared" ref="T7:T11" si="7">IF(I7&lt;=2, I7, SUM(D7+F7+H7+J7+L7+N7+P7+R7))</f>
        <v>2</v>
      </c>
      <c r="U7" s="20">
        <f t="shared" si="5"/>
        <v>0.4</v>
      </c>
    </row>
    <row r="8" spans="1:21" ht="15.75" thickBot="1" x14ac:dyDescent="0.3">
      <c r="A8" s="89" t="s">
        <v>26</v>
      </c>
      <c r="B8" s="89"/>
      <c r="C8" s="21">
        <v>4</v>
      </c>
      <c r="D8" s="21">
        <f>0.15*C8</f>
        <v>0.6</v>
      </c>
      <c r="E8" s="21">
        <v>4</v>
      </c>
      <c r="F8" s="43">
        <f t="shared" si="0"/>
        <v>0.2</v>
      </c>
      <c r="G8" s="22"/>
      <c r="H8" s="22"/>
      <c r="I8" s="21">
        <v>3</v>
      </c>
      <c r="J8" s="43">
        <f t="shared" si="1"/>
        <v>1.5</v>
      </c>
      <c r="K8" s="21">
        <v>3</v>
      </c>
      <c r="L8" s="21">
        <f t="shared" si="2"/>
        <v>0.15000000000000002</v>
      </c>
      <c r="M8" s="21">
        <v>3</v>
      </c>
      <c r="N8" s="45">
        <f t="shared" si="3"/>
        <v>0.30000000000000004</v>
      </c>
      <c r="O8" s="21">
        <v>3</v>
      </c>
      <c r="P8" s="43">
        <f t="shared" si="4"/>
        <v>0.30000000000000004</v>
      </c>
      <c r="Q8" s="21">
        <v>4</v>
      </c>
      <c r="R8" s="48">
        <f t="shared" si="6"/>
        <v>0.2</v>
      </c>
      <c r="S8" s="23">
        <v>0.15</v>
      </c>
      <c r="T8" s="24">
        <f t="shared" si="7"/>
        <v>3.25</v>
      </c>
      <c r="U8" s="25">
        <f t="shared" si="5"/>
        <v>0.48749999999999999</v>
      </c>
    </row>
    <row r="9" spans="1:21" ht="15.75" thickBot="1" x14ac:dyDescent="0.3">
      <c r="A9" s="90" t="s">
        <v>27</v>
      </c>
      <c r="B9" s="90"/>
      <c r="C9" s="26">
        <v>4</v>
      </c>
      <c r="D9" s="26">
        <f>0.15*C9</f>
        <v>0.6</v>
      </c>
      <c r="E9" s="26">
        <v>4</v>
      </c>
      <c r="F9" s="44">
        <f t="shared" si="0"/>
        <v>0.2</v>
      </c>
      <c r="G9" s="27"/>
      <c r="H9" s="27"/>
      <c r="I9" s="26">
        <v>3</v>
      </c>
      <c r="J9" s="44">
        <f t="shared" si="1"/>
        <v>1.5</v>
      </c>
      <c r="K9" s="26">
        <v>3</v>
      </c>
      <c r="L9" s="26">
        <f t="shared" si="2"/>
        <v>0.15000000000000002</v>
      </c>
      <c r="M9" s="26">
        <v>3</v>
      </c>
      <c r="N9" s="46">
        <f t="shared" si="3"/>
        <v>0.30000000000000004</v>
      </c>
      <c r="O9" s="26">
        <v>3</v>
      </c>
      <c r="P9" s="44">
        <f t="shared" si="4"/>
        <v>0.30000000000000004</v>
      </c>
      <c r="Q9" s="26">
        <v>4</v>
      </c>
      <c r="R9" s="48">
        <f t="shared" si="6"/>
        <v>0.2</v>
      </c>
      <c r="S9" s="28">
        <v>0.15</v>
      </c>
      <c r="T9" s="29">
        <f t="shared" si="7"/>
        <v>3.25</v>
      </c>
      <c r="U9" s="30">
        <f t="shared" si="5"/>
        <v>0.48749999999999999</v>
      </c>
    </row>
    <row r="10" spans="1:21" ht="15.75" thickBot="1" x14ac:dyDescent="0.3">
      <c r="A10" s="90" t="s">
        <v>28</v>
      </c>
      <c r="B10" s="90"/>
      <c r="C10" s="26">
        <v>4</v>
      </c>
      <c r="D10" s="26">
        <f>0.15*C10</f>
        <v>0.6</v>
      </c>
      <c r="E10" s="26">
        <v>4</v>
      </c>
      <c r="F10" s="44">
        <f t="shared" si="0"/>
        <v>0.2</v>
      </c>
      <c r="G10" s="27"/>
      <c r="H10" s="27"/>
      <c r="I10" s="26">
        <v>3</v>
      </c>
      <c r="J10" s="44">
        <f t="shared" si="1"/>
        <v>1.5</v>
      </c>
      <c r="K10" s="26">
        <v>3</v>
      </c>
      <c r="L10" s="26">
        <f t="shared" si="2"/>
        <v>0.15000000000000002</v>
      </c>
      <c r="M10" s="26">
        <v>3</v>
      </c>
      <c r="N10" s="46">
        <f t="shared" si="3"/>
        <v>0.30000000000000004</v>
      </c>
      <c r="O10" s="26">
        <v>3</v>
      </c>
      <c r="P10" s="44">
        <f t="shared" si="4"/>
        <v>0.30000000000000004</v>
      </c>
      <c r="Q10" s="26">
        <v>4</v>
      </c>
      <c r="R10" s="48">
        <f t="shared" si="6"/>
        <v>0.2</v>
      </c>
      <c r="S10" s="28">
        <v>0.1</v>
      </c>
      <c r="T10" s="29">
        <f t="shared" si="7"/>
        <v>3.25</v>
      </c>
      <c r="U10" s="30">
        <f t="shared" si="5"/>
        <v>0.32500000000000001</v>
      </c>
    </row>
    <row r="11" spans="1:21" ht="15.75" thickBot="1" x14ac:dyDescent="0.3">
      <c r="A11" s="88" t="s">
        <v>29</v>
      </c>
      <c r="B11" s="88"/>
      <c r="C11" s="16">
        <v>4</v>
      </c>
      <c r="D11" s="16">
        <f>0.15*C11</f>
        <v>0.6</v>
      </c>
      <c r="E11" s="16">
        <v>4</v>
      </c>
      <c r="F11" s="41">
        <f t="shared" si="0"/>
        <v>0.2</v>
      </c>
      <c r="G11" s="31"/>
      <c r="H11" s="31"/>
      <c r="I11" s="16">
        <v>2</v>
      </c>
      <c r="J11" s="41">
        <f t="shared" si="1"/>
        <v>1</v>
      </c>
      <c r="K11" s="16">
        <v>3</v>
      </c>
      <c r="L11" s="16">
        <f t="shared" si="2"/>
        <v>0.15000000000000002</v>
      </c>
      <c r="M11" s="16">
        <v>3</v>
      </c>
      <c r="N11" s="47">
        <f t="shared" si="3"/>
        <v>0.30000000000000004</v>
      </c>
      <c r="O11" s="16">
        <v>3</v>
      </c>
      <c r="P11" s="41">
        <f t="shared" si="4"/>
        <v>0.30000000000000004</v>
      </c>
      <c r="Q11" s="16">
        <v>4</v>
      </c>
      <c r="R11" s="48">
        <f t="shared" si="6"/>
        <v>0.2</v>
      </c>
      <c r="S11" s="18">
        <v>0.2</v>
      </c>
      <c r="T11" s="19">
        <f t="shared" si="7"/>
        <v>2</v>
      </c>
      <c r="U11" s="20">
        <f t="shared" si="5"/>
        <v>0.4</v>
      </c>
    </row>
    <row r="12" spans="1:21" ht="15.75" thickBot="1" x14ac:dyDescent="0.3">
      <c r="A12" s="4"/>
      <c r="B12" s="4"/>
      <c r="C12" s="4"/>
      <c r="D12" s="4"/>
      <c r="E12" s="4"/>
      <c r="F12" s="4"/>
      <c r="G12" s="4"/>
      <c r="H12" s="4"/>
      <c r="I12" s="4"/>
      <c r="J12" s="32" t="s">
        <v>6</v>
      </c>
      <c r="K12" s="33"/>
      <c r="L12" s="34"/>
      <c r="M12" s="33"/>
      <c r="N12" s="33"/>
      <c r="O12" s="33"/>
      <c r="P12" s="33"/>
      <c r="Q12" s="33"/>
      <c r="R12" s="33"/>
      <c r="S12" s="33"/>
      <c r="T12" s="35"/>
      <c r="U12" s="36">
        <f>SUM(U6:U11)</f>
        <v>2.7300000000000004</v>
      </c>
    </row>
    <row r="13" spans="1:21" ht="15.75" thickBot="1" x14ac:dyDescent="0.3">
      <c r="A13" s="4"/>
      <c r="B13" s="4"/>
      <c r="C13" s="4"/>
      <c r="D13" s="4"/>
      <c r="E13" s="4"/>
      <c r="F13" s="4"/>
      <c r="G13" s="4"/>
      <c r="H13" s="4"/>
      <c r="I13" s="4"/>
      <c r="J13" s="37" t="s">
        <v>30</v>
      </c>
      <c r="K13" s="38"/>
      <c r="L13" s="39"/>
      <c r="M13" s="40"/>
      <c r="N13" s="40"/>
      <c r="O13" s="82" t="str">
        <f>IF(U12&lt;F15,H15,IF(AND(U12&gt;F15,U12&lt;F16),H16,IF(AND(U12&gt;F16,U12&lt;F17),H17,H18)))</f>
        <v>works (medium impact)</v>
      </c>
      <c r="P13" s="83"/>
      <c r="Q13" s="83"/>
      <c r="R13" s="83"/>
      <c r="S13" s="83"/>
      <c r="T13" s="83"/>
      <c r="U13" s="84"/>
    </row>
    <row r="14" spans="1:21" x14ac:dyDescent="0.25">
      <c r="A14" s="1"/>
      <c r="B14" s="1"/>
      <c r="C14" s="1"/>
      <c r="D14" s="2" t="s">
        <v>31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x14ac:dyDescent="0.25">
      <c r="A15" s="1"/>
      <c r="B15" s="1"/>
      <c r="C15" s="1"/>
      <c r="D15" s="1">
        <v>1</v>
      </c>
      <c r="E15" s="3" t="s">
        <v>32</v>
      </c>
      <c r="F15" s="1">
        <v>1.5</v>
      </c>
      <c r="G15" s="3" t="s">
        <v>33</v>
      </c>
      <c r="H15" s="1" t="s">
        <v>34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x14ac:dyDescent="0.25">
      <c r="A16" s="1"/>
      <c r="B16" s="1"/>
      <c r="C16" s="1"/>
      <c r="D16" s="1">
        <v>1.51</v>
      </c>
      <c r="E16" s="3" t="s">
        <v>32</v>
      </c>
      <c r="F16" s="1">
        <v>2.5</v>
      </c>
      <c r="G16" s="3" t="s">
        <v>33</v>
      </c>
      <c r="H16" s="1" t="s">
        <v>35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x14ac:dyDescent="0.25">
      <c r="A17" s="1"/>
      <c r="B17" s="1"/>
      <c r="C17" s="1"/>
      <c r="D17" s="1">
        <v>2.5099999999999998</v>
      </c>
      <c r="E17" s="3" t="s">
        <v>32</v>
      </c>
      <c r="F17" s="1">
        <v>3.5</v>
      </c>
      <c r="G17" s="3" t="s">
        <v>33</v>
      </c>
      <c r="H17" s="1" t="s">
        <v>36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x14ac:dyDescent="0.25">
      <c r="A18" s="1"/>
      <c r="B18" s="1"/>
      <c r="C18" s="1"/>
      <c r="D18" s="1">
        <v>3.51</v>
      </c>
      <c r="E18" s="86" t="s">
        <v>37</v>
      </c>
      <c r="F18" s="86"/>
      <c r="G18" s="3" t="s">
        <v>33</v>
      </c>
      <c r="H18" s="1" t="s">
        <v>38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</sheetData>
  <mergeCells count="23">
    <mergeCell ref="E18:F18"/>
    <mergeCell ref="A6:A7"/>
    <mergeCell ref="A8:B8"/>
    <mergeCell ref="A9:B9"/>
    <mergeCell ref="A10:B10"/>
    <mergeCell ref="A11:B11"/>
    <mergeCell ref="O13:U13"/>
    <mergeCell ref="G4:H4"/>
    <mergeCell ref="K4:L4"/>
    <mergeCell ref="M4:N4"/>
    <mergeCell ref="O4:P4"/>
    <mergeCell ref="Q4:R4"/>
    <mergeCell ref="A5:B5"/>
    <mergeCell ref="A1:U2"/>
    <mergeCell ref="A3:B4"/>
    <mergeCell ref="C3:H3"/>
    <mergeCell ref="I3:J4"/>
    <mergeCell ref="K3:N3"/>
    <mergeCell ref="O3:R3"/>
    <mergeCell ref="S3:T4"/>
    <mergeCell ref="U3:U4"/>
    <mergeCell ref="C4:D4"/>
    <mergeCell ref="E4:F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LY-SUNNARAM Vincent (AGRI)</dc:creator>
  <cp:lastModifiedBy>ILIEVA Mariya (AGRI)</cp:lastModifiedBy>
  <dcterms:created xsi:type="dcterms:W3CDTF">2017-09-07T12:24:49Z</dcterms:created>
  <dcterms:modified xsi:type="dcterms:W3CDTF">2017-10-13T10:36:08Z</dcterms:modified>
</cp:coreProperties>
</file>