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magistratba-my.sharepoint.com/personal/juraj_simo_bratislava_sk/Documents/Documents/Asanácia tren. sport. haly Pionierska ul/Zverejnenie/"/>
    </mc:Choice>
  </mc:AlternateContent>
  <xr:revisionPtr revIDLastSave="297" documentId="8_{AA4E09D2-332C-49FE-9C7F-EB66D84E8349}" xr6:coauthVersionLast="47" xr6:coauthVersionMax="47" xr10:uidLastSave="{BC680F8B-22D6-4F10-A1C7-24CEF59498F0}"/>
  <bookViews>
    <workbookView xWindow="3030" yWindow="1065" windowWidth="20490" windowHeight="14535" xr2:uid="{00000000-000D-0000-FFFF-FFFF00000000}"/>
  </bookViews>
  <sheets>
    <sheet name="SO 01 - Asanácia tréningo..." sheetId="2" r:id="rId1"/>
  </sheets>
  <definedNames>
    <definedName name="_xlnm._FilterDatabase" localSheetId="0" hidden="1">'SO 01 - Asanácia tréningo...'!$B$45:$I$249</definedName>
    <definedName name="_xlnm.Print_Titles" localSheetId="0">'SO 01 - Asanácia tréningo...'!$45:$45</definedName>
    <definedName name="_xlnm.Print_Area" localSheetId="0">'SO 01 - Asanácia tréningo...'!#REF!,'SO 01 - Asanácia tréningo...'!$B$18:$I$39,'SO 01 - Asanácia tréningo...'!$B$44:$I$249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2" i="2" l="1"/>
  <c r="I251" i="2"/>
  <c r="I249" i="2"/>
  <c r="I250" i="2"/>
  <c r="I248" i="2" l="1"/>
  <c r="I48" i="2"/>
  <c r="I49" i="2"/>
  <c r="I50" i="2"/>
  <c r="I52" i="2"/>
  <c r="I54" i="2"/>
  <c r="I58" i="2"/>
  <c r="I59" i="2"/>
  <c r="I60" i="2"/>
  <c r="I61" i="2"/>
  <c r="I63" i="2"/>
  <c r="I70" i="2"/>
  <c r="I72" i="2"/>
  <c r="I76" i="2"/>
  <c r="I82" i="2"/>
  <c r="I84" i="2"/>
  <c r="I88" i="2"/>
  <c r="I97" i="2"/>
  <c r="I99" i="2"/>
  <c r="I101" i="2"/>
  <c r="I103" i="2"/>
  <c r="I107" i="2"/>
  <c r="I111" i="2"/>
  <c r="I113" i="2"/>
  <c r="I114" i="2"/>
  <c r="I115" i="2"/>
  <c r="I117" i="2"/>
  <c r="I118" i="2"/>
  <c r="I120" i="2"/>
  <c r="I137" i="2"/>
  <c r="I139" i="2"/>
  <c r="I147" i="2"/>
  <c r="I152" i="2"/>
  <c r="I156" i="2"/>
  <c r="I161" i="2"/>
  <c r="I169" i="2"/>
  <c r="I176" i="2"/>
  <c r="I180" i="2"/>
  <c r="I184" i="2"/>
  <c r="I187" i="2"/>
  <c r="I190" i="2"/>
  <c r="I194" i="2"/>
  <c r="I195" i="2"/>
  <c r="I197" i="2"/>
  <c r="I201" i="2"/>
  <c r="I203" i="2"/>
  <c r="I204" i="2"/>
  <c r="I206" i="2"/>
  <c r="I209" i="2"/>
  <c r="I211" i="2"/>
  <c r="I212" i="2"/>
  <c r="I214" i="2"/>
  <c r="I217" i="2"/>
  <c r="I220" i="2"/>
  <c r="I222" i="2"/>
  <c r="I223" i="2"/>
  <c r="I224" i="2"/>
  <c r="I230" i="2"/>
  <c r="I232" i="2"/>
  <c r="I238" i="2"/>
  <c r="I239" i="2"/>
  <c r="I240" i="2"/>
  <c r="I241" i="2"/>
  <c r="I244" i="2"/>
  <c r="AY249" i="2"/>
  <c r="AX249" i="2"/>
  <c r="AW249" i="2"/>
  <c r="AU249" i="2"/>
  <c r="R249" i="2"/>
  <c r="R248" i="2" s="1"/>
  <c r="P249" i="2"/>
  <c r="P248" i="2" s="1"/>
  <c r="N249" i="2"/>
  <c r="N248" i="2" s="1"/>
  <c r="AY244" i="2"/>
  <c r="AX244" i="2"/>
  <c r="AW244" i="2"/>
  <c r="AU244" i="2"/>
  <c r="R244" i="2"/>
  <c r="R243" i="2" s="1"/>
  <c r="P244" i="2"/>
  <c r="P243" i="2" s="1"/>
  <c r="N244" i="2"/>
  <c r="N243" i="2" s="1"/>
  <c r="AY241" i="2"/>
  <c r="AX241" i="2"/>
  <c r="AW241" i="2"/>
  <c r="AU241" i="2"/>
  <c r="R241" i="2"/>
  <c r="P241" i="2"/>
  <c r="N241" i="2"/>
  <c r="AY240" i="2"/>
  <c r="AX240" i="2"/>
  <c r="AW240" i="2"/>
  <c r="AU240" i="2"/>
  <c r="R240" i="2"/>
  <c r="P240" i="2"/>
  <c r="N240" i="2"/>
  <c r="AY239" i="2"/>
  <c r="AX239" i="2"/>
  <c r="AW239" i="2"/>
  <c r="AU239" i="2"/>
  <c r="R239" i="2"/>
  <c r="P239" i="2"/>
  <c r="N239" i="2"/>
  <c r="AY238" i="2"/>
  <c r="AX238" i="2"/>
  <c r="AW238" i="2"/>
  <c r="AU238" i="2"/>
  <c r="R238" i="2"/>
  <c r="P238" i="2"/>
  <c r="N238" i="2"/>
  <c r="AY232" i="2"/>
  <c r="AX232" i="2"/>
  <c r="AW232" i="2"/>
  <c r="AU232" i="2"/>
  <c r="R232" i="2"/>
  <c r="R231" i="2" s="1"/>
  <c r="P232" i="2"/>
  <c r="P231" i="2" s="1"/>
  <c r="N232" i="2"/>
  <c r="N231" i="2" s="1"/>
  <c r="AY230" i="2"/>
  <c r="AX230" i="2"/>
  <c r="AW230" i="2"/>
  <c r="AU230" i="2"/>
  <c r="R230" i="2"/>
  <c r="R229" i="2" s="1"/>
  <c r="P230" i="2"/>
  <c r="P229" i="2" s="1"/>
  <c r="N230" i="2"/>
  <c r="N229" i="2" s="1"/>
  <c r="AY224" i="2"/>
  <c r="AX224" i="2"/>
  <c r="AW224" i="2"/>
  <c r="AU224" i="2"/>
  <c r="R224" i="2"/>
  <c r="P224" i="2"/>
  <c r="N224" i="2"/>
  <c r="AY223" i="2"/>
  <c r="AX223" i="2"/>
  <c r="AW223" i="2"/>
  <c r="AU223" i="2"/>
  <c r="R223" i="2"/>
  <c r="P223" i="2"/>
  <c r="N223" i="2"/>
  <c r="AY222" i="2"/>
  <c r="AX222" i="2"/>
  <c r="AW222" i="2"/>
  <c r="AU222" i="2"/>
  <c r="R222" i="2"/>
  <c r="P222" i="2"/>
  <c r="N222" i="2"/>
  <c r="AY220" i="2"/>
  <c r="AX220" i="2"/>
  <c r="AW220" i="2"/>
  <c r="AU220" i="2"/>
  <c r="R220" i="2"/>
  <c r="P220" i="2"/>
  <c r="N220" i="2"/>
  <c r="AY217" i="2"/>
  <c r="AX217" i="2"/>
  <c r="AW217" i="2"/>
  <c r="AU217" i="2"/>
  <c r="R217" i="2"/>
  <c r="R216" i="2" s="1"/>
  <c r="P217" i="2"/>
  <c r="P216" i="2" s="1"/>
  <c r="N217" i="2"/>
  <c r="N216" i="2" s="1"/>
  <c r="AY214" i="2"/>
  <c r="AX214" i="2"/>
  <c r="AW214" i="2"/>
  <c r="AU214" i="2"/>
  <c r="R214" i="2"/>
  <c r="P214" i="2"/>
  <c r="N214" i="2"/>
  <c r="AY212" i="2"/>
  <c r="AX212" i="2"/>
  <c r="AW212" i="2"/>
  <c r="AU212" i="2"/>
  <c r="R212" i="2"/>
  <c r="P212" i="2"/>
  <c r="N212" i="2"/>
  <c r="AY211" i="2"/>
  <c r="AX211" i="2"/>
  <c r="AW211" i="2"/>
  <c r="AU211" i="2"/>
  <c r="R211" i="2"/>
  <c r="P211" i="2"/>
  <c r="N211" i="2"/>
  <c r="AY209" i="2"/>
  <c r="AX209" i="2"/>
  <c r="AW209" i="2"/>
  <c r="AU209" i="2"/>
  <c r="R209" i="2"/>
  <c r="P209" i="2"/>
  <c r="N209" i="2"/>
  <c r="AY206" i="2"/>
  <c r="AX206" i="2"/>
  <c r="AW206" i="2"/>
  <c r="AU206" i="2"/>
  <c r="R206" i="2"/>
  <c r="R205" i="2" s="1"/>
  <c r="P206" i="2"/>
  <c r="P205" i="2" s="1"/>
  <c r="N206" i="2"/>
  <c r="N205" i="2" s="1"/>
  <c r="AY204" i="2"/>
  <c r="AX204" i="2"/>
  <c r="AW204" i="2"/>
  <c r="AU204" i="2"/>
  <c r="R204" i="2"/>
  <c r="P204" i="2"/>
  <c r="N204" i="2"/>
  <c r="AY203" i="2"/>
  <c r="AX203" i="2"/>
  <c r="AW203" i="2"/>
  <c r="AU203" i="2"/>
  <c r="R203" i="2"/>
  <c r="P203" i="2"/>
  <c r="N203" i="2"/>
  <c r="AY201" i="2"/>
  <c r="AX201" i="2"/>
  <c r="AW201" i="2"/>
  <c r="AU201" i="2"/>
  <c r="R201" i="2"/>
  <c r="P201" i="2"/>
  <c r="N201" i="2"/>
  <c r="AY197" i="2"/>
  <c r="AX197" i="2"/>
  <c r="AW197" i="2"/>
  <c r="AU197" i="2"/>
  <c r="R197" i="2"/>
  <c r="P197" i="2"/>
  <c r="N197" i="2"/>
  <c r="AY195" i="2"/>
  <c r="AX195" i="2"/>
  <c r="AW195" i="2"/>
  <c r="AU195" i="2"/>
  <c r="R195" i="2"/>
  <c r="P195" i="2"/>
  <c r="N195" i="2"/>
  <c r="AY194" i="2"/>
  <c r="AX194" i="2"/>
  <c r="AW194" i="2"/>
  <c r="AU194" i="2"/>
  <c r="R194" i="2"/>
  <c r="P194" i="2"/>
  <c r="N194" i="2"/>
  <c r="AY190" i="2"/>
  <c r="AX190" i="2"/>
  <c r="AW190" i="2"/>
  <c r="AU190" i="2"/>
  <c r="R190" i="2"/>
  <c r="P190" i="2"/>
  <c r="N190" i="2"/>
  <c r="AY187" i="2"/>
  <c r="AX187" i="2"/>
  <c r="AW187" i="2"/>
  <c r="AU187" i="2"/>
  <c r="R187" i="2"/>
  <c r="R186" i="2" s="1"/>
  <c r="P187" i="2"/>
  <c r="P186" i="2" s="1"/>
  <c r="N187" i="2"/>
  <c r="N186" i="2" s="1"/>
  <c r="AY184" i="2"/>
  <c r="AX184" i="2"/>
  <c r="AW184" i="2"/>
  <c r="AU184" i="2"/>
  <c r="R184" i="2"/>
  <c r="P184" i="2"/>
  <c r="N184" i="2"/>
  <c r="AY180" i="2"/>
  <c r="AX180" i="2"/>
  <c r="AW180" i="2"/>
  <c r="AU180" i="2"/>
  <c r="R180" i="2"/>
  <c r="P180" i="2"/>
  <c r="N180" i="2"/>
  <c r="AY176" i="2"/>
  <c r="AX176" i="2"/>
  <c r="AW176" i="2"/>
  <c r="AU176" i="2"/>
  <c r="R176" i="2"/>
  <c r="P176" i="2"/>
  <c r="N176" i="2"/>
  <c r="AY169" i="2"/>
  <c r="AX169" i="2"/>
  <c r="AW169" i="2"/>
  <c r="AU169" i="2"/>
  <c r="R169" i="2"/>
  <c r="P169" i="2"/>
  <c r="N169" i="2"/>
  <c r="AY161" i="2"/>
  <c r="AX161" i="2"/>
  <c r="AW161" i="2"/>
  <c r="AU161" i="2"/>
  <c r="R161" i="2"/>
  <c r="P161" i="2"/>
  <c r="N161" i="2"/>
  <c r="AY156" i="2"/>
  <c r="AX156" i="2"/>
  <c r="AW156" i="2"/>
  <c r="AU156" i="2"/>
  <c r="R156" i="2"/>
  <c r="P156" i="2"/>
  <c r="N156" i="2"/>
  <c r="AY152" i="2"/>
  <c r="AX152" i="2"/>
  <c r="AW152" i="2"/>
  <c r="AU152" i="2"/>
  <c r="R152" i="2"/>
  <c r="P152" i="2"/>
  <c r="N152" i="2"/>
  <c r="AY147" i="2"/>
  <c r="AX147" i="2"/>
  <c r="AW147" i="2"/>
  <c r="AU147" i="2"/>
  <c r="R147" i="2"/>
  <c r="P147" i="2"/>
  <c r="N147" i="2"/>
  <c r="AY139" i="2"/>
  <c r="AX139" i="2"/>
  <c r="AW139" i="2"/>
  <c r="AU139" i="2"/>
  <c r="R139" i="2"/>
  <c r="P139" i="2"/>
  <c r="N139" i="2"/>
  <c r="AY137" i="2"/>
  <c r="AX137" i="2"/>
  <c r="AW137" i="2"/>
  <c r="AU137" i="2"/>
  <c r="R137" i="2"/>
  <c r="P137" i="2"/>
  <c r="N137" i="2"/>
  <c r="AY120" i="2"/>
  <c r="AX120" i="2"/>
  <c r="AW120" i="2"/>
  <c r="AU120" i="2"/>
  <c r="R120" i="2"/>
  <c r="P120" i="2"/>
  <c r="N120" i="2"/>
  <c r="AY118" i="2"/>
  <c r="AX118" i="2"/>
  <c r="AW118" i="2"/>
  <c r="AU118" i="2"/>
  <c r="R118" i="2"/>
  <c r="P118" i="2"/>
  <c r="N118" i="2"/>
  <c r="AY117" i="2"/>
  <c r="AX117" i="2"/>
  <c r="AW117" i="2"/>
  <c r="AU117" i="2"/>
  <c r="R117" i="2"/>
  <c r="P117" i="2"/>
  <c r="N117" i="2"/>
  <c r="AY115" i="2"/>
  <c r="AX115" i="2"/>
  <c r="AW115" i="2"/>
  <c r="AU115" i="2"/>
  <c r="R115" i="2"/>
  <c r="P115" i="2"/>
  <c r="N115" i="2"/>
  <c r="AY114" i="2"/>
  <c r="AX114" i="2"/>
  <c r="AW114" i="2"/>
  <c r="AU114" i="2"/>
  <c r="R114" i="2"/>
  <c r="P114" i="2"/>
  <c r="N114" i="2"/>
  <c r="AY113" i="2"/>
  <c r="AX113" i="2"/>
  <c r="AW113" i="2"/>
  <c r="AU113" i="2"/>
  <c r="R113" i="2"/>
  <c r="P113" i="2"/>
  <c r="N113" i="2"/>
  <c r="AY111" i="2"/>
  <c r="AX111" i="2"/>
  <c r="AW111" i="2"/>
  <c r="AU111" i="2"/>
  <c r="R111" i="2"/>
  <c r="P111" i="2"/>
  <c r="N111" i="2"/>
  <c r="AY107" i="2"/>
  <c r="AX107" i="2"/>
  <c r="AW107" i="2"/>
  <c r="AU107" i="2"/>
  <c r="R107" i="2"/>
  <c r="P107" i="2"/>
  <c r="N107" i="2"/>
  <c r="AY103" i="2"/>
  <c r="AX103" i="2"/>
  <c r="AW103" i="2"/>
  <c r="AU103" i="2"/>
  <c r="R103" i="2"/>
  <c r="P103" i="2"/>
  <c r="N103" i="2"/>
  <c r="AY101" i="2"/>
  <c r="AX101" i="2"/>
  <c r="AW101" i="2"/>
  <c r="AU101" i="2"/>
  <c r="R101" i="2"/>
  <c r="P101" i="2"/>
  <c r="N101" i="2"/>
  <c r="AY99" i="2"/>
  <c r="AX99" i="2"/>
  <c r="AW99" i="2"/>
  <c r="AU99" i="2"/>
  <c r="R99" i="2"/>
  <c r="P99" i="2"/>
  <c r="N99" i="2"/>
  <c r="AY97" i="2"/>
  <c r="AX97" i="2"/>
  <c r="AW97" i="2"/>
  <c r="AU97" i="2"/>
  <c r="R97" i="2"/>
  <c r="P97" i="2"/>
  <c r="N97" i="2"/>
  <c r="AY88" i="2"/>
  <c r="AX88" i="2"/>
  <c r="AW88" i="2"/>
  <c r="AU88" i="2"/>
  <c r="R88" i="2"/>
  <c r="P88" i="2"/>
  <c r="N88" i="2"/>
  <c r="AY84" i="2"/>
  <c r="AX84" i="2"/>
  <c r="AW84" i="2"/>
  <c r="AU84" i="2"/>
  <c r="R84" i="2"/>
  <c r="P84" i="2"/>
  <c r="N84" i="2"/>
  <c r="AY82" i="2"/>
  <c r="AX82" i="2"/>
  <c r="AW82" i="2"/>
  <c r="AU82" i="2"/>
  <c r="R82" i="2"/>
  <c r="P82" i="2"/>
  <c r="N82" i="2"/>
  <c r="AY76" i="2"/>
  <c r="AX76" i="2"/>
  <c r="AW76" i="2"/>
  <c r="AU76" i="2"/>
  <c r="R76" i="2"/>
  <c r="P76" i="2"/>
  <c r="N76" i="2"/>
  <c r="AY72" i="2"/>
  <c r="AX72" i="2"/>
  <c r="AW72" i="2"/>
  <c r="AU72" i="2"/>
  <c r="R72" i="2"/>
  <c r="P72" i="2"/>
  <c r="N72" i="2"/>
  <c r="AY70" i="2"/>
  <c r="AX70" i="2"/>
  <c r="AW70" i="2"/>
  <c r="AU70" i="2"/>
  <c r="R70" i="2"/>
  <c r="P70" i="2"/>
  <c r="N70" i="2"/>
  <c r="AY63" i="2"/>
  <c r="AX63" i="2"/>
  <c r="AW63" i="2"/>
  <c r="AU63" i="2"/>
  <c r="R63" i="2"/>
  <c r="P63" i="2"/>
  <c r="N63" i="2"/>
  <c r="AY61" i="2"/>
  <c r="AX61" i="2"/>
  <c r="AW61" i="2"/>
  <c r="AU61" i="2"/>
  <c r="R61" i="2"/>
  <c r="P61" i="2"/>
  <c r="N61" i="2"/>
  <c r="AY60" i="2"/>
  <c r="AX60" i="2"/>
  <c r="AW60" i="2"/>
  <c r="AU60" i="2"/>
  <c r="R60" i="2"/>
  <c r="P60" i="2"/>
  <c r="N60" i="2"/>
  <c r="AY59" i="2"/>
  <c r="AX59" i="2"/>
  <c r="AW59" i="2"/>
  <c r="AU59" i="2"/>
  <c r="R59" i="2"/>
  <c r="P59" i="2"/>
  <c r="N59" i="2"/>
  <c r="AY58" i="2"/>
  <c r="AX58" i="2"/>
  <c r="AW58" i="2"/>
  <c r="AU58" i="2"/>
  <c r="R58" i="2"/>
  <c r="P58" i="2"/>
  <c r="N58" i="2"/>
  <c r="AY54" i="2"/>
  <c r="AX54" i="2"/>
  <c r="AW54" i="2"/>
  <c r="AU54" i="2"/>
  <c r="R54" i="2"/>
  <c r="P54" i="2"/>
  <c r="N54" i="2"/>
  <c r="AY52" i="2"/>
  <c r="AX52" i="2"/>
  <c r="AW52" i="2"/>
  <c r="AU52" i="2"/>
  <c r="R52" i="2"/>
  <c r="P52" i="2"/>
  <c r="N52" i="2"/>
  <c r="AY50" i="2"/>
  <c r="AX50" i="2"/>
  <c r="AW50" i="2"/>
  <c r="AU50" i="2"/>
  <c r="R50" i="2"/>
  <c r="P50" i="2"/>
  <c r="N50" i="2"/>
  <c r="AY49" i="2"/>
  <c r="AX49" i="2"/>
  <c r="AW49" i="2"/>
  <c r="AU49" i="2"/>
  <c r="R49" i="2"/>
  <c r="P49" i="2"/>
  <c r="N49" i="2"/>
  <c r="AY48" i="2"/>
  <c r="AX48" i="2"/>
  <c r="AW48" i="2"/>
  <c r="AU48" i="2"/>
  <c r="R48" i="2"/>
  <c r="P48" i="2"/>
  <c r="N48" i="2"/>
  <c r="BA206" i="2"/>
  <c r="BA239" i="2"/>
  <c r="BA107" i="2"/>
  <c r="BA137" i="2"/>
  <c r="BA70" i="2"/>
  <c r="BA84" i="2"/>
  <c r="BA217" i="2"/>
  <c r="BA240" i="2"/>
  <c r="BA111" i="2"/>
  <c r="BA61" i="2"/>
  <c r="BA197" i="2"/>
  <c r="BA48" i="2"/>
  <c r="BA180" i="2"/>
  <c r="BA241" i="2"/>
  <c r="BA76" i="2"/>
  <c r="BA169" i="2"/>
  <c r="BA101" i="2"/>
  <c r="BA139" i="2"/>
  <c r="BA58" i="2"/>
  <c r="BA230" i="2"/>
  <c r="BA176" i="2"/>
  <c r="BA194" i="2"/>
  <c r="BA147" i="2"/>
  <c r="BA72" i="2"/>
  <c r="BA232" i="2"/>
  <c r="BA187" i="2"/>
  <c r="BA223" i="2"/>
  <c r="BA114" i="2"/>
  <c r="BA117" i="2"/>
  <c r="BA204" i="2"/>
  <c r="BA49" i="2"/>
  <c r="BA82" i="2"/>
  <c r="BA52" i="2"/>
  <c r="BA201" i="2"/>
  <c r="BA115" i="2"/>
  <c r="BA214" i="2"/>
  <c r="BA195" i="2"/>
  <c r="BA222" i="2"/>
  <c r="BA59" i="2"/>
  <c r="BA203" i="2"/>
  <c r="BA97" i="2"/>
  <c r="BA212" i="2"/>
  <c r="BA161" i="2"/>
  <c r="BA238" i="2"/>
  <c r="BA60" i="2"/>
  <c r="BA120" i="2"/>
  <c r="BA209" i="2"/>
  <c r="BA152" i="2"/>
  <c r="BA54" i="2"/>
  <c r="BA224" i="2"/>
  <c r="BA63" i="2"/>
  <c r="BA50" i="2"/>
  <c r="BA103" i="2"/>
  <c r="BA99" i="2"/>
  <c r="BA113" i="2"/>
  <c r="BA249" i="2"/>
  <c r="BA190" i="2"/>
  <c r="BA244" i="2"/>
  <c r="BA156" i="2"/>
  <c r="BA220" i="2"/>
  <c r="BA211" i="2"/>
  <c r="BA118" i="2"/>
  <c r="BA184" i="2"/>
  <c r="BA88" i="2"/>
  <c r="BA47" i="2" l="1"/>
  <c r="I47" i="2" s="1"/>
  <c r="I20" i="2" s="1"/>
  <c r="BA62" i="2"/>
  <c r="I62" i="2" s="1"/>
  <c r="I21" i="2" s="1"/>
  <c r="P196" i="2"/>
  <c r="R62" i="2"/>
  <c r="P179" i="2"/>
  <c r="R189" i="2"/>
  <c r="BA202" i="2"/>
  <c r="I202" i="2" s="1"/>
  <c r="I27" i="2" s="1"/>
  <c r="N208" i="2"/>
  <c r="R47" i="2"/>
  <c r="R179" i="2"/>
  <c r="BA196" i="2"/>
  <c r="I196" i="2" s="1"/>
  <c r="I26" i="2" s="1"/>
  <c r="R202" i="2"/>
  <c r="P62" i="2"/>
  <c r="P202" i="2"/>
  <c r="P208" i="2"/>
  <c r="R219" i="2"/>
  <c r="R196" i="2"/>
  <c r="R208" i="2"/>
  <c r="P237" i="2"/>
  <c r="P236" i="2" s="1"/>
  <c r="BA179" i="2"/>
  <c r="I179" i="2" s="1"/>
  <c r="I23" i="2" s="1"/>
  <c r="BA189" i="2"/>
  <c r="I189" i="2" s="1"/>
  <c r="I25" i="2" s="1"/>
  <c r="N196" i="2"/>
  <c r="N219" i="2"/>
  <c r="BA237" i="2"/>
  <c r="I237" i="2" s="1"/>
  <c r="I35" i="2" s="1"/>
  <c r="N47" i="2"/>
  <c r="P189" i="2"/>
  <c r="P219" i="2"/>
  <c r="N62" i="2"/>
  <c r="BA219" i="2"/>
  <c r="I219" i="2" s="1"/>
  <c r="I31" i="2" s="1"/>
  <c r="N237" i="2"/>
  <c r="N236" i="2" s="1"/>
  <c r="P47" i="2"/>
  <c r="N179" i="2"/>
  <c r="N189" i="2"/>
  <c r="N202" i="2"/>
  <c r="BA208" i="2"/>
  <c r="I208" i="2" s="1"/>
  <c r="I29" i="2" s="1"/>
  <c r="R237" i="2"/>
  <c r="R236" i="2" s="1"/>
  <c r="BA186" i="2"/>
  <c r="I186" i="2" s="1"/>
  <c r="I24" i="2" s="1"/>
  <c r="BA231" i="2"/>
  <c r="I231" i="2" s="1"/>
  <c r="I33" i="2" s="1"/>
  <c r="BA216" i="2"/>
  <c r="I216" i="2" s="1"/>
  <c r="I30" i="2" s="1"/>
  <c r="BA229" i="2"/>
  <c r="I229" i="2" s="1"/>
  <c r="I32" i="2" s="1"/>
  <c r="BA205" i="2"/>
  <c r="I205" i="2" s="1"/>
  <c r="I28" i="2" s="1"/>
  <c r="BA243" i="2"/>
  <c r="I243" i="2" s="1"/>
  <c r="I36" i="2" s="1"/>
  <c r="BA248" i="2"/>
  <c r="I37" i="2" s="1"/>
  <c r="AV137" i="2"/>
  <c r="AV161" i="2"/>
  <c r="AV61" i="2"/>
  <c r="AV101" i="2"/>
  <c r="AV120" i="2"/>
  <c r="AV240" i="2"/>
  <c r="AV70" i="2"/>
  <c r="AV82" i="2"/>
  <c r="AV152" i="2"/>
  <c r="AV197" i="2"/>
  <c r="AV48" i="2"/>
  <c r="AV169" i="2"/>
  <c r="AV184" i="2"/>
  <c r="AV195" i="2"/>
  <c r="AV58" i="2"/>
  <c r="AV111" i="2"/>
  <c r="AV190" i="2"/>
  <c r="AV60" i="2"/>
  <c r="AV107" i="2"/>
  <c r="AV206" i="2"/>
  <c r="AV211" i="2"/>
  <c r="AV63" i="2"/>
  <c r="AV115" i="2"/>
  <c r="AV88" i="2"/>
  <c r="AV139" i="2"/>
  <c r="AV49" i="2"/>
  <c r="AV72" i="2"/>
  <c r="AV97" i="2"/>
  <c r="AV113" i="2"/>
  <c r="AV117" i="2"/>
  <c r="AV147" i="2"/>
  <c r="AV156" i="2"/>
  <c r="AV176" i="2"/>
  <c r="AV180" i="2"/>
  <c r="AV194" i="2"/>
  <c r="AV209" i="2"/>
  <c r="AV217" i="2"/>
  <c r="AV220" i="2"/>
  <c r="AV223" i="2"/>
  <c r="AV232" i="2"/>
  <c r="AV238" i="2"/>
  <c r="AV241" i="2"/>
  <c r="AV244" i="2"/>
  <c r="AV54" i="2"/>
  <c r="AV59" i="2"/>
  <c r="AV118" i="2"/>
  <c r="AV201" i="2"/>
  <c r="AV203" i="2"/>
  <c r="AV222" i="2"/>
  <c r="AV249" i="2"/>
  <c r="AV52" i="2"/>
  <c r="AV187" i="2"/>
  <c r="AV50" i="2"/>
  <c r="AV76" i="2"/>
  <c r="AV84" i="2"/>
  <c r="AV99" i="2"/>
  <c r="AV103" i="2"/>
  <c r="AV114" i="2"/>
  <c r="AV204" i="2"/>
  <c r="AV212" i="2"/>
  <c r="AV214" i="2"/>
  <c r="AV224" i="2"/>
  <c r="AV230" i="2"/>
  <c r="AV239" i="2"/>
  <c r="N178" i="2" l="1"/>
  <c r="N46" i="2"/>
  <c r="BA178" i="2"/>
  <c r="I178" i="2" s="1"/>
  <c r="I22" i="2" s="1"/>
  <c r="R46" i="2"/>
  <c r="R178" i="2"/>
  <c r="P46" i="2"/>
  <c r="P178" i="2"/>
  <c r="BA236" i="2"/>
  <c r="I236" i="2" s="1"/>
  <c r="I34" i="2" s="1"/>
  <c r="BA46" i="2"/>
  <c r="I46" i="2" s="1"/>
  <c r="I19" i="2" s="1"/>
  <c r="I38" i="2" l="1"/>
  <c r="I39" i="2" s="1"/>
</calcChain>
</file>

<file path=xl/sharedStrings.xml><?xml version="1.0" encoding="utf-8"?>
<sst xmlns="http://schemas.openxmlformats.org/spreadsheetml/2006/main" count="2188" uniqueCount="469">
  <si>
    <t/>
  </si>
  <si>
    <t>20</t>
  </si>
  <si>
    <t>True</t>
  </si>
  <si>
    <t>DPH</t>
  </si>
  <si>
    <t>znížená</t>
  </si>
  <si>
    <t>Kód</t>
  </si>
  <si>
    <t>Popis</t>
  </si>
  <si>
    <t>Typ</t>
  </si>
  <si>
    <t>D</t>
  </si>
  <si>
    <t>0</t>
  </si>
  <si>
    <t>1</t>
  </si>
  <si>
    <t>Cena celkom [EUR]</t>
  </si>
  <si>
    <t>-1</t>
  </si>
  <si>
    <t>HSV - Práce a dodávky HSV</t>
  </si>
  <si>
    <t xml:space="preserve">    1 - Zemné práce</t>
  </si>
  <si>
    <t xml:space="preserve">    9 - Ostatné konštrukcie a práce-búranie</t>
  </si>
  <si>
    <t>PSV - Práce a dodávky PSV</t>
  </si>
  <si>
    <t xml:space="preserve">    712 - Izolácie striech, povlakové krytiny</t>
  </si>
  <si>
    <t xml:space="preserve">    722 - Zdravotechnika - vnútorný vodovod</t>
  </si>
  <si>
    <t xml:space="preserve">    725 - Zdravotechnika - zariaďovacie predmety</t>
  </si>
  <si>
    <t xml:space="preserve">    733 - Ústredné kúrenie - rozvodné potrubie</t>
  </si>
  <si>
    <t xml:space="preserve">    735 - Ústredné kúrenie - vykurovacie telesá</t>
  </si>
  <si>
    <t xml:space="preserve">    761 - Konštrukcie sklobetónové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</si>
  <si>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</si>
  <si>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</si>
  <si>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</si>
  <si>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775 - Podlahy vlysové a parketové</t>
  </si>
  <si>
    <t xml:space="preserve">    776 - Podlahy povlakové</t>
  </si>
  <si>
    <t>M - Práce a dodávky M</t>
  </si>
  <si>
    <t xml:space="preserve">    21-M - Elektromontáže</t>
  </si>
  <si>
    <t>HZS - Hodinové zúčtovacie sadzby</t>
  </si>
  <si>
    <t>OST - Ostatné</t>
  </si>
  <si>
    <t>PČ</t>
  </si>
  <si>
    <t>MJ</t>
  </si>
  <si>
    <t>Množstvo</t>
  </si>
  <si>
    <t>J.cena [EUR]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</si>
  <si>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</si>
  <si>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</si>
  <si>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</si>
  <si>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</si>
  <si>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</si>
  <si>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</si>
  <si>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</si>
  <si>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</si>
  <si>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</si>
  <si>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</si>
  <si>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</si>
  <si>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112101112.Sa</t>
  </si>
  <si>
    <t>Vyrúbanie stromu listnatého/ihličnatého vo svahu do 1:5 priem. kmeňa nad 200 do 300 mm</t>
  </si>
  <si>
    <t>ks</t>
  </si>
  <si>
    <t>4</t>
  </si>
  <si>
    <t>2</t>
  </si>
  <si>
    <t>-1702210806</t>
  </si>
  <si>
    <t>112201112.S</t>
  </si>
  <si>
    <t>Odstránenie pňa v rovine a na svahu do 1:5, priemer nad 200 do 300 mm</t>
  </si>
  <si>
    <t>-563400103</t>
  </si>
  <si>
    <t>3</t>
  </si>
  <si>
    <t>113107111.S-p</t>
  </si>
  <si>
    <t>Odstránenie krytu v ploche do 200 m2 z piesku, hr. do 100 mm,  -0,16000t</t>
  </si>
  <si>
    <t>m2</t>
  </si>
  <si>
    <t>-463914869</t>
  </si>
  <si>
    <t>VV</t>
  </si>
  <si>
    <t>"odstránenie pieskoviska" 29,7</t>
  </si>
  <si>
    <t>113107142.S</t>
  </si>
  <si>
    <t>Odstránenie krytu asfaltového v ploche do 200 m2, hr. nad 50 do 100 mm,  -0,25000t</t>
  </si>
  <si>
    <t>-606670459</t>
  </si>
  <si>
    <t>"plocha pred vstupom do objektu" 111</t>
  </si>
  <si>
    <t>5</t>
  </si>
  <si>
    <t>113206111.S</t>
  </si>
  <si>
    <t>Vytrhanie obrúb betónových, s vybúraním lôžka, z krajníkov alebo obrubníkov stojatých,  -0,14500t</t>
  </si>
  <si>
    <t>m</t>
  </si>
  <si>
    <t>-2094608100</t>
  </si>
  <si>
    <t>"pieskovisko" 17,5</t>
  </si>
  <si>
    <t>"asfalt. plocha pred vstupom" 27,7</t>
  </si>
  <si>
    <t>Súčet</t>
  </si>
  <si>
    <t>6</t>
  </si>
  <si>
    <t>162401411.S</t>
  </si>
  <si>
    <t>Vodorovné premiestnenie konárov stromov nad 100 do 300 mm do 3000 m</t>
  </si>
  <si>
    <t>41025916</t>
  </si>
  <si>
    <t>7</t>
  </si>
  <si>
    <t>162501411.S</t>
  </si>
  <si>
    <t>Vodorovné premiestnenie kmeňov nad 100 do 300 mm do 3000 m</t>
  </si>
  <si>
    <t>-477844169</t>
  </si>
  <si>
    <t>8</t>
  </si>
  <si>
    <t>162601411.S</t>
  </si>
  <si>
    <t>Vodorovné premiestnenie pňov nad 100 do 300 mm do 3000 m</t>
  </si>
  <si>
    <t>875613508</t>
  </si>
  <si>
    <t>9</t>
  </si>
  <si>
    <t>174101001.S</t>
  </si>
  <si>
    <t>Zásyp sypaninou so zhutnením jám, šachiet, rýh, zárezov alebo okolo objektov do 100 m3</t>
  </si>
  <si>
    <t>m3</t>
  </si>
  <si>
    <t>1241010479</t>
  </si>
  <si>
    <t>Ostatné konštrukcie a práce-búranie</t>
  </si>
  <si>
    <t>10</t>
  </si>
  <si>
    <t>941955002.S</t>
  </si>
  <si>
    <t>Lešenie ľahké pracovné pomocné s výškou lešeňovej podlahy nad 1,20 do 1,90 m</t>
  </si>
  <si>
    <t>-916033314</t>
  </si>
  <si>
    <t>"pre vybúranie okien a ostatné práce"</t>
  </si>
  <si>
    <t>5,8*1,2*2</t>
  </si>
  <si>
    <t>10*1,2*3</t>
  </si>
  <si>
    <t>(2+5)*1,2</t>
  </si>
  <si>
    <t>25</t>
  </si>
  <si>
    <t>11</t>
  </si>
  <si>
    <t>941955004.S-6</t>
  </si>
  <si>
    <t>Lešenie ľahké pracovné pomocné s výškou lešeňovej podlahy do 6 m (pojazdné)</t>
  </si>
  <si>
    <t>1839598017</t>
  </si>
  <si>
    <t>"pre demontáž okien v telocvicni - v cene doprava, presun, prenájom, demotáž a demontáž " 1</t>
  </si>
  <si>
    <t>12</t>
  </si>
  <si>
    <t>961043111.S</t>
  </si>
  <si>
    <t>Búranie základov alebo vybúranie otvorov plochy nad 4 m2 z betónu prostého alebo preloženého kameňom,  -2,20000t</t>
  </si>
  <si>
    <t>103594845</t>
  </si>
  <si>
    <t>"odstránenie šácht" 4*(1,5*1,5*6*0,15)</t>
  </si>
  <si>
    <t>"búranie dosky teplovodu - odhad" 15*0,6*0,15</t>
  </si>
  <si>
    <t>13</t>
  </si>
  <si>
    <t>961055111.S</t>
  </si>
  <si>
    <t>Búranie základov alebo vybúranie otvorov plochy nad 4 m2 v základoch železobetónových,  -2,40000t</t>
  </si>
  <si>
    <t>512</t>
  </si>
  <si>
    <t>-1297483097</t>
  </si>
  <si>
    <t xml:space="preserve">"Základové pätky na -1,5 m" </t>
  </si>
  <si>
    <t>1,6*1,05*1,5*26</t>
  </si>
  <si>
    <t>"základové pásy -1,5" (49,4*2+17,4*3)*1,5*0,25</t>
  </si>
  <si>
    <t>"základ schodiska" 1</t>
  </si>
  <si>
    <t>14</t>
  </si>
  <si>
    <t>963053935.S</t>
  </si>
  <si>
    <t>Búranie železobetónových schodiskových ramien monolitických,  -0,39200t</t>
  </si>
  <si>
    <t>-1341514947</t>
  </si>
  <si>
    <t>"schodisko v exteriéri" 4,5*3</t>
  </si>
  <si>
    <t>15</t>
  </si>
  <si>
    <t>968061125.S</t>
  </si>
  <si>
    <t>Vyvesenie dreveného dverného krídla do suti plochy do 2 m2, -0,02400t</t>
  </si>
  <si>
    <t>436755680</t>
  </si>
  <si>
    <t>"2NP" 10+(1+1)</t>
  </si>
  <si>
    <t>"1NP" 19</t>
  </si>
  <si>
    <t>16</t>
  </si>
  <si>
    <t>968071115.S</t>
  </si>
  <si>
    <t>Demontáž okien kovových, 1 bm obvodu - 0,005t (vrátane vytriedenia skla)</t>
  </si>
  <si>
    <t>-1964471813</t>
  </si>
  <si>
    <t>"2NP" (4,87+1,79)*2*4</t>
  </si>
  <si>
    <t>(2,5+3,05)*2*2</t>
  </si>
  <si>
    <t>"okná z 2NP do telocvične" (5,5+1,8)*2*2</t>
  </si>
  <si>
    <t>"1NP" (4,9+1,79)*2*3</t>
  </si>
  <si>
    <t>(1,8+0,65)*2</t>
  </si>
  <si>
    <t>(2,5+3,49)*2</t>
  </si>
  <si>
    <t>"telocvičňa" (3,65+5)*2*4+(5,5+5,3)*2*8</t>
  </si>
  <si>
    <t>17</t>
  </si>
  <si>
    <t>968071116.S</t>
  </si>
  <si>
    <t>Demontáž dverí kovových vchodových, 1 bm obvodu - 0,005t</t>
  </si>
  <si>
    <t>-384935862</t>
  </si>
  <si>
    <t>"vchodové" (2,5+3,49)*2</t>
  </si>
  <si>
    <t>18</t>
  </si>
  <si>
    <t>968071125.S</t>
  </si>
  <si>
    <t>Vyvesenie kovového dverného krídla do suti plochy do 2 m2</t>
  </si>
  <si>
    <t>1263539092</t>
  </si>
  <si>
    <t>"vchodové" 1+1</t>
  </si>
  <si>
    <t>19</t>
  </si>
  <si>
    <t>968071136.S</t>
  </si>
  <si>
    <t>Vyvesenie kovového krídla vrát do suti plochy do 4 m2</t>
  </si>
  <si>
    <t>1867748787</t>
  </si>
  <si>
    <t>"1NP" 1+1</t>
  </si>
  <si>
    <t>968072455.S</t>
  </si>
  <si>
    <t>Vybúranie kovových dverových zárubní plochy do 2 m2,  -0,07600t</t>
  </si>
  <si>
    <t>-428581503</t>
  </si>
  <si>
    <t>"2NP" 10</t>
  </si>
  <si>
    <t>21</t>
  </si>
  <si>
    <t>968072456.S</t>
  </si>
  <si>
    <t>Vybúranie kovových dverových zárubní plochy nad 2 m2,  -0,06300t</t>
  </si>
  <si>
    <t>-520595922</t>
  </si>
  <si>
    <t>"2NP" 1,45*1,9</t>
  </si>
  <si>
    <t>"1NP" 1,45*1,9</t>
  </si>
  <si>
    <t>22</t>
  </si>
  <si>
    <t>968072558.S</t>
  </si>
  <si>
    <t>Vybúranie kovových vrát plochy do 5 m2,  -0,06000t</t>
  </si>
  <si>
    <t>1267039193</t>
  </si>
  <si>
    <t>"1NP" 1,45*2,5</t>
  </si>
  <si>
    <t>23</t>
  </si>
  <si>
    <t>979011201.S</t>
  </si>
  <si>
    <t>Plastový sklz na stavebnú sutinu výšky do 10 m</t>
  </si>
  <si>
    <t>-5144931</t>
  </si>
  <si>
    <t>24</t>
  </si>
  <si>
    <t>979082111.S</t>
  </si>
  <si>
    <t>Vnútrostavenisková doprava sutiny a vybúraných hmôt do 10 m</t>
  </si>
  <si>
    <t>t</t>
  </si>
  <si>
    <t>-1674581247</t>
  </si>
  <si>
    <t>979082121.S</t>
  </si>
  <si>
    <t>Vnútrostavenisková doprava sutiny a vybúraných hmôt za každých ďalších 5 m</t>
  </si>
  <si>
    <t>1078461358</t>
  </si>
  <si>
    <t>2711,088</t>
  </si>
  <si>
    <t>26</t>
  </si>
  <si>
    <t>979083114.S</t>
  </si>
  <si>
    <t>Vodorovné premiestnenie sutiny na skládku s naložením a zložením nad 2000 do 3000 m</t>
  </si>
  <si>
    <t>-1582714827</t>
  </si>
  <si>
    <t>27</t>
  </si>
  <si>
    <t>979083191.S</t>
  </si>
  <si>
    <t>Príplatok za každých ďalších i začatých 1000 m po spevnenej ceste pre vodorovné premiestnenie sutiny</t>
  </si>
  <si>
    <t>586770542</t>
  </si>
  <si>
    <t>"skládka do 28 km" 25*2711,088</t>
  </si>
  <si>
    <t>28</t>
  </si>
  <si>
    <t>979089012.S</t>
  </si>
  <si>
    <t>Poplatok za skladovanie - 17 01 07 Zmesi betónu, tehál, obkladačiek, dlaždíc, keramiky iné ako uvedené v 17 01 06</t>
  </si>
  <si>
    <t>1711539413</t>
  </si>
  <si>
    <t>"pórobetón (siporex) na streche -0,7t" 18,6*49,4*0,25*0,7</t>
  </si>
  <si>
    <t>"tehla/murivo obvodové po +7,4 -1,9t" (18,94*7,4*0,3)*1,9</t>
  </si>
  <si>
    <t>((1,84+1,56)*2)*0,6*7,4*1,9</t>
  </si>
  <si>
    <t>(8*5,5+4*3,65)*2*0,6*1,9</t>
  </si>
  <si>
    <t>"tehla/murivo 1NP obvodové murivo po veniec +3,5 -1,9t" ((10*5,5*0,3*3,5)-(1,8*0,65+4,9*1,79+1,45*2,5+2,5*3,49*2+4,87*1,79*2+1,45*1,9)*0,3)*1,9</t>
  </si>
  <si>
    <t>"tehla/murivo 1NP stena 300 -1,9t" 5,66*3,5*0,3*1,9</t>
  </si>
  <si>
    <t>"tehla/murivo 1NP stena 250 -1,9t" 5,4*3,5*0,25*1,9</t>
  </si>
  <si>
    <t>"tehla/murivo 1NP priečky -1,9t" (9,05+3+6,1+3,2+11,5+3*6,05+3,15+0,9+2,6*2+1,5*7+2,9+3,8)*3,5*0,15*1,9-19*1,3*0,15*1,9</t>
  </si>
  <si>
    <t>"tehla/murivo 2NP obvodové murivo po veniec +3,1 -1,9t" ((9*5,5*0,3*3,1+2*5,5*1,3*0,3)-(4,87*1,79*4+2,5*3,05*2+5,5*1,8*2)*0,3)*1,9</t>
  </si>
  <si>
    <t>"tehla/murivo 2NP priečky -1,9t" (5,8+4,3+5,65+5,82+5,36+5,5+6+12,2+5,57+2,15+2,77+1,4)*3,1*0,15*1,9-(10*1,3+2,7)*0,15*1,9</t>
  </si>
  <si>
    <t>"atika telocvičňa murivo -1,9t" (36,85*2+18)*1,95*0,25*1,9</t>
  </si>
  <si>
    <t>"atika budova murivo -1,9t" (11,85+18,7)*2*1,35*0,25*1,9</t>
  </si>
  <si>
    <t>"podlaha z betónu, potery -2,2t" 17,4*48*0,15*2,2</t>
  </si>
  <si>
    <t>"podlaha 2NP -2,2 t" (12*17,5-4,1*3)*0,05*2,2</t>
  </si>
  <si>
    <t>"obrubníky betón" 6,5</t>
  </si>
  <si>
    <t>29</t>
  </si>
  <si>
    <t>979089012.S-b</t>
  </si>
  <si>
    <t>Poplatok za skladovanie - 17 01 01 betón</t>
  </si>
  <si>
    <t>135198542</t>
  </si>
  <si>
    <t>"múrik oplotenia, šachty a betón z teplovodu" 106,7</t>
  </si>
  <si>
    <t>30</t>
  </si>
  <si>
    <t>979089012.S-ŽB</t>
  </si>
  <si>
    <t>Poplatok za skladovanie - 17 01 01 železobetón</t>
  </si>
  <si>
    <t>-1127680495</t>
  </si>
  <si>
    <t>"veniec telocvičňa -2,4t" (36,8*2+17,4)*0,6*0,6*2,4</t>
  </si>
  <si>
    <t>"vence budova -2,4t" (18,6+11,5)*4*0,5*0,5*2,4</t>
  </si>
  <si>
    <t>"stropné panely -2,4t" (49,4*17,4+18,6*12,5)*0,25*2,4</t>
  </si>
  <si>
    <t>"schodisko" 6*2,4</t>
  </si>
  <si>
    <t>"ŽB stĺpy" 28*0,5*0,5*7,5*2,4</t>
  </si>
  <si>
    <t>"základy" 295,5</t>
  </si>
  <si>
    <t>31</t>
  </si>
  <si>
    <t>979089112.S</t>
  </si>
  <si>
    <t>Poplatok za skladovanie - 17 02 01 drevo</t>
  </si>
  <si>
    <t>1745139137</t>
  </si>
  <si>
    <t>"dvere" 0,75</t>
  </si>
  <si>
    <t>"palubovka s roštom" 11,3</t>
  </si>
  <si>
    <t>"obklad v telocvični" 0,86</t>
  </si>
  <si>
    <t>32</t>
  </si>
  <si>
    <t>979089112.Sklo</t>
  </si>
  <si>
    <t>Poplatok za skladovanie - 17 02 02 sklo</t>
  </si>
  <si>
    <t>-1120703889</t>
  </si>
  <si>
    <t>"sklobetón" 0,4</t>
  </si>
  <si>
    <t>"sklo z okien" 2</t>
  </si>
  <si>
    <t>33</t>
  </si>
  <si>
    <t>979089212.S</t>
  </si>
  <si>
    <t>Poplatok za skladovanie - 17 03 02 bituménové zmesi</t>
  </si>
  <si>
    <t>-2122603572</t>
  </si>
  <si>
    <t>"asfaltová plocha" 27,75</t>
  </si>
  <si>
    <t>"lepenka zo strechy" 13,6</t>
  </si>
  <si>
    <t>"lepenka z podlahy" 16,6</t>
  </si>
  <si>
    <t>34</t>
  </si>
  <si>
    <t>979089312.S</t>
  </si>
  <si>
    <t xml:space="preserve">Poplatok za skladovanie - kovy </t>
  </si>
  <si>
    <t>694609601</t>
  </si>
  <si>
    <t>"oplotenie a bránka" 1,95</t>
  </si>
  <si>
    <t>"drobné ostatné" 0,08</t>
  </si>
  <si>
    <t>"klampiarske" 0,837</t>
  </si>
  <si>
    <t>"vykurovanie a radiátory" 0,517+1,819</t>
  </si>
  <si>
    <t>"teplovod" 1,1</t>
  </si>
  <si>
    <t>"vodovod" 0,128</t>
  </si>
  <si>
    <t>35</t>
  </si>
  <si>
    <t>979089612.S</t>
  </si>
  <si>
    <t>Poplatok za skladovanie - iné odpady zo stavieb a demolácií (17 09), ostatné</t>
  </si>
  <si>
    <t>-1269138680</t>
  </si>
  <si>
    <t>"sanita" 0,265</t>
  </si>
  <si>
    <t>"nábytok, zábradlie a vnútorné vybavenie" 5</t>
  </si>
  <si>
    <t>"PVC podlaha"0,3</t>
  </si>
  <si>
    <t>"elektroinštalácia" 1,8</t>
  </si>
  <si>
    <t>"ostatok predpoklad - skryté napr. ZTI" 1,292</t>
  </si>
  <si>
    <t>36</t>
  </si>
  <si>
    <t>981013812.S</t>
  </si>
  <si>
    <t>Demolácia budov ťažkou mechanizáciou z monolit. alebo montovaného železobetónového skeletu s podielom konštrukcií do 15%,  -0,28400t</t>
  </si>
  <si>
    <t>1413274862</t>
  </si>
  <si>
    <t>"demolácia na -0,3" 49,4*18,6*9,6</t>
  </si>
  <si>
    <t>PSV</t>
  </si>
  <si>
    <t>Práce a dodávky PSV</t>
  </si>
  <si>
    <t>712</t>
  </si>
  <si>
    <t>Izolácie striech, povlakové krytiny</t>
  </si>
  <si>
    <t>37</t>
  </si>
  <si>
    <t>712300832.Sa</t>
  </si>
  <si>
    <t>Odstránenie povlakovej krytiny na strechách plochých 10° -0,01300t</t>
  </si>
  <si>
    <t>426981335</t>
  </si>
  <si>
    <t>(49,45*18,7)</t>
  </si>
  <si>
    <t>"vytiahnutie atiky" (36,3*2+18*2)*0,45+(11,8*2+18*2)*1,2</t>
  </si>
  <si>
    <t>38</t>
  </si>
  <si>
    <t>712300833.S-i</t>
  </si>
  <si>
    <t>Odstránenie hydroizolácie,  -0,01800t</t>
  </si>
  <si>
    <t>1825495537</t>
  </si>
  <si>
    <t>722</t>
  </si>
  <si>
    <t>Zdravotechnika - vnútorný vodovod</t>
  </si>
  <si>
    <t>39</t>
  </si>
  <si>
    <t>722130801.S</t>
  </si>
  <si>
    <t>Demontáž potrubia z oceľových rúrok závitových do DN 25,  -0,00213t</t>
  </si>
  <si>
    <t>-863190353</t>
  </si>
  <si>
    <t>"vnútorný vodovod" 60</t>
  </si>
  <si>
    <t>725</t>
  </si>
  <si>
    <t>Zdravotechnika - zariaďovacie predmety</t>
  </si>
  <si>
    <t>40</t>
  </si>
  <si>
    <t>725110811.S</t>
  </si>
  <si>
    <t>Demontáž záchoda splachovacieho s nádržou alebo s tlakovým splachovačom,  -0,01933t</t>
  </si>
  <si>
    <t>súb.</t>
  </si>
  <si>
    <t>642751732</t>
  </si>
  <si>
    <t>"2NP" 1</t>
  </si>
  <si>
    <t>"1NP" 7</t>
  </si>
  <si>
    <t>41</t>
  </si>
  <si>
    <t>725210821.S</t>
  </si>
  <si>
    <t>Demontáž umývadiel alebo umývadielok bez výtokovej armatúry,  -0,01946t</t>
  </si>
  <si>
    <t>1073256021</t>
  </si>
  <si>
    <t>42</t>
  </si>
  <si>
    <t>725820810.S</t>
  </si>
  <si>
    <t>Demontáž batérie drezovej, umývadlovej nástennej,  -0,0026t</t>
  </si>
  <si>
    <t>-23497973</t>
  </si>
  <si>
    <t>733</t>
  </si>
  <si>
    <t>Ústredné kúrenie - rozvodné potrubie</t>
  </si>
  <si>
    <t>43</t>
  </si>
  <si>
    <t>733110806.S</t>
  </si>
  <si>
    <t>Demontáž potrubia z oceľových rúrok závitových nad 15 do DN 32,  -0,00320t</t>
  </si>
  <si>
    <t>-1317369006</t>
  </si>
  <si>
    <t>50+50+18+5</t>
  </si>
  <si>
    <t>18*3+10*4</t>
  </si>
  <si>
    <t>44</t>
  </si>
  <si>
    <t>733120844.S-t</t>
  </si>
  <si>
    <t>Demontáž potrubia teplovodu, vrátane jeho zaslepenia  -0,10344t</t>
  </si>
  <si>
    <t>1134074271</t>
  </si>
  <si>
    <t>735</t>
  </si>
  <si>
    <t>Ústredné kúrenie - vykurovacie telesá</t>
  </si>
  <si>
    <t>45</t>
  </si>
  <si>
    <t>735161811.S</t>
  </si>
  <si>
    <t>Demontáž vykurovacieho telesa rúrkového s hliníkovými lamelami stavebnej dĺžky do 1500 mm,  -0,01350t</t>
  </si>
  <si>
    <t>2035085516</t>
  </si>
  <si>
    <t>46</t>
  </si>
  <si>
    <t>735161812.S</t>
  </si>
  <si>
    <t>Demontáž vykurovacieho telesa rúrkového s hliníkovými lamelami stavebnej dĺžky nad 1500 do 2680 mm,  -0,02060t</t>
  </si>
  <si>
    <t>1104940056</t>
  </si>
  <si>
    <t>761</t>
  </si>
  <si>
    <t>Konštrukcie sklobetónové</t>
  </si>
  <si>
    <t>47</t>
  </si>
  <si>
    <t>761123111.Sdem</t>
  </si>
  <si>
    <t>Sklobetónové steny a priečky - búranie</t>
  </si>
  <si>
    <t>470537646</t>
  </si>
  <si>
    <t>2,5*1,55+1,3*2,2</t>
  </si>
  <si>
    <t>764</t>
  </si>
  <si>
    <t>Konštrukcie klampiarske</t>
  </si>
  <si>
    <t>48</t>
  </si>
  <si>
    <t>764334850.S</t>
  </si>
  <si>
    <t>Demontáž lemovania múrov na plochých strechách vrátane krycieho plechu nadmúroviek rš 500 mm,  -0,00320t</t>
  </si>
  <si>
    <t>1113086952</t>
  </si>
  <si>
    <t>49,45*2+3*18</t>
  </si>
  <si>
    <t>49</t>
  </si>
  <si>
    <t>764359841.S</t>
  </si>
  <si>
    <t>Demontáž kotlíka zberného na plochej streche,  -0,00516t</t>
  </si>
  <si>
    <t>739490115</t>
  </si>
  <si>
    <t>50</t>
  </si>
  <si>
    <t>764410850.S</t>
  </si>
  <si>
    <t>Demontáž oplechovania parapetov rš od 100 do 330 mm,  -0,00135t</t>
  </si>
  <si>
    <t>-879060606</t>
  </si>
  <si>
    <t>1,8+4,9+4,87*6+2,5*2+3,65*4+5,5*8</t>
  </si>
  <si>
    <t>51</t>
  </si>
  <si>
    <t>764451802.S</t>
  </si>
  <si>
    <t>Demontáž odpadových rúr štvorcových so stranou 100 mm,  -0,00338t</t>
  </si>
  <si>
    <t>1543540153</t>
  </si>
  <si>
    <t>6*9</t>
  </si>
  <si>
    <t>766</t>
  </si>
  <si>
    <t>Konštrukcie stolárske</t>
  </si>
  <si>
    <t>52</t>
  </si>
  <si>
    <t>766411812.S-o</t>
  </si>
  <si>
    <t>Demontáž obloženia stien,  -0,01765t</t>
  </si>
  <si>
    <t>-719802623</t>
  </si>
  <si>
    <t>"demontáž drevených stien v telocvični" 36*2*1,8</t>
  </si>
  <si>
    <t>767</t>
  </si>
  <si>
    <t>Konštrukcie doplnkové kovové</t>
  </si>
  <si>
    <t>53</t>
  </si>
  <si>
    <t>767914830.S</t>
  </si>
  <si>
    <t>Demontáž oplotenia rámového na oceľové stĺpiky, výšky nad 1 do 2 m,  -0,00900t</t>
  </si>
  <si>
    <t>-1939476008</t>
  </si>
  <si>
    <t xml:space="preserve"> (100+13-4,5)</t>
  </si>
  <si>
    <t>54</t>
  </si>
  <si>
    <t>767920810.S</t>
  </si>
  <si>
    <t>Demontáž vrát a vrátok na oplotenie s plochou jednotlivo do 2m2,  -0,19200t</t>
  </si>
  <si>
    <t>-2118412916</t>
  </si>
  <si>
    <t>55</t>
  </si>
  <si>
    <t>767920820.S</t>
  </si>
  <si>
    <t>Demontáž vrát a vrátok na oplotenie s plochou jednotlivo nad 2 do 6 m2,  -0,21000t</t>
  </si>
  <si>
    <t>-1586763371</t>
  </si>
  <si>
    <t>56</t>
  </si>
  <si>
    <t>767996802.S</t>
  </si>
  <si>
    <t>Demontáž ostatných doplnkov stavieb s hmotnosťou jednotlivých dielov konštr. nad 50 do 100 kg,  -0,00100t</t>
  </si>
  <si>
    <t>kg</t>
  </si>
  <si>
    <t>634979222</t>
  </si>
  <si>
    <t>"rebrík na strechu" 75</t>
  </si>
  <si>
    <t>"mriežka na fasáde" 5</t>
  </si>
  <si>
    <t>"zábradlie schodiska" 250</t>
  </si>
  <si>
    <t>775</t>
  </si>
  <si>
    <t>Podlahy vlysové a parketové</t>
  </si>
  <si>
    <t>57</t>
  </si>
  <si>
    <t>775521800.Sa</t>
  </si>
  <si>
    <t>Demontáž drevených podláh palubovky s roštom, vrátane líšt -0,0150t</t>
  </si>
  <si>
    <t>609770963</t>
  </si>
  <si>
    <t>776</t>
  </si>
  <si>
    <t>Podlahy povlakové</t>
  </si>
  <si>
    <t>58</t>
  </si>
  <si>
    <t>776511820.S</t>
  </si>
  <si>
    <t>Odstránenie povlakových podláh z nášľapnej plochy lepených s podložkou,  -0,00120t</t>
  </si>
  <si>
    <t>-1715502098</t>
  </si>
  <si>
    <t>"2NP PVC" 33,32+7,49+15,54+11,82+13,2+17,24+60,33+11,46+17,06</t>
  </si>
  <si>
    <t>"1NP PVC" 31,47+14,43+26,43+17,49+5,8</t>
  </si>
  <si>
    <t>M</t>
  </si>
  <si>
    <t>Práce a dodávky M</t>
  </si>
  <si>
    <t>21-M</t>
  </si>
  <si>
    <t>Elektromontáže</t>
  </si>
  <si>
    <t>59</t>
  </si>
  <si>
    <t>2109262-R</t>
  </si>
  <si>
    <t>Odstránenie rozvádzačov</t>
  </si>
  <si>
    <t>64</t>
  </si>
  <si>
    <t>672760344</t>
  </si>
  <si>
    <t>60</t>
  </si>
  <si>
    <t>210962002.S</t>
  </si>
  <si>
    <t>Demontáž svietidla - žiarovkové bytové stropné prisadené 1 zdroj so sklom</t>
  </si>
  <si>
    <t>1182358311</t>
  </si>
  <si>
    <t>61</t>
  </si>
  <si>
    <t>210962064.S</t>
  </si>
  <si>
    <t>Demontáž halogénového svetlometa vnútorného</t>
  </si>
  <si>
    <t>1048658786</t>
  </si>
  <si>
    <t>62</t>
  </si>
  <si>
    <t>210964801.S</t>
  </si>
  <si>
    <t>Demontáž - uzemňovacie vedenie na povrchu FeZn drôz zvodový   -0,00063 t</t>
  </si>
  <si>
    <t>-2144496066</t>
  </si>
  <si>
    <t>4*9,3+(49*2+17*3)</t>
  </si>
  <si>
    <t>HZS</t>
  </si>
  <si>
    <t>Hodinové zúčtovacie sadzby</t>
  </si>
  <si>
    <t>63</t>
  </si>
  <si>
    <t>HZS000111.S</t>
  </si>
  <si>
    <t>Stavebno montážne práce menej náročne, pomocné alebo manupulačné (Tr. 1) v rozsahu viac ako 8 hodín</t>
  </si>
  <si>
    <t>hod</t>
  </si>
  <si>
    <t>-2040237246</t>
  </si>
  <si>
    <t>"demontáž a presun vybavenia, nábytku a zariadenia" 36</t>
  </si>
  <si>
    <t>"rucné vytriedenie odpadu od prvkov elektroinštalácie, ZTI, sanity a pod." 96</t>
  </si>
  <si>
    <t>OST</t>
  </si>
  <si>
    <t>Ostatné</t>
  </si>
  <si>
    <t>ost01</t>
  </si>
  <si>
    <t>Vytýčenie a odpojenie objektu od všetkých inžinierských sietí a zaslepenie vedení (kanalizácia, vodovod, elektrika a teplovod)</t>
  </si>
  <si>
    <t>1319607079</t>
  </si>
  <si>
    <t>Celkové náklady stavby v EUR bez DPH</t>
  </si>
  <si>
    <t>Rekapitulácia nákladov stavby SO 01</t>
  </si>
  <si>
    <t>Identifikačné údaje uchádzača</t>
  </si>
  <si>
    <t xml:space="preserve">Obchodné meno: </t>
  </si>
  <si>
    <t xml:space="preserve">Sídlo: </t>
  </si>
  <si>
    <t>Štatutárny zástupca:</t>
  </si>
  <si>
    <t>IČO:</t>
  </si>
  <si>
    <t>IČ DPH:</t>
  </si>
  <si>
    <t>Telefónne číslo:</t>
  </si>
  <si>
    <t>E-mailová adresa:</t>
  </si>
  <si>
    <t>Predmet zákazky: Asanácia tréningovej športovej haly na Pionierskej ul.</t>
  </si>
  <si>
    <t>Uchádzač vypĺňa iba žlté bunky</t>
  </si>
  <si>
    <t>Uchádzač je: platca/neplatca DPH (nehodiace sa prečiarknite)</t>
  </si>
  <si>
    <t>Dňa:</t>
  </si>
  <si>
    <t>v:</t>
  </si>
  <si>
    <t>Pečiatka, podpis osoby oprávnenej konať za uchádzača:</t>
  </si>
  <si>
    <r>
      <rPr>
        <b/>
        <sz val="12"/>
        <color indexed="8"/>
        <rFont val="Times New Roman"/>
        <family val="1"/>
        <charset val="238"/>
      </rPr>
      <t>Čestné vyhlásenie</t>
    </r>
    <r>
      <rPr>
        <sz val="12"/>
        <color indexed="8"/>
        <rFont val="Times New Roman"/>
        <family val="1"/>
        <charset val="238"/>
      </rPr>
      <t xml:space="preserve">: Predložením tejto ponuky čestne vyhlasujem, že spĺňam všetky podmienky účasti stanovené vo výzve na predkladanie ponúk. Predložením tejto ponuky zároveň čestne vyhlasujem, že postupujem v súlade s etickým kódexom uchádzača vydaným Úradom pre verejné obstarávanie: https://www.uvo.gov.sk/zaujemcauchadzac/eticky-kodex-zaujemcu-uchadzaca-77b.html  </t>
    </r>
  </si>
  <si>
    <t>Celkové náklady stavby v EUR s DPH</t>
  </si>
  <si>
    <t>Výkaz výmer</t>
  </si>
  <si>
    <t xml:space="preserve">AKTUALNE Príloha č. 3 Návrh na plnenie kritérií </t>
  </si>
  <si>
    <t>Odstránenie provizórneho, resp. dočasného oplotenia staveniska.</t>
  </si>
  <si>
    <t>Vypracovanie projektu dočasného dopravného značenia (vrátane jeho odsúhlasenia na KR PZ)</t>
  </si>
  <si>
    <t xml:space="preserve">Zriadenie provizórneho, resp. dočasného oplotenia staveniska. </t>
  </si>
  <si>
    <t>komplet</t>
  </si>
  <si>
    <t>ost02</t>
  </si>
  <si>
    <t>ost03</t>
  </si>
  <si>
    <t>ost04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</si>
</sst>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#,##0.000"/>
  </numFmts>
  <fonts count="25" x14ac:knownFonts="1">
    <font>
      <sz val="8"/>
      <name val="Arial CE"/>
      <family val="2"/>
    </font>
    <font>
      <b/>
      <sz val="12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9"/>
      <name val="Arial CE"/>
    </font>
    <font>
      <sz val="9"/>
      <color rgb="FF969696"/>
      <name val="Arial CE"/>
    </font>
    <font>
      <sz val="7"/>
      <color rgb="FF969696"/>
      <name val="Arial CE"/>
    </font>
    <font>
      <u/>
      <sz val="11"/>
      <color theme="10"/>
      <name val="Calibri"/>
      <scheme val="minor"/>
    </font>
    <font>
      <b/>
      <sz val="14"/>
      <color rgb="FF800000"/>
      <name val="Arial CE"/>
    </font>
    <font>
      <b/>
      <sz val="14"/>
      <name val="Arial CE"/>
      <charset val="238"/>
    </font>
    <font>
      <b/>
      <sz val="8"/>
      <name val="Arial CE"/>
      <charset val="238"/>
    </font>
    <font>
      <b/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D2D2D2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hair">
        <color rgb="FF969696"/>
      </top>
      <bottom style="hair">
        <color rgb="FF969696"/>
      </bottom>
      <diagonal/>
    </border>
    <border>
      <left style="thin">
        <color rgb="FF000000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4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4" fontId="2" fillId="0" borderId="12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4" fontId="3" fillId="0" borderId="12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Protection="1">
      <protection locked="0"/>
    </xf>
    <xf numFmtId="4" fontId="2" fillId="0" borderId="0" xfId="0" applyNumberFormat="1" applyFont="1"/>
    <xf numFmtId="0" fontId="4" fillId="0" borderId="6" xfId="0" applyFont="1" applyBorder="1"/>
    <xf numFmtId="164" fontId="4" fillId="0" borderId="0" xfId="0" applyNumberFormat="1" applyFont="1"/>
    <xf numFmtId="164" fontId="4" fillId="0" borderId="7" xfId="0" applyNumberFormat="1" applyFont="1" applyBorder="1"/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vertical="center"/>
    </xf>
    <xf numFmtId="0" fontId="3" fillId="0" borderId="0" xfId="0" applyFont="1" applyAlignment="1">
      <alignment horizontal="left"/>
    </xf>
    <xf numFmtId="4" fontId="3" fillId="0" borderId="0" xfId="0" applyNumberFormat="1" applyFont="1"/>
    <xf numFmtId="0" fontId="8" fillId="0" borderId="14" xfId="0" applyFont="1" applyBorder="1" applyAlignment="1" applyProtection="1">
      <alignment horizontal="center" vertical="center"/>
      <protection locked="0"/>
    </xf>
    <xf numFmtId="49" fontId="8" fillId="0" borderId="14" xfId="0" applyNumberFormat="1" applyFont="1" applyBorder="1" applyAlignment="1" applyProtection="1">
      <alignment horizontal="left" vertical="center" wrapText="1"/>
      <protection locked="0"/>
    </xf>
    <xf numFmtId="0" fontId="8" fillId="0" borderId="14" xfId="0" applyFont="1" applyBorder="1" applyAlignment="1" applyProtection="1">
      <alignment horizontal="left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165" fontId="8" fillId="0" borderId="14" xfId="0" applyNumberFormat="1" applyFont="1" applyBorder="1" applyAlignment="1" applyProtection="1">
      <alignment vertical="center"/>
      <protection locked="0"/>
    </xf>
    <xf numFmtId="4" fontId="8" fillId="2" borderId="14" xfId="0" applyNumberFormat="1" applyFont="1" applyFill="1" applyBorder="1" applyAlignment="1" applyProtection="1">
      <alignment vertical="center"/>
      <protection locked="0"/>
    </xf>
    <xf numFmtId="4" fontId="8" fillId="0" borderId="14" xfId="0" applyNumberFormat="1" applyFont="1" applyBorder="1" applyAlignment="1" applyProtection="1">
      <alignment vertical="center"/>
      <protection locked="0"/>
    </xf>
    <xf numFmtId="0" fontId="9" fillId="2" borderId="6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vertical="center"/>
    </xf>
    <xf numFmtId="164" fontId="9" fillId="0" borderId="7" xfId="0" applyNumberFormat="1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5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165" fontId="5" fillId="0" borderId="0" xfId="0" applyNumberFormat="1" applyFont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165" fontId="6" fillId="0" borderId="0" xfId="0" applyNumberFormat="1" applyFont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 applyProtection="1">
      <alignment vertical="center"/>
      <protection locked="0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9" fillId="0" borderId="12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164" fontId="9" fillId="0" borderId="12" xfId="0" applyNumberFormat="1" applyFont="1" applyBorder="1" applyAlignment="1">
      <alignment vertical="center"/>
    </xf>
    <xf numFmtId="164" fontId="9" fillId="0" borderId="13" xfId="0" applyNumberFormat="1" applyFont="1" applyBorder="1" applyAlignment="1">
      <alignment vertical="center"/>
    </xf>
    <xf numFmtId="0" fontId="0" fillId="0" borderId="15" xfId="0" applyBorder="1"/>
    <xf numFmtId="0" fontId="12" fillId="0" borderId="1" xfId="0" applyFont="1" applyBorder="1" applyAlignment="1">
      <alignment horizontal="left" vertical="center"/>
    </xf>
    <xf numFmtId="0" fontId="0" fillId="0" borderId="3" xfId="0" applyBorder="1"/>
    <xf numFmtId="0" fontId="8" fillId="3" borderId="27" xfId="0" applyFont="1" applyFill="1" applyBorder="1" applyAlignment="1">
      <alignment horizontal="center" vertical="center" wrapText="1"/>
    </xf>
    <xf numFmtId="0" fontId="8" fillId="0" borderId="28" xfId="0" applyFont="1" applyBorder="1" applyAlignment="1" applyProtection="1">
      <alignment horizontal="center" vertical="center"/>
      <protection locked="0"/>
    </xf>
    <xf numFmtId="0" fontId="0" fillId="4" borderId="18" xfId="0" applyFill="1" applyBorder="1"/>
    <xf numFmtId="0" fontId="2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4" fontId="1" fillId="0" borderId="29" xfId="0" applyNumberFormat="1" applyFont="1" applyBorder="1" applyAlignment="1">
      <alignment vertical="center"/>
    </xf>
    <xf numFmtId="0" fontId="9" fillId="2" borderId="0" xfId="0" applyFont="1" applyFill="1" applyAlignment="1" applyProtection="1">
      <alignment horizontal="left" vertical="center"/>
      <protection locked="0"/>
    </xf>
    <xf numFmtId="0" fontId="8" fillId="6" borderId="28" xfId="0" applyFont="1" applyFill="1" applyBorder="1" applyAlignment="1" applyProtection="1">
      <alignment horizontal="center" vertical="center"/>
      <protection locked="0"/>
    </xf>
    <xf numFmtId="0" fontId="8" fillId="6" borderId="14" xfId="0" applyFont="1" applyFill="1" applyBorder="1" applyAlignment="1" applyProtection="1">
      <alignment horizontal="center" vertical="center"/>
      <protection locked="0"/>
    </xf>
    <xf numFmtId="49" fontId="8" fillId="6" borderId="14" xfId="0" applyNumberFormat="1" applyFont="1" applyFill="1" applyBorder="1" applyAlignment="1" applyProtection="1">
      <alignment horizontal="left" vertical="center" wrapText="1"/>
      <protection locked="0"/>
    </xf>
    <xf numFmtId="0" fontId="8" fillId="6" borderId="14" xfId="0" applyFont="1" applyFill="1" applyBorder="1" applyAlignment="1" applyProtection="1">
      <alignment horizontal="left" vertical="center" wrapText="1"/>
      <protection locked="0"/>
    </xf>
    <xf numFmtId="0" fontId="8" fillId="6" borderId="14" xfId="0" applyFont="1" applyFill="1" applyBorder="1" applyAlignment="1" applyProtection="1">
      <alignment horizontal="center" vertical="center" wrapText="1"/>
      <protection locked="0"/>
    </xf>
    <xf numFmtId="165" fontId="8" fillId="6" borderId="14" xfId="0" applyNumberFormat="1" applyFont="1" applyFill="1" applyBorder="1" applyAlignment="1" applyProtection="1">
      <alignment vertical="center"/>
      <protection locked="0"/>
    </xf>
    <xf numFmtId="4" fontId="8" fillId="6" borderId="14" xfId="0" applyNumberFormat="1" applyFont="1" applyFill="1" applyBorder="1" applyAlignment="1" applyProtection="1">
      <alignment vertical="center"/>
      <protection locked="0"/>
    </xf>
    <xf numFmtId="0" fontId="24" fillId="0" borderId="0" xfId="0" applyFont="1" applyAlignment="1">
      <alignment horizontal="center" vertical="center"/>
    </xf>
    <xf numFmtId="0" fontId="20" fillId="4" borderId="16" xfId="0" applyFont="1" applyFill="1" applyBorder="1" applyAlignment="1" applyProtection="1">
      <alignment horizontal="center" vertical="center" wrapText="1"/>
      <protection locked="0"/>
    </xf>
    <xf numFmtId="0" fontId="20" fillId="4" borderId="17" xfId="0" applyFont="1" applyFill="1" applyBorder="1" applyAlignment="1" applyProtection="1">
      <alignment horizontal="center" vertical="center" wrapText="1"/>
      <protection locked="0"/>
    </xf>
    <xf numFmtId="0" fontId="0" fillId="4" borderId="18" xfId="0" applyFill="1" applyBorder="1"/>
    <xf numFmtId="0" fontId="23" fillId="0" borderId="19" xfId="0" applyFont="1" applyBorder="1" applyAlignment="1" applyProtection="1">
      <alignment horizontal="center" vertical="center" wrapText="1"/>
      <protection locked="0"/>
    </xf>
    <xf numFmtId="0" fontId="21" fillId="0" borderId="20" xfId="0" applyFont="1" applyBorder="1" applyAlignment="1" applyProtection="1">
      <alignment horizontal="center" vertical="center" wrapText="1"/>
      <protection locked="0"/>
    </xf>
    <xf numFmtId="0" fontId="0" fillId="0" borderId="21" xfId="0" applyBorder="1"/>
    <xf numFmtId="0" fontId="21" fillId="0" borderId="22" xfId="0" applyFont="1" applyBorder="1" applyAlignment="1" applyProtection="1">
      <alignment horizontal="center" vertical="center" wrapText="1"/>
      <protection locked="0"/>
    </xf>
    <xf numFmtId="0" fontId="21" fillId="0" borderId="23" xfId="0" applyFont="1" applyBorder="1" applyAlignment="1" applyProtection="1">
      <alignment horizontal="center" vertical="center" wrapText="1"/>
      <protection locked="0"/>
    </xf>
    <xf numFmtId="0" fontId="0" fillId="0" borderId="24" xfId="0" applyBorder="1"/>
    <xf numFmtId="0" fontId="20" fillId="4" borderId="19" xfId="0" applyFont="1" applyFill="1" applyBorder="1" applyAlignment="1" applyProtection="1">
      <alignment horizontal="left" vertical="center" wrapText="1"/>
      <protection locked="0"/>
    </xf>
    <xf numFmtId="0" fontId="20" fillId="4" borderId="20" xfId="0" applyFont="1" applyFill="1" applyBorder="1" applyAlignment="1" applyProtection="1">
      <alignment horizontal="left" vertical="center" wrapText="1"/>
      <protection locked="0"/>
    </xf>
    <xf numFmtId="0" fontId="0" fillId="4" borderId="21" xfId="0" applyFill="1" applyBorder="1"/>
    <xf numFmtId="0" fontId="20" fillId="4" borderId="26" xfId="0" applyFont="1" applyFill="1" applyBorder="1" applyAlignment="1" applyProtection="1">
      <alignment horizontal="left" vertical="center" wrapText="1"/>
      <protection locked="0"/>
    </xf>
    <xf numFmtId="0" fontId="20" fillId="4" borderId="0" xfId="0" applyFont="1" applyFill="1" applyAlignment="1" applyProtection="1">
      <alignment horizontal="left" vertical="center" wrapText="1"/>
      <protection locked="0"/>
    </xf>
    <xf numFmtId="0" fontId="0" fillId="4" borderId="15" xfId="0" applyFill="1" applyBorder="1"/>
    <xf numFmtId="0" fontId="20" fillId="4" borderId="22" xfId="0" applyFont="1" applyFill="1" applyBorder="1" applyAlignment="1" applyProtection="1">
      <alignment horizontal="left" vertical="center" wrapText="1"/>
      <protection locked="0"/>
    </xf>
    <xf numFmtId="0" fontId="20" fillId="4" borderId="23" xfId="0" applyFont="1" applyFill="1" applyBorder="1" applyAlignment="1" applyProtection="1">
      <alignment horizontal="left" vertical="center" wrapText="1"/>
      <protection locked="0"/>
    </xf>
    <xf numFmtId="0" fontId="0" fillId="4" borderId="24" xfId="0" applyFill="1" applyBorder="1"/>
    <xf numFmtId="0" fontId="20" fillId="4" borderId="16" xfId="0" applyFont="1" applyFill="1" applyBorder="1" applyAlignment="1" applyProtection="1">
      <alignment vertical="center"/>
      <protection locked="0"/>
    </xf>
    <xf numFmtId="0" fontId="0" fillId="0" borderId="17" xfId="0" applyBorder="1" applyAlignment="1">
      <alignment vertical="center"/>
    </xf>
    <xf numFmtId="0" fontId="20" fillId="4" borderId="16" xfId="0" applyFont="1" applyFill="1" applyBorder="1" applyAlignment="1" applyProtection="1">
      <alignment horizontal="left" vertical="center" wrapText="1"/>
      <protection locked="0"/>
    </xf>
    <xf numFmtId="0" fontId="0" fillId="0" borderId="17" xfId="0" applyBorder="1" applyAlignment="1">
      <alignment horizontal="left" vertical="center" wrapText="1"/>
    </xf>
    <xf numFmtId="0" fontId="15" fillId="5" borderId="16" xfId="0" applyFont="1" applyFill="1" applyBorder="1" applyAlignment="1" applyProtection="1">
      <alignment horizontal="center" vertical="center" wrapText="1"/>
      <protection locked="0"/>
    </xf>
    <xf numFmtId="0" fontId="0" fillId="0" borderId="17" xfId="0" applyBorder="1"/>
    <xf numFmtId="0" fontId="0" fillId="0" borderId="18" xfId="0" applyBorder="1"/>
    <xf numFmtId="0" fontId="16" fillId="5" borderId="16" xfId="0" applyFont="1" applyFill="1" applyBorder="1" applyAlignment="1" applyProtection="1">
      <alignment horizontal="center" vertical="center" wrapText="1"/>
      <protection locked="0"/>
    </xf>
    <xf numFmtId="0" fontId="16" fillId="5" borderId="17" xfId="0" applyFont="1" applyFill="1" applyBorder="1" applyAlignment="1" applyProtection="1">
      <alignment horizontal="center" vertical="center" wrapText="1"/>
      <protection locked="0"/>
    </xf>
    <xf numFmtId="0" fontId="15" fillId="5" borderId="19" xfId="0" applyFont="1" applyFill="1" applyBorder="1" applyAlignment="1" applyProtection="1">
      <alignment horizontal="center" vertical="center"/>
      <protection locked="0"/>
    </xf>
    <xf numFmtId="0" fontId="15" fillId="5" borderId="20" xfId="0" applyFont="1" applyFill="1" applyBorder="1" applyAlignment="1" applyProtection="1">
      <alignment horizontal="center" vertical="center"/>
      <protection locked="0"/>
    </xf>
    <xf numFmtId="0" fontId="15" fillId="5" borderId="22" xfId="0" applyFont="1" applyFill="1" applyBorder="1" applyAlignment="1" applyProtection="1">
      <alignment horizontal="center" vertical="center"/>
      <protection locked="0"/>
    </xf>
    <xf numFmtId="0" fontId="15" fillId="5" borderId="23" xfId="0" applyFont="1" applyFill="1" applyBorder="1" applyAlignment="1" applyProtection="1">
      <alignment horizontal="center" vertical="center"/>
      <protection locked="0"/>
    </xf>
    <xf numFmtId="0" fontId="17" fillId="0" borderId="25" xfId="0" applyFont="1" applyBorder="1" applyAlignment="1" applyProtection="1">
      <alignment horizontal="left" vertical="center"/>
      <protection locked="0"/>
    </xf>
    <xf numFmtId="0" fontId="17" fillId="4" borderId="16" xfId="0" applyFont="1" applyFill="1" applyBorder="1" applyAlignment="1" applyProtection="1">
      <alignment horizontal="center" vertical="center"/>
      <protection locked="0"/>
    </xf>
    <xf numFmtId="0" fontId="17" fillId="4" borderId="17" xfId="0" applyFont="1" applyFill="1" applyBorder="1" applyAlignment="1" applyProtection="1">
      <alignment horizontal="center" vertical="center"/>
      <protection locked="0"/>
    </xf>
    <xf numFmtId="0" fontId="17" fillId="4" borderId="18" xfId="0" applyFont="1" applyFill="1" applyBorder="1" applyAlignment="1" applyProtection="1">
      <alignment horizontal="center" vertical="center"/>
      <protection locked="0"/>
    </xf>
    <xf numFmtId="0" fontId="18" fillId="4" borderId="16" xfId="0" applyFont="1" applyFill="1" applyBorder="1" applyAlignment="1" applyProtection="1">
      <alignment horizontal="center" vertical="center"/>
      <protection locked="0"/>
    </xf>
    <xf numFmtId="0" fontId="18" fillId="4" borderId="17" xfId="0" applyFont="1" applyFill="1" applyBorder="1" applyAlignment="1" applyProtection="1">
      <alignment horizontal="center" vertical="center"/>
      <protection locked="0"/>
    </xf>
    <xf numFmtId="0" fontId="18" fillId="4" borderId="18" xfId="0" applyFont="1" applyFill="1" applyBorder="1" applyAlignment="1" applyProtection="1">
      <alignment horizontal="center" vertical="center"/>
      <protection locked="0"/>
    </xf>
    <xf numFmtId="0" fontId="24" fillId="0" borderId="30" xfId="0" applyFont="1" applyBorder="1" applyAlignment="1">
      <alignment vertical="center"/>
    </xf>
    <xf numFmtId="0" fontId="24" fillId="0" borderId="31" xfId="0" applyFont="1" applyBorder="1" applyAlignment="1">
      <alignment vertical="center"/>
    </xf>
    <xf numFmtId="0" fontId="11" fillId="4" borderId="16" xfId="1" applyFill="1" applyBorder="1" applyAlignment="1" applyProtection="1">
      <alignment horizontal="center" vertical="center"/>
      <protection locked="0"/>
    </xf>
    <xf numFmtId="0" fontId="11" fillId="4" borderId="17" xfId="1" applyFill="1" applyBorder="1" applyAlignment="1" applyProtection="1">
      <alignment horizontal="center" vertical="center"/>
      <protection locked="0"/>
    </xf>
    <xf numFmtId="0" fontId="11" fillId="4" borderId="18" xfId="1" applyFill="1" applyBorder="1" applyAlignment="1" applyProtection="1">
      <alignment horizontal="center" vertical="center"/>
      <protection locked="0"/>
    </xf>
    <xf numFmtId="0" fontId="19" fillId="0" borderId="16" xfId="0" applyFont="1" applyBorder="1" applyAlignment="1" applyProtection="1">
      <alignment horizontal="center" vertical="center"/>
      <protection locked="0"/>
    </xf>
    <xf numFmtId="0" fontId="17" fillId="0" borderId="17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colors>
    <mruColors>
      <color rgb="FFFFFFCC"/>
      <color rgb="FFFF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BC265"/>
  <sheetViews>
    <sheetView showGridLines="0" tabSelected="1" workbookViewId="0">
      <selection activeCell="T246" sqref="T246"/>
    </sheetView>
  </sheetViews>
  <sheetFormatPr defaultRowHeight="11.25" x14ac:dyDescent="0.2"/>
  <cols>
    <col min="1" max="1" width="8.33203125" customWidth="1"/>
    <col min="2" max="2" width="4.1640625" customWidth="1"/>
    <col min="3" max="3" width="20.1640625" customWidth="1"/>
    <col min="4" max="4" width="17.1640625" customWidth="1"/>
    <col min="5" max="5" width="50.83203125" customWidth="1"/>
    <col min="6" max="6" width="7.5" customWidth="1"/>
    <col min="7" max="7" width="14" customWidth="1"/>
    <col min="8" max="8" width="15.83203125" customWidth="1"/>
    <col min="9" max="9" width="22.33203125" customWidth="1"/>
    <col min="10" max="10" width="0.1640625" customWidth="1"/>
    <col min="11" max="11" width="10.83203125" hidden="1" customWidth="1"/>
    <col min="12" max="12" width="9.33203125" hidden="1" customWidth="1"/>
    <col min="13" max="17" width="14.1640625" hidden="1" customWidth="1"/>
    <col min="18" max="18" width="0.1640625" hidden="1" customWidth="1"/>
    <col min="19" max="19" width="11" customWidth="1"/>
    <col min="20" max="20" width="15" customWidth="1"/>
    <col min="21" max="21" width="16.33203125" customWidth="1"/>
    <col min="34" max="55" width="9.33203125" hidden="1"/>
  </cols>
  <sheetData>
    <row r="4" spans="2:10" ht="18" customHeight="1" x14ac:dyDescent="0.2">
      <c r="B4" s="120" t="s">
        <v>461</v>
      </c>
      <c r="C4" s="121"/>
      <c r="D4" s="121"/>
      <c r="E4" s="121"/>
      <c r="F4" s="121"/>
      <c r="G4" s="121"/>
      <c r="H4" s="121"/>
      <c r="I4" s="121"/>
      <c r="J4" s="122"/>
    </row>
    <row r="5" spans="2:10" ht="18.75" x14ac:dyDescent="0.2">
      <c r="B5" s="123" t="s">
        <v>452</v>
      </c>
      <c r="C5" s="124"/>
      <c r="D5" s="124"/>
      <c r="E5" s="124"/>
      <c r="F5" s="124"/>
      <c r="G5" s="124"/>
      <c r="H5" s="124"/>
      <c r="I5" s="124"/>
      <c r="J5" s="122"/>
    </row>
    <row r="6" spans="2:10" x14ac:dyDescent="0.2">
      <c r="B6" s="125" t="s">
        <v>444</v>
      </c>
      <c r="C6" s="126"/>
      <c r="D6" s="126"/>
      <c r="E6" s="126"/>
      <c r="F6" s="126"/>
      <c r="G6" s="126"/>
      <c r="H6" s="126"/>
      <c r="I6" s="126"/>
      <c r="J6" s="103"/>
    </row>
    <row r="7" spans="2:10" x14ac:dyDescent="0.2">
      <c r="B7" s="127"/>
      <c r="C7" s="128"/>
      <c r="D7" s="128"/>
      <c r="E7" s="128"/>
      <c r="F7" s="128"/>
      <c r="G7" s="128"/>
      <c r="H7" s="128"/>
      <c r="I7" s="128"/>
      <c r="J7" s="106"/>
    </row>
    <row r="8" spans="2:10" ht="14.25" x14ac:dyDescent="0.2">
      <c r="B8" s="129" t="s">
        <v>445</v>
      </c>
      <c r="C8" s="129"/>
      <c r="D8" s="130"/>
      <c r="E8" s="131"/>
      <c r="F8" s="131"/>
      <c r="G8" s="131"/>
      <c r="H8" s="131"/>
      <c r="I8" s="131"/>
      <c r="J8" s="132"/>
    </row>
    <row r="9" spans="2:10" ht="15" x14ac:dyDescent="0.2">
      <c r="B9" s="129" t="s">
        <v>446</v>
      </c>
      <c r="C9" s="129"/>
      <c r="D9" s="133"/>
      <c r="E9" s="134"/>
      <c r="F9" s="134"/>
      <c r="G9" s="134"/>
      <c r="H9" s="134"/>
      <c r="I9" s="134"/>
      <c r="J9" s="135"/>
    </row>
    <row r="10" spans="2:10" ht="15" x14ac:dyDescent="0.2">
      <c r="B10" s="129" t="s">
        <v>447</v>
      </c>
      <c r="C10" s="129"/>
      <c r="D10" s="133"/>
      <c r="E10" s="134"/>
      <c r="F10" s="134"/>
      <c r="G10" s="134"/>
      <c r="H10" s="134"/>
      <c r="I10" s="134"/>
      <c r="J10" s="135"/>
    </row>
    <row r="11" spans="2:10" ht="15" x14ac:dyDescent="0.2">
      <c r="B11" s="129" t="s">
        <v>448</v>
      </c>
      <c r="C11" s="129"/>
      <c r="D11" s="133"/>
      <c r="E11" s="134"/>
      <c r="F11" s="134"/>
      <c r="G11" s="134"/>
      <c r="H11" s="134"/>
      <c r="I11" s="134"/>
      <c r="J11" s="135"/>
    </row>
    <row r="12" spans="2:10" ht="15" x14ac:dyDescent="0.2">
      <c r="B12" s="129" t="s">
        <v>449</v>
      </c>
      <c r="C12" s="129"/>
      <c r="D12" s="133"/>
      <c r="E12" s="134"/>
      <c r="F12" s="134"/>
      <c r="G12" s="134"/>
      <c r="H12" s="134"/>
      <c r="I12" s="134"/>
      <c r="J12" s="135"/>
    </row>
    <row r="13" spans="2:10" ht="15" x14ac:dyDescent="0.2">
      <c r="B13" s="129" t="s">
        <v>450</v>
      </c>
      <c r="C13" s="129"/>
      <c r="D13" s="133"/>
      <c r="E13" s="134"/>
      <c r="F13" s="134"/>
      <c r="G13" s="134"/>
      <c r="H13" s="134"/>
      <c r="I13" s="134"/>
      <c r="J13" s="135"/>
    </row>
    <row r="14" spans="2:10" ht="15" x14ac:dyDescent="0.2">
      <c r="B14" s="129" t="s">
        <v>451</v>
      </c>
      <c r="C14" s="129"/>
      <c r="D14" s="138"/>
      <c r="E14" s="139"/>
      <c r="F14" s="139"/>
      <c r="G14" s="139"/>
      <c r="H14" s="139"/>
      <c r="I14" s="139"/>
      <c r="J14" s="140"/>
    </row>
    <row r="15" spans="2:10" ht="14.25" x14ac:dyDescent="0.2">
      <c r="B15" s="141" t="s">
        <v>453</v>
      </c>
      <c r="C15" s="142"/>
      <c r="D15" s="142"/>
      <c r="E15" s="142"/>
      <c r="F15" s="142"/>
      <c r="G15" s="142"/>
      <c r="H15" s="142"/>
      <c r="I15" s="142"/>
      <c r="J15" s="143"/>
    </row>
    <row r="18" spans="2:37" s="1" customFormat="1" ht="22.9" customHeight="1" x14ac:dyDescent="0.2">
      <c r="B18" s="81"/>
      <c r="C18" s="144" t="s">
        <v>443</v>
      </c>
      <c r="D18" s="145"/>
      <c r="E18" s="145"/>
      <c r="F18" s="145"/>
      <c r="G18" s="145"/>
      <c r="H18" s="145"/>
      <c r="I18" s="145"/>
      <c r="J18" s="10"/>
      <c r="AK18" s="9" t="s">
        <v>12</v>
      </c>
    </row>
    <row r="19" spans="2:37" s="2" customFormat="1" ht="24.95" customHeight="1" x14ac:dyDescent="0.2">
      <c r="B19" s="18"/>
      <c r="C19" s="19" t="s">
        <v>13</v>
      </c>
      <c r="D19" s="20"/>
      <c r="E19" s="20"/>
      <c r="F19" s="20"/>
      <c r="G19" s="20"/>
      <c r="H19" s="20"/>
      <c r="I19" s="21">
        <f>I46</f>
        <v>0</v>
      </c>
      <c r="J19" s="18"/>
    </row>
    <row r="20" spans="2:37" s="3" customFormat="1" ht="19.899999999999999" customHeight="1" x14ac:dyDescent="0.2">
      <c r="B20" s="22"/>
      <c r="C20" s="23" t="s">
        <v>14</v>
      </c>
      <c r="D20" s="24"/>
      <c r="E20" s="24"/>
      <c r="F20" s="24"/>
      <c r="G20" s="24"/>
      <c r="H20" s="24"/>
      <c r="I20" s="25">
        <f>I47</f>
        <v>0</v>
      </c>
      <c r="J20" s="22"/>
    </row>
    <row r="21" spans="2:37" s="3" customFormat="1" ht="19.899999999999999" customHeight="1" x14ac:dyDescent="0.2">
      <c r="B21" s="22"/>
      <c r="C21" s="23" t="s">
        <v>15</v>
      </c>
      <c r="D21" s="24"/>
      <c r="E21" s="24"/>
      <c r="F21" s="24"/>
      <c r="G21" s="24"/>
      <c r="H21" s="24"/>
      <c r="I21" s="25">
        <f>I62</f>
        <v>0</v>
      </c>
      <c r="J21" s="22"/>
    </row>
    <row r="22" spans="2:37" s="2" customFormat="1" ht="24.95" customHeight="1" x14ac:dyDescent="0.2">
      <c r="B22" s="18"/>
      <c r="C22" s="19" t="s">
        <v>16</v>
      </c>
      <c r="D22" s="20"/>
      <c r="E22" s="20"/>
      <c r="F22" s="20"/>
      <c r="G22" s="20"/>
      <c r="H22" s="20"/>
      <c r="I22" s="21">
        <f>I178</f>
        <v>0</v>
      </c>
      <c r="J22" s="18"/>
    </row>
    <row r="23" spans="2:37" s="3" customFormat="1" ht="19.899999999999999" customHeight="1" x14ac:dyDescent="0.2">
      <c r="B23" s="22"/>
      <c r="C23" s="23" t="s">
        <v>17</v>
      </c>
      <c r="D23" s="24"/>
      <c r="E23" s="24"/>
      <c r="F23" s="24"/>
      <c r="G23" s="24"/>
      <c r="H23" s="24"/>
      <c r="I23" s="25">
        <f>I179</f>
        <v>0</v>
      </c>
      <c r="J23" s="22"/>
    </row>
    <row r="24" spans="2:37" s="3" customFormat="1" ht="19.899999999999999" customHeight="1" x14ac:dyDescent="0.2">
      <c r="B24" s="22"/>
      <c r="C24" s="23" t="s">
        <v>18</v>
      </c>
      <c r="D24" s="24"/>
      <c r="E24" s="24"/>
      <c r="F24" s="24"/>
      <c r="G24" s="24"/>
      <c r="H24" s="24"/>
      <c r="I24" s="25">
        <f>I186</f>
        <v>0</v>
      </c>
      <c r="J24" s="22"/>
    </row>
    <row r="25" spans="2:37" s="3" customFormat="1" ht="19.899999999999999" customHeight="1" x14ac:dyDescent="0.2">
      <c r="B25" s="22"/>
      <c r="C25" s="23" t="s">
        <v>19</v>
      </c>
      <c r="D25" s="24"/>
      <c r="E25" s="24"/>
      <c r="F25" s="24"/>
      <c r="G25" s="24"/>
      <c r="H25" s="24"/>
      <c r="I25" s="25">
        <f>I189</f>
        <v>0</v>
      </c>
      <c r="J25" s="22"/>
    </row>
    <row r="26" spans="2:37" s="3" customFormat="1" ht="19.899999999999999" customHeight="1" x14ac:dyDescent="0.2">
      <c r="B26" s="22"/>
      <c r="C26" s="23" t="s">
        <v>20</v>
      </c>
      <c r="D26" s="24"/>
      <c r="E26" s="24"/>
      <c r="F26" s="24"/>
      <c r="G26" s="24"/>
      <c r="H26" s="24"/>
      <c r="I26" s="25">
        <f>I196</f>
        <v>0</v>
      </c>
      <c r="J26" s="22"/>
    </row>
    <row r="27" spans="2:37" s="3" customFormat="1" ht="19.899999999999999" customHeight="1" x14ac:dyDescent="0.2">
      <c r="B27" s="22"/>
      <c r="C27" s="23" t="s">
        <v>21</v>
      </c>
      <c r="D27" s="24"/>
      <c r="E27" s="24"/>
      <c r="F27" s="24"/>
      <c r="G27" s="24"/>
      <c r="H27" s="24"/>
      <c r="I27" s="25">
        <f>I202</f>
        <v>0</v>
      </c>
      <c r="J27" s="22"/>
    </row>
    <row r="28" spans="2:37" s="3" customFormat="1" ht="19.899999999999999" customHeight="1" x14ac:dyDescent="0.2">
      <c r="B28" s="22"/>
      <c r="C28" s="23" t="s">
        <v>22</v>
      </c>
      <c r="D28" s="24"/>
      <c r="E28" s="24"/>
      <c r="F28" s="24"/>
      <c r="G28" s="24"/>
      <c r="H28" s="24"/>
      <c r="I28" s="25">
        <f>I205</f>
        <v>0</v>
      </c>
      <c r="J28" s="22"/>
    </row>
    <row r="29" spans="2:37" s="3" customFormat="1" ht="19.899999999999999" customHeight="1" x14ac:dyDescent="0.2">
      <c r="B29" s="22"/>
      <c r="C29" s="23" t="s">
        <v>23</v>
      </c>
      <c r="D29" s="24"/>
      <c r="E29" s="24"/>
      <c r="F29" s="24"/>
      <c r="G29" s="24"/>
      <c r="H29" s="24"/>
      <c r="I29" s="25">
        <f>I208</f>
        <v>0</v>
      </c>
      <c r="J29" s="22"/>
    </row>
    <row r="30" spans="2:37" s="3" customFormat="1" ht="19.899999999999999" customHeight="1" x14ac:dyDescent="0.2">
      <c r="B30" s="22"/>
      <c r="C30" s="23" t="s">
        <v>24</v>
      </c>
      <c r="D30" s="24"/>
      <c r="E30" s="24"/>
      <c r="F30" s="24"/>
      <c r="G30" s="24"/>
      <c r="H30" s="24"/>
      <c r="I30" s="25">
        <f>I216</f>
        <v>0</v>
      </c>
      <c r="J30" s="22"/>
    </row>
    <row r="31" spans="2:37" s="3" customFormat="1" ht="19.899999999999999" customHeight="1" x14ac:dyDescent="0.2">
      <c r="B31" s="22"/>
      <c r="C31" s="23" t="s">
        <v>25</v>
      </c>
      <c r="D31" s="24"/>
      <c r="E31" s="24"/>
      <c r="F31" s="24"/>
      <c r="G31" s="24"/>
      <c r="H31" s="24"/>
      <c r="I31" s="25">
        <f>I219</f>
        <v>0</v>
      </c>
      <c r="J31" s="22"/>
    </row>
    <row r="32" spans="2:37" s="3" customFormat="1" ht="19.899999999999999" customHeight="1" x14ac:dyDescent="0.2">
      <c r="B32" s="22"/>
      <c r="C32" s="23" t="s">
        <v>26</v>
      </c>
      <c r="D32" s="24"/>
      <c r="E32" s="24"/>
      <c r="F32" s="24"/>
      <c r="G32" s="24"/>
      <c r="H32" s="24"/>
      <c r="I32" s="25">
        <f>I229</f>
        <v>0</v>
      </c>
      <c r="J32" s="22"/>
    </row>
    <row r="33" spans="2:55" s="3" customFormat="1" ht="19.899999999999999" customHeight="1" x14ac:dyDescent="0.2">
      <c r="B33" s="22"/>
      <c r="C33" s="23" t="s">
        <v>27</v>
      </c>
      <c r="D33" s="24"/>
      <c r="E33" s="24"/>
      <c r="F33" s="24"/>
      <c r="G33" s="24"/>
      <c r="H33" s="24"/>
      <c r="I33" s="25">
        <f>I231</f>
        <v>0</v>
      </c>
      <c r="J33" s="22"/>
    </row>
    <row r="34" spans="2:55" s="2" customFormat="1" ht="24.95" customHeight="1" x14ac:dyDescent="0.2">
      <c r="B34" s="18"/>
      <c r="C34" s="19" t="s">
        <v>28</v>
      </c>
      <c r="D34" s="20"/>
      <c r="E34" s="20"/>
      <c r="F34" s="20"/>
      <c r="G34" s="20"/>
      <c r="H34" s="20"/>
      <c r="I34" s="21">
        <f>I236</f>
        <v>0</v>
      </c>
      <c r="J34" s="18"/>
    </row>
    <row r="35" spans="2:55" s="3" customFormat="1" ht="19.899999999999999" customHeight="1" x14ac:dyDescent="0.2">
      <c r="B35" s="22"/>
      <c r="C35" s="23" t="s">
        <v>29</v>
      </c>
      <c r="D35" s="24"/>
      <c r="E35" s="24"/>
      <c r="F35" s="24"/>
      <c r="G35" s="24"/>
      <c r="H35" s="24"/>
      <c r="I35" s="25">
        <f>I237</f>
        <v>0</v>
      </c>
      <c r="J35" s="22"/>
    </row>
    <row r="36" spans="2:55" s="2" customFormat="1" ht="24.95" customHeight="1" x14ac:dyDescent="0.2">
      <c r="B36" s="18"/>
      <c r="C36" s="19" t="s">
        <v>30</v>
      </c>
      <c r="D36" s="20"/>
      <c r="E36" s="20"/>
      <c r="F36" s="20"/>
      <c r="G36" s="20"/>
      <c r="H36" s="20"/>
      <c r="I36" s="21">
        <f>I243</f>
        <v>0</v>
      </c>
      <c r="J36" s="18"/>
    </row>
    <row r="37" spans="2:55" s="2" customFormat="1" ht="24.95" customHeight="1" x14ac:dyDescent="0.2">
      <c r="B37" s="18"/>
      <c r="C37" s="86" t="s">
        <v>31</v>
      </c>
      <c r="I37" s="87">
        <f>I248</f>
        <v>0</v>
      </c>
      <c r="J37" s="18"/>
    </row>
    <row r="38" spans="2:55" s="2" customFormat="1" ht="24.95" customHeight="1" x14ac:dyDescent="0.2">
      <c r="B38" s="136" t="s">
        <v>442</v>
      </c>
      <c r="C38" s="137"/>
      <c r="D38" s="137"/>
      <c r="E38" s="137"/>
      <c r="F38" s="137"/>
      <c r="G38" s="137"/>
      <c r="H38" s="137"/>
      <c r="I38" s="88">
        <f>SUM(I19+I22+I34+I36+I37)</f>
        <v>0</v>
      </c>
      <c r="J38" s="18"/>
    </row>
    <row r="39" spans="2:55" s="1" customFormat="1" ht="21.75" customHeight="1" x14ac:dyDescent="0.2">
      <c r="B39" s="136" t="s">
        <v>459</v>
      </c>
      <c r="C39" s="137"/>
      <c r="D39" s="137"/>
      <c r="E39" s="137"/>
      <c r="F39" s="137"/>
      <c r="G39" s="137"/>
      <c r="H39" s="137"/>
      <c r="I39" s="88">
        <f>I38*1.2</f>
        <v>0</v>
      </c>
      <c r="J39" s="10"/>
    </row>
    <row r="40" spans="2:55" x14ac:dyDescent="0.2">
      <c r="B40" s="82"/>
    </row>
    <row r="41" spans="2:55" x14ac:dyDescent="0.2">
      <c r="B41" s="82"/>
    </row>
    <row r="42" spans="2:55" x14ac:dyDescent="0.2">
      <c r="B42" s="82"/>
    </row>
    <row r="43" spans="2:55" s="1" customFormat="1" ht="6.95" customHeight="1" x14ac:dyDescent="0.2">
      <c r="B43" s="13"/>
      <c r="C43" s="14"/>
      <c r="D43" s="14"/>
      <c r="E43" s="14"/>
      <c r="F43" s="14"/>
      <c r="G43" s="14"/>
      <c r="H43" s="14"/>
      <c r="I43" s="14"/>
      <c r="J43" s="10"/>
    </row>
    <row r="44" spans="2:55" s="1" customFormat="1" ht="10.35" customHeight="1" x14ac:dyDescent="0.2">
      <c r="B44" s="10"/>
      <c r="E44" s="97" t="s">
        <v>460</v>
      </c>
      <c r="J44" s="10"/>
    </row>
    <row r="45" spans="2:55" s="4" customFormat="1" ht="29.25" customHeight="1" x14ac:dyDescent="0.2">
      <c r="B45" s="83" t="s">
        <v>32</v>
      </c>
      <c r="C45" s="27" t="s">
        <v>7</v>
      </c>
      <c r="D45" s="27" t="s">
        <v>5</v>
      </c>
      <c r="E45" s="27" t="s">
        <v>6</v>
      </c>
      <c r="F45" s="27" t="s">
        <v>33</v>
      </c>
      <c r="G45" s="27" t="s">
        <v>34</v>
      </c>
      <c r="H45" s="27" t="s">
        <v>35</v>
      </c>
      <c r="I45" s="28" t="s">
        <v>11</v>
      </c>
      <c r="J45" s="26"/>
      <c r="K45" s="15" t="s">
        <v>0</v>
      </c>
      <c r="L45" s="16" t="s">
        <v>3</v>
      </c>
      <c r="M45" s="16" t="s">
        <v>36</v>
      </c>
      <c r="N45" s="16" t="s">
        <v>37</v>
      </c>
      <c r="O45" s="16" t="s">
        <v>38</v>
      </c>
      <c r="P45" s="16" t="s">
        <v>39</v>
      </c>
      <c r="Q45" s="16" t="s">
        <v>40</v>
      </c>
      <c r="R45" s="17" t="s">
        <v>41</v>
      </c>
    </row>
    <row r="46" spans="2:55" s="5" customFormat="1" ht="25.9" customHeight="1" x14ac:dyDescent="0.2">
      <c r="B46" s="29"/>
      <c r="C46" s="30" t="s">
        <v>8</v>
      </c>
      <c r="D46" s="31" t="s">
        <v>42</v>
      </c>
      <c r="E46" s="31" t="s">
        <v>43</v>
      </c>
      <c r="H46" s="32"/>
      <c r="I46" s="33">
        <f>BA46</f>
        <v>0</v>
      </c>
      <c r="J46" s="29"/>
      <c r="K46" s="34"/>
      <c r="N46" s="35">
        <f>N47+N62</f>
        <v>0</v>
      </c>
      <c r="P46" s="35">
        <f>P47+P62</f>
        <v>0.17405439999999997</v>
      </c>
      <c r="R46" s="36">
        <f>R47+R62</f>
        <v>2624.486214</v>
      </c>
      <c r="AH46" s="30" t="s">
        <v>10</v>
      </c>
      <c r="AJ46" s="37" t="s">
        <v>8</v>
      </c>
      <c r="AK46" s="37" t="s">
        <v>9</v>
      </c>
      <c r="AO46" s="30" t="s">
        <v>44</v>
      </c>
      <c r="BA46" s="38">
        <f>BA47+BA62</f>
        <v>0</v>
      </c>
    </row>
    <row r="47" spans="2:55" s="5" customFormat="1" ht="22.9" customHeight="1" x14ac:dyDescent="0.2">
      <c r="B47" s="29"/>
      <c r="C47" s="30" t="s">
        <v>8</v>
      </c>
      <c r="D47" s="39" t="s">
        <v>10</v>
      </c>
      <c r="E47" s="39" t="s">
        <v>45</v>
      </c>
      <c r="H47" s="32"/>
      <c r="I47" s="40">
        <f>BA47</f>
        <v>0</v>
      </c>
      <c r="J47" s="29"/>
      <c r="K47" s="34"/>
      <c r="N47" s="35">
        <f>SUM(N48:N61)</f>
        <v>0</v>
      </c>
      <c r="P47" s="35">
        <f>SUM(P48:P61)</f>
        <v>0</v>
      </c>
      <c r="R47" s="36">
        <f>SUM(R48:R61)</f>
        <v>39.056000000000004</v>
      </c>
      <c r="AH47" s="30" t="s">
        <v>10</v>
      </c>
      <c r="AJ47" s="37" t="s">
        <v>8</v>
      </c>
      <c r="AK47" s="37" t="s">
        <v>10</v>
      </c>
      <c r="AO47" s="30" t="s">
        <v>44</v>
      </c>
      <c r="BA47" s="38">
        <f>SUM(BA48:BA61)</f>
        <v>0</v>
      </c>
    </row>
    <row r="48" spans="2:55" s="1" customFormat="1" ht="24.2" customHeight="1" x14ac:dyDescent="0.2">
      <c r="B48" s="84" t="s">
        <v>10</v>
      </c>
      <c r="C48" s="91" t="s">
        <v>46</v>
      </c>
      <c r="D48" s="92" t="s">
        <v>47</v>
      </c>
      <c r="E48" s="93" t="s">
        <v>48</v>
      </c>
      <c r="F48" s="94" t="s">
        <v>49</v>
      </c>
      <c r="G48" s="95">
        <v>12</v>
      </c>
      <c r="H48" s="96"/>
      <c r="I48" s="96">
        <f>ROUND(H48*G48,2)</f>
        <v>0</v>
      </c>
      <c r="J48" s="10"/>
      <c r="K48" s="48" t="s">
        <v>0</v>
      </c>
      <c r="L48" s="49" t="s">
        <v>4</v>
      </c>
      <c r="N48" s="50">
        <f>M48*G48</f>
        <v>0</v>
      </c>
      <c r="O48" s="50">
        <v>0</v>
      </c>
      <c r="P48" s="50">
        <f>O48*G48</f>
        <v>0</v>
      </c>
      <c r="Q48" s="50">
        <v>0</v>
      </c>
      <c r="R48" s="51">
        <f>Q48*G48</f>
        <v>0</v>
      </c>
      <c r="AH48" s="52" t="s">
        <v>50</v>
      </c>
      <c r="AJ48" s="52" t="s">
        <v>46</v>
      </c>
      <c r="AK48" s="52" t="s">
        <v>51</v>
      </c>
      <c r="AO48" s="9" t="s">
        <v>44</v>
      </c>
      <c r="AU48" s="53">
        <f>IF(L48="základná",I48,0)</f>
        <v>0</v>
      </c>
      <c r="AV48" s="53">
        <f>IF(L48="znížená",I48,0)</f>
        <v>0</v>
      </c>
      <c r="AW48" s="53">
        <f>IF(L48="zákl. prenesená",I48,0)</f>
        <v>0</v>
      </c>
      <c r="AX48" s="53">
        <f>IF(L48="zníž. prenesená",I48,0)</f>
        <v>0</v>
      </c>
      <c r="AY48" s="53">
        <f>IF(L48="nulová",I48,0)</f>
        <v>0</v>
      </c>
      <c r="AZ48" s="9" t="s">
        <v>51</v>
      </c>
      <c r="BA48" s="53">
        <f>ROUND(H48*G48,2)</f>
        <v>0</v>
      </c>
      <c r="BB48" s="9" t="s">
        <v>50</v>
      </c>
      <c r="BC48" s="52" t="s">
        <v>52</v>
      </c>
    </row>
    <row r="49" spans="2:55" s="1" customFormat="1" ht="24.2" customHeight="1" x14ac:dyDescent="0.2">
      <c r="B49" s="84" t="s">
        <v>51</v>
      </c>
      <c r="C49" s="91" t="s">
        <v>46</v>
      </c>
      <c r="D49" s="92" t="s">
        <v>53</v>
      </c>
      <c r="E49" s="93" t="s">
        <v>54</v>
      </c>
      <c r="F49" s="94" t="s">
        <v>49</v>
      </c>
      <c r="G49" s="95">
        <v>12</v>
      </c>
      <c r="H49" s="96"/>
      <c r="I49" s="96">
        <f>ROUND(H49*G49,2)</f>
        <v>0</v>
      </c>
      <c r="J49" s="10"/>
      <c r="K49" s="48" t="s">
        <v>0</v>
      </c>
      <c r="L49" s="49" t="s">
        <v>4</v>
      </c>
      <c r="N49" s="50">
        <f>M49*G49</f>
        <v>0</v>
      </c>
      <c r="O49" s="50">
        <v>0</v>
      </c>
      <c r="P49" s="50">
        <f>O49*G49</f>
        <v>0</v>
      </c>
      <c r="Q49" s="50">
        <v>0</v>
      </c>
      <c r="R49" s="51">
        <f>Q49*G49</f>
        <v>0</v>
      </c>
      <c r="AH49" s="52" t="s">
        <v>50</v>
      </c>
      <c r="AJ49" s="52" t="s">
        <v>46</v>
      </c>
      <c r="AK49" s="52" t="s">
        <v>51</v>
      </c>
      <c r="AO49" s="9" t="s">
        <v>44</v>
      </c>
      <c r="AU49" s="53">
        <f>IF(L49="základná",I49,0)</f>
        <v>0</v>
      </c>
      <c r="AV49" s="53">
        <f>IF(L49="znížená",I49,0)</f>
        <v>0</v>
      </c>
      <c r="AW49" s="53">
        <f>IF(L49="zákl. prenesená",I49,0)</f>
        <v>0</v>
      </c>
      <c r="AX49" s="53">
        <f>IF(L49="zníž. prenesená",I49,0)</f>
        <v>0</v>
      </c>
      <c r="AY49" s="53">
        <f>IF(L49="nulová",I49,0)</f>
        <v>0</v>
      </c>
      <c r="AZ49" s="9" t="s">
        <v>51</v>
      </c>
      <c r="BA49" s="53">
        <f>ROUND(H49*G49,2)</f>
        <v>0</v>
      </c>
      <c r="BB49" s="9" t="s">
        <v>50</v>
      </c>
      <c r="BC49" s="52" t="s">
        <v>55</v>
      </c>
    </row>
    <row r="50" spans="2:55" s="1" customFormat="1" ht="24.2" customHeight="1" x14ac:dyDescent="0.2">
      <c r="B50" s="84" t="s">
        <v>56</v>
      </c>
      <c r="C50" s="41" t="s">
        <v>46</v>
      </c>
      <c r="D50" s="42" t="s">
        <v>57</v>
      </c>
      <c r="E50" s="43" t="s">
        <v>58</v>
      </c>
      <c r="F50" s="44" t="s">
        <v>59</v>
      </c>
      <c r="G50" s="45">
        <v>29.7</v>
      </c>
      <c r="H50" s="46"/>
      <c r="I50" s="47">
        <f>ROUND(H50*G50,2)</f>
        <v>0</v>
      </c>
      <c r="J50" s="10"/>
      <c r="K50" s="48" t="s">
        <v>0</v>
      </c>
      <c r="L50" s="49" t="s">
        <v>4</v>
      </c>
      <c r="N50" s="50">
        <f>M50*G50</f>
        <v>0</v>
      </c>
      <c r="O50" s="50">
        <v>0</v>
      </c>
      <c r="P50" s="50">
        <f>O50*G50</f>
        <v>0</v>
      </c>
      <c r="Q50" s="50">
        <v>0.16</v>
      </c>
      <c r="R50" s="51">
        <f>Q50*G50</f>
        <v>4.7519999999999998</v>
      </c>
      <c r="AH50" s="52" t="s">
        <v>50</v>
      </c>
      <c r="AJ50" s="52" t="s">
        <v>46</v>
      </c>
      <c r="AK50" s="52" t="s">
        <v>51</v>
      </c>
      <c r="AO50" s="9" t="s">
        <v>44</v>
      </c>
      <c r="AU50" s="53">
        <f>IF(L50="základná",I50,0)</f>
        <v>0</v>
      </c>
      <c r="AV50" s="53">
        <f>IF(L50="znížená",I50,0)</f>
        <v>0</v>
      </c>
      <c r="AW50" s="53">
        <f>IF(L50="zákl. prenesená",I50,0)</f>
        <v>0</v>
      </c>
      <c r="AX50" s="53">
        <f>IF(L50="zníž. prenesená",I50,0)</f>
        <v>0</v>
      </c>
      <c r="AY50" s="53">
        <f>IF(L50="nulová",I50,0)</f>
        <v>0</v>
      </c>
      <c r="AZ50" s="9" t="s">
        <v>51</v>
      </c>
      <c r="BA50" s="53">
        <f>ROUND(H50*G50,2)</f>
        <v>0</v>
      </c>
      <c r="BB50" s="9" t="s">
        <v>50</v>
      </c>
      <c r="BC50" s="52" t="s">
        <v>60</v>
      </c>
    </row>
    <row r="51" spans="2:55" s="6" customFormat="1" x14ac:dyDescent="0.2">
      <c r="B51" s="54"/>
      <c r="C51" s="55" t="s">
        <v>61</v>
      </c>
      <c r="D51" s="56" t="s">
        <v>0</v>
      </c>
      <c r="E51" s="57" t="s">
        <v>62</v>
      </c>
      <c r="G51" s="58">
        <v>29.7</v>
      </c>
      <c r="H51" s="59"/>
      <c r="J51" s="54"/>
      <c r="K51" s="60"/>
      <c r="R51" s="61"/>
      <c r="AJ51" s="56" t="s">
        <v>61</v>
      </c>
      <c r="AK51" s="56" t="s">
        <v>51</v>
      </c>
      <c r="AL51" s="6" t="s">
        <v>51</v>
      </c>
      <c r="AM51" s="6" t="s">
        <v>2</v>
      </c>
      <c r="AN51" s="6" t="s">
        <v>10</v>
      </c>
      <c r="AO51" s="56" t="s">
        <v>44</v>
      </c>
    </row>
    <row r="52" spans="2:55" s="1" customFormat="1" ht="24.2" customHeight="1" x14ac:dyDescent="0.2">
      <c r="B52" s="84" t="s">
        <v>50</v>
      </c>
      <c r="C52" s="41" t="s">
        <v>46</v>
      </c>
      <c r="D52" s="42" t="s">
        <v>63</v>
      </c>
      <c r="E52" s="43" t="s">
        <v>64</v>
      </c>
      <c r="F52" s="44" t="s">
        <v>59</v>
      </c>
      <c r="G52" s="45">
        <v>111</v>
      </c>
      <c r="H52" s="46"/>
      <c r="I52" s="47">
        <f>ROUND(H52*G52,2)</f>
        <v>0</v>
      </c>
      <c r="J52" s="10"/>
      <c r="K52" s="48" t="s">
        <v>0</v>
      </c>
      <c r="L52" s="49" t="s">
        <v>4</v>
      </c>
      <c r="N52" s="50">
        <f>M52*G52</f>
        <v>0</v>
      </c>
      <c r="O52" s="50">
        <v>0</v>
      </c>
      <c r="P52" s="50">
        <f>O52*G52</f>
        <v>0</v>
      </c>
      <c r="Q52" s="50">
        <v>0.25</v>
      </c>
      <c r="R52" s="51">
        <f>Q52*G52</f>
        <v>27.75</v>
      </c>
      <c r="AH52" s="52" t="s">
        <v>50</v>
      </c>
      <c r="AJ52" s="52" t="s">
        <v>46</v>
      </c>
      <c r="AK52" s="52" t="s">
        <v>51</v>
      </c>
      <c r="AO52" s="9" t="s">
        <v>44</v>
      </c>
      <c r="AU52" s="53">
        <f>IF(L52="základná",I52,0)</f>
        <v>0</v>
      </c>
      <c r="AV52" s="53">
        <f>IF(L52="znížená",I52,0)</f>
        <v>0</v>
      </c>
      <c r="AW52" s="53">
        <f>IF(L52="zákl. prenesená",I52,0)</f>
        <v>0</v>
      </c>
      <c r="AX52" s="53">
        <f>IF(L52="zníž. prenesená",I52,0)</f>
        <v>0</v>
      </c>
      <c r="AY52" s="53">
        <f>IF(L52="nulová",I52,0)</f>
        <v>0</v>
      </c>
      <c r="AZ52" s="9" t="s">
        <v>51</v>
      </c>
      <c r="BA52" s="53">
        <f>ROUND(H52*G52,2)</f>
        <v>0</v>
      </c>
      <c r="BB52" s="9" t="s">
        <v>50</v>
      </c>
      <c r="BC52" s="52" t="s">
        <v>65</v>
      </c>
    </row>
    <row r="53" spans="2:55" s="6" customFormat="1" x14ac:dyDescent="0.2">
      <c r="B53" s="54"/>
      <c r="C53" s="55" t="s">
        <v>61</v>
      </c>
      <c r="D53" s="56" t="s">
        <v>0</v>
      </c>
      <c r="E53" s="57" t="s">
        <v>66</v>
      </c>
      <c r="G53" s="58">
        <v>111</v>
      </c>
      <c r="H53" s="59"/>
      <c r="J53" s="54"/>
      <c r="K53" s="60"/>
      <c r="R53" s="61"/>
      <c r="AJ53" s="56" t="s">
        <v>61</v>
      </c>
      <c r="AK53" s="56" t="s">
        <v>51</v>
      </c>
      <c r="AL53" s="6" t="s">
        <v>51</v>
      </c>
      <c r="AM53" s="6" t="s">
        <v>2</v>
      </c>
      <c r="AN53" s="6" t="s">
        <v>10</v>
      </c>
      <c r="AO53" s="56" t="s">
        <v>44</v>
      </c>
    </row>
    <row r="54" spans="2:55" s="1" customFormat="1" ht="24.2" customHeight="1" x14ac:dyDescent="0.2">
      <c r="B54" s="84" t="s">
        <v>67</v>
      </c>
      <c r="C54" s="41" t="s">
        <v>46</v>
      </c>
      <c r="D54" s="42" t="s">
        <v>68</v>
      </c>
      <c r="E54" s="43" t="s">
        <v>69</v>
      </c>
      <c r="F54" s="44" t="s">
        <v>70</v>
      </c>
      <c r="G54" s="45">
        <v>45.2</v>
      </c>
      <c r="H54" s="46"/>
      <c r="I54" s="47">
        <f>ROUND(H54*G54,2)</f>
        <v>0</v>
      </c>
      <c r="J54" s="10"/>
      <c r="K54" s="48" t="s">
        <v>0</v>
      </c>
      <c r="L54" s="49" t="s">
        <v>4</v>
      </c>
      <c r="N54" s="50">
        <f>M54*G54</f>
        <v>0</v>
      </c>
      <c r="O54" s="50">
        <v>0</v>
      </c>
      <c r="P54" s="50">
        <f>O54*G54</f>
        <v>0</v>
      </c>
      <c r="Q54" s="50">
        <v>0.14499999999999999</v>
      </c>
      <c r="R54" s="51">
        <f>Q54*G54</f>
        <v>6.5540000000000003</v>
      </c>
      <c r="AH54" s="52" t="s">
        <v>50</v>
      </c>
      <c r="AJ54" s="52" t="s">
        <v>46</v>
      </c>
      <c r="AK54" s="52" t="s">
        <v>51</v>
      </c>
      <c r="AO54" s="9" t="s">
        <v>44</v>
      </c>
      <c r="AU54" s="53">
        <f>IF(L54="základná",I54,0)</f>
        <v>0</v>
      </c>
      <c r="AV54" s="53">
        <f>IF(L54="znížená",I54,0)</f>
        <v>0</v>
      </c>
      <c r="AW54" s="53">
        <f>IF(L54="zákl. prenesená",I54,0)</f>
        <v>0</v>
      </c>
      <c r="AX54" s="53">
        <f>IF(L54="zníž. prenesená",I54,0)</f>
        <v>0</v>
      </c>
      <c r="AY54" s="53">
        <f>IF(L54="nulová",I54,0)</f>
        <v>0</v>
      </c>
      <c r="AZ54" s="9" t="s">
        <v>51</v>
      </c>
      <c r="BA54" s="53">
        <f>ROUND(H54*G54,2)</f>
        <v>0</v>
      </c>
      <c r="BB54" s="9" t="s">
        <v>50</v>
      </c>
      <c r="BC54" s="52" t="s">
        <v>71</v>
      </c>
    </row>
    <row r="55" spans="2:55" s="6" customFormat="1" x14ac:dyDescent="0.2">
      <c r="B55" s="54"/>
      <c r="C55" s="55" t="s">
        <v>61</v>
      </c>
      <c r="D55" s="56" t="s">
        <v>0</v>
      </c>
      <c r="E55" s="57" t="s">
        <v>72</v>
      </c>
      <c r="G55" s="58">
        <v>17.5</v>
      </c>
      <c r="H55" s="59"/>
      <c r="J55" s="54"/>
      <c r="K55" s="60"/>
      <c r="R55" s="61"/>
      <c r="AJ55" s="56" t="s">
        <v>61</v>
      </c>
      <c r="AK55" s="56" t="s">
        <v>51</v>
      </c>
      <c r="AL55" s="6" t="s">
        <v>51</v>
      </c>
      <c r="AM55" s="6" t="s">
        <v>2</v>
      </c>
      <c r="AN55" s="6" t="s">
        <v>9</v>
      </c>
      <c r="AO55" s="56" t="s">
        <v>44</v>
      </c>
    </row>
    <row r="56" spans="2:55" s="6" customFormat="1" x14ac:dyDescent="0.2">
      <c r="B56" s="54"/>
      <c r="C56" s="55" t="s">
        <v>61</v>
      </c>
      <c r="D56" s="56" t="s">
        <v>0</v>
      </c>
      <c r="E56" s="57" t="s">
        <v>73</v>
      </c>
      <c r="G56" s="58">
        <v>27.7</v>
      </c>
      <c r="H56" s="59"/>
      <c r="J56" s="54"/>
      <c r="K56" s="60"/>
      <c r="R56" s="61"/>
      <c r="AJ56" s="56" t="s">
        <v>61</v>
      </c>
      <c r="AK56" s="56" t="s">
        <v>51</v>
      </c>
      <c r="AL56" s="6" t="s">
        <v>51</v>
      </c>
      <c r="AM56" s="6" t="s">
        <v>2</v>
      </c>
      <c r="AN56" s="6" t="s">
        <v>9</v>
      </c>
      <c r="AO56" s="56" t="s">
        <v>44</v>
      </c>
    </row>
    <row r="57" spans="2:55" s="7" customFormat="1" x14ac:dyDescent="0.2">
      <c r="B57" s="62"/>
      <c r="C57" s="55" t="s">
        <v>61</v>
      </c>
      <c r="D57" s="63" t="s">
        <v>0</v>
      </c>
      <c r="E57" s="64" t="s">
        <v>74</v>
      </c>
      <c r="G57" s="65">
        <v>45.2</v>
      </c>
      <c r="H57" s="66"/>
      <c r="J57" s="62"/>
      <c r="K57" s="67"/>
      <c r="R57" s="68"/>
      <c r="AJ57" s="63" t="s">
        <v>61</v>
      </c>
      <c r="AK57" s="63" t="s">
        <v>51</v>
      </c>
      <c r="AL57" s="7" t="s">
        <v>50</v>
      </c>
      <c r="AM57" s="7" t="s">
        <v>2</v>
      </c>
      <c r="AN57" s="7" t="s">
        <v>10</v>
      </c>
      <c r="AO57" s="63" t="s">
        <v>44</v>
      </c>
    </row>
    <row r="58" spans="2:55" s="1" customFormat="1" ht="24.2" customHeight="1" x14ac:dyDescent="0.2">
      <c r="B58" s="84" t="s">
        <v>75</v>
      </c>
      <c r="C58" s="91" t="s">
        <v>46</v>
      </c>
      <c r="D58" s="92" t="s">
        <v>76</v>
      </c>
      <c r="E58" s="93" t="s">
        <v>77</v>
      </c>
      <c r="F58" s="94" t="s">
        <v>49</v>
      </c>
      <c r="G58" s="95">
        <v>12</v>
      </c>
      <c r="H58" s="96"/>
      <c r="I58" s="96">
        <f>ROUND(H58*G58,2)</f>
        <v>0</v>
      </c>
      <c r="J58" s="10"/>
      <c r="K58" s="48" t="s">
        <v>0</v>
      </c>
      <c r="L58" s="49" t="s">
        <v>4</v>
      </c>
      <c r="N58" s="50">
        <f>M58*G58</f>
        <v>0</v>
      </c>
      <c r="O58" s="50">
        <v>0</v>
      </c>
      <c r="P58" s="50">
        <f>O58*G58</f>
        <v>0</v>
      </c>
      <c r="Q58" s="50">
        <v>0</v>
      </c>
      <c r="R58" s="51">
        <f>Q58*G58</f>
        <v>0</v>
      </c>
      <c r="AH58" s="52" t="s">
        <v>50</v>
      </c>
      <c r="AJ58" s="52" t="s">
        <v>46</v>
      </c>
      <c r="AK58" s="52" t="s">
        <v>51</v>
      </c>
      <c r="AO58" s="9" t="s">
        <v>44</v>
      </c>
      <c r="AU58" s="53">
        <f>IF(L58="základná",I58,0)</f>
        <v>0</v>
      </c>
      <c r="AV58" s="53">
        <f>IF(L58="znížená",I58,0)</f>
        <v>0</v>
      </c>
      <c r="AW58" s="53">
        <f>IF(L58="zákl. prenesená",I58,0)</f>
        <v>0</v>
      </c>
      <c r="AX58" s="53">
        <f>IF(L58="zníž. prenesená",I58,0)</f>
        <v>0</v>
      </c>
      <c r="AY58" s="53">
        <f>IF(L58="nulová",I58,0)</f>
        <v>0</v>
      </c>
      <c r="AZ58" s="9" t="s">
        <v>51</v>
      </c>
      <c r="BA58" s="53">
        <f>ROUND(H58*G58,2)</f>
        <v>0</v>
      </c>
      <c r="BB58" s="9" t="s">
        <v>50</v>
      </c>
      <c r="BC58" s="52" t="s">
        <v>78</v>
      </c>
    </row>
    <row r="59" spans="2:55" s="1" customFormat="1" ht="24.2" customHeight="1" x14ac:dyDescent="0.2">
      <c r="B59" s="84" t="s">
        <v>79</v>
      </c>
      <c r="C59" s="91" t="s">
        <v>46</v>
      </c>
      <c r="D59" s="92" t="s">
        <v>80</v>
      </c>
      <c r="E59" s="93" t="s">
        <v>81</v>
      </c>
      <c r="F59" s="94" t="s">
        <v>49</v>
      </c>
      <c r="G59" s="95">
        <v>12</v>
      </c>
      <c r="H59" s="96"/>
      <c r="I59" s="96">
        <f>ROUND(H59*G59,2)</f>
        <v>0</v>
      </c>
      <c r="J59" s="10"/>
      <c r="K59" s="48" t="s">
        <v>0</v>
      </c>
      <c r="L59" s="49" t="s">
        <v>4</v>
      </c>
      <c r="N59" s="50">
        <f>M59*G59</f>
        <v>0</v>
      </c>
      <c r="O59" s="50">
        <v>0</v>
      </c>
      <c r="P59" s="50">
        <f>O59*G59</f>
        <v>0</v>
      </c>
      <c r="Q59" s="50">
        <v>0</v>
      </c>
      <c r="R59" s="51">
        <f>Q59*G59</f>
        <v>0</v>
      </c>
      <c r="AH59" s="52" t="s">
        <v>50</v>
      </c>
      <c r="AJ59" s="52" t="s">
        <v>46</v>
      </c>
      <c r="AK59" s="52" t="s">
        <v>51</v>
      </c>
      <c r="AO59" s="9" t="s">
        <v>44</v>
      </c>
      <c r="AU59" s="53">
        <f>IF(L59="základná",I59,0)</f>
        <v>0</v>
      </c>
      <c r="AV59" s="53">
        <f>IF(L59="znížená",I59,0)</f>
        <v>0</v>
      </c>
      <c r="AW59" s="53">
        <f>IF(L59="zákl. prenesená",I59,0)</f>
        <v>0</v>
      </c>
      <c r="AX59" s="53">
        <f>IF(L59="zníž. prenesená",I59,0)</f>
        <v>0</v>
      </c>
      <c r="AY59" s="53">
        <f>IF(L59="nulová",I59,0)</f>
        <v>0</v>
      </c>
      <c r="AZ59" s="9" t="s">
        <v>51</v>
      </c>
      <c r="BA59" s="53">
        <f>ROUND(H59*G59,2)</f>
        <v>0</v>
      </c>
      <c r="BB59" s="9" t="s">
        <v>50</v>
      </c>
      <c r="BC59" s="52" t="s">
        <v>82</v>
      </c>
    </row>
    <row r="60" spans="2:55" s="1" customFormat="1" ht="24.2" customHeight="1" x14ac:dyDescent="0.2">
      <c r="B60" s="84" t="s">
        <v>83</v>
      </c>
      <c r="C60" s="91" t="s">
        <v>46</v>
      </c>
      <c r="D60" s="92" t="s">
        <v>84</v>
      </c>
      <c r="E60" s="93" t="s">
        <v>85</v>
      </c>
      <c r="F60" s="94" t="s">
        <v>49</v>
      </c>
      <c r="G60" s="95">
        <v>12</v>
      </c>
      <c r="H60" s="96"/>
      <c r="I60" s="96">
        <f>ROUND(H60*G60,2)</f>
        <v>0</v>
      </c>
      <c r="J60" s="10"/>
      <c r="K60" s="48" t="s">
        <v>0</v>
      </c>
      <c r="L60" s="49" t="s">
        <v>4</v>
      </c>
      <c r="N60" s="50">
        <f>M60*G60</f>
        <v>0</v>
      </c>
      <c r="O60" s="50">
        <v>0</v>
      </c>
      <c r="P60" s="50">
        <f>O60*G60</f>
        <v>0</v>
      </c>
      <c r="Q60" s="50">
        <v>0</v>
      </c>
      <c r="R60" s="51">
        <f>Q60*G60</f>
        <v>0</v>
      </c>
      <c r="AH60" s="52" t="s">
        <v>50</v>
      </c>
      <c r="AJ60" s="52" t="s">
        <v>46</v>
      </c>
      <c r="AK60" s="52" t="s">
        <v>51</v>
      </c>
      <c r="AO60" s="9" t="s">
        <v>44</v>
      </c>
      <c r="AU60" s="53">
        <f>IF(L60="základná",I60,0)</f>
        <v>0</v>
      </c>
      <c r="AV60" s="53">
        <f>IF(L60="znížená",I60,0)</f>
        <v>0</v>
      </c>
      <c r="AW60" s="53">
        <f>IF(L60="zákl. prenesená",I60,0)</f>
        <v>0</v>
      </c>
      <c r="AX60" s="53">
        <f>IF(L60="zníž. prenesená",I60,0)</f>
        <v>0</v>
      </c>
      <c r="AY60" s="53">
        <f>IF(L60="nulová",I60,0)</f>
        <v>0</v>
      </c>
      <c r="AZ60" s="9" t="s">
        <v>51</v>
      </c>
      <c r="BA60" s="53">
        <f>ROUND(H60*G60,2)</f>
        <v>0</v>
      </c>
      <c r="BB60" s="9" t="s">
        <v>50</v>
      </c>
      <c r="BC60" s="52" t="s">
        <v>86</v>
      </c>
    </row>
    <row r="61" spans="2:55" s="1" customFormat="1" ht="24.2" customHeight="1" x14ac:dyDescent="0.2">
      <c r="B61" s="84" t="s">
        <v>87</v>
      </c>
      <c r="C61" s="41" t="s">
        <v>46</v>
      </c>
      <c r="D61" s="42" t="s">
        <v>88</v>
      </c>
      <c r="E61" s="43" t="s">
        <v>89</v>
      </c>
      <c r="F61" s="44" t="s">
        <v>90</v>
      </c>
      <c r="G61" s="45">
        <v>10.8</v>
      </c>
      <c r="H61" s="46"/>
      <c r="I61" s="47">
        <f>ROUND(H61*G61,2)</f>
        <v>0</v>
      </c>
      <c r="J61" s="10"/>
      <c r="K61" s="48" t="s">
        <v>0</v>
      </c>
      <c r="L61" s="49" t="s">
        <v>4</v>
      </c>
      <c r="N61" s="50">
        <f>M61*G61</f>
        <v>0</v>
      </c>
      <c r="O61" s="50">
        <v>0</v>
      </c>
      <c r="P61" s="50">
        <f>O61*G61</f>
        <v>0</v>
      </c>
      <c r="Q61" s="50">
        <v>0</v>
      </c>
      <c r="R61" s="51">
        <f>Q61*G61</f>
        <v>0</v>
      </c>
      <c r="AH61" s="52" t="s">
        <v>50</v>
      </c>
      <c r="AJ61" s="52" t="s">
        <v>46</v>
      </c>
      <c r="AK61" s="52" t="s">
        <v>51</v>
      </c>
      <c r="AO61" s="9" t="s">
        <v>44</v>
      </c>
      <c r="AU61" s="53">
        <f>IF(L61="základná",I61,0)</f>
        <v>0</v>
      </c>
      <c r="AV61" s="53">
        <f>IF(L61="znížená",I61,0)</f>
        <v>0</v>
      </c>
      <c r="AW61" s="53">
        <f>IF(L61="zákl. prenesená",I61,0)</f>
        <v>0</v>
      </c>
      <c r="AX61" s="53">
        <f>IF(L61="zníž. prenesená",I61,0)</f>
        <v>0</v>
      </c>
      <c r="AY61" s="53">
        <f>IF(L61="nulová",I61,0)</f>
        <v>0</v>
      </c>
      <c r="AZ61" s="9" t="s">
        <v>51</v>
      </c>
      <c r="BA61" s="53">
        <f>ROUND(H61*G61,2)</f>
        <v>0</v>
      </c>
      <c r="BB61" s="9" t="s">
        <v>50</v>
      </c>
      <c r="BC61" s="52" t="s">
        <v>91</v>
      </c>
    </row>
    <row r="62" spans="2:55" s="5" customFormat="1" ht="22.9" customHeight="1" x14ac:dyDescent="0.2">
      <c r="B62" s="29"/>
      <c r="C62" s="30" t="s">
        <v>8</v>
      </c>
      <c r="D62" s="39" t="s">
        <v>87</v>
      </c>
      <c r="E62" s="39" t="s">
        <v>92</v>
      </c>
      <c r="H62" s="32"/>
      <c r="I62" s="40">
        <f>BA62</f>
        <v>0</v>
      </c>
      <c r="J62" s="29"/>
      <c r="K62" s="34"/>
      <c r="N62" s="35">
        <f>SUM(N63:N177)</f>
        <v>0</v>
      </c>
      <c r="P62" s="35">
        <f>SUM(P63:P177)</f>
        <v>0.17405439999999997</v>
      </c>
      <c r="R62" s="36">
        <f>SUM(R63:R177)</f>
        <v>2585.430214</v>
      </c>
      <c r="AH62" s="30" t="s">
        <v>10</v>
      </c>
      <c r="AJ62" s="37" t="s">
        <v>8</v>
      </c>
      <c r="AK62" s="37" t="s">
        <v>10</v>
      </c>
      <c r="AO62" s="30" t="s">
        <v>44</v>
      </c>
      <c r="BA62" s="38">
        <f>SUM(BA63:BA177)</f>
        <v>0</v>
      </c>
    </row>
    <row r="63" spans="2:55" s="1" customFormat="1" ht="24.2" customHeight="1" x14ac:dyDescent="0.2">
      <c r="B63" s="84" t="s">
        <v>93</v>
      </c>
      <c r="C63" s="41" t="s">
        <v>46</v>
      </c>
      <c r="D63" s="42" t="s">
        <v>94</v>
      </c>
      <c r="E63" s="43" t="s">
        <v>95</v>
      </c>
      <c r="F63" s="44" t="s">
        <v>59</v>
      </c>
      <c r="G63" s="45">
        <v>83.32</v>
      </c>
      <c r="H63" s="46"/>
      <c r="I63" s="47">
        <f>ROUND(H63*G63,2)</f>
        <v>0</v>
      </c>
      <c r="J63" s="10"/>
      <c r="K63" s="48" t="s">
        <v>0</v>
      </c>
      <c r="L63" s="49" t="s">
        <v>4</v>
      </c>
      <c r="N63" s="50">
        <f>M63*G63</f>
        <v>0</v>
      </c>
      <c r="O63" s="50">
        <v>1.92E-3</v>
      </c>
      <c r="P63" s="50">
        <f>O63*G63</f>
        <v>0.15997439999999999</v>
      </c>
      <c r="Q63" s="50">
        <v>0</v>
      </c>
      <c r="R63" s="51">
        <f>Q63*G63</f>
        <v>0</v>
      </c>
      <c r="AH63" s="52" t="s">
        <v>50</v>
      </c>
      <c r="AJ63" s="52" t="s">
        <v>46</v>
      </c>
      <c r="AK63" s="52" t="s">
        <v>51</v>
      </c>
      <c r="AO63" s="9" t="s">
        <v>44</v>
      </c>
      <c r="AU63" s="53">
        <f>IF(L63="základná",I63,0)</f>
        <v>0</v>
      </c>
      <c r="AV63" s="53">
        <f>IF(L63="znížená",I63,0)</f>
        <v>0</v>
      </c>
      <c r="AW63" s="53">
        <f>IF(L63="zákl. prenesená",I63,0)</f>
        <v>0</v>
      </c>
      <c r="AX63" s="53">
        <f>IF(L63="zníž. prenesená",I63,0)</f>
        <v>0</v>
      </c>
      <c r="AY63" s="53">
        <f>IF(L63="nulová",I63,0)</f>
        <v>0</v>
      </c>
      <c r="AZ63" s="9" t="s">
        <v>51</v>
      </c>
      <c r="BA63" s="53">
        <f>ROUND(H63*G63,2)</f>
        <v>0</v>
      </c>
      <c r="BB63" s="9" t="s">
        <v>50</v>
      </c>
      <c r="BC63" s="52" t="s">
        <v>96</v>
      </c>
    </row>
    <row r="64" spans="2:55" s="8" customFormat="1" x14ac:dyDescent="0.2">
      <c r="B64" s="69"/>
      <c r="C64" s="55" t="s">
        <v>61</v>
      </c>
      <c r="D64" s="70" t="s">
        <v>0</v>
      </c>
      <c r="E64" s="71" t="s">
        <v>97</v>
      </c>
      <c r="G64" s="70" t="s">
        <v>0</v>
      </c>
      <c r="H64" s="72"/>
      <c r="J64" s="69"/>
      <c r="K64" s="73"/>
      <c r="R64" s="74"/>
      <c r="AJ64" s="70" t="s">
        <v>61</v>
      </c>
      <c r="AK64" s="70" t="s">
        <v>51</v>
      </c>
      <c r="AL64" s="8" t="s">
        <v>10</v>
      </c>
      <c r="AM64" s="8" t="s">
        <v>2</v>
      </c>
      <c r="AN64" s="8" t="s">
        <v>9</v>
      </c>
      <c r="AO64" s="70" t="s">
        <v>44</v>
      </c>
    </row>
    <row r="65" spans="2:55" s="6" customFormat="1" x14ac:dyDescent="0.2">
      <c r="B65" s="54"/>
      <c r="C65" s="55" t="s">
        <v>61</v>
      </c>
      <c r="D65" s="56" t="s">
        <v>0</v>
      </c>
      <c r="E65" s="57" t="s">
        <v>98</v>
      </c>
      <c r="G65" s="58">
        <v>13.92</v>
      </c>
      <c r="H65" s="59"/>
      <c r="J65" s="54"/>
      <c r="K65" s="60"/>
      <c r="R65" s="61"/>
      <c r="AJ65" s="56" t="s">
        <v>61</v>
      </c>
      <c r="AK65" s="56" t="s">
        <v>51</v>
      </c>
      <c r="AL65" s="6" t="s">
        <v>51</v>
      </c>
      <c r="AM65" s="6" t="s">
        <v>2</v>
      </c>
      <c r="AN65" s="6" t="s">
        <v>9</v>
      </c>
      <c r="AO65" s="56" t="s">
        <v>44</v>
      </c>
    </row>
    <row r="66" spans="2:55" s="6" customFormat="1" x14ac:dyDescent="0.2">
      <c r="B66" s="54"/>
      <c r="C66" s="55" t="s">
        <v>61</v>
      </c>
      <c r="D66" s="56" t="s">
        <v>0</v>
      </c>
      <c r="E66" s="57" t="s">
        <v>99</v>
      </c>
      <c r="G66" s="58">
        <v>36</v>
      </c>
      <c r="H66" s="59"/>
      <c r="J66" s="54"/>
      <c r="K66" s="60"/>
      <c r="R66" s="61"/>
      <c r="AJ66" s="56" t="s">
        <v>61</v>
      </c>
      <c r="AK66" s="56" t="s">
        <v>51</v>
      </c>
      <c r="AL66" s="6" t="s">
        <v>51</v>
      </c>
      <c r="AM66" s="6" t="s">
        <v>2</v>
      </c>
      <c r="AN66" s="6" t="s">
        <v>9</v>
      </c>
      <c r="AO66" s="56" t="s">
        <v>44</v>
      </c>
    </row>
    <row r="67" spans="2:55" s="6" customFormat="1" x14ac:dyDescent="0.2">
      <c r="B67" s="54"/>
      <c r="C67" s="55" t="s">
        <v>61</v>
      </c>
      <c r="D67" s="56" t="s">
        <v>0</v>
      </c>
      <c r="E67" s="57" t="s">
        <v>100</v>
      </c>
      <c r="G67" s="58">
        <v>8.4</v>
      </c>
      <c r="H67" s="59"/>
      <c r="J67" s="54"/>
      <c r="K67" s="60"/>
      <c r="R67" s="61"/>
      <c r="AJ67" s="56" t="s">
        <v>61</v>
      </c>
      <c r="AK67" s="56" t="s">
        <v>51</v>
      </c>
      <c r="AL67" s="6" t="s">
        <v>51</v>
      </c>
      <c r="AM67" s="6" t="s">
        <v>2</v>
      </c>
      <c r="AN67" s="6" t="s">
        <v>9</v>
      </c>
      <c r="AO67" s="56" t="s">
        <v>44</v>
      </c>
    </row>
    <row r="68" spans="2:55" s="6" customFormat="1" x14ac:dyDescent="0.2">
      <c r="B68" s="54"/>
      <c r="C68" s="55" t="s">
        <v>61</v>
      </c>
      <c r="D68" s="56" t="s">
        <v>0</v>
      </c>
      <c r="E68" s="57" t="s">
        <v>101</v>
      </c>
      <c r="G68" s="58">
        <v>25</v>
      </c>
      <c r="H68" s="59"/>
      <c r="J68" s="54"/>
      <c r="K68" s="60"/>
      <c r="R68" s="61"/>
      <c r="AJ68" s="56" t="s">
        <v>61</v>
      </c>
      <c r="AK68" s="56" t="s">
        <v>51</v>
      </c>
      <c r="AL68" s="6" t="s">
        <v>51</v>
      </c>
      <c r="AM68" s="6" t="s">
        <v>2</v>
      </c>
      <c r="AN68" s="6" t="s">
        <v>9</v>
      </c>
      <c r="AO68" s="56" t="s">
        <v>44</v>
      </c>
    </row>
    <row r="69" spans="2:55" s="7" customFormat="1" x14ac:dyDescent="0.2">
      <c r="B69" s="62"/>
      <c r="C69" s="55" t="s">
        <v>61</v>
      </c>
      <c r="D69" s="63" t="s">
        <v>0</v>
      </c>
      <c r="E69" s="64" t="s">
        <v>74</v>
      </c>
      <c r="G69" s="65">
        <v>83.32</v>
      </c>
      <c r="H69" s="66"/>
      <c r="J69" s="62"/>
      <c r="K69" s="67"/>
      <c r="R69" s="68"/>
      <c r="AJ69" s="63" t="s">
        <v>61</v>
      </c>
      <c r="AK69" s="63" t="s">
        <v>51</v>
      </c>
      <c r="AL69" s="7" t="s">
        <v>50</v>
      </c>
      <c r="AM69" s="7" t="s">
        <v>2</v>
      </c>
      <c r="AN69" s="7" t="s">
        <v>10</v>
      </c>
      <c r="AO69" s="63" t="s">
        <v>44</v>
      </c>
    </row>
    <row r="70" spans="2:55" s="1" customFormat="1" ht="24.2" customHeight="1" x14ac:dyDescent="0.2">
      <c r="B70" s="84" t="s">
        <v>102</v>
      </c>
      <c r="C70" s="41" t="s">
        <v>46</v>
      </c>
      <c r="D70" s="42" t="s">
        <v>103</v>
      </c>
      <c r="E70" s="43" t="s">
        <v>104</v>
      </c>
      <c r="F70" s="44" t="s">
        <v>49</v>
      </c>
      <c r="G70" s="45">
        <v>1</v>
      </c>
      <c r="H70" s="46"/>
      <c r="I70" s="47">
        <f>ROUND(H70*G70,2)</f>
        <v>0</v>
      </c>
      <c r="J70" s="10"/>
      <c r="K70" s="48" t="s">
        <v>0</v>
      </c>
      <c r="L70" s="49" t="s">
        <v>4</v>
      </c>
      <c r="N70" s="50">
        <f>M70*G70</f>
        <v>0</v>
      </c>
      <c r="O70" s="50">
        <v>6.1799999999999997E-3</v>
      </c>
      <c r="P70" s="50">
        <f>O70*G70</f>
        <v>6.1799999999999997E-3</v>
      </c>
      <c r="Q70" s="50">
        <v>0</v>
      </c>
      <c r="R70" s="51">
        <f>Q70*G70</f>
        <v>0</v>
      </c>
      <c r="AH70" s="52" t="s">
        <v>50</v>
      </c>
      <c r="AJ70" s="52" t="s">
        <v>46</v>
      </c>
      <c r="AK70" s="52" t="s">
        <v>51</v>
      </c>
      <c r="AO70" s="9" t="s">
        <v>44</v>
      </c>
      <c r="AU70" s="53">
        <f>IF(L70="základná",I70,0)</f>
        <v>0</v>
      </c>
      <c r="AV70" s="53">
        <f>IF(L70="znížená",I70,0)</f>
        <v>0</v>
      </c>
      <c r="AW70" s="53">
        <f>IF(L70="zákl. prenesená",I70,0)</f>
        <v>0</v>
      </c>
      <c r="AX70" s="53">
        <f>IF(L70="zníž. prenesená",I70,0)</f>
        <v>0</v>
      </c>
      <c r="AY70" s="53">
        <f>IF(L70="nulová",I70,0)</f>
        <v>0</v>
      </c>
      <c r="AZ70" s="9" t="s">
        <v>51</v>
      </c>
      <c r="BA70" s="53">
        <f>ROUND(H70*G70,2)</f>
        <v>0</v>
      </c>
      <c r="BB70" s="9" t="s">
        <v>50</v>
      </c>
      <c r="BC70" s="52" t="s">
        <v>105</v>
      </c>
    </row>
    <row r="71" spans="2:55" s="6" customFormat="1" ht="22.5" x14ac:dyDescent="0.2">
      <c r="B71" s="54"/>
      <c r="C71" s="55" t="s">
        <v>61</v>
      </c>
      <c r="D71" s="56" t="s">
        <v>0</v>
      </c>
      <c r="E71" s="57" t="s">
        <v>106</v>
      </c>
      <c r="G71" s="58">
        <v>1</v>
      </c>
      <c r="H71" s="59"/>
      <c r="J71" s="54"/>
      <c r="K71" s="60"/>
      <c r="R71" s="61"/>
      <c r="AJ71" s="56" t="s">
        <v>61</v>
      </c>
      <c r="AK71" s="56" t="s">
        <v>51</v>
      </c>
      <c r="AL71" s="6" t="s">
        <v>51</v>
      </c>
      <c r="AM71" s="6" t="s">
        <v>2</v>
      </c>
      <c r="AN71" s="6" t="s">
        <v>10</v>
      </c>
      <c r="AO71" s="56" t="s">
        <v>44</v>
      </c>
    </row>
    <row r="72" spans="2:55" s="1" customFormat="1" ht="37.9" customHeight="1" x14ac:dyDescent="0.2">
      <c r="B72" s="90" t="s">
        <v>107</v>
      </c>
      <c r="C72" s="91" t="s">
        <v>46</v>
      </c>
      <c r="D72" s="92" t="s">
        <v>108</v>
      </c>
      <c r="E72" s="93" t="s">
        <v>109</v>
      </c>
      <c r="F72" s="94" t="s">
        <v>90</v>
      </c>
      <c r="G72" s="95">
        <v>9.4499999999999993</v>
      </c>
      <c r="H72" s="96"/>
      <c r="I72" s="96">
        <f>ROUND(H72*G72,2)</f>
        <v>0</v>
      </c>
      <c r="J72" s="10"/>
      <c r="K72" s="48" t="s">
        <v>0</v>
      </c>
      <c r="L72" s="49" t="s">
        <v>4</v>
      </c>
      <c r="N72" s="50">
        <f>M72*G72</f>
        <v>0</v>
      </c>
      <c r="O72" s="50">
        <v>0</v>
      </c>
      <c r="P72" s="50">
        <f>O72*G72</f>
        <v>0</v>
      </c>
      <c r="Q72" s="50">
        <v>2.2000000000000002</v>
      </c>
      <c r="R72" s="51">
        <f>Q72*G72</f>
        <v>20.79</v>
      </c>
      <c r="AH72" s="52" t="s">
        <v>50</v>
      </c>
      <c r="AJ72" s="52" t="s">
        <v>46</v>
      </c>
      <c r="AK72" s="52" t="s">
        <v>51</v>
      </c>
      <c r="AO72" s="9" t="s">
        <v>44</v>
      </c>
      <c r="AU72" s="53">
        <f>IF(L72="základná",I72,0)</f>
        <v>0</v>
      </c>
      <c r="AV72" s="53">
        <f>IF(L72="znížená",I72,0)</f>
        <v>0</v>
      </c>
      <c r="AW72" s="53">
        <f>IF(L72="zákl. prenesená",I72,0)</f>
        <v>0</v>
      </c>
      <c r="AX72" s="53">
        <f>IF(L72="zníž. prenesená",I72,0)</f>
        <v>0</v>
      </c>
      <c r="AY72" s="53">
        <f>IF(L72="nulová",I72,0)</f>
        <v>0</v>
      </c>
      <c r="AZ72" s="9" t="s">
        <v>51</v>
      </c>
      <c r="BA72" s="53">
        <f>ROUND(H72*G72,2)</f>
        <v>0</v>
      </c>
      <c r="BB72" s="9" t="s">
        <v>50</v>
      </c>
      <c r="BC72" s="52" t="s">
        <v>110</v>
      </c>
    </row>
    <row r="73" spans="2:55" s="6" customFormat="1" x14ac:dyDescent="0.2">
      <c r="B73" s="54"/>
      <c r="C73" s="55" t="s">
        <v>61</v>
      </c>
      <c r="D73" s="56" t="s">
        <v>0</v>
      </c>
      <c r="E73" s="57" t="s">
        <v>111</v>
      </c>
      <c r="G73" s="58">
        <v>8.1</v>
      </c>
      <c r="H73" s="59"/>
      <c r="J73" s="54"/>
      <c r="K73" s="60"/>
      <c r="R73" s="61"/>
      <c r="AJ73" s="56" t="s">
        <v>61</v>
      </c>
      <c r="AK73" s="56" t="s">
        <v>51</v>
      </c>
      <c r="AL73" s="6" t="s">
        <v>51</v>
      </c>
      <c r="AM73" s="6" t="s">
        <v>2</v>
      </c>
      <c r="AN73" s="6" t="s">
        <v>9</v>
      </c>
      <c r="AO73" s="56" t="s">
        <v>44</v>
      </c>
    </row>
    <row r="74" spans="2:55" s="6" customFormat="1" x14ac:dyDescent="0.2">
      <c r="B74" s="54"/>
      <c r="C74" s="55" t="s">
        <v>61</v>
      </c>
      <c r="D74" s="56" t="s">
        <v>0</v>
      </c>
      <c r="E74" s="57" t="s">
        <v>112</v>
      </c>
      <c r="G74" s="58">
        <v>1.35</v>
      </c>
      <c r="H74" s="59"/>
      <c r="J74" s="54"/>
      <c r="K74" s="60"/>
      <c r="R74" s="61"/>
      <c r="AJ74" s="56" t="s">
        <v>61</v>
      </c>
      <c r="AK74" s="56" t="s">
        <v>51</v>
      </c>
      <c r="AL74" s="6" t="s">
        <v>51</v>
      </c>
      <c r="AM74" s="6" t="s">
        <v>2</v>
      </c>
      <c r="AN74" s="6" t="s">
        <v>9</v>
      </c>
      <c r="AO74" s="56" t="s">
        <v>44</v>
      </c>
    </row>
    <row r="75" spans="2:55" s="7" customFormat="1" x14ac:dyDescent="0.2">
      <c r="B75" s="62"/>
      <c r="C75" s="55" t="s">
        <v>61</v>
      </c>
      <c r="D75" s="63" t="s">
        <v>0</v>
      </c>
      <c r="E75" s="64" t="s">
        <v>74</v>
      </c>
      <c r="G75" s="65">
        <v>9.4499999999999993</v>
      </c>
      <c r="H75" s="66"/>
      <c r="J75" s="62"/>
      <c r="K75" s="67"/>
      <c r="R75" s="68"/>
      <c r="AJ75" s="63" t="s">
        <v>61</v>
      </c>
      <c r="AK75" s="63" t="s">
        <v>51</v>
      </c>
      <c r="AL75" s="7" t="s">
        <v>50</v>
      </c>
      <c r="AM75" s="7" t="s">
        <v>2</v>
      </c>
      <c r="AN75" s="7" t="s">
        <v>10</v>
      </c>
      <c r="AO75" s="63" t="s">
        <v>44</v>
      </c>
    </row>
    <row r="76" spans="2:55" s="1" customFormat="1" ht="33" customHeight="1" x14ac:dyDescent="0.2">
      <c r="B76" s="84" t="s">
        <v>113</v>
      </c>
      <c r="C76" s="41" t="s">
        <v>46</v>
      </c>
      <c r="D76" s="42" t="s">
        <v>114</v>
      </c>
      <c r="E76" s="43" t="s">
        <v>115</v>
      </c>
      <c r="F76" s="44" t="s">
        <v>90</v>
      </c>
      <c r="G76" s="45">
        <v>123.145</v>
      </c>
      <c r="H76" s="46"/>
      <c r="I76" s="47">
        <f>ROUND(H76*G76,2)</f>
        <v>0</v>
      </c>
      <c r="J76" s="10"/>
      <c r="K76" s="48" t="s">
        <v>0</v>
      </c>
      <c r="L76" s="49" t="s">
        <v>4</v>
      </c>
      <c r="N76" s="50">
        <f>M76*G76</f>
        <v>0</v>
      </c>
      <c r="O76" s="50">
        <v>0</v>
      </c>
      <c r="P76" s="50">
        <f>O76*G76</f>
        <v>0</v>
      </c>
      <c r="Q76" s="50">
        <v>2.4</v>
      </c>
      <c r="R76" s="51">
        <f>Q76*G76</f>
        <v>295.548</v>
      </c>
      <c r="AH76" s="52" t="s">
        <v>116</v>
      </c>
      <c r="AJ76" s="52" t="s">
        <v>46</v>
      </c>
      <c r="AK76" s="52" t="s">
        <v>51</v>
      </c>
      <c r="AO76" s="9" t="s">
        <v>44</v>
      </c>
      <c r="AU76" s="53">
        <f>IF(L76="základná",I76,0)</f>
        <v>0</v>
      </c>
      <c r="AV76" s="53">
        <f>IF(L76="znížená",I76,0)</f>
        <v>0</v>
      </c>
      <c r="AW76" s="53">
        <f>IF(L76="zákl. prenesená",I76,0)</f>
        <v>0</v>
      </c>
      <c r="AX76" s="53">
        <f>IF(L76="zníž. prenesená",I76,0)</f>
        <v>0</v>
      </c>
      <c r="AY76" s="53">
        <f>IF(L76="nulová",I76,0)</f>
        <v>0</v>
      </c>
      <c r="AZ76" s="9" t="s">
        <v>51</v>
      </c>
      <c r="BA76" s="53">
        <f>ROUND(H76*G76,2)</f>
        <v>0</v>
      </c>
      <c r="BB76" s="9" t="s">
        <v>116</v>
      </c>
      <c r="BC76" s="52" t="s">
        <v>117</v>
      </c>
    </row>
    <row r="77" spans="2:55" s="8" customFormat="1" x14ac:dyDescent="0.2">
      <c r="B77" s="69"/>
      <c r="C77" s="55" t="s">
        <v>61</v>
      </c>
      <c r="D77" s="70" t="s">
        <v>0</v>
      </c>
      <c r="E77" s="71" t="s">
        <v>118</v>
      </c>
      <c r="G77" s="70" t="s">
        <v>0</v>
      </c>
      <c r="H77" s="72"/>
      <c r="J77" s="69"/>
      <c r="K77" s="73"/>
      <c r="R77" s="74"/>
      <c r="AJ77" s="70" t="s">
        <v>61</v>
      </c>
      <c r="AK77" s="70" t="s">
        <v>51</v>
      </c>
      <c r="AL77" s="8" t="s">
        <v>10</v>
      </c>
      <c r="AM77" s="8" t="s">
        <v>2</v>
      </c>
      <c r="AN77" s="8" t="s">
        <v>9</v>
      </c>
      <c r="AO77" s="70" t="s">
        <v>44</v>
      </c>
    </row>
    <row r="78" spans="2:55" s="6" customFormat="1" x14ac:dyDescent="0.2">
      <c r="B78" s="54"/>
      <c r="C78" s="55" t="s">
        <v>61</v>
      </c>
      <c r="D78" s="56" t="s">
        <v>0</v>
      </c>
      <c r="E78" s="57" t="s">
        <v>119</v>
      </c>
      <c r="G78" s="58">
        <v>65.52</v>
      </c>
      <c r="H78" s="59"/>
      <c r="J78" s="54"/>
      <c r="K78" s="60"/>
      <c r="R78" s="61"/>
      <c r="AJ78" s="56" t="s">
        <v>61</v>
      </c>
      <c r="AK78" s="56" t="s">
        <v>51</v>
      </c>
      <c r="AL78" s="6" t="s">
        <v>51</v>
      </c>
      <c r="AM78" s="6" t="s">
        <v>2</v>
      </c>
      <c r="AN78" s="6" t="s">
        <v>9</v>
      </c>
      <c r="AO78" s="56" t="s">
        <v>44</v>
      </c>
    </row>
    <row r="79" spans="2:55" s="6" customFormat="1" x14ac:dyDescent="0.2">
      <c r="B79" s="54"/>
      <c r="C79" s="55" t="s">
        <v>61</v>
      </c>
      <c r="D79" s="56" t="s">
        <v>0</v>
      </c>
      <c r="E79" s="57" t="s">
        <v>120</v>
      </c>
      <c r="G79" s="58">
        <v>56.625</v>
      </c>
      <c r="H79" s="59"/>
      <c r="J79" s="54"/>
      <c r="K79" s="60"/>
      <c r="R79" s="61"/>
      <c r="AJ79" s="56" t="s">
        <v>61</v>
      </c>
      <c r="AK79" s="56" t="s">
        <v>51</v>
      </c>
      <c r="AL79" s="6" t="s">
        <v>51</v>
      </c>
      <c r="AM79" s="6" t="s">
        <v>2</v>
      </c>
      <c r="AN79" s="6" t="s">
        <v>9</v>
      </c>
      <c r="AO79" s="56" t="s">
        <v>44</v>
      </c>
    </row>
    <row r="80" spans="2:55" s="6" customFormat="1" x14ac:dyDescent="0.2">
      <c r="B80" s="54"/>
      <c r="C80" s="55" t="s">
        <v>61</v>
      </c>
      <c r="D80" s="56" t="s">
        <v>0</v>
      </c>
      <c r="E80" s="57" t="s">
        <v>121</v>
      </c>
      <c r="G80" s="58">
        <v>1</v>
      </c>
      <c r="H80" s="59"/>
      <c r="J80" s="54"/>
      <c r="K80" s="60"/>
      <c r="R80" s="61"/>
      <c r="AJ80" s="56" t="s">
        <v>61</v>
      </c>
      <c r="AK80" s="56" t="s">
        <v>51</v>
      </c>
      <c r="AL80" s="6" t="s">
        <v>51</v>
      </c>
      <c r="AM80" s="6" t="s">
        <v>2</v>
      </c>
      <c r="AN80" s="6" t="s">
        <v>9</v>
      </c>
      <c r="AO80" s="56" t="s">
        <v>44</v>
      </c>
    </row>
    <row r="81" spans="2:55" s="7" customFormat="1" x14ac:dyDescent="0.2">
      <c r="B81" s="62"/>
      <c r="C81" s="55" t="s">
        <v>61</v>
      </c>
      <c r="D81" s="63" t="s">
        <v>0</v>
      </c>
      <c r="E81" s="64" t="s">
        <v>74</v>
      </c>
      <c r="G81" s="65">
        <v>123.145</v>
      </c>
      <c r="H81" s="66"/>
      <c r="J81" s="62"/>
      <c r="K81" s="67"/>
      <c r="R81" s="68"/>
      <c r="AJ81" s="63" t="s">
        <v>61</v>
      </c>
      <c r="AK81" s="63" t="s">
        <v>51</v>
      </c>
      <c r="AL81" s="7" t="s">
        <v>50</v>
      </c>
      <c r="AM81" s="7" t="s">
        <v>2</v>
      </c>
      <c r="AN81" s="7" t="s">
        <v>10</v>
      </c>
      <c r="AO81" s="63" t="s">
        <v>44</v>
      </c>
    </row>
    <row r="82" spans="2:55" s="1" customFormat="1" ht="24.2" customHeight="1" x14ac:dyDescent="0.2">
      <c r="B82" s="84" t="s">
        <v>122</v>
      </c>
      <c r="C82" s="41" t="s">
        <v>46</v>
      </c>
      <c r="D82" s="42" t="s">
        <v>123</v>
      </c>
      <c r="E82" s="43" t="s">
        <v>124</v>
      </c>
      <c r="F82" s="44" t="s">
        <v>59</v>
      </c>
      <c r="G82" s="45">
        <v>13.5</v>
      </c>
      <c r="H82" s="46"/>
      <c r="I82" s="47">
        <f>ROUND(H82*G82,2)</f>
        <v>0</v>
      </c>
      <c r="J82" s="10"/>
      <c r="K82" s="48" t="s">
        <v>0</v>
      </c>
      <c r="L82" s="49" t="s">
        <v>4</v>
      </c>
      <c r="N82" s="50">
        <f>M82*G82</f>
        <v>0</v>
      </c>
      <c r="O82" s="50">
        <v>0</v>
      </c>
      <c r="P82" s="50">
        <f>O82*G82</f>
        <v>0</v>
      </c>
      <c r="Q82" s="50">
        <v>0.39200000000000002</v>
      </c>
      <c r="R82" s="51">
        <f>Q82*G82</f>
        <v>5.2919999999999998</v>
      </c>
      <c r="AH82" s="52" t="s">
        <v>50</v>
      </c>
      <c r="AJ82" s="52" t="s">
        <v>46</v>
      </c>
      <c r="AK82" s="52" t="s">
        <v>51</v>
      </c>
      <c r="AO82" s="9" t="s">
        <v>44</v>
      </c>
      <c r="AU82" s="53">
        <f>IF(L82="základná",I82,0)</f>
        <v>0</v>
      </c>
      <c r="AV82" s="53">
        <f>IF(L82="znížená",I82,0)</f>
        <v>0</v>
      </c>
      <c r="AW82" s="53">
        <f>IF(L82="zákl. prenesená",I82,0)</f>
        <v>0</v>
      </c>
      <c r="AX82" s="53">
        <f>IF(L82="zníž. prenesená",I82,0)</f>
        <v>0</v>
      </c>
      <c r="AY82" s="53">
        <f>IF(L82="nulová",I82,0)</f>
        <v>0</v>
      </c>
      <c r="AZ82" s="9" t="s">
        <v>51</v>
      </c>
      <c r="BA82" s="53">
        <f>ROUND(H82*G82,2)</f>
        <v>0</v>
      </c>
      <c r="BB82" s="9" t="s">
        <v>50</v>
      </c>
      <c r="BC82" s="52" t="s">
        <v>125</v>
      </c>
    </row>
    <row r="83" spans="2:55" s="6" customFormat="1" x14ac:dyDescent="0.2">
      <c r="B83" s="54"/>
      <c r="C83" s="55" t="s">
        <v>61</v>
      </c>
      <c r="D83" s="56" t="s">
        <v>0</v>
      </c>
      <c r="E83" s="57" t="s">
        <v>126</v>
      </c>
      <c r="G83" s="58">
        <v>13.5</v>
      </c>
      <c r="H83" s="59"/>
      <c r="J83" s="54"/>
      <c r="K83" s="60"/>
      <c r="R83" s="61"/>
      <c r="AJ83" s="56" t="s">
        <v>61</v>
      </c>
      <c r="AK83" s="56" t="s">
        <v>51</v>
      </c>
      <c r="AL83" s="6" t="s">
        <v>51</v>
      </c>
      <c r="AM83" s="6" t="s">
        <v>2</v>
      </c>
      <c r="AN83" s="6" t="s">
        <v>10</v>
      </c>
      <c r="AO83" s="56" t="s">
        <v>44</v>
      </c>
    </row>
    <row r="84" spans="2:55" s="1" customFormat="1" ht="24.2" customHeight="1" x14ac:dyDescent="0.2">
      <c r="B84" s="84" t="s">
        <v>127</v>
      </c>
      <c r="C84" s="41" t="s">
        <v>46</v>
      </c>
      <c r="D84" s="42" t="s">
        <v>128</v>
      </c>
      <c r="E84" s="43" t="s">
        <v>129</v>
      </c>
      <c r="F84" s="44" t="s">
        <v>49</v>
      </c>
      <c r="G84" s="45">
        <v>31</v>
      </c>
      <c r="H84" s="46"/>
      <c r="I84" s="47">
        <f>ROUND(H84*G84,2)</f>
        <v>0</v>
      </c>
      <c r="J84" s="10"/>
      <c r="K84" s="48" t="s">
        <v>0</v>
      </c>
      <c r="L84" s="49" t="s">
        <v>4</v>
      </c>
      <c r="N84" s="50">
        <f>M84*G84</f>
        <v>0</v>
      </c>
      <c r="O84" s="50">
        <v>0</v>
      </c>
      <c r="P84" s="50">
        <f>O84*G84</f>
        <v>0</v>
      </c>
      <c r="Q84" s="50">
        <v>2.4E-2</v>
      </c>
      <c r="R84" s="51">
        <f>Q84*G84</f>
        <v>0.74399999999999999</v>
      </c>
      <c r="AH84" s="52" t="s">
        <v>50</v>
      </c>
      <c r="AJ84" s="52" t="s">
        <v>46</v>
      </c>
      <c r="AK84" s="52" t="s">
        <v>51</v>
      </c>
      <c r="AO84" s="9" t="s">
        <v>44</v>
      </c>
      <c r="AU84" s="53">
        <f>IF(L84="základná",I84,0)</f>
        <v>0</v>
      </c>
      <c r="AV84" s="53">
        <f>IF(L84="znížená",I84,0)</f>
        <v>0</v>
      </c>
      <c r="AW84" s="53">
        <f>IF(L84="zákl. prenesená",I84,0)</f>
        <v>0</v>
      </c>
      <c r="AX84" s="53">
        <f>IF(L84="zníž. prenesená",I84,0)</f>
        <v>0</v>
      </c>
      <c r="AY84" s="53">
        <f>IF(L84="nulová",I84,0)</f>
        <v>0</v>
      </c>
      <c r="AZ84" s="9" t="s">
        <v>51</v>
      </c>
      <c r="BA84" s="53">
        <f>ROUND(H84*G84,2)</f>
        <v>0</v>
      </c>
      <c r="BB84" s="9" t="s">
        <v>50</v>
      </c>
      <c r="BC84" s="52" t="s">
        <v>130</v>
      </c>
    </row>
    <row r="85" spans="2:55" s="6" customFormat="1" x14ac:dyDescent="0.2">
      <c r="B85" s="54"/>
      <c r="C85" s="55" t="s">
        <v>61</v>
      </c>
      <c r="D85" s="56" t="s">
        <v>0</v>
      </c>
      <c r="E85" s="57" t="s">
        <v>131</v>
      </c>
      <c r="G85" s="58">
        <v>12</v>
      </c>
      <c r="H85" s="59"/>
      <c r="J85" s="54"/>
      <c r="K85" s="60"/>
      <c r="R85" s="61"/>
      <c r="AJ85" s="56" t="s">
        <v>61</v>
      </c>
      <c r="AK85" s="56" t="s">
        <v>51</v>
      </c>
      <c r="AL85" s="6" t="s">
        <v>51</v>
      </c>
      <c r="AM85" s="6" t="s">
        <v>2</v>
      </c>
      <c r="AN85" s="6" t="s">
        <v>9</v>
      </c>
      <c r="AO85" s="56" t="s">
        <v>44</v>
      </c>
    </row>
    <row r="86" spans="2:55" s="6" customFormat="1" x14ac:dyDescent="0.2">
      <c r="B86" s="54"/>
      <c r="C86" s="55" t="s">
        <v>61</v>
      </c>
      <c r="D86" s="56" t="s">
        <v>0</v>
      </c>
      <c r="E86" s="57" t="s">
        <v>132</v>
      </c>
      <c r="G86" s="58">
        <v>19</v>
      </c>
      <c r="H86" s="59"/>
      <c r="J86" s="54"/>
      <c r="K86" s="60"/>
      <c r="R86" s="61"/>
      <c r="AJ86" s="56" t="s">
        <v>61</v>
      </c>
      <c r="AK86" s="56" t="s">
        <v>51</v>
      </c>
      <c r="AL86" s="6" t="s">
        <v>51</v>
      </c>
      <c r="AM86" s="6" t="s">
        <v>2</v>
      </c>
      <c r="AN86" s="6" t="s">
        <v>9</v>
      </c>
      <c r="AO86" s="56" t="s">
        <v>44</v>
      </c>
    </row>
    <row r="87" spans="2:55" s="7" customFormat="1" x14ac:dyDescent="0.2">
      <c r="B87" s="62"/>
      <c r="C87" s="55" t="s">
        <v>61</v>
      </c>
      <c r="D87" s="63" t="s">
        <v>0</v>
      </c>
      <c r="E87" s="64" t="s">
        <v>74</v>
      </c>
      <c r="G87" s="65">
        <v>31</v>
      </c>
      <c r="H87" s="66"/>
      <c r="J87" s="62"/>
      <c r="K87" s="67"/>
      <c r="R87" s="68"/>
      <c r="AJ87" s="63" t="s">
        <v>61</v>
      </c>
      <c r="AK87" s="63" t="s">
        <v>51</v>
      </c>
      <c r="AL87" s="7" t="s">
        <v>50</v>
      </c>
      <c r="AM87" s="7" t="s">
        <v>2</v>
      </c>
      <c r="AN87" s="7" t="s">
        <v>10</v>
      </c>
      <c r="AO87" s="63" t="s">
        <v>44</v>
      </c>
    </row>
    <row r="88" spans="2:55" s="1" customFormat="1" ht="24.2" customHeight="1" x14ac:dyDescent="0.2">
      <c r="B88" s="84" t="s">
        <v>133</v>
      </c>
      <c r="C88" s="41" t="s">
        <v>46</v>
      </c>
      <c r="D88" s="42" t="s">
        <v>134</v>
      </c>
      <c r="E88" s="43" t="s">
        <v>135</v>
      </c>
      <c r="F88" s="44" t="s">
        <v>70</v>
      </c>
      <c r="G88" s="45">
        <v>403.7</v>
      </c>
      <c r="H88" s="46"/>
      <c r="I88" s="47">
        <f>ROUND(H88*G88,2)</f>
        <v>0</v>
      </c>
      <c r="J88" s="10"/>
      <c r="K88" s="48" t="s">
        <v>0</v>
      </c>
      <c r="L88" s="49" t="s">
        <v>4</v>
      </c>
      <c r="N88" s="50">
        <f>M88*G88</f>
        <v>0</v>
      </c>
      <c r="O88" s="50">
        <v>0</v>
      </c>
      <c r="P88" s="50">
        <f>O88*G88</f>
        <v>0</v>
      </c>
      <c r="Q88" s="50">
        <v>5.0000000000000001E-3</v>
      </c>
      <c r="R88" s="51">
        <f>Q88*G88</f>
        <v>2.0185</v>
      </c>
      <c r="AH88" s="52" t="s">
        <v>50</v>
      </c>
      <c r="AJ88" s="52" t="s">
        <v>46</v>
      </c>
      <c r="AK88" s="52" t="s">
        <v>51</v>
      </c>
      <c r="AO88" s="9" t="s">
        <v>44</v>
      </c>
      <c r="AU88" s="53">
        <f>IF(L88="základná",I88,0)</f>
        <v>0</v>
      </c>
      <c r="AV88" s="53">
        <f>IF(L88="znížená",I88,0)</f>
        <v>0</v>
      </c>
      <c r="AW88" s="53">
        <f>IF(L88="zákl. prenesená",I88,0)</f>
        <v>0</v>
      </c>
      <c r="AX88" s="53">
        <f>IF(L88="zníž. prenesená",I88,0)</f>
        <v>0</v>
      </c>
      <c r="AY88" s="53">
        <f>IF(L88="nulová",I88,0)</f>
        <v>0</v>
      </c>
      <c r="AZ88" s="9" t="s">
        <v>51</v>
      </c>
      <c r="BA88" s="53">
        <f>ROUND(H88*G88,2)</f>
        <v>0</v>
      </c>
      <c r="BB88" s="9" t="s">
        <v>50</v>
      </c>
      <c r="BC88" s="52" t="s">
        <v>136</v>
      </c>
    </row>
    <row r="89" spans="2:55" s="6" customFormat="1" x14ac:dyDescent="0.2">
      <c r="B89" s="54"/>
      <c r="C89" s="55" t="s">
        <v>61</v>
      </c>
      <c r="D89" s="56" t="s">
        <v>0</v>
      </c>
      <c r="E89" s="57" t="s">
        <v>137</v>
      </c>
      <c r="G89" s="58">
        <v>53.28</v>
      </c>
      <c r="H89" s="59"/>
      <c r="J89" s="54"/>
      <c r="K89" s="60"/>
      <c r="R89" s="61"/>
      <c r="AJ89" s="56" t="s">
        <v>61</v>
      </c>
      <c r="AK89" s="56" t="s">
        <v>51</v>
      </c>
      <c r="AL89" s="6" t="s">
        <v>51</v>
      </c>
      <c r="AM89" s="6" t="s">
        <v>2</v>
      </c>
      <c r="AN89" s="6" t="s">
        <v>9</v>
      </c>
      <c r="AO89" s="56" t="s">
        <v>44</v>
      </c>
    </row>
    <row r="90" spans="2:55" s="6" customFormat="1" x14ac:dyDescent="0.2">
      <c r="B90" s="54"/>
      <c r="C90" s="55" t="s">
        <v>61</v>
      </c>
      <c r="D90" s="56" t="s">
        <v>0</v>
      </c>
      <c r="E90" s="57" t="s">
        <v>138</v>
      </c>
      <c r="G90" s="58">
        <v>22.2</v>
      </c>
      <c r="H90" s="59"/>
      <c r="J90" s="54"/>
      <c r="K90" s="60"/>
      <c r="R90" s="61"/>
      <c r="AJ90" s="56" t="s">
        <v>61</v>
      </c>
      <c r="AK90" s="56" t="s">
        <v>51</v>
      </c>
      <c r="AL90" s="6" t="s">
        <v>51</v>
      </c>
      <c r="AM90" s="6" t="s">
        <v>2</v>
      </c>
      <c r="AN90" s="6" t="s">
        <v>9</v>
      </c>
      <c r="AO90" s="56" t="s">
        <v>44</v>
      </c>
    </row>
    <row r="91" spans="2:55" s="6" customFormat="1" x14ac:dyDescent="0.2">
      <c r="B91" s="54"/>
      <c r="C91" s="55" t="s">
        <v>61</v>
      </c>
      <c r="D91" s="56" t="s">
        <v>0</v>
      </c>
      <c r="E91" s="57" t="s">
        <v>139</v>
      </c>
      <c r="G91" s="58">
        <v>29.2</v>
      </c>
      <c r="H91" s="59"/>
      <c r="J91" s="54"/>
      <c r="K91" s="60"/>
      <c r="R91" s="61"/>
      <c r="AJ91" s="56" t="s">
        <v>61</v>
      </c>
      <c r="AK91" s="56" t="s">
        <v>51</v>
      </c>
      <c r="AL91" s="6" t="s">
        <v>51</v>
      </c>
      <c r="AM91" s="6" t="s">
        <v>2</v>
      </c>
      <c r="AN91" s="6" t="s">
        <v>9</v>
      </c>
      <c r="AO91" s="56" t="s">
        <v>44</v>
      </c>
    </row>
    <row r="92" spans="2:55" s="6" customFormat="1" x14ac:dyDescent="0.2">
      <c r="B92" s="54"/>
      <c r="C92" s="55" t="s">
        <v>61</v>
      </c>
      <c r="D92" s="56" t="s">
        <v>0</v>
      </c>
      <c r="E92" s="57" t="s">
        <v>140</v>
      </c>
      <c r="G92" s="58">
        <v>40.14</v>
      </c>
      <c r="H92" s="59"/>
      <c r="J92" s="54"/>
      <c r="K92" s="60"/>
      <c r="R92" s="61"/>
      <c r="AJ92" s="56" t="s">
        <v>61</v>
      </c>
      <c r="AK92" s="56" t="s">
        <v>51</v>
      </c>
      <c r="AL92" s="6" t="s">
        <v>51</v>
      </c>
      <c r="AM92" s="6" t="s">
        <v>2</v>
      </c>
      <c r="AN92" s="6" t="s">
        <v>9</v>
      </c>
      <c r="AO92" s="56" t="s">
        <v>44</v>
      </c>
    </row>
    <row r="93" spans="2:55" s="6" customFormat="1" x14ac:dyDescent="0.2">
      <c r="B93" s="54"/>
      <c r="C93" s="55" t="s">
        <v>61</v>
      </c>
      <c r="D93" s="56" t="s">
        <v>0</v>
      </c>
      <c r="E93" s="57" t="s">
        <v>141</v>
      </c>
      <c r="G93" s="58">
        <v>4.9000000000000004</v>
      </c>
      <c r="H93" s="59"/>
      <c r="J93" s="54"/>
      <c r="K93" s="60"/>
      <c r="R93" s="61"/>
      <c r="AJ93" s="56" t="s">
        <v>61</v>
      </c>
      <c r="AK93" s="56" t="s">
        <v>51</v>
      </c>
      <c r="AL93" s="6" t="s">
        <v>51</v>
      </c>
      <c r="AM93" s="6" t="s">
        <v>2</v>
      </c>
      <c r="AN93" s="6" t="s">
        <v>9</v>
      </c>
      <c r="AO93" s="56" t="s">
        <v>44</v>
      </c>
    </row>
    <row r="94" spans="2:55" s="6" customFormat="1" x14ac:dyDescent="0.2">
      <c r="B94" s="54"/>
      <c r="C94" s="55" t="s">
        <v>61</v>
      </c>
      <c r="D94" s="56" t="s">
        <v>0</v>
      </c>
      <c r="E94" s="57" t="s">
        <v>142</v>
      </c>
      <c r="G94" s="58">
        <v>11.98</v>
      </c>
      <c r="H94" s="59"/>
      <c r="J94" s="54"/>
      <c r="K94" s="60"/>
      <c r="R94" s="61"/>
      <c r="AJ94" s="56" t="s">
        <v>61</v>
      </c>
      <c r="AK94" s="56" t="s">
        <v>51</v>
      </c>
      <c r="AL94" s="6" t="s">
        <v>51</v>
      </c>
      <c r="AM94" s="6" t="s">
        <v>2</v>
      </c>
      <c r="AN94" s="6" t="s">
        <v>9</v>
      </c>
      <c r="AO94" s="56" t="s">
        <v>44</v>
      </c>
    </row>
    <row r="95" spans="2:55" s="6" customFormat="1" x14ac:dyDescent="0.2">
      <c r="B95" s="54"/>
      <c r="C95" s="55" t="s">
        <v>61</v>
      </c>
      <c r="D95" s="56" t="s">
        <v>0</v>
      </c>
      <c r="E95" s="57" t="s">
        <v>143</v>
      </c>
      <c r="G95" s="58">
        <v>242</v>
      </c>
      <c r="H95" s="59"/>
      <c r="J95" s="54"/>
      <c r="K95" s="60"/>
      <c r="R95" s="61"/>
      <c r="AJ95" s="56" t="s">
        <v>61</v>
      </c>
      <c r="AK95" s="56" t="s">
        <v>51</v>
      </c>
      <c r="AL95" s="6" t="s">
        <v>51</v>
      </c>
      <c r="AM95" s="6" t="s">
        <v>2</v>
      </c>
      <c r="AN95" s="6" t="s">
        <v>9</v>
      </c>
      <c r="AO95" s="56" t="s">
        <v>44</v>
      </c>
    </row>
    <row r="96" spans="2:55" s="7" customFormat="1" x14ac:dyDescent="0.2">
      <c r="B96" s="62"/>
      <c r="C96" s="55" t="s">
        <v>61</v>
      </c>
      <c r="D96" s="63" t="s">
        <v>0</v>
      </c>
      <c r="E96" s="64" t="s">
        <v>74</v>
      </c>
      <c r="G96" s="65">
        <v>403.7</v>
      </c>
      <c r="H96" s="66"/>
      <c r="J96" s="62"/>
      <c r="K96" s="67"/>
      <c r="R96" s="68"/>
      <c r="AJ96" s="63" t="s">
        <v>61</v>
      </c>
      <c r="AK96" s="63" t="s">
        <v>51</v>
      </c>
      <c r="AL96" s="7" t="s">
        <v>50</v>
      </c>
      <c r="AM96" s="7" t="s">
        <v>2</v>
      </c>
      <c r="AN96" s="7" t="s">
        <v>10</v>
      </c>
      <c r="AO96" s="63" t="s">
        <v>44</v>
      </c>
    </row>
    <row r="97" spans="2:55" s="1" customFormat="1" ht="24.2" customHeight="1" x14ac:dyDescent="0.2">
      <c r="B97" s="84" t="s">
        <v>144</v>
      </c>
      <c r="C97" s="41" t="s">
        <v>46</v>
      </c>
      <c r="D97" s="42" t="s">
        <v>145</v>
      </c>
      <c r="E97" s="43" t="s">
        <v>146</v>
      </c>
      <c r="F97" s="44" t="s">
        <v>70</v>
      </c>
      <c r="G97" s="45">
        <v>11.98</v>
      </c>
      <c r="H97" s="46"/>
      <c r="I97" s="47">
        <f>ROUND(H97*G97,2)</f>
        <v>0</v>
      </c>
      <c r="J97" s="10"/>
      <c r="K97" s="48" t="s">
        <v>0</v>
      </c>
      <c r="L97" s="49" t="s">
        <v>4</v>
      </c>
      <c r="N97" s="50">
        <f>M97*G97</f>
        <v>0</v>
      </c>
      <c r="O97" s="50">
        <v>0</v>
      </c>
      <c r="P97" s="50">
        <f>O97*G97</f>
        <v>0</v>
      </c>
      <c r="Q97" s="50">
        <v>5.0000000000000001E-3</v>
      </c>
      <c r="R97" s="51">
        <f>Q97*G97</f>
        <v>5.9900000000000002E-2</v>
      </c>
      <c r="AH97" s="52" t="s">
        <v>50</v>
      </c>
      <c r="AJ97" s="52" t="s">
        <v>46</v>
      </c>
      <c r="AK97" s="52" t="s">
        <v>51</v>
      </c>
      <c r="AO97" s="9" t="s">
        <v>44</v>
      </c>
      <c r="AU97" s="53">
        <f>IF(L97="základná",I97,0)</f>
        <v>0</v>
      </c>
      <c r="AV97" s="53">
        <f>IF(L97="znížená",I97,0)</f>
        <v>0</v>
      </c>
      <c r="AW97" s="53">
        <f>IF(L97="zákl. prenesená",I97,0)</f>
        <v>0</v>
      </c>
      <c r="AX97" s="53">
        <f>IF(L97="zníž. prenesená",I97,0)</f>
        <v>0</v>
      </c>
      <c r="AY97" s="53">
        <f>IF(L97="nulová",I97,0)</f>
        <v>0</v>
      </c>
      <c r="AZ97" s="9" t="s">
        <v>51</v>
      </c>
      <c r="BA97" s="53">
        <f>ROUND(H97*G97,2)</f>
        <v>0</v>
      </c>
      <c r="BB97" s="9" t="s">
        <v>50</v>
      </c>
      <c r="BC97" s="52" t="s">
        <v>147</v>
      </c>
    </row>
    <row r="98" spans="2:55" s="6" customFormat="1" x14ac:dyDescent="0.2">
      <c r="B98" s="54"/>
      <c r="C98" s="55" t="s">
        <v>61</v>
      </c>
      <c r="D98" s="56" t="s">
        <v>0</v>
      </c>
      <c r="E98" s="57" t="s">
        <v>148</v>
      </c>
      <c r="G98" s="58">
        <v>11.98</v>
      </c>
      <c r="H98" s="59"/>
      <c r="J98" s="54"/>
      <c r="K98" s="60"/>
      <c r="R98" s="61"/>
      <c r="AJ98" s="56" t="s">
        <v>61</v>
      </c>
      <c r="AK98" s="56" t="s">
        <v>51</v>
      </c>
      <c r="AL98" s="6" t="s">
        <v>51</v>
      </c>
      <c r="AM98" s="6" t="s">
        <v>2</v>
      </c>
      <c r="AN98" s="6" t="s">
        <v>10</v>
      </c>
      <c r="AO98" s="56" t="s">
        <v>44</v>
      </c>
    </row>
    <row r="99" spans="2:55" s="1" customFormat="1" ht="24.2" customHeight="1" x14ac:dyDescent="0.2">
      <c r="B99" s="84" t="s">
        <v>149</v>
      </c>
      <c r="C99" s="41" t="s">
        <v>46</v>
      </c>
      <c r="D99" s="42" t="s">
        <v>150</v>
      </c>
      <c r="E99" s="43" t="s">
        <v>151</v>
      </c>
      <c r="F99" s="44" t="s">
        <v>49</v>
      </c>
      <c r="G99" s="45">
        <v>2</v>
      </c>
      <c r="H99" s="46"/>
      <c r="I99" s="47">
        <f>ROUND(H99*G99,2)</f>
        <v>0</v>
      </c>
      <c r="J99" s="10"/>
      <c r="K99" s="48" t="s">
        <v>0</v>
      </c>
      <c r="L99" s="49" t="s">
        <v>4</v>
      </c>
      <c r="N99" s="50">
        <f>M99*G99</f>
        <v>0</v>
      </c>
      <c r="O99" s="50">
        <v>0</v>
      </c>
      <c r="P99" s="50">
        <f>O99*G99</f>
        <v>0</v>
      </c>
      <c r="Q99" s="50">
        <v>0.03</v>
      </c>
      <c r="R99" s="51">
        <f>Q99*G99</f>
        <v>0.06</v>
      </c>
      <c r="AH99" s="52" t="s">
        <v>50</v>
      </c>
      <c r="AJ99" s="52" t="s">
        <v>46</v>
      </c>
      <c r="AK99" s="52" t="s">
        <v>51</v>
      </c>
      <c r="AO99" s="9" t="s">
        <v>44</v>
      </c>
      <c r="AU99" s="53">
        <f>IF(L99="základná",I99,0)</f>
        <v>0</v>
      </c>
      <c r="AV99" s="53">
        <f>IF(L99="znížená",I99,0)</f>
        <v>0</v>
      </c>
      <c r="AW99" s="53">
        <f>IF(L99="zákl. prenesená",I99,0)</f>
        <v>0</v>
      </c>
      <c r="AX99" s="53">
        <f>IF(L99="zníž. prenesená",I99,0)</f>
        <v>0</v>
      </c>
      <c r="AY99" s="53">
        <f>IF(L99="nulová",I99,0)</f>
        <v>0</v>
      </c>
      <c r="AZ99" s="9" t="s">
        <v>51</v>
      </c>
      <c r="BA99" s="53">
        <f>ROUND(H99*G99,2)</f>
        <v>0</v>
      </c>
      <c r="BB99" s="9" t="s">
        <v>50</v>
      </c>
      <c r="BC99" s="52" t="s">
        <v>152</v>
      </c>
    </row>
    <row r="100" spans="2:55" s="6" customFormat="1" x14ac:dyDescent="0.2">
      <c r="B100" s="54"/>
      <c r="C100" s="55" t="s">
        <v>61</v>
      </c>
      <c r="D100" s="56" t="s">
        <v>0</v>
      </c>
      <c r="E100" s="57" t="s">
        <v>153</v>
      </c>
      <c r="G100" s="58">
        <v>2</v>
      </c>
      <c r="H100" s="59"/>
      <c r="J100" s="54"/>
      <c r="K100" s="60"/>
      <c r="R100" s="61"/>
      <c r="AJ100" s="56" t="s">
        <v>61</v>
      </c>
      <c r="AK100" s="56" t="s">
        <v>51</v>
      </c>
      <c r="AL100" s="6" t="s">
        <v>51</v>
      </c>
      <c r="AM100" s="6" t="s">
        <v>2</v>
      </c>
      <c r="AN100" s="6" t="s">
        <v>10</v>
      </c>
      <c r="AO100" s="56" t="s">
        <v>44</v>
      </c>
    </row>
    <row r="101" spans="2:55" s="1" customFormat="1" ht="21.75" customHeight="1" x14ac:dyDescent="0.2">
      <c r="B101" s="84" t="s">
        <v>154</v>
      </c>
      <c r="C101" s="41" t="s">
        <v>46</v>
      </c>
      <c r="D101" s="42" t="s">
        <v>155</v>
      </c>
      <c r="E101" s="43" t="s">
        <v>156</v>
      </c>
      <c r="F101" s="44" t="s">
        <v>49</v>
      </c>
      <c r="G101" s="45">
        <v>2</v>
      </c>
      <c r="H101" s="46"/>
      <c r="I101" s="47">
        <f>ROUND(H101*G101,2)</f>
        <v>0</v>
      </c>
      <c r="J101" s="10"/>
      <c r="K101" s="48" t="s">
        <v>0</v>
      </c>
      <c r="L101" s="49" t="s">
        <v>4</v>
      </c>
      <c r="N101" s="50">
        <f>M101*G101</f>
        <v>0</v>
      </c>
      <c r="O101" s="50">
        <v>0</v>
      </c>
      <c r="P101" s="50">
        <f>O101*G101</f>
        <v>0</v>
      </c>
      <c r="Q101" s="50">
        <v>4.0000000000000001E-3</v>
      </c>
      <c r="R101" s="51">
        <f>Q101*G101</f>
        <v>8.0000000000000002E-3</v>
      </c>
      <c r="AH101" s="52" t="s">
        <v>50</v>
      </c>
      <c r="AJ101" s="52" t="s">
        <v>46</v>
      </c>
      <c r="AK101" s="52" t="s">
        <v>51</v>
      </c>
      <c r="AO101" s="9" t="s">
        <v>44</v>
      </c>
      <c r="AU101" s="53">
        <f>IF(L101="základná",I101,0)</f>
        <v>0</v>
      </c>
      <c r="AV101" s="53">
        <f>IF(L101="znížená",I101,0)</f>
        <v>0</v>
      </c>
      <c r="AW101" s="53">
        <f>IF(L101="zákl. prenesená",I101,0)</f>
        <v>0</v>
      </c>
      <c r="AX101" s="53">
        <f>IF(L101="zníž. prenesená",I101,0)</f>
        <v>0</v>
      </c>
      <c r="AY101" s="53">
        <f>IF(L101="nulová",I101,0)</f>
        <v>0</v>
      </c>
      <c r="AZ101" s="9" t="s">
        <v>51</v>
      </c>
      <c r="BA101" s="53">
        <f>ROUND(H101*G101,2)</f>
        <v>0</v>
      </c>
      <c r="BB101" s="9" t="s">
        <v>50</v>
      </c>
      <c r="BC101" s="52" t="s">
        <v>157</v>
      </c>
    </row>
    <row r="102" spans="2:55" s="6" customFormat="1" x14ac:dyDescent="0.2">
      <c r="B102" s="54"/>
      <c r="C102" s="55" t="s">
        <v>61</v>
      </c>
      <c r="D102" s="56" t="s">
        <v>0</v>
      </c>
      <c r="E102" s="57" t="s">
        <v>158</v>
      </c>
      <c r="G102" s="58">
        <v>2</v>
      </c>
      <c r="H102" s="59"/>
      <c r="J102" s="54"/>
      <c r="K102" s="60"/>
      <c r="R102" s="61"/>
      <c r="AJ102" s="56" t="s">
        <v>61</v>
      </c>
      <c r="AK102" s="56" t="s">
        <v>51</v>
      </c>
      <c r="AL102" s="6" t="s">
        <v>51</v>
      </c>
      <c r="AM102" s="6" t="s">
        <v>2</v>
      </c>
      <c r="AN102" s="6" t="s">
        <v>10</v>
      </c>
      <c r="AO102" s="56" t="s">
        <v>44</v>
      </c>
    </row>
    <row r="103" spans="2:55" s="1" customFormat="1" ht="24.2" customHeight="1" x14ac:dyDescent="0.2">
      <c r="B103" s="84" t="s">
        <v>1</v>
      </c>
      <c r="C103" s="41" t="s">
        <v>46</v>
      </c>
      <c r="D103" s="42" t="s">
        <v>159</v>
      </c>
      <c r="E103" s="43" t="s">
        <v>160</v>
      </c>
      <c r="F103" s="44" t="s">
        <v>59</v>
      </c>
      <c r="G103" s="45">
        <v>29</v>
      </c>
      <c r="H103" s="46"/>
      <c r="I103" s="47">
        <f>ROUND(H103*G103,2)</f>
        <v>0</v>
      </c>
      <c r="J103" s="10"/>
      <c r="K103" s="48" t="s">
        <v>0</v>
      </c>
      <c r="L103" s="49" t="s">
        <v>4</v>
      </c>
      <c r="N103" s="50">
        <f>M103*G103</f>
        <v>0</v>
      </c>
      <c r="O103" s="50">
        <v>0</v>
      </c>
      <c r="P103" s="50">
        <f>O103*G103</f>
        <v>0</v>
      </c>
      <c r="Q103" s="50">
        <v>7.5999999999999998E-2</v>
      </c>
      <c r="R103" s="51">
        <f>Q103*G103</f>
        <v>2.2039999999999997</v>
      </c>
      <c r="AH103" s="52" t="s">
        <v>50</v>
      </c>
      <c r="AJ103" s="52" t="s">
        <v>46</v>
      </c>
      <c r="AK103" s="52" t="s">
        <v>51</v>
      </c>
      <c r="AO103" s="9" t="s">
        <v>44</v>
      </c>
      <c r="AU103" s="53">
        <f>IF(L103="základná",I103,0)</f>
        <v>0</v>
      </c>
      <c r="AV103" s="53">
        <f>IF(L103="znížená",I103,0)</f>
        <v>0</v>
      </c>
      <c r="AW103" s="53">
        <f>IF(L103="zákl. prenesená",I103,0)</f>
        <v>0</v>
      </c>
      <c r="AX103" s="53">
        <f>IF(L103="zníž. prenesená",I103,0)</f>
        <v>0</v>
      </c>
      <c r="AY103" s="53">
        <f>IF(L103="nulová",I103,0)</f>
        <v>0</v>
      </c>
      <c r="AZ103" s="9" t="s">
        <v>51</v>
      </c>
      <c r="BA103" s="53">
        <f>ROUND(H103*G103,2)</f>
        <v>0</v>
      </c>
      <c r="BB103" s="9" t="s">
        <v>50</v>
      </c>
      <c r="BC103" s="52" t="s">
        <v>161</v>
      </c>
    </row>
    <row r="104" spans="2:55" s="6" customFormat="1" x14ac:dyDescent="0.2">
      <c r="B104" s="54"/>
      <c r="C104" s="55" t="s">
        <v>61</v>
      </c>
      <c r="D104" s="56" t="s">
        <v>0</v>
      </c>
      <c r="E104" s="57" t="s">
        <v>162</v>
      </c>
      <c r="G104" s="58">
        <v>10</v>
      </c>
      <c r="H104" s="59"/>
      <c r="J104" s="54"/>
      <c r="K104" s="60"/>
      <c r="R104" s="61"/>
      <c r="AJ104" s="56" t="s">
        <v>61</v>
      </c>
      <c r="AK104" s="56" t="s">
        <v>51</v>
      </c>
      <c r="AL104" s="6" t="s">
        <v>51</v>
      </c>
      <c r="AM104" s="6" t="s">
        <v>2</v>
      </c>
      <c r="AN104" s="6" t="s">
        <v>9</v>
      </c>
      <c r="AO104" s="56" t="s">
        <v>44</v>
      </c>
    </row>
    <row r="105" spans="2:55" s="6" customFormat="1" x14ac:dyDescent="0.2">
      <c r="B105" s="54"/>
      <c r="C105" s="55" t="s">
        <v>61</v>
      </c>
      <c r="D105" s="56" t="s">
        <v>0</v>
      </c>
      <c r="E105" s="57" t="s">
        <v>132</v>
      </c>
      <c r="G105" s="58">
        <v>19</v>
      </c>
      <c r="H105" s="59"/>
      <c r="J105" s="54"/>
      <c r="K105" s="60"/>
      <c r="R105" s="61"/>
      <c r="AJ105" s="56" t="s">
        <v>61</v>
      </c>
      <c r="AK105" s="56" t="s">
        <v>51</v>
      </c>
      <c r="AL105" s="6" t="s">
        <v>51</v>
      </c>
      <c r="AM105" s="6" t="s">
        <v>2</v>
      </c>
      <c r="AN105" s="6" t="s">
        <v>9</v>
      </c>
      <c r="AO105" s="56" t="s">
        <v>44</v>
      </c>
    </row>
    <row r="106" spans="2:55" s="7" customFormat="1" x14ac:dyDescent="0.2">
      <c r="B106" s="62"/>
      <c r="C106" s="55" t="s">
        <v>61</v>
      </c>
      <c r="D106" s="63" t="s">
        <v>0</v>
      </c>
      <c r="E106" s="64" t="s">
        <v>74</v>
      </c>
      <c r="G106" s="65">
        <v>29</v>
      </c>
      <c r="H106" s="66"/>
      <c r="J106" s="62"/>
      <c r="K106" s="67"/>
      <c r="R106" s="68"/>
      <c r="AJ106" s="63" t="s">
        <v>61</v>
      </c>
      <c r="AK106" s="63" t="s">
        <v>51</v>
      </c>
      <c r="AL106" s="7" t="s">
        <v>50</v>
      </c>
      <c r="AM106" s="7" t="s">
        <v>2</v>
      </c>
      <c r="AN106" s="7" t="s">
        <v>10</v>
      </c>
      <c r="AO106" s="63" t="s">
        <v>44</v>
      </c>
    </row>
    <row r="107" spans="2:55" s="1" customFormat="1" ht="24.2" customHeight="1" x14ac:dyDescent="0.2">
      <c r="B107" s="84" t="s">
        <v>163</v>
      </c>
      <c r="C107" s="41" t="s">
        <v>46</v>
      </c>
      <c r="D107" s="42" t="s">
        <v>164</v>
      </c>
      <c r="E107" s="43" t="s">
        <v>165</v>
      </c>
      <c r="F107" s="44" t="s">
        <v>59</v>
      </c>
      <c r="G107" s="45">
        <v>5.51</v>
      </c>
      <c r="H107" s="46"/>
      <c r="I107" s="47">
        <f>ROUND(H107*G107,2)</f>
        <v>0</v>
      </c>
      <c r="J107" s="10"/>
      <c r="K107" s="48" t="s">
        <v>0</v>
      </c>
      <c r="L107" s="49" t="s">
        <v>4</v>
      </c>
      <c r="N107" s="50">
        <f>M107*G107</f>
        <v>0</v>
      </c>
      <c r="O107" s="50">
        <v>0</v>
      </c>
      <c r="P107" s="50">
        <f>O107*G107</f>
        <v>0</v>
      </c>
      <c r="Q107" s="50">
        <v>6.3E-2</v>
      </c>
      <c r="R107" s="51">
        <f>Q107*G107</f>
        <v>0.34712999999999999</v>
      </c>
      <c r="AH107" s="52" t="s">
        <v>50</v>
      </c>
      <c r="AJ107" s="52" t="s">
        <v>46</v>
      </c>
      <c r="AK107" s="52" t="s">
        <v>51</v>
      </c>
      <c r="AO107" s="9" t="s">
        <v>44</v>
      </c>
      <c r="AU107" s="53">
        <f>IF(L107="základná",I107,0)</f>
        <v>0</v>
      </c>
      <c r="AV107" s="53">
        <f>IF(L107="znížená",I107,0)</f>
        <v>0</v>
      </c>
      <c r="AW107" s="53">
        <f>IF(L107="zákl. prenesená",I107,0)</f>
        <v>0</v>
      </c>
      <c r="AX107" s="53">
        <f>IF(L107="zníž. prenesená",I107,0)</f>
        <v>0</v>
      </c>
      <c r="AY107" s="53">
        <f>IF(L107="nulová",I107,0)</f>
        <v>0</v>
      </c>
      <c r="AZ107" s="9" t="s">
        <v>51</v>
      </c>
      <c r="BA107" s="53">
        <f>ROUND(H107*G107,2)</f>
        <v>0</v>
      </c>
      <c r="BB107" s="9" t="s">
        <v>50</v>
      </c>
      <c r="BC107" s="52" t="s">
        <v>166</v>
      </c>
    </row>
    <row r="108" spans="2:55" s="6" customFormat="1" x14ac:dyDescent="0.2">
      <c r="B108" s="54"/>
      <c r="C108" s="55" t="s">
        <v>61</v>
      </c>
      <c r="D108" s="56" t="s">
        <v>0</v>
      </c>
      <c r="E108" s="57" t="s">
        <v>167</v>
      </c>
      <c r="G108" s="58">
        <v>2.7549999999999999</v>
      </c>
      <c r="H108" s="59"/>
      <c r="J108" s="54"/>
      <c r="K108" s="60"/>
      <c r="R108" s="61"/>
      <c r="AJ108" s="56" t="s">
        <v>61</v>
      </c>
      <c r="AK108" s="56" t="s">
        <v>51</v>
      </c>
      <c r="AL108" s="6" t="s">
        <v>51</v>
      </c>
      <c r="AM108" s="6" t="s">
        <v>2</v>
      </c>
      <c r="AN108" s="6" t="s">
        <v>9</v>
      </c>
      <c r="AO108" s="56" t="s">
        <v>44</v>
      </c>
    </row>
    <row r="109" spans="2:55" s="6" customFormat="1" x14ac:dyDescent="0.2">
      <c r="B109" s="54"/>
      <c r="C109" s="55" t="s">
        <v>61</v>
      </c>
      <c r="D109" s="56" t="s">
        <v>0</v>
      </c>
      <c r="E109" s="57" t="s">
        <v>168</v>
      </c>
      <c r="G109" s="58">
        <v>2.7549999999999999</v>
      </c>
      <c r="H109" s="59"/>
      <c r="J109" s="54"/>
      <c r="K109" s="60"/>
      <c r="R109" s="61"/>
      <c r="AJ109" s="56" t="s">
        <v>61</v>
      </c>
      <c r="AK109" s="56" t="s">
        <v>51</v>
      </c>
      <c r="AL109" s="6" t="s">
        <v>51</v>
      </c>
      <c r="AM109" s="6" t="s">
        <v>2</v>
      </c>
      <c r="AN109" s="6" t="s">
        <v>9</v>
      </c>
      <c r="AO109" s="56" t="s">
        <v>44</v>
      </c>
    </row>
    <row r="110" spans="2:55" s="7" customFormat="1" x14ac:dyDescent="0.2">
      <c r="B110" s="62"/>
      <c r="C110" s="55" t="s">
        <v>61</v>
      </c>
      <c r="D110" s="63" t="s">
        <v>0</v>
      </c>
      <c r="E110" s="64" t="s">
        <v>74</v>
      </c>
      <c r="G110" s="65">
        <v>5.51</v>
      </c>
      <c r="H110" s="66"/>
      <c r="J110" s="62"/>
      <c r="K110" s="67"/>
      <c r="R110" s="68"/>
      <c r="AJ110" s="63" t="s">
        <v>61</v>
      </c>
      <c r="AK110" s="63" t="s">
        <v>51</v>
      </c>
      <c r="AL110" s="7" t="s">
        <v>50</v>
      </c>
      <c r="AM110" s="7" t="s">
        <v>2</v>
      </c>
      <c r="AN110" s="7" t="s">
        <v>10</v>
      </c>
      <c r="AO110" s="63" t="s">
        <v>44</v>
      </c>
    </row>
    <row r="111" spans="2:55" s="1" customFormat="1" ht="21.75" customHeight="1" x14ac:dyDescent="0.2">
      <c r="B111" s="84" t="s">
        <v>169</v>
      </c>
      <c r="C111" s="41" t="s">
        <v>46</v>
      </c>
      <c r="D111" s="42" t="s">
        <v>170</v>
      </c>
      <c r="E111" s="43" t="s">
        <v>171</v>
      </c>
      <c r="F111" s="44" t="s">
        <v>59</v>
      </c>
      <c r="G111" s="45">
        <v>3.625</v>
      </c>
      <c r="H111" s="46"/>
      <c r="I111" s="47">
        <f>ROUND(H111*G111,2)</f>
        <v>0</v>
      </c>
      <c r="J111" s="10"/>
      <c r="K111" s="48" t="s">
        <v>0</v>
      </c>
      <c r="L111" s="49" t="s">
        <v>4</v>
      </c>
      <c r="N111" s="50">
        <f>M111*G111</f>
        <v>0</v>
      </c>
      <c r="O111" s="50">
        <v>0</v>
      </c>
      <c r="P111" s="50">
        <f>O111*G111</f>
        <v>0</v>
      </c>
      <c r="Q111" s="50">
        <v>0.06</v>
      </c>
      <c r="R111" s="51">
        <f>Q111*G111</f>
        <v>0.2175</v>
      </c>
      <c r="AH111" s="52" t="s">
        <v>50</v>
      </c>
      <c r="AJ111" s="52" t="s">
        <v>46</v>
      </c>
      <c r="AK111" s="52" t="s">
        <v>51</v>
      </c>
      <c r="AO111" s="9" t="s">
        <v>44</v>
      </c>
      <c r="AU111" s="53">
        <f>IF(L111="základná",I111,0)</f>
        <v>0</v>
      </c>
      <c r="AV111" s="53">
        <f>IF(L111="znížená",I111,0)</f>
        <v>0</v>
      </c>
      <c r="AW111" s="53">
        <f>IF(L111="zákl. prenesená",I111,0)</f>
        <v>0</v>
      </c>
      <c r="AX111" s="53">
        <f>IF(L111="zníž. prenesená",I111,0)</f>
        <v>0</v>
      </c>
      <c r="AY111" s="53">
        <f>IF(L111="nulová",I111,0)</f>
        <v>0</v>
      </c>
      <c r="AZ111" s="9" t="s">
        <v>51</v>
      </c>
      <c r="BA111" s="53">
        <f>ROUND(H111*G111,2)</f>
        <v>0</v>
      </c>
      <c r="BB111" s="9" t="s">
        <v>50</v>
      </c>
      <c r="BC111" s="52" t="s">
        <v>172</v>
      </c>
    </row>
    <row r="112" spans="2:55" s="6" customFormat="1" x14ac:dyDescent="0.2">
      <c r="B112" s="54"/>
      <c r="C112" s="55" t="s">
        <v>61</v>
      </c>
      <c r="D112" s="56" t="s">
        <v>0</v>
      </c>
      <c r="E112" s="57" t="s">
        <v>173</v>
      </c>
      <c r="G112" s="58">
        <v>3.625</v>
      </c>
      <c r="H112" s="59"/>
      <c r="J112" s="54"/>
      <c r="K112" s="60"/>
      <c r="R112" s="61"/>
      <c r="AJ112" s="56" t="s">
        <v>61</v>
      </c>
      <c r="AK112" s="56" t="s">
        <v>51</v>
      </c>
      <c r="AL112" s="6" t="s">
        <v>51</v>
      </c>
      <c r="AM112" s="6" t="s">
        <v>2</v>
      </c>
      <c r="AN112" s="6" t="s">
        <v>10</v>
      </c>
      <c r="AO112" s="56" t="s">
        <v>44</v>
      </c>
    </row>
    <row r="113" spans="2:55" s="1" customFormat="1" ht="16.5" customHeight="1" x14ac:dyDescent="0.2">
      <c r="B113" s="84" t="s">
        <v>174</v>
      </c>
      <c r="C113" s="41" t="s">
        <v>46</v>
      </c>
      <c r="D113" s="42" t="s">
        <v>175</v>
      </c>
      <c r="E113" s="43" t="s">
        <v>176</v>
      </c>
      <c r="F113" s="44" t="s">
        <v>49</v>
      </c>
      <c r="G113" s="45">
        <v>5</v>
      </c>
      <c r="H113" s="46"/>
      <c r="I113" s="47">
        <f>ROUND(H113*G113,2)</f>
        <v>0</v>
      </c>
      <c r="J113" s="10"/>
      <c r="K113" s="48" t="s">
        <v>0</v>
      </c>
      <c r="L113" s="49" t="s">
        <v>4</v>
      </c>
      <c r="N113" s="50">
        <f>M113*G113</f>
        <v>0</v>
      </c>
      <c r="O113" s="50">
        <v>1.58E-3</v>
      </c>
      <c r="P113" s="50">
        <f>O113*G113</f>
        <v>7.9000000000000008E-3</v>
      </c>
      <c r="Q113" s="50">
        <v>0</v>
      </c>
      <c r="R113" s="51">
        <f>Q113*G113</f>
        <v>0</v>
      </c>
      <c r="AH113" s="52" t="s">
        <v>50</v>
      </c>
      <c r="AJ113" s="52" t="s">
        <v>46</v>
      </c>
      <c r="AK113" s="52" t="s">
        <v>51</v>
      </c>
      <c r="AO113" s="9" t="s">
        <v>44</v>
      </c>
      <c r="AU113" s="53">
        <f>IF(L113="základná",I113,0)</f>
        <v>0</v>
      </c>
      <c r="AV113" s="53">
        <f>IF(L113="znížená",I113,0)</f>
        <v>0</v>
      </c>
      <c r="AW113" s="53">
        <f>IF(L113="zákl. prenesená",I113,0)</f>
        <v>0</v>
      </c>
      <c r="AX113" s="53">
        <f>IF(L113="zníž. prenesená",I113,0)</f>
        <v>0</v>
      </c>
      <c r="AY113" s="53">
        <f>IF(L113="nulová",I113,0)</f>
        <v>0</v>
      </c>
      <c r="AZ113" s="9" t="s">
        <v>51</v>
      </c>
      <c r="BA113" s="53">
        <f>ROUND(H113*G113,2)</f>
        <v>0</v>
      </c>
      <c r="BB113" s="9" t="s">
        <v>50</v>
      </c>
      <c r="BC113" s="52" t="s">
        <v>177</v>
      </c>
    </row>
    <row r="114" spans="2:55" s="1" customFormat="1" ht="24.2" customHeight="1" x14ac:dyDescent="0.2">
      <c r="B114" s="84" t="s">
        <v>178</v>
      </c>
      <c r="C114" s="41" t="s">
        <v>46</v>
      </c>
      <c r="D114" s="42" t="s">
        <v>179</v>
      </c>
      <c r="E114" s="43" t="s">
        <v>180</v>
      </c>
      <c r="F114" s="44" t="s">
        <v>181</v>
      </c>
      <c r="G114" s="45">
        <v>2711.0880000000002</v>
      </c>
      <c r="H114" s="46"/>
      <c r="I114" s="47">
        <f>ROUND(H114*G114,2)</f>
        <v>0</v>
      </c>
      <c r="J114" s="10"/>
      <c r="K114" s="48" t="s">
        <v>0</v>
      </c>
      <c r="L114" s="49" t="s">
        <v>4</v>
      </c>
      <c r="N114" s="50">
        <f>M114*G114</f>
        <v>0</v>
      </c>
      <c r="O114" s="50">
        <v>0</v>
      </c>
      <c r="P114" s="50">
        <f>O114*G114</f>
        <v>0</v>
      </c>
      <c r="Q114" s="50">
        <v>0</v>
      </c>
      <c r="R114" s="51">
        <f>Q114*G114</f>
        <v>0</v>
      </c>
      <c r="AH114" s="52" t="s">
        <v>50</v>
      </c>
      <c r="AJ114" s="52" t="s">
        <v>46</v>
      </c>
      <c r="AK114" s="52" t="s">
        <v>51</v>
      </c>
      <c r="AO114" s="9" t="s">
        <v>44</v>
      </c>
      <c r="AU114" s="53">
        <f>IF(L114="základná",I114,0)</f>
        <v>0</v>
      </c>
      <c r="AV114" s="53">
        <f>IF(L114="znížená",I114,0)</f>
        <v>0</v>
      </c>
      <c r="AW114" s="53">
        <f>IF(L114="zákl. prenesená",I114,0)</f>
        <v>0</v>
      </c>
      <c r="AX114" s="53">
        <f>IF(L114="zníž. prenesená",I114,0)</f>
        <v>0</v>
      </c>
      <c r="AY114" s="53">
        <f>IF(L114="nulová",I114,0)</f>
        <v>0</v>
      </c>
      <c r="AZ114" s="9" t="s">
        <v>51</v>
      </c>
      <c r="BA114" s="53">
        <f>ROUND(H114*G114,2)</f>
        <v>0</v>
      </c>
      <c r="BB114" s="9" t="s">
        <v>50</v>
      </c>
      <c r="BC114" s="52" t="s">
        <v>182</v>
      </c>
    </row>
    <row r="115" spans="2:55" s="1" customFormat="1" ht="24.2" customHeight="1" x14ac:dyDescent="0.2">
      <c r="B115" s="84" t="s">
        <v>101</v>
      </c>
      <c r="C115" s="41" t="s">
        <v>46</v>
      </c>
      <c r="D115" s="42" t="s">
        <v>183</v>
      </c>
      <c r="E115" s="43" t="s">
        <v>184</v>
      </c>
      <c r="F115" s="44" t="s">
        <v>181</v>
      </c>
      <c r="G115" s="45">
        <v>2711.0880000000002</v>
      </c>
      <c r="H115" s="46"/>
      <c r="I115" s="47">
        <f>ROUND(H115*G115,2)</f>
        <v>0</v>
      </c>
      <c r="J115" s="10"/>
      <c r="K115" s="48" t="s">
        <v>0</v>
      </c>
      <c r="L115" s="49" t="s">
        <v>4</v>
      </c>
      <c r="N115" s="50">
        <f>M115*G115</f>
        <v>0</v>
      </c>
      <c r="O115" s="50">
        <v>0</v>
      </c>
      <c r="P115" s="50">
        <f>O115*G115</f>
        <v>0</v>
      </c>
      <c r="Q115" s="50">
        <v>0</v>
      </c>
      <c r="R115" s="51">
        <f>Q115*G115</f>
        <v>0</v>
      </c>
      <c r="AH115" s="52" t="s">
        <v>50</v>
      </c>
      <c r="AJ115" s="52" t="s">
        <v>46</v>
      </c>
      <c r="AK115" s="52" t="s">
        <v>51</v>
      </c>
      <c r="AO115" s="9" t="s">
        <v>44</v>
      </c>
      <c r="AU115" s="53">
        <f>IF(L115="základná",I115,0)</f>
        <v>0</v>
      </c>
      <c r="AV115" s="53">
        <f>IF(L115="znížená",I115,0)</f>
        <v>0</v>
      </c>
      <c r="AW115" s="53">
        <f>IF(L115="zákl. prenesená",I115,0)</f>
        <v>0</v>
      </c>
      <c r="AX115" s="53">
        <f>IF(L115="zníž. prenesená",I115,0)</f>
        <v>0</v>
      </c>
      <c r="AY115" s="53">
        <f>IF(L115="nulová",I115,0)</f>
        <v>0</v>
      </c>
      <c r="AZ115" s="9" t="s">
        <v>51</v>
      </c>
      <c r="BA115" s="53">
        <f>ROUND(H115*G115,2)</f>
        <v>0</v>
      </c>
      <c r="BB115" s="9" t="s">
        <v>50</v>
      </c>
      <c r="BC115" s="52" t="s">
        <v>185</v>
      </c>
    </row>
    <row r="116" spans="2:55" s="6" customFormat="1" x14ac:dyDescent="0.2">
      <c r="B116" s="54"/>
      <c r="C116" s="55" t="s">
        <v>61</v>
      </c>
      <c r="D116" s="56" t="s">
        <v>0</v>
      </c>
      <c r="E116" s="57" t="s">
        <v>186</v>
      </c>
      <c r="G116" s="58">
        <v>2711.0880000000002</v>
      </c>
      <c r="H116" s="59"/>
      <c r="J116" s="54"/>
      <c r="K116" s="60"/>
      <c r="R116" s="61"/>
      <c r="AJ116" s="56" t="s">
        <v>61</v>
      </c>
      <c r="AK116" s="56" t="s">
        <v>51</v>
      </c>
      <c r="AL116" s="6" t="s">
        <v>51</v>
      </c>
      <c r="AM116" s="6" t="s">
        <v>2</v>
      </c>
      <c r="AN116" s="6" t="s">
        <v>10</v>
      </c>
      <c r="AO116" s="56" t="s">
        <v>44</v>
      </c>
    </row>
    <row r="117" spans="2:55" s="1" customFormat="1" ht="24.2" customHeight="1" x14ac:dyDescent="0.2">
      <c r="B117" s="84" t="s">
        <v>187</v>
      </c>
      <c r="C117" s="41" t="s">
        <v>46</v>
      </c>
      <c r="D117" s="42" t="s">
        <v>188</v>
      </c>
      <c r="E117" s="43" t="s">
        <v>189</v>
      </c>
      <c r="F117" s="44" t="s">
        <v>181</v>
      </c>
      <c r="G117" s="45">
        <v>2711.0880000000002</v>
      </c>
      <c r="H117" s="46"/>
      <c r="I117" s="47">
        <f>ROUND(H117*G117,2)</f>
        <v>0</v>
      </c>
      <c r="J117" s="10"/>
      <c r="K117" s="48" t="s">
        <v>0</v>
      </c>
      <c r="L117" s="49" t="s">
        <v>4</v>
      </c>
      <c r="N117" s="50">
        <f>M117*G117</f>
        <v>0</v>
      </c>
      <c r="O117" s="50">
        <v>0</v>
      </c>
      <c r="P117" s="50">
        <f>O117*G117</f>
        <v>0</v>
      </c>
      <c r="Q117" s="50">
        <v>0</v>
      </c>
      <c r="R117" s="51">
        <f>Q117*G117</f>
        <v>0</v>
      </c>
      <c r="AH117" s="52" t="s">
        <v>50</v>
      </c>
      <c r="AJ117" s="52" t="s">
        <v>46</v>
      </c>
      <c r="AK117" s="52" t="s">
        <v>51</v>
      </c>
      <c r="AO117" s="9" t="s">
        <v>44</v>
      </c>
      <c r="AU117" s="53">
        <f>IF(L117="základná",I117,0)</f>
        <v>0</v>
      </c>
      <c r="AV117" s="53">
        <f>IF(L117="znížená",I117,0)</f>
        <v>0</v>
      </c>
      <c r="AW117" s="53">
        <f>IF(L117="zákl. prenesená",I117,0)</f>
        <v>0</v>
      </c>
      <c r="AX117" s="53">
        <f>IF(L117="zníž. prenesená",I117,0)</f>
        <v>0</v>
      </c>
      <c r="AY117" s="53">
        <f>IF(L117="nulová",I117,0)</f>
        <v>0</v>
      </c>
      <c r="AZ117" s="9" t="s">
        <v>51</v>
      </c>
      <c r="BA117" s="53">
        <f>ROUND(H117*G117,2)</f>
        <v>0</v>
      </c>
      <c r="BB117" s="9" t="s">
        <v>50</v>
      </c>
      <c r="BC117" s="52" t="s">
        <v>190</v>
      </c>
    </row>
    <row r="118" spans="2:55" s="1" customFormat="1" ht="33" customHeight="1" x14ac:dyDescent="0.2">
      <c r="B118" s="84" t="s">
        <v>191</v>
      </c>
      <c r="C118" s="41" t="s">
        <v>46</v>
      </c>
      <c r="D118" s="42" t="s">
        <v>192</v>
      </c>
      <c r="E118" s="43" t="s">
        <v>193</v>
      </c>
      <c r="F118" s="44" t="s">
        <v>181</v>
      </c>
      <c r="G118" s="45">
        <v>67777.2</v>
      </c>
      <c r="H118" s="46"/>
      <c r="I118" s="47">
        <f>ROUND(H118*G118,2)</f>
        <v>0</v>
      </c>
      <c r="J118" s="10"/>
      <c r="K118" s="48" t="s">
        <v>0</v>
      </c>
      <c r="L118" s="49" t="s">
        <v>4</v>
      </c>
      <c r="N118" s="50">
        <f>M118*G118</f>
        <v>0</v>
      </c>
      <c r="O118" s="50">
        <v>0</v>
      </c>
      <c r="P118" s="50">
        <f>O118*G118</f>
        <v>0</v>
      </c>
      <c r="Q118" s="50">
        <v>0</v>
      </c>
      <c r="R118" s="51">
        <f>Q118*G118</f>
        <v>0</v>
      </c>
      <c r="AH118" s="52" t="s">
        <v>50</v>
      </c>
      <c r="AJ118" s="52" t="s">
        <v>46</v>
      </c>
      <c r="AK118" s="52" t="s">
        <v>51</v>
      </c>
      <c r="AO118" s="9" t="s">
        <v>44</v>
      </c>
      <c r="AU118" s="53">
        <f>IF(L118="základná",I118,0)</f>
        <v>0</v>
      </c>
      <c r="AV118" s="53">
        <f>IF(L118="znížená",I118,0)</f>
        <v>0</v>
      </c>
      <c r="AW118" s="53">
        <f>IF(L118="zákl. prenesená",I118,0)</f>
        <v>0</v>
      </c>
      <c r="AX118" s="53">
        <f>IF(L118="zníž. prenesená",I118,0)</f>
        <v>0</v>
      </c>
      <c r="AY118" s="53">
        <f>IF(L118="nulová",I118,0)</f>
        <v>0</v>
      </c>
      <c r="AZ118" s="9" t="s">
        <v>51</v>
      </c>
      <c r="BA118" s="53">
        <f>ROUND(H118*G118,2)</f>
        <v>0</v>
      </c>
      <c r="BB118" s="9" t="s">
        <v>50</v>
      </c>
      <c r="BC118" s="52" t="s">
        <v>194</v>
      </c>
    </row>
    <row r="119" spans="2:55" s="6" customFormat="1" x14ac:dyDescent="0.2">
      <c r="B119" s="54"/>
      <c r="C119" s="55" t="s">
        <v>61</v>
      </c>
      <c r="D119" s="56" t="s">
        <v>0</v>
      </c>
      <c r="E119" s="57" t="s">
        <v>195</v>
      </c>
      <c r="G119" s="58">
        <v>67777.2</v>
      </c>
      <c r="H119" s="59"/>
      <c r="J119" s="54"/>
      <c r="K119" s="60"/>
      <c r="R119" s="61"/>
      <c r="AJ119" s="56" t="s">
        <v>61</v>
      </c>
      <c r="AK119" s="56" t="s">
        <v>51</v>
      </c>
      <c r="AL119" s="6" t="s">
        <v>51</v>
      </c>
      <c r="AM119" s="6" t="s">
        <v>2</v>
      </c>
      <c r="AN119" s="6" t="s">
        <v>10</v>
      </c>
      <c r="AO119" s="56" t="s">
        <v>44</v>
      </c>
    </row>
    <row r="120" spans="2:55" s="1" customFormat="1" ht="37.9" customHeight="1" x14ac:dyDescent="0.2">
      <c r="B120" s="84" t="s">
        <v>196</v>
      </c>
      <c r="C120" s="41" t="s">
        <v>46</v>
      </c>
      <c r="D120" s="42" t="s">
        <v>197</v>
      </c>
      <c r="E120" s="43" t="s">
        <v>198</v>
      </c>
      <c r="F120" s="44" t="s">
        <v>181</v>
      </c>
      <c r="G120" s="45">
        <v>1137.19</v>
      </c>
      <c r="H120" s="46"/>
      <c r="I120" s="47">
        <f>ROUND(H120*G120,2)</f>
        <v>0</v>
      </c>
      <c r="J120" s="10"/>
      <c r="K120" s="48" t="s">
        <v>0</v>
      </c>
      <c r="L120" s="49" t="s">
        <v>4</v>
      </c>
      <c r="N120" s="50">
        <f>M120*G120</f>
        <v>0</v>
      </c>
      <c r="O120" s="50">
        <v>0</v>
      </c>
      <c r="P120" s="50">
        <f>O120*G120</f>
        <v>0</v>
      </c>
      <c r="Q120" s="50">
        <v>0</v>
      </c>
      <c r="R120" s="51">
        <f>Q120*G120</f>
        <v>0</v>
      </c>
      <c r="AH120" s="52" t="s">
        <v>50</v>
      </c>
      <c r="AJ120" s="52" t="s">
        <v>46</v>
      </c>
      <c r="AK120" s="52" t="s">
        <v>51</v>
      </c>
      <c r="AO120" s="9" t="s">
        <v>44</v>
      </c>
      <c r="AU120" s="53">
        <f>IF(L120="základná",I120,0)</f>
        <v>0</v>
      </c>
      <c r="AV120" s="53">
        <f>IF(L120="znížená",I120,0)</f>
        <v>0</v>
      </c>
      <c r="AW120" s="53">
        <f>IF(L120="zákl. prenesená",I120,0)</f>
        <v>0</v>
      </c>
      <c r="AX120" s="53">
        <f>IF(L120="zníž. prenesená",I120,0)</f>
        <v>0</v>
      </c>
      <c r="AY120" s="53">
        <f>IF(L120="nulová",I120,0)</f>
        <v>0</v>
      </c>
      <c r="AZ120" s="9" t="s">
        <v>51</v>
      </c>
      <c r="BA120" s="53">
        <f>ROUND(H120*G120,2)</f>
        <v>0</v>
      </c>
      <c r="BB120" s="9" t="s">
        <v>50</v>
      </c>
      <c r="BC120" s="52" t="s">
        <v>199</v>
      </c>
    </row>
    <row r="121" spans="2:55" s="6" customFormat="1" x14ac:dyDescent="0.2">
      <c r="B121" s="54"/>
      <c r="C121" s="55" t="s">
        <v>61</v>
      </c>
      <c r="D121" s="56" t="s">
        <v>0</v>
      </c>
      <c r="E121" s="57" t="s">
        <v>200</v>
      </c>
      <c r="G121" s="58">
        <v>160.797</v>
      </c>
      <c r="H121" s="59"/>
      <c r="J121" s="54"/>
      <c r="K121" s="60"/>
      <c r="R121" s="61"/>
      <c r="AJ121" s="56" t="s">
        <v>61</v>
      </c>
      <c r="AK121" s="56" t="s">
        <v>51</v>
      </c>
      <c r="AL121" s="6" t="s">
        <v>51</v>
      </c>
      <c r="AM121" s="6" t="s">
        <v>2</v>
      </c>
      <c r="AN121" s="6" t="s">
        <v>9</v>
      </c>
      <c r="AO121" s="56" t="s">
        <v>44</v>
      </c>
    </row>
    <row r="122" spans="2:55" s="6" customFormat="1" x14ac:dyDescent="0.2">
      <c r="B122" s="54"/>
      <c r="C122" s="55" t="s">
        <v>61</v>
      </c>
      <c r="D122" s="56" t="s">
        <v>0</v>
      </c>
      <c r="E122" s="57" t="s">
        <v>201</v>
      </c>
      <c r="G122" s="58">
        <v>79.888999999999996</v>
      </c>
      <c r="H122" s="59"/>
      <c r="J122" s="54"/>
      <c r="K122" s="60"/>
      <c r="R122" s="61"/>
      <c r="AJ122" s="56" t="s">
        <v>61</v>
      </c>
      <c r="AK122" s="56" t="s">
        <v>51</v>
      </c>
      <c r="AL122" s="6" t="s">
        <v>51</v>
      </c>
      <c r="AM122" s="6" t="s">
        <v>2</v>
      </c>
      <c r="AN122" s="6" t="s">
        <v>9</v>
      </c>
      <c r="AO122" s="56" t="s">
        <v>44</v>
      </c>
    </row>
    <row r="123" spans="2:55" s="6" customFormat="1" x14ac:dyDescent="0.2">
      <c r="B123" s="54"/>
      <c r="C123" s="55" t="s">
        <v>61</v>
      </c>
      <c r="D123" s="56" t="s">
        <v>0</v>
      </c>
      <c r="E123" s="57" t="s">
        <v>202</v>
      </c>
      <c r="G123" s="58">
        <v>57.365000000000002</v>
      </c>
      <c r="H123" s="59"/>
      <c r="J123" s="54"/>
      <c r="K123" s="60"/>
      <c r="R123" s="61"/>
      <c r="AJ123" s="56" t="s">
        <v>61</v>
      </c>
      <c r="AK123" s="56" t="s">
        <v>51</v>
      </c>
      <c r="AL123" s="6" t="s">
        <v>51</v>
      </c>
      <c r="AM123" s="6" t="s">
        <v>2</v>
      </c>
      <c r="AN123" s="6" t="s">
        <v>9</v>
      </c>
      <c r="AO123" s="56" t="s">
        <v>44</v>
      </c>
    </row>
    <row r="124" spans="2:55" s="6" customFormat="1" x14ac:dyDescent="0.2">
      <c r="B124" s="54"/>
      <c r="C124" s="55" t="s">
        <v>61</v>
      </c>
      <c r="D124" s="56" t="s">
        <v>0</v>
      </c>
      <c r="E124" s="57" t="s">
        <v>203</v>
      </c>
      <c r="G124" s="58">
        <v>133.608</v>
      </c>
      <c r="H124" s="59"/>
      <c r="J124" s="54"/>
      <c r="K124" s="60"/>
      <c r="R124" s="61"/>
      <c r="AJ124" s="56" t="s">
        <v>61</v>
      </c>
      <c r="AK124" s="56" t="s">
        <v>51</v>
      </c>
      <c r="AL124" s="6" t="s">
        <v>51</v>
      </c>
      <c r="AM124" s="6" t="s">
        <v>2</v>
      </c>
      <c r="AN124" s="6" t="s">
        <v>9</v>
      </c>
      <c r="AO124" s="56" t="s">
        <v>44</v>
      </c>
    </row>
    <row r="125" spans="2:55" s="6" customFormat="1" ht="45" x14ac:dyDescent="0.2">
      <c r="B125" s="54"/>
      <c r="C125" s="55" t="s">
        <v>61</v>
      </c>
      <c r="D125" s="56" t="s">
        <v>0</v>
      </c>
      <c r="E125" s="57" t="s">
        <v>204</v>
      </c>
      <c r="G125" s="58">
        <v>80.537999999999997</v>
      </c>
      <c r="H125" s="59"/>
      <c r="J125" s="54"/>
      <c r="K125" s="60"/>
      <c r="R125" s="61"/>
      <c r="AJ125" s="56" t="s">
        <v>61</v>
      </c>
      <c r="AK125" s="56" t="s">
        <v>51</v>
      </c>
      <c r="AL125" s="6" t="s">
        <v>51</v>
      </c>
      <c r="AM125" s="6" t="s">
        <v>2</v>
      </c>
      <c r="AN125" s="6" t="s">
        <v>9</v>
      </c>
      <c r="AO125" s="56" t="s">
        <v>44</v>
      </c>
    </row>
    <row r="126" spans="2:55" s="6" customFormat="1" x14ac:dyDescent="0.2">
      <c r="B126" s="54"/>
      <c r="C126" s="55" t="s">
        <v>61</v>
      </c>
      <c r="D126" s="56" t="s">
        <v>0</v>
      </c>
      <c r="E126" s="57" t="s">
        <v>205</v>
      </c>
      <c r="G126" s="58">
        <v>11.292</v>
      </c>
      <c r="H126" s="59"/>
      <c r="J126" s="54"/>
      <c r="K126" s="60"/>
      <c r="R126" s="61"/>
      <c r="AJ126" s="56" t="s">
        <v>61</v>
      </c>
      <c r="AK126" s="56" t="s">
        <v>51</v>
      </c>
      <c r="AL126" s="6" t="s">
        <v>51</v>
      </c>
      <c r="AM126" s="6" t="s">
        <v>2</v>
      </c>
      <c r="AN126" s="6" t="s">
        <v>9</v>
      </c>
      <c r="AO126" s="56" t="s">
        <v>44</v>
      </c>
    </row>
    <row r="127" spans="2:55" s="6" customFormat="1" x14ac:dyDescent="0.2">
      <c r="B127" s="54"/>
      <c r="C127" s="55" t="s">
        <v>61</v>
      </c>
      <c r="D127" s="56" t="s">
        <v>0</v>
      </c>
      <c r="E127" s="57" t="s">
        <v>206</v>
      </c>
      <c r="G127" s="58">
        <v>8.9779999999999998</v>
      </c>
      <c r="H127" s="59"/>
      <c r="J127" s="54"/>
      <c r="K127" s="60"/>
      <c r="R127" s="61"/>
      <c r="AJ127" s="56" t="s">
        <v>61</v>
      </c>
      <c r="AK127" s="56" t="s">
        <v>51</v>
      </c>
      <c r="AL127" s="6" t="s">
        <v>51</v>
      </c>
      <c r="AM127" s="6" t="s">
        <v>2</v>
      </c>
      <c r="AN127" s="6" t="s">
        <v>9</v>
      </c>
      <c r="AO127" s="56" t="s">
        <v>44</v>
      </c>
    </row>
    <row r="128" spans="2:55" s="6" customFormat="1" ht="33.75" x14ac:dyDescent="0.2">
      <c r="B128" s="54"/>
      <c r="C128" s="55" t="s">
        <v>61</v>
      </c>
      <c r="D128" s="56" t="s">
        <v>0</v>
      </c>
      <c r="E128" s="57" t="s">
        <v>207</v>
      </c>
      <c r="G128" s="58">
        <v>70.216999999999999</v>
      </c>
      <c r="H128" s="59"/>
      <c r="J128" s="54"/>
      <c r="K128" s="60"/>
      <c r="R128" s="61"/>
      <c r="AJ128" s="56" t="s">
        <v>61</v>
      </c>
      <c r="AK128" s="56" t="s">
        <v>51</v>
      </c>
      <c r="AL128" s="6" t="s">
        <v>51</v>
      </c>
      <c r="AM128" s="6" t="s">
        <v>2</v>
      </c>
      <c r="AN128" s="6" t="s">
        <v>9</v>
      </c>
      <c r="AO128" s="56" t="s">
        <v>44</v>
      </c>
    </row>
    <row r="129" spans="2:55" s="6" customFormat="1" ht="33.75" x14ac:dyDescent="0.2">
      <c r="B129" s="54"/>
      <c r="C129" s="55" t="s">
        <v>61</v>
      </c>
      <c r="D129" s="56" t="s">
        <v>0</v>
      </c>
      <c r="E129" s="57" t="s">
        <v>208</v>
      </c>
      <c r="G129" s="58">
        <v>55.764000000000003</v>
      </c>
      <c r="H129" s="59"/>
      <c r="J129" s="54"/>
      <c r="K129" s="60"/>
      <c r="R129" s="61"/>
      <c r="AJ129" s="56" t="s">
        <v>61</v>
      </c>
      <c r="AK129" s="56" t="s">
        <v>51</v>
      </c>
      <c r="AL129" s="6" t="s">
        <v>51</v>
      </c>
      <c r="AM129" s="6" t="s">
        <v>2</v>
      </c>
      <c r="AN129" s="6" t="s">
        <v>9</v>
      </c>
      <c r="AO129" s="56" t="s">
        <v>44</v>
      </c>
    </row>
    <row r="130" spans="2:55" s="6" customFormat="1" ht="33.75" x14ac:dyDescent="0.2">
      <c r="B130" s="54"/>
      <c r="C130" s="55" t="s">
        <v>61</v>
      </c>
      <c r="D130" s="56" t="s">
        <v>0</v>
      </c>
      <c r="E130" s="57" t="s">
        <v>209</v>
      </c>
      <c r="G130" s="58">
        <v>50.762</v>
      </c>
      <c r="H130" s="59"/>
      <c r="J130" s="54"/>
      <c r="K130" s="60"/>
      <c r="R130" s="61"/>
      <c r="AJ130" s="56" t="s">
        <v>61</v>
      </c>
      <c r="AK130" s="56" t="s">
        <v>51</v>
      </c>
      <c r="AL130" s="6" t="s">
        <v>51</v>
      </c>
      <c r="AM130" s="6" t="s">
        <v>2</v>
      </c>
      <c r="AN130" s="6" t="s">
        <v>9</v>
      </c>
      <c r="AO130" s="56" t="s">
        <v>44</v>
      </c>
    </row>
    <row r="131" spans="2:55" s="6" customFormat="1" x14ac:dyDescent="0.2">
      <c r="B131" s="54"/>
      <c r="C131" s="55" t="s">
        <v>61</v>
      </c>
      <c r="D131" s="56" t="s">
        <v>0</v>
      </c>
      <c r="E131" s="57" t="s">
        <v>210</v>
      </c>
      <c r="G131" s="58">
        <v>84.936999999999998</v>
      </c>
      <c r="H131" s="59"/>
      <c r="J131" s="54"/>
      <c r="K131" s="60"/>
      <c r="R131" s="61"/>
      <c r="AJ131" s="56" t="s">
        <v>61</v>
      </c>
      <c r="AK131" s="56" t="s">
        <v>51</v>
      </c>
      <c r="AL131" s="6" t="s">
        <v>51</v>
      </c>
      <c r="AM131" s="6" t="s">
        <v>2</v>
      </c>
      <c r="AN131" s="6" t="s">
        <v>9</v>
      </c>
      <c r="AO131" s="56" t="s">
        <v>44</v>
      </c>
    </row>
    <row r="132" spans="2:55" s="6" customFormat="1" x14ac:dyDescent="0.2">
      <c r="B132" s="54"/>
      <c r="C132" s="55" t="s">
        <v>61</v>
      </c>
      <c r="D132" s="56" t="s">
        <v>0</v>
      </c>
      <c r="E132" s="57" t="s">
        <v>211</v>
      </c>
      <c r="G132" s="58">
        <v>39.18</v>
      </c>
      <c r="H132" s="59"/>
      <c r="J132" s="54"/>
      <c r="K132" s="60"/>
      <c r="R132" s="61"/>
      <c r="AJ132" s="56" t="s">
        <v>61</v>
      </c>
      <c r="AK132" s="56" t="s">
        <v>51</v>
      </c>
      <c r="AL132" s="6" t="s">
        <v>51</v>
      </c>
      <c r="AM132" s="6" t="s">
        <v>2</v>
      </c>
      <c r="AN132" s="6" t="s">
        <v>9</v>
      </c>
      <c r="AO132" s="56" t="s">
        <v>44</v>
      </c>
    </row>
    <row r="133" spans="2:55" s="6" customFormat="1" x14ac:dyDescent="0.2">
      <c r="B133" s="54"/>
      <c r="C133" s="55" t="s">
        <v>61</v>
      </c>
      <c r="D133" s="56" t="s">
        <v>0</v>
      </c>
      <c r="E133" s="57" t="s">
        <v>212</v>
      </c>
      <c r="G133" s="58">
        <v>275.61599999999999</v>
      </c>
      <c r="H133" s="59"/>
      <c r="J133" s="54"/>
      <c r="K133" s="60"/>
      <c r="R133" s="61"/>
      <c r="AJ133" s="56" t="s">
        <v>61</v>
      </c>
      <c r="AK133" s="56" t="s">
        <v>51</v>
      </c>
      <c r="AL133" s="6" t="s">
        <v>51</v>
      </c>
      <c r="AM133" s="6" t="s">
        <v>2</v>
      </c>
      <c r="AN133" s="6" t="s">
        <v>9</v>
      </c>
      <c r="AO133" s="56" t="s">
        <v>44</v>
      </c>
    </row>
    <row r="134" spans="2:55" s="6" customFormat="1" x14ac:dyDescent="0.2">
      <c r="B134" s="54"/>
      <c r="C134" s="55" t="s">
        <v>61</v>
      </c>
      <c r="D134" s="56" t="s">
        <v>0</v>
      </c>
      <c r="E134" s="57" t="s">
        <v>213</v>
      </c>
      <c r="G134" s="58">
        <v>21.747</v>
      </c>
      <c r="H134" s="59"/>
      <c r="J134" s="54"/>
      <c r="K134" s="60"/>
      <c r="R134" s="61"/>
      <c r="AJ134" s="56" t="s">
        <v>61</v>
      </c>
      <c r="AK134" s="56" t="s">
        <v>51</v>
      </c>
      <c r="AL134" s="6" t="s">
        <v>51</v>
      </c>
      <c r="AM134" s="6" t="s">
        <v>2</v>
      </c>
      <c r="AN134" s="6" t="s">
        <v>9</v>
      </c>
      <c r="AO134" s="56" t="s">
        <v>44</v>
      </c>
    </row>
    <row r="135" spans="2:55" s="6" customFormat="1" x14ac:dyDescent="0.2">
      <c r="B135" s="54"/>
      <c r="C135" s="55" t="s">
        <v>61</v>
      </c>
      <c r="D135" s="56" t="s">
        <v>0</v>
      </c>
      <c r="E135" s="57" t="s">
        <v>214</v>
      </c>
      <c r="G135" s="58">
        <v>6.5</v>
      </c>
      <c r="H135" s="59"/>
      <c r="J135" s="54"/>
      <c r="K135" s="60"/>
      <c r="R135" s="61"/>
      <c r="AJ135" s="56" t="s">
        <v>61</v>
      </c>
      <c r="AK135" s="56" t="s">
        <v>51</v>
      </c>
      <c r="AL135" s="6" t="s">
        <v>51</v>
      </c>
      <c r="AM135" s="6" t="s">
        <v>2</v>
      </c>
      <c r="AN135" s="6" t="s">
        <v>9</v>
      </c>
      <c r="AO135" s="56" t="s">
        <v>44</v>
      </c>
    </row>
    <row r="136" spans="2:55" s="7" customFormat="1" x14ac:dyDescent="0.2">
      <c r="B136" s="62"/>
      <c r="C136" s="55" t="s">
        <v>61</v>
      </c>
      <c r="D136" s="63" t="s">
        <v>0</v>
      </c>
      <c r="E136" s="64" t="s">
        <v>74</v>
      </c>
      <c r="G136" s="65">
        <v>1137.19</v>
      </c>
      <c r="H136" s="66"/>
      <c r="J136" s="62"/>
      <c r="K136" s="67"/>
      <c r="R136" s="68"/>
      <c r="AJ136" s="63" t="s">
        <v>61</v>
      </c>
      <c r="AK136" s="63" t="s">
        <v>51</v>
      </c>
      <c r="AL136" s="7" t="s">
        <v>50</v>
      </c>
      <c r="AM136" s="7" t="s">
        <v>2</v>
      </c>
      <c r="AN136" s="7" t="s">
        <v>10</v>
      </c>
      <c r="AO136" s="63" t="s">
        <v>44</v>
      </c>
    </row>
    <row r="137" spans="2:55" s="1" customFormat="1" ht="16.5" customHeight="1" x14ac:dyDescent="0.2">
      <c r="B137" s="84" t="s">
        <v>215</v>
      </c>
      <c r="C137" s="41" t="s">
        <v>46</v>
      </c>
      <c r="D137" s="42" t="s">
        <v>216</v>
      </c>
      <c r="E137" s="43" t="s">
        <v>217</v>
      </c>
      <c r="F137" s="44" t="s">
        <v>181</v>
      </c>
      <c r="G137" s="45">
        <v>106.7</v>
      </c>
      <c r="H137" s="46"/>
      <c r="I137" s="47">
        <f>ROUND(H137*G137,2)</f>
        <v>0</v>
      </c>
      <c r="J137" s="10"/>
      <c r="K137" s="48" t="s">
        <v>0</v>
      </c>
      <c r="L137" s="49" t="s">
        <v>4</v>
      </c>
      <c r="N137" s="50">
        <f>M137*G137</f>
        <v>0</v>
      </c>
      <c r="O137" s="50">
        <v>0</v>
      </c>
      <c r="P137" s="50">
        <f>O137*G137</f>
        <v>0</v>
      </c>
      <c r="Q137" s="50">
        <v>0</v>
      </c>
      <c r="R137" s="51">
        <f>Q137*G137</f>
        <v>0</v>
      </c>
      <c r="AH137" s="52" t="s">
        <v>50</v>
      </c>
      <c r="AJ137" s="52" t="s">
        <v>46</v>
      </c>
      <c r="AK137" s="52" t="s">
        <v>51</v>
      </c>
      <c r="AO137" s="9" t="s">
        <v>44</v>
      </c>
      <c r="AU137" s="53">
        <f>IF(L137="základná",I137,0)</f>
        <v>0</v>
      </c>
      <c r="AV137" s="53">
        <f>IF(L137="znížená",I137,0)</f>
        <v>0</v>
      </c>
      <c r="AW137" s="53">
        <f>IF(L137="zákl. prenesená",I137,0)</f>
        <v>0</v>
      </c>
      <c r="AX137" s="53">
        <f>IF(L137="zníž. prenesená",I137,0)</f>
        <v>0</v>
      </c>
      <c r="AY137" s="53">
        <f>IF(L137="nulová",I137,0)</f>
        <v>0</v>
      </c>
      <c r="AZ137" s="9" t="s">
        <v>51</v>
      </c>
      <c r="BA137" s="53">
        <f>ROUND(H137*G137,2)</f>
        <v>0</v>
      </c>
      <c r="BB137" s="9" t="s">
        <v>50</v>
      </c>
      <c r="BC137" s="52" t="s">
        <v>218</v>
      </c>
    </row>
    <row r="138" spans="2:55" s="6" customFormat="1" x14ac:dyDescent="0.2">
      <c r="B138" s="54"/>
      <c r="C138" s="55" t="s">
        <v>61</v>
      </c>
      <c r="D138" s="56" t="s">
        <v>0</v>
      </c>
      <c r="E138" s="57" t="s">
        <v>219</v>
      </c>
      <c r="G138" s="58">
        <v>106.7</v>
      </c>
      <c r="H138" s="59"/>
      <c r="J138" s="54"/>
      <c r="K138" s="60"/>
      <c r="R138" s="61"/>
      <c r="AJ138" s="56" t="s">
        <v>61</v>
      </c>
      <c r="AK138" s="56" t="s">
        <v>51</v>
      </c>
      <c r="AL138" s="6" t="s">
        <v>51</v>
      </c>
      <c r="AM138" s="6" t="s">
        <v>2</v>
      </c>
      <c r="AN138" s="6" t="s">
        <v>10</v>
      </c>
      <c r="AO138" s="56" t="s">
        <v>44</v>
      </c>
    </row>
    <row r="139" spans="2:55" s="1" customFormat="1" ht="16.5" customHeight="1" x14ac:dyDescent="0.2">
      <c r="B139" s="84" t="s">
        <v>220</v>
      </c>
      <c r="C139" s="41" t="s">
        <v>46</v>
      </c>
      <c r="D139" s="42" t="s">
        <v>221</v>
      </c>
      <c r="E139" s="43" t="s">
        <v>222</v>
      </c>
      <c r="F139" s="44" t="s">
        <v>181</v>
      </c>
      <c r="G139" s="45">
        <v>1242</v>
      </c>
      <c r="H139" s="46"/>
      <c r="I139" s="47">
        <f>ROUND(H139*G139,2)</f>
        <v>0</v>
      </c>
      <c r="J139" s="10"/>
      <c r="K139" s="48" t="s">
        <v>0</v>
      </c>
      <c r="L139" s="49" t="s">
        <v>4</v>
      </c>
      <c r="N139" s="50">
        <f>M139*G139</f>
        <v>0</v>
      </c>
      <c r="O139" s="50">
        <v>0</v>
      </c>
      <c r="P139" s="50">
        <f>O139*G139</f>
        <v>0</v>
      </c>
      <c r="Q139" s="50">
        <v>0</v>
      </c>
      <c r="R139" s="51">
        <f>Q139*G139</f>
        <v>0</v>
      </c>
      <c r="AH139" s="52" t="s">
        <v>50</v>
      </c>
      <c r="AJ139" s="52" t="s">
        <v>46</v>
      </c>
      <c r="AK139" s="52" t="s">
        <v>51</v>
      </c>
      <c r="AO139" s="9" t="s">
        <v>44</v>
      </c>
      <c r="AU139" s="53">
        <f>IF(L139="základná",I139,0)</f>
        <v>0</v>
      </c>
      <c r="AV139" s="53">
        <f>IF(L139="znížená",I139,0)</f>
        <v>0</v>
      </c>
      <c r="AW139" s="53">
        <f>IF(L139="zákl. prenesená",I139,0)</f>
        <v>0</v>
      </c>
      <c r="AX139" s="53">
        <f>IF(L139="zníž. prenesená",I139,0)</f>
        <v>0</v>
      </c>
      <c r="AY139" s="53">
        <f>IF(L139="nulová",I139,0)</f>
        <v>0</v>
      </c>
      <c r="AZ139" s="9" t="s">
        <v>51</v>
      </c>
      <c r="BA139" s="53">
        <f>ROUND(H139*G139,2)</f>
        <v>0</v>
      </c>
      <c r="BB139" s="9" t="s">
        <v>50</v>
      </c>
      <c r="BC139" s="52" t="s">
        <v>223</v>
      </c>
    </row>
    <row r="140" spans="2:55" s="6" customFormat="1" x14ac:dyDescent="0.2">
      <c r="B140" s="54"/>
      <c r="C140" s="55" t="s">
        <v>61</v>
      </c>
      <c r="D140" s="56" t="s">
        <v>0</v>
      </c>
      <c r="E140" s="57" t="s">
        <v>224</v>
      </c>
      <c r="G140" s="58">
        <v>78.623999999999995</v>
      </c>
      <c r="H140" s="59"/>
      <c r="J140" s="54"/>
      <c r="K140" s="60"/>
      <c r="R140" s="61"/>
      <c r="AJ140" s="56" t="s">
        <v>61</v>
      </c>
      <c r="AK140" s="56" t="s">
        <v>51</v>
      </c>
      <c r="AL140" s="6" t="s">
        <v>51</v>
      </c>
      <c r="AM140" s="6" t="s">
        <v>2</v>
      </c>
      <c r="AN140" s="6" t="s">
        <v>9</v>
      </c>
      <c r="AO140" s="56" t="s">
        <v>44</v>
      </c>
    </row>
    <row r="141" spans="2:55" s="6" customFormat="1" x14ac:dyDescent="0.2">
      <c r="B141" s="54"/>
      <c r="C141" s="55" t="s">
        <v>61</v>
      </c>
      <c r="D141" s="56" t="s">
        <v>0</v>
      </c>
      <c r="E141" s="57" t="s">
        <v>225</v>
      </c>
      <c r="G141" s="58">
        <v>72.239999999999995</v>
      </c>
      <c r="H141" s="59"/>
      <c r="J141" s="54"/>
      <c r="K141" s="60"/>
      <c r="R141" s="61"/>
      <c r="AJ141" s="56" t="s">
        <v>61</v>
      </c>
      <c r="AK141" s="56" t="s">
        <v>51</v>
      </c>
      <c r="AL141" s="6" t="s">
        <v>51</v>
      </c>
      <c r="AM141" s="6" t="s">
        <v>2</v>
      </c>
      <c r="AN141" s="6" t="s">
        <v>9</v>
      </c>
      <c r="AO141" s="56" t="s">
        <v>44</v>
      </c>
    </row>
    <row r="142" spans="2:55" s="6" customFormat="1" x14ac:dyDescent="0.2">
      <c r="B142" s="54"/>
      <c r="C142" s="55" t="s">
        <v>61</v>
      </c>
      <c r="D142" s="56" t="s">
        <v>0</v>
      </c>
      <c r="E142" s="57" t="s">
        <v>226</v>
      </c>
      <c r="G142" s="58">
        <v>655.23599999999999</v>
      </c>
      <c r="H142" s="59"/>
      <c r="J142" s="54"/>
      <c r="K142" s="60"/>
      <c r="R142" s="61"/>
      <c r="AJ142" s="56" t="s">
        <v>61</v>
      </c>
      <c r="AK142" s="56" t="s">
        <v>51</v>
      </c>
      <c r="AL142" s="6" t="s">
        <v>51</v>
      </c>
      <c r="AM142" s="6" t="s">
        <v>2</v>
      </c>
      <c r="AN142" s="6" t="s">
        <v>9</v>
      </c>
      <c r="AO142" s="56" t="s">
        <v>44</v>
      </c>
    </row>
    <row r="143" spans="2:55" s="6" customFormat="1" x14ac:dyDescent="0.2">
      <c r="B143" s="54"/>
      <c r="C143" s="55" t="s">
        <v>61</v>
      </c>
      <c r="D143" s="56" t="s">
        <v>0</v>
      </c>
      <c r="E143" s="57" t="s">
        <v>227</v>
      </c>
      <c r="G143" s="58">
        <v>14.4</v>
      </c>
      <c r="H143" s="59"/>
      <c r="J143" s="54"/>
      <c r="K143" s="60"/>
      <c r="R143" s="61"/>
      <c r="AJ143" s="56" t="s">
        <v>61</v>
      </c>
      <c r="AK143" s="56" t="s">
        <v>51</v>
      </c>
      <c r="AL143" s="6" t="s">
        <v>51</v>
      </c>
      <c r="AM143" s="6" t="s">
        <v>2</v>
      </c>
      <c r="AN143" s="6" t="s">
        <v>9</v>
      </c>
      <c r="AO143" s="56" t="s">
        <v>44</v>
      </c>
    </row>
    <row r="144" spans="2:55" s="6" customFormat="1" x14ac:dyDescent="0.2">
      <c r="B144" s="54"/>
      <c r="C144" s="55" t="s">
        <v>61</v>
      </c>
      <c r="D144" s="56" t="s">
        <v>0</v>
      </c>
      <c r="E144" s="57" t="s">
        <v>228</v>
      </c>
      <c r="G144" s="58">
        <v>126</v>
      </c>
      <c r="H144" s="59"/>
      <c r="J144" s="54"/>
      <c r="K144" s="60"/>
      <c r="R144" s="61"/>
      <c r="AJ144" s="56" t="s">
        <v>61</v>
      </c>
      <c r="AK144" s="56" t="s">
        <v>51</v>
      </c>
      <c r="AL144" s="6" t="s">
        <v>51</v>
      </c>
      <c r="AM144" s="6" t="s">
        <v>2</v>
      </c>
      <c r="AN144" s="6" t="s">
        <v>9</v>
      </c>
      <c r="AO144" s="56" t="s">
        <v>44</v>
      </c>
    </row>
    <row r="145" spans="2:55" s="6" customFormat="1" x14ac:dyDescent="0.2">
      <c r="B145" s="54"/>
      <c r="C145" s="55" t="s">
        <v>61</v>
      </c>
      <c r="D145" s="56" t="s">
        <v>0</v>
      </c>
      <c r="E145" s="57" t="s">
        <v>229</v>
      </c>
      <c r="G145" s="58">
        <v>295.5</v>
      </c>
      <c r="H145" s="59"/>
      <c r="J145" s="54"/>
      <c r="K145" s="60"/>
      <c r="R145" s="61"/>
      <c r="AJ145" s="56" t="s">
        <v>61</v>
      </c>
      <c r="AK145" s="56" t="s">
        <v>51</v>
      </c>
      <c r="AL145" s="6" t="s">
        <v>51</v>
      </c>
      <c r="AM145" s="6" t="s">
        <v>2</v>
      </c>
      <c r="AN145" s="6" t="s">
        <v>9</v>
      </c>
      <c r="AO145" s="56" t="s">
        <v>44</v>
      </c>
    </row>
    <row r="146" spans="2:55" s="7" customFormat="1" x14ac:dyDescent="0.2">
      <c r="B146" s="62"/>
      <c r="C146" s="55" t="s">
        <v>61</v>
      </c>
      <c r="D146" s="63" t="s">
        <v>0</v>
      </c>
      <c r="E146" s="64" t="s">
        <v>74</v>
      </c>
      <c r="G146" s="65">
        <v>1242</v>
      </c>
      <c r="H146" s="66"/>
      <c r="J146" s="62"/>
      <c r="K146" s="67"/>
      <c r="R146" s="68"/>
      <c r="AJ146" s="63" t="s">
        <v>61</v>
      </c>
      <c r="AK146" s="63" t="s">
        <v>51</v>
      </c>
      <c r="AL146" s="7" t="s">
        <v>50</v>
      </c>
      <c r="AM146" s="7" t="s">
        <v>2</v>
      </c>
      <c r="AN146" s="7" t="s">
        <v>10</v>
      </c>
      <c r="AO146" s="63" t="s">
        <v>44</v>
      </c>
    </row>
    <row r="147" spans="2:55" s="1" customFormat="1" ht="16.5" customHeight="1" x14ac:dyDescent="0.2">
      <c r="B147" s="84" t="s">
        <v>230</v>
      </c>
      <c r="C147" s="41" t="s">
        <v>46</v>
      </c>
      <c r="D147" s="42" t="s">
        <v>231</v>
      </c>
      <c r="E147" s="43" t="s">
        <v>232</v>
      </c>
      <c r="F147" s="44" t="s">
        <v>181</v>
      </c>
      <c r="G147" s="45">
        <v>12.91</v>
      </c>
      <c r="H147" s="46"/>
      <c r="I147" s="47">
        <f>ROUND(H147*G147,2)</f>
        <v>0</v>
      </c>
      <c r="J147" s="10"/>
      <c r="K147" s="48" t="s">
        <v>0</v>
      </c>
      <c r="L147" s="49" t="s">
        <v>4</v>
      </c>
      <c r="N147" s="50">
        <f>M147*G147</f>
        <v>0</v>
      </c>
      <c r="O147" s="50">
        <v>0</v>
      </c>
      <c r="P147" s="50">
        <f>O147*G147</f>
        <v>0</v>
      </c>
      <c r="Q147" s="50">
        <v>0</v>
      </c>
      <c r="R147" s="51">
        <f>Q147*G147</f>
        <v>0</v>
      </c>
      <c r="AH147" s="52" t="s">
        <v>50</v>
      </c>
      <c r="AJ147" s="52" t="s">
        <v>46</v>
      </c>
      <c r="AK147" s="52" t="s">
        <v>51</v>
      </c>
      <c r="AO147" s="9" t="s">
        <v>44</v>
      </c>
      <c r="AU147" s="53">
        <f>IF(L147="základná",I147,0)</f>
        <v>0</v>
      </c>
      <c r="AV147" s="53">
        <f>IF(L147="znížená",I147,0)</f>
        <v>0</v>
      </c>
      <c r="AW147" s="53">
        <f>IF(L147="zákl. prenesená",I147,0)</f>
        <v>0</v>
      </c>
      <c r="AX147" s="53">
        <f>IF(L147="zníž. prenesená",I147,0)</f>
        <v>0</v>
      </c>
      <c r="AY147" s="53">
        <f>IF(L147="nulová",I147,0)</f>
        <v>0</v>
      </c>
      <c r="AZ147" s="9" t="s">
        <v>51</v>
      </c>
      <c r="BA147" s="53">
        <f>ROUND(H147*G147,2)</f>
        <v>0</v>
      </c>
      <c r="BB147" s="9" t="s">
        <v>50</v>
      </c>
      <c r="BC147" s="52" t="s">
        <v>233</v>
      </c>
    </row>
    <row r="148" spans="2:55" s="6" customFormat="1" x14ac:dyDescent="0.2">
      <c r="B148" s="54"/>
      <c r="C148" s="55" t="s">
        <v>61</v>
      </c>
      <c r="D148" s="56" t="s">
        <v>0</v>
      </c>
      <c r="E148" s="57" t="s">
        <v>234</v>
      </c>
      <c r="G148" s="58">
        <v>0.75</v>
      </c>
      <c r="H148" s="59"/>
      <c r="J148" s="54"/>
      <c r="K148" s="60"/>
      <c r="R148" s="61"/>
      <c r="AJ148" s="56" t="s">
        <v>61</v>
      </c>
      <c r="AK148" s="56" t="s">
        <v>51</v>
      </c>
      <c r="AL148" s="6" t="s">
        <v>51</v>
      </c>
      <c r="AM148" s="6" t="s">
        <v>2</v>
      </c>
      <c r="AN148" s="6" t="s">
        <v>9</v>
      </c>
      <c r="AO148" s="56" t="s">
        <v>44</v>
      </c>
    </row>
    <row r="149" spans="2:55" s="6" customFormat="1" x14ac:dyDescent="0.2">
      <c r="B149" s="54"/>
      <c r="C149" s="55" t="s">
        <v>61</v>
      </c>
      <c r="D149" s="56" t="s">
        <v>0</v>
      </c>
      <c r="E149" s="57" t="s">
        <v>235</v>
      </c>
      <c r="G149" s="58">
        <v>11.3</v>
      </c>
      <c r="H149" s="59"/>
      <c r="J149" s="54"/>
      <c r="K149" s="60"/>
      <c r="R149" s="61"/>
      <c r="AJ149" s="56" t="s">
        <v>61</v>
      </c>
      <c r="AK149" s="56" t="s">
        <v>51</v>
      </c>
      <c r="AL149" s="6" t="s">
        <v>51</v>
      </c>
      <c r="AM149" s="6" t="s">
        <v>2</v>
      </c>
      <c r="AN149" s="6" t="s">
        <v>9</v>
      </c>
      <c r="AO149" s="56" t="s">
        <v>44</v>
      </c>
    </row>
    <row r="150" spans="2:55" s="6" customFormat="1" x14ac:dyDescent="0.2">
      <c r="B150" s="54"/>
      <c r="C150" s="55" t="s">
        <v>61</v>
      </c>
      <c r="D150" s="56" t="s">
        <v>0</v>
      </c>
      <c r="E150" s="57" t="s">
        <v>236</v>
      </c>
      <c r="G150" s="58">
        <v>0.86</v>
      </c>
      <c r="H150" s="59"/>
      <c r="J150" s="54"/>
      <c r="K150" s="60"/>
      <c r="R150" s="61"/>
      <c r="AJ150" s="56" t="s">
        <v>61</v>
      </c>
      <c r="AK150" s="56" t="s">
        <v>51</v>
      </c>
      <c r="AL150" s="6" t="s">
        <v>51</v>
      </c>
      <c r="AM150" s="6" t="s">
        <v>2</v>
      </c>
      <c r="AN150" s="6" t="s">
        <v>9</v>
      </c>
      <c r="AO150" s="56" t="s">
        <v>44</v>
      </c>
    </row>
    <row r="151" spans="2:55" s="7" customFormat="1" x14ac:dyDescent="0.2">
      <c r="B151" s="62"/>
      <c r="C151" s="55" t="s">
        <v>61</v>
      </c>
      <c r="D151" s="63" t="s">
        <v>0</v>
      </c>
      <c r="E151" s="64" t="s">
        <v>74</v>
      </c>
      <c r="G151" s="65">
        <v>12.91</v>
      </c>
      <c r="H151" s="66"/>
      <c r="J151" s="62"/>
      <c r="K151" s="67"/>
      <c r="R151" s="68"/>
      <c r="AJ151" s="63" t="s">
        <v>61</v>
      </c>
      <c r="AK151" s="63" t="s">
        <v>51</v>
      </c>
      <c r="AL151" s="7" t="s">
        <v>50</v>
      </c>
      <c r="AM151" s="7" t="s">
        <v>2</v>
      </c>
      <c r="AN151" s="7" t="s">
        <v>10</v>
      </c>
      <c r="AO151" s="63" t="s">
        <v>44</v>
      </c>
    </row>
    <row r="152" spans="2:55" s="1" customFormat="1" ht="16.5" customHeight="1" x14ac:dyDescent="0.2">
      <c r="B152" s="84" t="s">
        <v>237</v>
      </c>
      <c r="C152" s="41" t="s">
        <v>46</v>
      </c>
      <c r="D152" s="42" t="s">
        <v>238</v>
      </c>
      <c r="E152" s="43" t="s">
        <v>239</v>
      </c>
      <c r="F152" s="44" t="s">
        <v>181</v>
      </c>
      <c r="G152" s="45">
        <v>2.4</v>
      </c>
      <c r="H152" s="46"/>
      <c r="I152" s="47">
        <f>ROUND(H152*G152,2)</f>
        <v>0</v>
      </c>
      <c r="J152" s="10"/>
      <c r="K152" s="48" t="s">
        <v>0</v>
      </c>
      <c r="L152" s="49" t="s">
        <v>4</v>
      </c>
      <c r="N152" s="50">
        <f>M152*G152</f>
        <v>0</v>
      </c>
      <c r="O152" s="50">
        <v>0</v>
      </c>
      <c r="P152" s="50">
        <f>O152*G152</f>
        <v>0</v>
      </c>
      <c r="Q152" s="50">
        <v>0</v>
      </c>
      <c r="R152" s="51">
        <f>Q152*G152</f>
        <v>0</v>
      </c>
      <c r="AH152" s="52" t="s">
        <v>50</v>
      </c>
      <c r="AJ152" s="52" t="s">
        <v>46</v>
      </c>
      <c r="AK152" s="52" t="s">
        <v>51</v>
      </c>
      <c r="AO152" s="9" t="s">
        <v>44</v>
      </c>
      <c r="AU152" s="53">
        <f>IF(L152="základná",I152,0)</f>
        <v>0</v>
      </c>
      <c r="AV152" s="53">
        <f>IF(L152="znížená",I152,0)</f>
        <v>0</v>
      </c>
      <c r="AW152" s="53">
        <f>IF(L152="zákl. prenesená",I152,0)</f>
        <v>0</v>
      </c>
      <c r="AX152" s="53">
        <f>IF(L152="zníž. prenesená",I152,0)</f>
        <v>0</v>
      </c>
      <c r="AY152" s="53">
        <f>IF(L152="nulová",I152,0)</f>
        <v>0</v>
      </c>
      <c r="AZ152" s="9" t="s">
        <v>51</v>
      </c>
      <c r="BA152" s="53">
        <f>ROUND(H152*G152,2)</f>
        <v>0</v>
      </c>
      <c r="BB152" s="9" t="s">
        <v>50</v>
      </c>
      <c r="BC152" s="52" t="s">
        <v>240</v>
      </c>
    </row>
    <row r="153" spans="2:55" s="6" customFormat="1" x14ac:dyDescent="0.2">
      <c r="B153" s="54"/>
      <c r="C153" s="55" t="s">
        <v>61</v>
      </c>
      <c r="D153" s="56" t="s">
        <v>0</v>
      </c>
      <c r="E153" s="57" t="s">
        <v>241</v>
      </c>
      <c r="G153" s="58">
        <v>0.4</v>
      </c>
      <c r="H153" s="59"/>
      <c r="J153" s="54"/>
      <c r="K153" s="60"/>
      <c r="R153" s="61"/>
      <c r="AJ153" s="56" t="s">
        <v>61</v>
      </c>
      <c r="AK153" s="56" t="s">
        <v>51</v>
      </c>
      <c r="AL153" s="6" t="s">
        <v>51</v>
      </c>
      <c r="AM153" s="6" t="s">
        <v>2</v>
      </c>
      <c r="AN153" s="6" t="s">
        <v>9</v>
      </c>
      <c r="AO153" s="56" t="s">
        <v>44</v>
      </c>
    </row>
    <row r="154" spans="2:55" s="6" customFormat="1" x14ac:dyDescent="0.2">
      <c r="B154" s="54"/>
      <c r="C154" s="55" t="s">
        <v>61</v>
      </c>
      <c r="D154" s="56" t="s">
        <v>0</v>
      </c>
      <c r="E154" s="57" t="s">
        <v>242</v>
      </c>
      <c r="G154" s="58">
        <v>2</v>
      </c>
      <c r="H154" s="59"/>
      <c r="J154" s="54"/>
      <c r="K154" s="60"/>
      <c r="R154" s="61"/>
      <c r="AJ154" s="56" t="s">
        <v>61</v>
      </c>
      <c r="AK154" s="56" t="s">
        <v>51</v>
      </c>
      <c r="AL154" s="6" t="s">
        <v>51</v>
      </c>
      <c r="AM154" s="6" t="s">
        <v>2</v>
      </c>
      <c r="AN154" s="6" t="s">
        <v>9</v>
      </c>
      <c r="AO154" s="56" t="s">
        <v>44</v>
      </c>
    </row>
    <row r="155" spans="2:55" s="7" customFormat="1" x14ac:dyDescent="0.2">
      <c r="B155" s="62"/>
      <c r="C155" s="55" t="s">
        <v>61</v>
      </c>
      <c r="D155" s="63" t="s">
        <v>0</v>
      </c>
      <c r="E155" s="64" t="s">
        <v>74</v>
      </c>
      <c r="G155" s="65">
        <v>2.4</v>
      </c>
      <c r="H155" s="66"/>
      <c r="J155" s="62"/>
      <c r="K155" s="67"/>
      <c r="R155" s="68"/>
      <c r="AJ155" s="63" t="s">
        <v>61</v>
      </c>
      <c r="AK155" s="63" t="s">
        <v>51</v>
      </c>
      <c r="AL155" s="7" t="s">
        <v>50</v>
      </c>
      <c r="AM155" s="7" t="s">
        <v>2</v>
      </c>
      <c r="AN155" s="7" t="s">
        <v>10</v>
      </c>
      <c r="AO155" s="63" t="s">
        <v>44</v>
      </c>
    </row>
    <row r="156" spans="2:55" s="1" customFormat="1" ht="21.75" customHeight="1" x14ac:dyDescent="0.2">
      <c r="B156" s="84" t="s">
        <v>243</v>
      </c>
      <c r="C156" s="41" t="s">
        <v>46</v>
      </c>
      <c r="D156" s="42" t="s">
        <v>244</v>
      </c>
      <c r="E156" s="43" t="s">
        <v>245</v>
      </c>
      <c r="F156" s="44" t="s">
        <v>181</v>
      </c>
      <c r="G156" s="45">
        <v>57.95</v>
      </c>
      <c r="H156" s="46"/>
      <c r="I156" s="47">
        <f>ROUND(H156*G156,2)</f>
        <v>0</v>
      </c>
      <c r="J156" s="10"/>
      <c r="K156" s="48" t="s">
        <v>0</v>
      </c>
      <c r="L156" s="49" t="s">
        <v>4</v>
      </c>
      <c r="N156" s="50">
        <f>M156*G156</f>
        <v>0</v>
      </c>
      <c r="O156" s="50">
        <v>0</v>
      </c>
      <c r="P156" s="50">
        <f>O156*G156</f>
        <v>0</v>
      </c>
      <c r="Q156" s="50">
        <v>0</v>
      </c>
      <c r="R156" s="51">
        <f>Q156*G156</f>
        <v>0</v>
      </c>
      <c r="AH156" s="52" t="s">
        <v>50</v>
      </c>
      <c r="AJ156" s="52" t="s">
        <v>46</v>
      </c>
      <c r="AK156" s="52" t="s">
        <v>51</v>
      </c>
      <c r="AO156" s="9" t="s">
        <v>44</v>
      </c>
      <c r="AU156" s="53">
        <f>IF(L156="základná",I156,0)</f>
        <v>0</v>
      </c>
      <c r="AV156" s="53">
        <f>IF(L156="znížená",I156,0)</f>
        <v>0</v>
      </c>
      <c r="AW156" s="53">
        <f>IF(L156="zákl. prenesená",I156,0)</f>
        <v>0</v>
      </c>
      <c r="AX156" s="53">
        <f>IF(L156="zníž. prenesená",I156,0)</f>
        <v>0</v>
      </c>
      <c r="AY156" s="53">
        <f>IF(L156="nulová",I156,0)</f>
        <v>0</v>
      </c>
      <c r="AZ156" s="9" t="s">
        <v>51</v>
      </c>
      <c r="BA156" s="53">
        <f>ROUND(H156*G156,2)</f>
        <v>0</v>
      </c>
      <c r="BB156" s="9" t="s">
        <v>50</v>
      </c>
      <c r="BC156" s="52" t="s">
        <v>246</v>
      </c>
    </row>
    <row r="157" spans="2:55" s="6" customFormat="1" x14ac:dyDescent="0.2">
      <c r="B157" s="54"/>
      <c r="C157" s="55" t="s">
        <v>61</v>
      </c>
      <c r="D157" s="56" t="s">
        <v>0</v>
      </c>
      <c r="E157" s="57" t="s">
        <v>247</v>
      </c>
      <c r="G157" s="58">
        <v>27.75</v>
      </c>
      <c r="H157" s="59"/>
      <c r="J157" s="54"/>
      <c r="K157" s="60"/>
      <c r="R157" s="61"/>
      <c r="AJ157" s="56" t="s">
        <v>61</v>
      </c>
      <c r="AK157" s="56" t="s">
        <v>51</v>
      </c>
      <c r="AL157" s="6" t="s">
        <v>51</v>
      </c>
      <c r="AM157" s="6" t="s">
        <v>2</v>
      </c>
      <c r="AN157" s="6" t="s">
        <v>9</v>
      </c>
      <c r="AO157" s="56" t="s">
        <v>44</v>
      </c>
    </row>
    <row r="158" spans="2:55" s="6" customFormat="1" x14ac:dyDescent="0.2">
      <c r="B158" s="54"/>
      <c r="C158" s="55" t="s">
        <v>61</v>
      </c>
      <c r="D158" s="56" t="s">
        <v>0</v>
      </c>
      <c r="E158" s="57" t="s">
        <v>248</v>
      </c>
      <c r="G158" s="58">
        <v>13.6</v>
      </c>
      <c r="H158" s="59"/>
      <c r="J158" s="54"/>
      <c r="K158" s="60"/>
      <c r="R158" s="61"/>
      <c r="AJ158" s="56" t="s">
        <v>61</v>
      </c>
      <c r="AK158" s="56" t="s">
        <v>51</v>
      </c>
      <c r="AL158" s="6" t="s">
        <v>51</v>
      </c>
      <c r="AM158" s="6" t="s">
        <v>2</v>
      </c>
      <c r="AN158" s="6" t="s">
        <v>9</v>
      </c>
      <c r="AO158" s="56" t="s">
        <v>44</v>
      </c>
    </row>
    <row r="159" spans="2:55" s="6" customFormat="1" x14ac:dyDescent="0.2">
      <c r="B159" s="54"/>
      <c r="C159" s="55" t="s">
        <v>61</v>
      </c>
      <c r="D159" s="56" t="s">
        <v>0</v>
      </c>
      <c r="E159" s="57" t="s">
        <v>249</v>
      </c>
      <c r="G159" s="58">
        <v>16.600000000000001</v>
      </c>
      <c r="H159" s="59"/>
      <c r="J159" s="54"/>
      <c r="K159" s="60"/>
      <c r="R159" s="61"/>
      <c r="AJ159" s="56" t="s">
        <v>61</v>
      </c>
      <c r="AK159" s="56" t="s">
        <v>51</v>
      </c>
      <c r="AL159" s="6" t="s">
        <v>51</v>
      </c>
      <c r="AM159" s="6" t="s">
        <v>2</v>
      </c>
      <c r="AN159" s="6" t="s">
        <v>9</v>
      </c>
      <c r="AO159" s="56" t="s">
        <v>44</v>
      </c>
    </row>
    <row r="160" spans="2:55" s="7" customFormat="1" x14ac:dyDescent="0.2">
      <c r="B160" s="62"/>
      <c r="C160" s="55" t="s">
        <v>61</v>
      </c>
      <c r="D160" s="63" t="s">
        <v>0</v>
      </c>
      <c r="E160" s="64" t="s">
        <v>74</v>
      </c>
      <c r="G160" s="65">
        <v>57.95</v>
      </c>
      <c r="H160" s="66"/>
      <c r="J160" s="62"/>
      <c r="K160" s="67"/>
      <c r="R160" s="68"/>
      <c r="AJ160" s="63" t="s">
        <v>61</v>
      </c>
      <c r="AK160" s="63" t="s">
        <v>51</v>
      </c>
      <c r="AL160" s="7" t="s">
        <v>50</v>
      </c>
      <c r="AM160" s="7" t="s">
        <v>2</v>
      </c>
      <c r="AN160" s="7" t="s">
        <v>10</v>
      </c>
      <c r="AO160" s="63" t="s">
        <v>44</v>
      </c>
    </row>
    <row r="161" spans="2:55" s="1" customFormat="1" ht="16.5" customHeight="1" x14ac:dyDescent="0.2">
      <c r="B161" s="84" t="s">
        <v>250</v>
      </c>
      <c r="C161" s="41" t="s">
        <v>46</v>
      </c>
      <c r="D161" s="42" t="s">
        <v>251</v>
      </c>
      <c r="E161" s="43" t="s">
        <v>252</v>
      </c>
      <c r="F161" s="44" t="s">
        <v>181</v>
      </c>
      <c r="G161" s="45">
        <v>6.431</v>
      </c>
      <c r="H161" s="46"/>
      <c r="I161" s="47">
        <f>ROUND(H161*G161,2)</f>
        <v>0</v>
      </c>
      <c r="J161" s="10"/>
      <c r="K161" s="48" t="s">
        <v>0</v>
      </c>
      <c r="L161" s="49" t="s">
        <v>4</v>
      </c>
      <c r="N161" s="50">
        <f>M161*G161</f>
        <v>0</v>
      </c>
      <c r="O161" s="50">
        <v>0</v>
      </c>
      <c r="P161" s="50">
        <f>O161*G161</f>
        <v>0</v>
      </c>
      <c r="Q161" s="50">
        <v>0</v>
      </c>
      <c r="R161" s="51">
        <f>Q161*G161</f>
        <v>0</v>
      </c>
      <c r="AH161" s="52" t="s">
        <v>50</v>
      </c>
      <c r="AJ161" s="52" t="s">
        <v>46</v>
      </c>
      <c r="AK161" s="52" t="s">
        <v>51</v>
      </c>
      <c r="AO161" s="9" t="s">
        <v>44</v>
      </c>
      <c r="AU161" s="53">
        <f>IF(L161="základná",I161,0)</f>
        <v>0</v>
      </c>
      <c r="AV161" s="53">
        <f>IF(L161="znížená",I161,0)</f>
        <v>0</v>
      </c>
      <c r="AW161" s="53">
        <f>IF(L161="zákl. prenesená",I161,0)</f>
        <v>0</v>
      </c>
      <c r="AX161" s="53">
        <f>IF(L161="zníž. prenesená",I161,0)</f>
        <v>0</v>
      </c>
      <c r="AY161" s="53">
        <f>IF(L161="nulová",I161,0)</f>
        <v>0</v>
      </c>
      <c r="AZ161" s="9" t="s">
        <v>51</v>
      </c>
      <c r="BA161" s="53">
        <f>ROUND(H161*G161,2)</f>
        <v>0</v>
      </c>
      <c r="BB161" s="9" t="s">
        <v>50</v>
      </c>
      <c r="BC161" s="52" t="s">
        <v>253</v>
      </c>
    </row>
    <row r="162" spans="2:55" s="6" customFormat="1" x14ac:dyDescent="0.2">
      <c r="B162" s="54"/>
      <c r="C162" s="55" t="s">
        <v>61</v>
      </c>
      <c r="D162" s="56" t="s">
        <v>0</v>
      </c>
      <c r="E162" s="57" t="s">
        <v>254</v>
      </c>
      <c r="G162" s="58">
        <v>1.95</v>
      </c>
      <c r="H162" s="59"/>
      <c r="J162" s="54"/>
      <c r="K162" s="60"/>
      <c r="R162" s="61"/>
      <c r="AJ162" s="56" t="s">
        <v>61</v>
      </c>
      <c r="AK162" s="56" t="s">
        <v>51</v>
      </c>
      <c r="AL162" s="6" t="s">
        <v>51</v>
      </c>
      <c r="AM162" s="6" t="s">
        <v>2</v>
      </c>
      <c r="AN162" s="6" t="s">
        <v>9</v>
      </c>
      <c r="AO162" s="56" t="s">
        <v>44</v>
      </c>
    </row>
    <row r="163" spans="2:55" s="6" customFormat="1" x14ac:dyDescent="0.2">
      <c r="B163" s="54"/>
      <c r="C163" s="55" t="s">
        <v>61</v>
      </c>
      <c r="D163" s="56" t="s">
        <v>0</v>
      </c>
      <c r="E163" s="57" t="s">
        <v>255</v>
      </c>
      <c r="G163" s="58">
        <v>0.08</v>
      </c>
      <c r="H163" s="59"/>
      <c r="J163" s="54"/>
      <c r="K163" s="60"/>
      <c r="R163" s="61"/>
      <c r="AJ163" s="56" t="s">
        <v>61</v>
      </c>
      <c r="AK163" s="56" t="s">
        <v>51</v>
      </c>
      <c r="AL163" s="6" t="s">
        <v>51</v>
      </c>
      <c r="AM163" s="6" t="s">
        <v>2</v>
      </c>
      <c r="AN163" s="6" t="s">
        <v>9</v>
      </c>
      <c r="AO163" s="56" t="s">
        <v>44</v>
      </c>
    </row>
    <row r="164" spans="2:55" s="6" customFormat="1" x14ac:dyDescent="0.2">
      <c r="B164" s="54"/>
      <c r="C164" s="55" t="s">
        <v>61</v>
      </c>
      <c r="D164" s="56" t="s">
        <v>0</v>
      </c>
      <c r="E164" s="57" t="s">
        <v>256</v>
      </c>
      <c r="G164" s="58">
        <v>0.83699999999999997</v>
      </c>
      <c r="H164" s="59"/>
      <c r="J164" s="54"/>
      <c r="K164" s="60"/>
      <c r="R164" s="61"/>
      <c r="AJ164" s="56" t="s">
        <v>61</v>
      </c>
      <c r="AK164" s="56" t="s">
        <v>51</v>
      </c>
      <c r="AL164" s="6" t="s">
        <v>51</v>
      </c>
      <c r="AM164" s="6" t="s">
        <v>2</v>
      </c>
      <c r="AN164" s="6" t="s">
        <v>9</v>
      </c>
      <c r="AO164" s="56" t="s">
        <v>44</v>
      </c>
    </row>
    <row r="165" spans="2:55" s="6" customFormat="1" x14ac:dyDescent="0.2">
      <c r="B165" s="54"/>
      <c r="C165" s="55" t="s">
        <v>61</v>
      </c>
      <c r="D165" s="56" t="s">
        <v>0</v>
      </c>
      <c r="E165" s="57" t="s">
        <v>257</v>
      </c>
      <c r="G165" s="58">
        <v>2.3359999999999999</v>
      </c>
      <c r="H165" s="59"/>
      <c r="J165" s="54"/>
      <c r="K165" s="60"/>
      <c r="R165" s="61"/>
      <c r="AJ165" s="56" t="s">
        <v>61</v>
      </c>
      <c r="AK165" s="56" t="s">
        <v>51</v>
      </c>
      <c r="AL165" s="6" t="s">
        <v>51</v>
      </c>
      <c r="AM165" s="6" t="s">
        <v>2</v>
      </c>
      <c r="AN165" s="6" t="s">
        <v>9</v>
      </c>
      <c r="AO165" s="56" t="s">
        <v>44</v>
      </c>
    </row>
    <row r="166" spans="2:55" s="6" customFormat="1" x14ac:dyDescent="0.2">
      <c r="B166" s="54"/>
      <c r="C166" s="55" t="s">
        <v>61</v>
      </c>
      <c r="D166" s="56" t="s">
        <v>0</v>
      </c>
      <c r="E166" s="57" t="s">
        <v>258</v>
      </c>
      <c r="G166" s="58">
        <v>1.1000000000000001</v>
      </c>
      <c r="H166" s="59"/>
      <c r="J166" s="54"/>
      <c r="K166" s="60"/>
      <c r="R166" s="61"/>
      <c r="AJ166" s="56" t="s">
        <v>61</v>
      </c>
      <c r="AK166" s="56" t="s">
        <v>51</v>
      </c>
      <c r="AL166" s="6" t="s">
        <v>51</v>
      </c>
      <c r="AM166" s="6" t="s">
        <v>2</v>
      </c>
      <c r="AN166" s="6" t="s">
        <v>9</v>
      </c>
      <c r="AO166" s="56" t="s">
        <v>44</v>
      </c>
    </row>
    <row r="167" spans="2:55" s="6" customFormat="1" x14ac:dyDescent="0.2">
      <c r="B167" s="54"/>
      <c r="C167" s="55" t="s">
        <v>61</v>
      </c>
      <c r="D167" s="56" t="s">
        <v>0</v>
      </c>
      <c r="E167" s="57" t="s">
        <v>259</v>
      </c>
      <c r="G167" s="58">
        <v>0.128</v>
      </c>
      <c r="H167" s="59"/>
      <c r="J167" s="54"/>
      <c r="K167" s="60"/>
      <c r="R167" s="61"/>
      <c r="AJ167" s="56" t="s">
        <v>61</v>
      </c>
      <c r="AK167" s="56" t="s">
        <v>51</v>
      </c>
      <c r="AL167" s="6" t="s">
        <v>51</v>
      </c>
      <c r="AM167" s="6" t="s">
        <v>2</v>
      </c>
      <c r="AN167" s="6" t="s">
        <v>9</v>
      </c>
      <c r="AO167" s="56" t="s">
        <v>44</v>
      </c>
    </row>
    <row r="168" spans="2:55" s="7" customFormat="1" x14ac:dyDescent="0.2">
      <c r="B168" s="62"/>
      <c r="C168" s="55" t="s">
        <v>61</v>
      </c>
      <c r="D168" s="63" t="s">
        <v>0</v>
      </c>
      <c r="E168" s="64" t="s">
        <v>74</v>
      </c>
      <c r="G168" s="65">
        <v>6.431</v>
      </c>
      <c r="H168" s="66"/>
      <c r="J168" s="62"/>
      <c r="K168" s="67"/>
      <c r="R168" s="68"/>
      <c r="AJ168" s="63" t="s">
        <v>61</v>
      </c>
      <c r="AK168" s="63" t="s">
        <v>51</v>
      </c>
      <c r="AL168" s="7" t="s">
        <v>50</v>
      </c>
      <c r="AM168" s="7" t="s">
        <v>2</v>
      </c>
      <c r="AN168" s="7" t="s">
        <v>10</v>
      </c>
      <c r="AO168" s="63" t="s">
        <v>44</v>
      </c>
    </row>
    <row r="169" spans="2:55" s="1" customFormat="1" ht="24.2" customHeight="1" x14ac:dyDescent="0.2">
      <c r="B169" s="84" t="s">
        <v>260</v>
      </c>
      <c r="C169" s="41" t="s">
        <v>46</v>
      </c>
      <c r="D169" s="42" t="s">
        <v>261</v>
      </c>
      <c r="E169" s="43" t="s">
        <v>262</v>
      </c>
      <c r="F169" s="44" t="s">
        <v>181</v>
      </c>
      <c r="G169" s="45">
        <v>8.657</v>
      </c>
      <c r="H169" s="46"/>
      <c r="I169" s="47">
        <f>ROUND(H169*G169,2)</f>
        <v>0</v>
      </c>
      <c r="J169" s="10"/>
      <c r="K169" s="48" t="s">
        <v>0</v>
      </c>
      <c r="L169" s="49" t="s">
        <v>4</v>
      </c>
      <c r="N169" s="50">
        <f>M169*G169</f>
        <v>0</v>
      </c>
      <c r="O169" s="50">
        <v>0</v>
      </c>
      <c r="P169" s="50">
        <f>O169*G169</f>
        <v>0</v>
      </c>
      <c r="Q169" s="50">
        <v>0</v>
      </c>
      <c r="R169" s="51">
        <f>Q169*G169</f>
        <v>0</v>
      </c>
      <c r="AH169" s="52" t="s">
        <v>50</v>
      </c>
      <c r="AJ169" s="52" t="s">
        <v>46</v>
      </c>
      <c r="AK169" s="52" t="s">
        <v>51</v>
      </c>
      <c r="AO169" s="9" t="s">
        <v>44</v>
      </c>
      <c r="AU169" s="53">
        <f>IF(L169="základná",I169,0)</f>
        <v>0</v>
      </c>
      <c r="AV169" s="53">
        <f>IF(L169="znížená",I169,0)</f>
        <v>0</v>
      </c>
      <c r="AW169" s="53">
        <f>IF(L169="zákl. prenesená",I169,0)</f>
        <v>0</v>
      </c>
      <c r="AX169" s="53">
        <f>IF(L169="zníž. prenesená",I169,0)</f>
        <v>0</v>
      </c>
      <c r="AY169" s="53">
        <f>IF(L169="nulová",I169,0)</f>
        <v>0</v>
      </c>
      <c r="AZ169" s="9" t="s">
        <v>51</v>
      </c>
      <c r="BA169" s="53">
        <f>ROUND(H169*G169,2)</f>
        <v>0</v>
      </c>
      <c r="BB169" s="9" t="s">
        <v>50</v>
      </c>
      <c r="BC169" s="52" t="s">
        <v>263</v>
      </c>
    </row>
    <row r="170" spans="2:55" s="6" customFormat="1" x14ac:dyDescent="0.2">
      <c r="B170" s="54"/>
      <c r="C170" s="55" t="s">
        <v>61</v>
      </c>
      <c r="D170" s="56" t="s">
        <v>0</v>
      </c>
      <c r="E170" s="57" t="s">
        <v>264</v>
      </c>
      <c r="G170" s="58">
        <v>0.26500000000000001</v>
      </c>
      <c r="H170" s="59"/>
      <c r="J170" s="54"/>
      <c r="K170" s="60"/>
      <c r="R170" s="61"/>
      <c r="AJ170" s="56" t="s">
        <v>61</v>
      </c>
      <c r="AK170" s="56" t="s">
        <v>51</v>
      </c>
      <c r="AL170" s="6" t="s">
        <v>51</v>
      </c>
      <c r="AM170" s="6" t="s">
        <v>2</v>
      </c>
      <c r="AN170" s="6" t="s">
        <v>9</v>
      </c>
      <c r="AO170" s="56" t="s">
        <v>44</v>
      </c>
    </row>
    <row r="171" spans="2:55" s="6" customFormat="1" x14ac:dyDescent="0.2">
      <c r="B171" s="54"/>
      <c r="C171" s="55" t="s">
        <v>61</v>
      </c>
      <c r="D171" s="56" t="s">
        <v>0</v>
      </c>
      <c r="E171" s="57" t="s">
        <v>265</v>
      </c>
      <c r="G171" s="58">
        <v>5</v>
      </c>
      <c r="H171" s="59"/>
      <c r="J171" s="54"/>
      <c r="K171" s="60"/>
      <c r="R171" s="61"/>
      <c r="AJ171" s="56" t="s">
        <v>61</v>
      </c>
      <c r="AK171" s="56" t="s">
        <v>51</v>
      </c>
      <c r="AL171" s="6" t="s">
        <v>51</v>
      </c>
      <c r="AM171" s="6" t="s">
        <v>2</v>
      </c>
      <c r="AN171" s="6" t="s">
        <v>9</v>
      </c>
      <c r="AO171" s="56" t="s">
        <v>44</v>
      </c>
    </row>
    <row r="172" spans="2:55" s="6" customFormat="1" x14ac:dyDescent="0.2">
      <c r="B172" s="54"/>
      <c r="C172" s="55" t="s">
        <v>61</v>
      </c>
      <c r="D172" s="56" t="s">
        <v>0</v>
      </c>
      <c r="E172" s="57" t="s">
        <v>266</v>
      </c>
      <c r="G172" s="58">
        <v>0.3</v>
      </c>
      <c r="H172" s="59"/>
      <c r="J172" s="54"/>
      <c r="K172" s="60"/>
      <c r="R172" s="61"/>
      <c r="AJ172" s="56" t="s">
        <v>61</v>
      </c>
      <c r="AK172" s="56" t="s">
        <v>51</v>
      </c>
      <c r="AL172" s="6" t="s">
        <v>51</v>
      </c>
      <c r="AM172" s="6" t="s">
        <v>2</v>
      </c>
      <c r="AN172" s="6" t="s">
        <v>9</v>
      </c>
      <c r="AO172" s="56" t="s">
        <v>44</v>
      </c>
    </row>
    <row r="173" spans="2:55" s="6" customFormat="1" x14ac:dyDescent="0.2">
      <c r="B173" s="54"/>
      <c r="C173" s="55" t="s">
        <v>61</v>
      </c>
      <c r="D173" s="56" t="s">
        <v>0</v>
      </c>
      <c r="E173" s="57" t="s">
        <v>267</v>
      </c>
      <c r="G173" s="58">
        <v>1.8</v>
      </c>
      <c r="H173" s="59"/>
      <c r="J173" s="54"/>
      <c r="K173" s="60"/>
      <c r="R173" s="61"/>
      <c r="AJ173" s="56" t="s">
        <v>61</v>
      </c>
      <c r="AK173" s="56" t="s">
        <v>51</v>
      </c>
      <c r="AL173" s="6" t="s">
        <v>51</v>
      </c>
      <c r="AM173" s="6" t="s">
        <v>2</v>
      </c>
      <c r="AN173" s="6" t="s">
        <v>9</v>
      </c>
      <c r="AO173" s="56" t="s">
        <v>44</v>
      </c>
    </row>
    <row r="174" spans="2:55" s="6" customFormat="1" x14ac:dyDescent="0.2">
      <c r="B174" s="54"/>
      <c r="C174" s="55" t="s">
        <v>61</v>
      </c>
      <c r="D174" s="56" t="s">
        <v>0</v>
      </c>
      <c r="E174" s="57" t="s">
        <v>268</v>
      </c>
      <c r="G174" s="58">
        <v>1.292</v>
      </c>
      <c r="H174" s="59"/>
      <c r="J174" s="54"/>
      <c r="K174" s="60"/>
      <c r="R174" s="61"/>
      <c r="AJ174" s="56" t="s">
        <v>61</v>
      </c>
      <c r="AK174" s="56" t="s">
        <v>51</v>
      </c>
      <c r="AL174" s="6" t="s">
        <v>51</v>
      </c>
      <c r="AM174" s="6" t="s">
        <v>2</v>
      </c>
      <c r="AN174" s="6" t="s">
        <v>9</v>
      </c>
      <c r="AO174" s="56" t="s">
        <v>44</v>
      </c>
    </row>
    <row r="175" spans="2:55" s="7" customFormat="1" x14ac:dyDescent="0.2">
      <c r="B175" s="62"/>
      <c r="C175" s="55" t="s">
        <v>61</v>
      </c>
      <c r="D175" s="63" t="s">
        <v>0</v>
      </c>
      <c r="E175" s="64" t="s">
        <v>74</v>
      </c>
      <c r="G175" s="65">
        <v>8.657</v>
      </c>
      <c r="H175" s="66"/>
      <c r="J175" s="62"/>
      <c r="K175" s="67"/>
      <c r="R175" s="68"/>
      <c r="AJ175" s="63" t="s">
        <v>61</v>
      </c>
      <c r="AK175" s="63" t="s">
        <v>51</v>
      </c>
      <c r="AL175" s="7" t="s">
        <v>50</v>
      </c>
      <c r="AM175" s="7" t="s">
        <v>2</v>
      </c>
      <c r="AN175" s="7" t="s">
        <v>10</v>
      </c>
      <c r="AO175" s="63" t="s">
        <v>44</v>
      </c>
    </row>
    <row r="176" spans="2:55" s="1" customFormat="1" ht="44.25" customHeight="1" x14ac:dyDescent="0.2">
      <c r="B176" s="84" t="s">
        <v>269</v>
      </c>
      <c r="C176" s="41" t="s">
        <v>46</v>
      </c>
      <c r="D176" s="42" t="s">
        <v>270</v>
      </c>
      <c r="E176" s="43" t="s">
        <v>271</v>
      </c>
      <c r="F176" s="44" t="s">
        <v>90</v>
      </c>
      <c r="G176" s="45">
        <v>8820.8639999999996</v>
      </c>
      <c r="H176" s="46"/>
      <c r="I176" s="47">
        <f>ROUND(H176*G176,2)</f>
        <v>0</v>
      </c>
      <c r="J176" s="10"/>
      <c r="K176" s="48" t="s">
        <v>0</v>
      </c>
      <c r="L176" s="49" t="s">
        <v>4</v>
      </c>
      <c r="N176" s="50">
        <f>M176*G176</f>
        <v>0</v>
      </c>
      <c r="O176" s="50">
        <v>0</v>
      </c>
      <c r="P176" s="50">
        <f>O176*G176</f>
        <v>0</v>
      </c>
      <c r="Q176" s="50">
        <v>0.25600000000000001</v>
      </c>
      <c r="R176" s="51">
        <f>Q176*G176</f>
        <v>2258.1411840000001</v>
      </c>
      <c r="AH176" s="52" t="s">
        <v>50</v>
      </c>
      <c r="AJ176" s="52" t="s">
        <v>46</v>
      </c>
      <c r="AK176" s="52" t="s">
        <v>51</v>
      </c>
      <c r="AO176" s="9" t="s">
        <v>44</v>
      </c>
      <c r="AU176" s="53">
        <f>IF(L176="základná",I176,0)</f>
        <v>0</v>
      </c>
      <c r="AV176" s="53">
        <f>IF(L176="znížená",I176,0)</f>
        <v>0</v>
      </c>
      <c r="AW176" s="53">
        <f>IF(L176="zákl. prenesená",I176,0)</f>
        <v>0</v>
      </c>
      <c r="AX176" s="53">
        <f>IF(L176="zníž. prenesená",I176,0)</f>
        <v>0</v>
      </c>
      <c r="AY176" s="53">
        <f>IF(L176="nulová",I176,0)</f>
        <v>0</v>
      </c>
      <c r="AZ176" s="9" t="s">
        <v>51</v>
      </c>
      <c r="BA176" s="53">
        <f>ROUND(H176*G176,2)</f>
        <v>0</v>
      </c>
      <c r="BB176" s="9" t="s">
        <v>50</v>
      </c>
      <c r="BC176" s="52" t="s">
        <v>272</v>
      </c>
    </row>
    <row r="177" spans="2:55" s="6" customFormat="1" x14ac:dyDescent="0.2">
      <c r="B177" s="54"/>
      <c r="C177" s="55" t="s">
        <v>61</v>
      </c>
      <c r="D177" s="56" t="s">
        <v>0</v>
      </c>
      <c r="E177" s="57" t="s">
        <v>273</v>
      </c>
      <c r="G177" s="58">
        <v>8820.8639999999996</v>
      </c>
      <c r="H177" s="59"/>
      <c r="J177" s="54"/>
      <c r="K177" s="60"/>
      <c r="R177" s="61"/>
      <c r="AJ177" s="56" t="s">
        <v>61</v>
      </c>
      <c r="AK177" s="56" t="s">
        <v>51</v>
      </c>
      <c r="AL177" s="6" t="s">
        <v>51</v>
      </c>
      <c r="AM177" s="6" t="s">
        <v>2</v>
      </c>
      <c r="AN177" s="6" t="s">
        <v>10</v>
      </c>
      <c r="AO177" s="56" t="s">
        <v>44</v>
      </c>
    </row>
    <row r="178" spans="2:55" s="5" customFormat="1" ht="25.9" customHeight="1" x14ac:dyDescent="0.2">
      <c r="B178" s="29"/>
      <c r="C178" s="30" t="s">
        <v>8</v>
      </c>
      <c r="D178" s="31" t="s">
        <v>274</v>
      </c>
      <c r="E178" s="31" t="s">
        <v>275</v>
      </c>
      <c r="H178" s="32"/>
      <c r="I178" s="33">
        <f>BA178</f>
        <v>0</v>
      </c>
      <c r="J178" s="29"/>
      <c r="K178" s="34"/>
      <c r="N178" s="35">
        <f>N179+N186+N189+N196+N202+N205+N208+N216+N219+N229+N231</f>
        <v>0</v>
      </c>
      <c r="P178" s="35">
        <f>P179+P186+P189+P196+P202+P205+P208+P216+P219+P229+P231</f>
        <v>6.5849999999999992E-2</v>
      </c>
      <c r="R178" s="36">
        <f>R179+R186+R189+R196+R202+R205+R208+R216+R219+R229+R231</f>
        <v>48.608589199999997</v>
      </c>
      <c r="AH178" s="30" t="s">
        <v>51</v>
      </c>
      <c r="AJ178" s="37" t="s">
        <v>8</v>
      </c>
      <c r="AK178" s="37" t="s">
        <v>9</v>
      </c>
      <c r="AO178" s="30" t="s">
        <v>44</v>
      </c>
      <c r="BA178" s="38">
        <f>BA179+BA186+BA189+BA196+BA202+BA205+BA208+BA216+BA219+BA229+BA231</f>
        <v>0</v>
      </c>
    </row>
    <row r="179" spans="2:55" s="5" customFormat="1" ht="22.9" customHeight="1" x14ac:dyDescent="0.2">
      <c r="B179" s="29"/>
      <c r="C179" s="30" t="s">
        <v>8</v>
      </c>
      <c r="D179" s="39" t="s">
        <v>276</v>
      </c>
      <c r="E179" s="39" t="s">
        <v>277</v>
      </c>
      <c r="H179" s="32"/>
      <c r="I179" s="40">
        <f>BA179</f>
        <v>0</v>
      </c>
      <c r="J179" s="29"/>
      <c r="K179" s="34"/>
      <c r="N179" s="35">
        <f>SUM(N180:N185)</f>
        <v>0</v>
      </c>
      <c r="P179" s="35">
        <f>SUM(P180:P185)</f>
        <v>0</v>
      </c>
      <c r="R179" s="36">
        <f>SUM(R180:R185)</f>
        <v>30.231234999999998</v>
      </c>
      <c r="AH179" s="30" t="s">
        <v>51</v>
      </c>
      <c r="AJ179" s="37" t="s">
        <v>8</v>
      </c>
      <c r="AK179" s="37" t="s">
        <v>10</v>
      </c>
      <c r="AO179" s="30" t="s">
        <v>44</v>
      </c>
      <c r="BA179" s="38">
        <f>SUM(BA180:BA185)</f>
        <v>0</v>
      </c>
    </row>
    <row r="180" spans="2:55" s="1" customFormat="1" ht="24.2" customHeight="1" x14ac:dyDescent="0.2">
      <c r="B180" s="84" t="s">
        <v>278</v>
      </c>
      <c r="C180" s="41" t="s">
        <v>46</v>
      </c>
      <c r="D180" s="42" t="s">
        <v>279</v>
      </c>
      <c r="E180" s="43" t="s">
        <v>280</v>
      </c>
      <c r="F180" s="44" t="s">
        <v>59</v>
      </c>
      <c r="G180" s="45">
        <v>1045.105</v>
      </c>
      <c r="H180" s="46"/>
      <c r="I180" s="47">
        <f>ROUND(H180*G180,2)</f>
        <v>0</v>
      </c>
      <c r="J180" s="10"/>
      <c r="K180" s="48" t="s">
        <v>0</v>
      </c>
      <c r="L180" s="49" t="s">
        <v>4</v>
      </c>
      <c r="N180" s="50">
        <f>M180*G180</f>
        <v>0</v>
      </c>
      <c r="O180" s="50">
        <v>0</v>
      </c>
      <c r="P180" s="50">
        <f>O180*G180</f>
        <v>0</v>
      </c>
      <c r="Q180" s="50">
        <v>1.2999999999999999E-2</v>
      </c>
      <c r="R180" s="51">
        <f>Q180*G180</f>
        <v>13.586364999999999</v>
      </c>
      <c r="AH180" s="52" t="s">
        <v>133</v>
      </c>
      <c r="AJ180" s="52" t="s">
        <v>46</v>
      </c>
      <c r="AK180" s="52" t="s">
        <v>51</v>
      </c>
      <c r="AO180" s="9" t="s">
        <v>44</v>
      </c>
      <c r="AU180" s="53">
        <f>IF(L180="základná",I180,0)</f>
        <v>0</v>
      </c>
      <c r="AV180" s="53">
        <f>IF(L180="znížená",I180,0)</f>
        <v>0</v>
      </c>
      <c r="AW180" s="53">
        <f>IF(L180="zákl. prenesená",I180,0)</f>
        <v>0</v>
      </c>
      <c r="AX180" s="53">
        <f>IF(L180="zníž. prenesená",I180,0)</f>
        <v>0</v>
      </c>
      <c r="AY180" s="53">
        <f>IF(L180="nulová",I180,0)</f>
        <v>0</v>
      </c>
      <c r="AZ180" s="9" t="s">
        <v>51</v>
      </c>
      <c r="BA180" s="53">
        <f>ROUND(H180*G180,2)</f>
        <v>0</v>
      </c>
      <c r="BB180" s="9" t="s">
        <v>133</v>
      </c>
      <c r="BC180" s="52" t="s">
        <v>281</v>
      </c>
    </row>
    <row r="181" spans="2:55" s="6" customFormat="1" x14ac:dyDescent="0.2">
      <c r="B181" s="54"/>
      <c r="C181" s="55" t="s">
        <v>61</v>
      </c>
      <c r="D181" s="56" t="s">
        <v>0</v>
      </c>
      <c r="E181" s="57" t="s">
        <v>282</v>
      </c>
      <c r="G181" s="58">
        <v>924.71500000000003</v>
      </c>
      <c r="H181" s="59"/>
      <c r="J181" s="54"/>
      <c r="K181" s="60"/>
      <c r="R181" s="61"/>
      <c r="AJ181" s="56" t="s">
        <v>61</v>
      </c>
      <c r="AK181" s="56" t="s">
        <v>51</v>
      </c>
      <c r="AL181" s="6" t="s">
        <v>51</v>
      </c>
      <c r="AM181" s="6" t="s">
        <v>2</v>
      </c>
      <c r="AN181" s="6" t="s">
        <v>9</v>
      </c>
      <c r="AO181" s="56" t="s">
        <v>44</v>
      </c>
    </row>
    <row r="182" spans="2:55" s="6" customFormat="1" x14ac:dyDescent="0.2">
      <c r="B182" s="54"/>
      <c r="C182" s="55" t="s">
        <v>61</v>
      </c>
      <c r="D182" s="56" t="s">
        <v>0</v>
      </c>
      <c r="E182" s="57" t="s">
        <v>283</v>
      </c>
      <c r="G182" s="58">
        <v>120.39</v>
      </c>
      <c r="H182" s="59"/>
      <c r="J182" s="54"/>
      <c r="K182" s="60"/>
      <c r="R182" s="61"/>
      <c r="AJ182" s="56" t="s">
        <v>61</v>
      </c>
      <c r="AK182" s="56" t="s">
        <v>51</v>
      </c>
      <c r="AL182" s="6" t="s">
        <v>51</v>
      </c>
      <c r="AM182" s="6" t="s">
        <v>2</v>
      </c>
      <c r="AN182" s="6" t="s">
        <v>9</v>
      </c>
      <c r="AO182" s="56" t="s">
        <v>44</v>
      </c>
    </row>
    <row r="183" spans="2:55" s="7" customFormat="1" x14ac:dyDescent="0.2">
      <c r="B183" s="62"/>
      <c r="C183" s="55" t="s">
        <v>61</v>
      </c>
      <c r="D183" s="63" t="s">
        <v>0</v>
      </c>
      <c r="E183" s="64" t="s">
        <v>74</v>
      </c>
      <c r="G183" s="65">
        <v>1045.105</v>
      </c>
      <c r="H183" s="66"/>
      <c r="J183" s="62"/>
      <c r="K183" s="67"/>
      <c r="R183" s="68"/>
      <c r="AJ183" s="63" t="s">
        <v>61</v>
      </c>
      <c r="AK183" s="63" t="s">
        <v>51</v>
      </c>
      <c r="AL183" s="7" t="s">
        <v>50</v>
      </c>
      <c r="AM183" s="7" t="s">
        <v>2</v>
      </c>
      <c r="AN183" s="7" t="s">
        <v>10</v>
      </c>
      <c r="AO183" s="63" t="s">
        <v>44</v>
      </c>
    </row>
    <row r="184" spans="2:55" s="1" customFormat="1" ht="16.5" customHeight="1" x14ac:dyDescent="0.2">
      <c r="B184" s="84" t="s">
        <v>284</v>
      </c>
      <c r="C184" s="41" t="s">
        <v>46</v>
      </c>
      <c r="D184" s="42" t="s">
        <v>285</v>
      </c>
      <c r="E184" s="43" t="s">
        <v>286</v>
      </c>
      <c r="F184" s="44" t="s">
        <v>59</v>
      </c>
      <c r="G184" s="45">
        <v>924.71500000000003</v>
      </c>
      <c r="H184" s="46"/>
      <c r="I184" s="47">
        <f>ROUND(H184*G184,2)</f>
        <v>0</v>
      </c>
      <c r="J184" s="10"/>
      <c r="K184" s="48" t="s">
        <v>0</v>
      </c>
      <c r="L184" s="49" t="s">
        <v>4</v>
      </c>
      <c r="N184" s="50">
        <f>M184*G184</f>
        <v>0</v>
      </c>
      <c r="O184" s="50">
        <v>0</v>
      </c>
      <c r="P184" s="50">
        <f>O184*G184</f>
        <v>0</v>
      </c>
      <c r="Q184" s="50">
        <v>1.7999999999999999E-2</v>
      </c>
      <c r="R184" s="51">
        <f>Q184*G184</f>
        <v>16.644870000000001</v>
      </c>
      <c r="AH184" s="52" t="s">
        <v>133</v>
      </c>
      <c r="AJ184" s="52" t="s">
        <v>46</v>
      </c>
      <c r="AK184" s="52" t="s">
        <v>51</v>
      </c>
      <c r="AO184" s="9" t="s">
        <v>44</v>
      </c>
      <c r="AU184" s="53">
        <f>IF(L184="základná",I184,0)</f>
        <v>0</v>
      </c>
      <c r="AV184" s="53">
        <f>IF(L184="znížená",I184,0)</f>
        <v>0</v>
      </c>
      <c r="AW184" s="53">
        <f>IF(L184="zákl. prenesená",I184,0)</f>
        <v>0</v>
      </c>
      <c r="AX184" s="53">
        <f>IF(L184="zníž. prenesená",I184,0)</f>
        <v>0</v>
      </c>
      <c r="AY184" s="53">
        <f>IF(L184="nulová",I184,0)</f>
        <v>0</v>
      </c>
      <c r="AZ184" s="9" t="s">
        <v>51</v>
      </c>
      <c r="BA184" s="53">
        <f>ROUND(H184*G184,2)</f>
        <v>0</v>
      </c>
      <c r="BB184" s="9" t="s">
        <v>133</v>
      </c>
      <c r="BC184" s="52" t="s">
        <v>287</v>
      </c>
    </row>
    <row r="185" spans="2:55" s="6" customFormat="1" x14ac:dyDescent="0.2">
      <c r="B185" s="54"/>
      <c r="C185" s="55" t="s">
        <v>61</v>
      </c>
      <c r="D185" s="56" t="s">
        <v>0</v>
      </c>
      <c r="E185" s="57" t="s">
        <v>282</v>
      </c>
      <c r="G185" s="58">
        <v>924.71500000000003</v>
      </c>
      <c r="H185" s="59"/>
      <c r="J185" s="54"/>
      <c r="K185" s="60"/>
      <c r="R185" s="61"/>
      <c r="AJ185" s="56" t="s">
        <v>61</v>
      </c>
      <c r="AK185" s="56" t="s">
        <v>51</v>
      </c>
      <c r="AL185" s="6" t="s">
        <v>51</v>
      </c>
      <c r="AM185" s="6" t="s">
        <v>2</v>
      </c>
      <c r="AN185" s="6" t="s">
        <v>10</v>
      </c>
      <c r="AO185" s="56" t="s">
        <v>44</v>
      </c>
    </row>
    <row r="186" spans="2:55" s="5" customFormat="1" ht="22.9" customHeight="1" x14ac:dyDescent="0.2">
      <c r="B186" s="29"/>
      <c r="C186" s="30" t="s">
        <v>8</v>
      </c>
      <c r="D186" s="39" t="s">
        <v>288</v>
      </c>
      <c r="E186" s="39" t="s">
        <v>289</v>
      </c>
      <c r="H186" s="32"/>
      <c r="I186" s="40">
        <f>BA186</f>
        <v>0</v>
      </c>
      <c r="J186" s="29"/>
      <c r="K186" s="34"/>
      <c r="N186" s="35">
        <f>SUM(N187:N188)</f>
        <v>0</v>
      </c>
      <c r="P186" s="35">
        <f>SUM(P187:P188)</f>
        <v>0</v>
      </c>
      <c r="R186" s="36">
        <f>SUM(R187:R188)</f>
        <v>0.1278</v>
      </c>
      <c r="AH186" s="30" t="s">
        <v>51</v>
      </c>
      <c r="AJ186" s="37" t="s">
        <v>8</v>
      </c>
      <c r="AK186" s="37" t="s">
        <v>10</v>
      </c>
      <c r="AO186" s="30" t="s">
        <v>44</v>
      </c>
      <c r="BA186" s="38">
        <f>SUM(BA187:BA188)</f>
        <v>0</v>
      </c>
    </row>
    <row r="187" spans="2:55" s="1" customFormat="1" ht="24.2" customHeight="1" x14ac:dyDescent="0.2">
      <c r="B187" s="84" t="s">
        <v>290</v>
      </c>
      <c r="C187" s="41" t="s">
        <v>46</v>
      </c>
      <c r="D187" s="42" t="s">
        <v>291</v>
      </c>
      <c r="E187" s="43" t="s">
        <v>292</v>
      </c>
      <c r="F187" s="44" t="s">
        <v>70</v>
      </c>
      <c r="G187" s="45">
        <v>60</v>
      </c>
      <c r="H187" s="46"/>
      <c r="I187" s="47">
        <f>ROUND(H187*G187,2)</f>
        <v>0</v>
      </c>
      <c r="J187" s="10"/>
      <c r="K187" s="48" t="s">
        <v>0</v>
      </c>
      <c r="L187" s="49" t="s">
        <v>4</v>
      </c>
      <c r="N187" s="50">
        <f>M187*G187</f>
        <v>0</v>
      </c>
      <c r="O187" s="50">
        <v>0</v>
      </c>
      <c r="P187" s="50">
        <f>O187*G187</f>
        <v>0</v>
      </c>
      <c r="Q187" s="50">
        <v>2.1299999999999999E-3</v>
      </c>
      <c r="R187" s="51">
        <f>Q187*G187</f>
        <v>0.1278</v>
      </c>
      <c r="AH187" s="52" t="s">
        <v>133</v>
      </c>
      <c r="AJ187" s="52" t="s">
        <v>46</v>
      </c>
      <c r="AK187" s="52" t="s">
        <v>51</v>
      </c>
      <c r="AO187" s="9" t="s">
        <v>44</v>
      </c>
      <c r="AU187" s="53">
        <f>IF(L187="základná",I187,0)</f>
        <v>0</v>
      </c>
      <c r="AV187" s="53">
        <f>IF(L187="znížená",I187,0)</f>
        <v>0</v>
      </c>
      <c r="AW187" s="53">
        <f>IF(L187="zákl. prenesená",I187,0)</f>
        <v>0</v>
      </c>
      <c r="AX187" s="53">
        <f>IF(L187="zníž. prenesená",I187,0)</f>
        <v>0</v>
      </c>
      <c r="AY187" s="53">
        <f>IF(L187="nulová",I187,0)</f>
        <v>0</v>
      </c>
      <c r="AZ187" s="9" t="s">
        <v>51</v>
      </c>
      <c r="BA187" s="53">
        <f>ROUND(H187*G187,2)</f>
        <v>0</v>
      </c>
      <c r="BB187" s="9" t="s">
        <v>133</v>
      </c>
      <c r="BC187" s="52" t="s">
        <v>293</v>
      </c>
    </row>
    <row r="188" spans="2:55" s="6" customFormat="1" x14ac:dyDescent="0.2">
      <c r="B188" s="54"/>
      <c r="C188" s="55" t="s">
        <v>61</v>
      </c>
      <c r="D188" s="56" t="s">
        <v>0</v>
      </c>
      <c r="E188" s="57" t="s">
        <v>294</v>
      </c>
      <c r="G188" s="58">
        <v>60</v>
      </c>
      <c r="H188" s="59"/>
      <c r="J188" s="54"/>
      <c r="K188" s="60"/>
      <c r="R188" s="61"/>
      <c r="AJ188" s="56" t="s">
        <v>61</v>
      </c>
      <c r="AK188" s="56" t="s">
        <v>51</v>
      </c>
      <c r="AL188" s="6" t="s">
        <v>51</v>
      </c>
      <c r="AM188" s="6" t="s">
        <v>2</v>
      </c>
      <c r="AN188" s="6" t="s">
        <v>10</v>
      </c>
      <c r="AO188" s="56" t="s">
        <v>44</v>
      </c>
    </row>
    <row r="189" spans="2:55" s="5" customFormat="1" ht="22.9" customHeight="1" x14ac:dyDescent="0.2">
      <c r="B189" s="29"/>
      <c r="C189" s="30" t="s">
        <v>8</v>
      </c>
      <c r="D189" s="39" t="s">
        <v>295</v>
      </c>
      <c r="E189" s="39" t="s">
        <v>296</v>
      </c>
      <c r="H189" s="32"/>
      <c r="I189" s="40">
        <f>BA189</f>
        <v>0</v>
      </c>
      <c r="J189" s="29"/>
      <c r="K189" s="34"/>
      <c r="N189" s="35">
        <f>SUM(N190:N195)</f>
        <v>0</v>
      </c>
      <c r="P189" s="35">
        <f>SUM(P190:P195)</f>
        <v>0</v>
      </c>
      <c r="R189" s="36">
        <f>SUM(R190:R195)</f>
        <v>0.26494000000000001</v>
      </c>
      <c r="AH189" s="30" t="s">
        <v>51</v>
      </c>
      <c r="AJ189" s="37" t="s">
        <v>8</v>
      </c>
      <c r="AK189" s="37" t="s">
        <v>10</v>
      </c>
      <c r="AO189" s="30" t="s">
        <v>44</v>
      </c>
      <c r="BA189" s="38">
        <f>SUM(BA190:BA195)</f>
        <v>0</v>
      </c>
    </row>
    <row r="190" spans="2:55" s="1" customFormat="1" ht="24.2" customHeight="1" x14ac:dyDescent="0.2">
      <c r="B190" s="84" t="s">
        <v>297</v>
      </c>
      <c r="C190" s="41" t="s">
        <v>46</v>
      </c>
      <c r="D190" s="42" t="s">
        <v>298</v>
      </c>
      <c r="E190" s="43" t="s">
        <v>299</v>
      </c>
      <c r="F190" s="44" t="s">
        <v>300</v>
      </c>
      <c r="G190" s="45">
        <v>8</v>
      </c>
      <c r="H190" s="46"/>
      <c r="I190" s="47">
        <f>ROUND(H190*G190,2)</f>
        <v>0</v>
      </c>
      <c r="J190" s="10"/>
      <c r="K190" s="48" t="s">
        <v>0</v>
      </c>
      <c r="L190" s="49" t="s">
        <v>4</v>
      </c>
      <c r="N190" s="50">
        <f>M190*G190</f>
        <v>0</v>
      </c>
      <c r="O190" s="50">
        <v>0</v>
      </c>
      <c r="P190" s="50">
        <f>O190*G190</f>
        <v>0</v>
      </c>
      <c r="Q190" s="50">
        <v>1.933E-2</v>
      </c>
      <c r="R190" s="51">
        <f>Q190*G190</f>
        <v>0.15464</v>
      </c>
      <c r="AH190" s="52" t="s">
        <v>133</v>
      </c>
      <c r="AJ190" s="52" t="s">
        <v>46</v>
      </c>
      <c r="AK190" s="52" t="s">
        <v>51</v>
      </c>
      <c r="AO190" s="9" t="s">
        <v>44</v>
      </c>
      <c r="AU190" s="53">
        <f>IF(L190="základná",I190,0)</f>
        <v>0</v>
      </c>
      <c r="AV190" s="53">
        <f>IF(L190="znížená",I190,0)</f>
        <v>0</v>
      </c>
      <c r="AW190" s="53">
        <f>IF(L190="zákl. prenesená",I190,0)</f>
        <v>0</v>
      </c>
      <c r="AX190" s="53">
        <f>IF(L190="zníž. prenesená",I190,0)</f>
        <v>0</v>
      </c>
      <c r="AY190" s="53">
        <f>IF(L190="nulová",I190,0)</f>
        <v>0</v>
      </c>
      <c r="AZ190" s="9" t="s">
        <v>51</v>
      </c>
      <c r="BA190" s="53">
        <f>ROUND(H190*G190,2)</f>
        <v>0</v>
      </c>
      <c r="BB190" s="9" t="s">
        <v>133</v>
      </c>
      <c r="BC190" s="52" t="s">
        <v>301</v>
      </c>
    </row>
    <row r="191" spans="2:55" s="6" customFormat="1" x14ac:dyDescent="0.2">
      <c r="B191" s="54"/>
      <c r="C191" s="55" t="s">
        <v>61</v>
      </c>
      <c r="D191" s="56" t="s">
        <v>0</v>
      </c>
      <c r="E191" s="57" t="s">
        <v>302</v>
      </c>
      <c r="G191" s="58">
        <v>1</v>
      </c>
      <c r="H191" s="59"/>
      <c r="J191" s="54"/>
      <c r="K191" s="60"/>
      <c r="R191" s="61"/>
      <c r="AJ191" s="56" t="s">
        <v>61</v>
      </c>
      <c r="AK191" s="56" t="s">
        <v>51</v>
      </c>
      <c r="AL191" s="6" t="s">
        <v>51</v>
      </c>
      <c r="AM191" s="6" t="s">
        <v>2</v>
      </c>
      <c r="AN191" s="6" t="s">
        <v>9</v>
      </c>
      <c r="AO191" s="56" t="s">
        <v>44</v>
      </c>
    </row>
    <row r="192" spans="2:55" s="6" customFormat="1" x14ac:dyDescent="0.2">
      <c r="B192" s="54"/>
      <c r="C192" s="55" t="s">
        <v>61</v>
      </c>
      <c r="D192" s="56" t="s">
        <v>0</v>
      </c>
      <c r="E192" s="57" t="s">
        <v>303</v>
      </c>
      <c r="G192" s="58">
        <v>7</v>
      </c>
      <c r="H192" s="59"/>
      <c r="J192" s="54"/>
      <c r="K192" s="60"/>
      <c r="R192" s="61"/>
      <c r="AJ192" s="56" t="s">
        <v>61</v>
      </c>
      <c r="AK192" s="56" t="s">
        <v>51</v>
      </c>
      <c r="AL192" s="6" t="s">
        <v>51</v>
      </c>
      <c r="AM192" s="6" t="s">
        <v>2</v>
      </c>
      <c r="AN192" s="6" t="s">
        <v>9</v>
      </c>
      <c r="AO192" s="56" t="s">
        <v>44</v>
      </c>
    </row>
    <row r="193" spans="2:55" s="7" customFormat="1" x14ac:dyDescent="0.2">
      <c r="B193" s="62"/>
      <c r="C193" s="55" t="s">
        <v>61</v>
      </c>
      <c r="D193" s="63" t="s">
        <v>0</v>
      </c>
      <c r="E193" s="64" t="s">
        <v>74</v>
      </c>
      <c r="G193" s="65">
        <v>8</v>
      </c>
      <c r="H193" s="66"/>
      <c r="J193" s="62"/>
      <c r="K193" s="67"/>
      <c r="R193" s="68"/>
      <c r="AJ193" s="63" t="s">
        <v>61</v>
      </c>
      <c r="AK193" s="63" t="s">
        <v>51</v>
      </c>
      <c r="AL193" s="7" t="s">
        <v>50</v>
      </c>
      <c r="AM193" s="7" t="s">
        <v>2</v>
      </c>
      <c r="AN193" s="7" t="s">
        <v>10</v>
      </c>
      <c r="AO193" s="63" t="s">
        <v>44</v>
      </c>
    </row>
    <row r="194" spans="2:55" s="1" customFormat="1" ht="24.2" customHeight="1" x14ac:dyDescent="0.2">
      <c r="B194" s="84" t="s">
        <v>304</v>
      </c>
      <c r="C194" s="41" t="s">
        <v>46</v>
      </c>
      <c r="D194" s="42" t="s">
        <v>305</v>
      </c>
      <c r="E194" s="43" t="s">
        <v>306</v>
      </c>
      <c r="F194" s="44" t="s">
        <v>300</v>
      </c>
      <c r="G194" s="45">
        <v>5</v>
      </c>
      <c r="H194" s="46"/>
      <c r="I194" s="47">
        <f>ROUND(H194*G194,2)</f>
        <v>0</v>
      </c>
      <c r="J194" s="10"/>
      <c r="K194" s="48" t="s">
        <v>0</v>
      </c>
      <c r="L194" s="49" t="s">
        <v>4</v>
      </c>
      <c r="N194" s="50">
        <f>M194*G194</f>
        <v>0</v>
      </c>
      <c r="O194" s="50">
        <v>0</v>
      </c>
      <c r="P194" s="50">
        <f>O194*G194</f>
        <v>0</v>
      </c>
      <c r="Q194" s="50">
        <v>1.9460000000000002E-2</v>
      </c>
      <c r="R194" s="51">
        <f>Q194*G194</f>
        <v>9.7300000000000011E-2</v>
      </c>
      <c r="AH194" s="52" t="s">
        <v>133</v>
      </c>
      <c r="AJ194" s="52" t="s">
        <v>46</v>
      </c>
      <c r="AK194" s="52" t="s">
        <v>51</v>
      </c>
      <c r="AO194" s="9" t="s">
        <v>44</v>
      </c>
      <c r="AU194" s="53">
        <f>IF(L194="základná",I194,0)</f>
        <v>0</v>
      </c>
      <c r="AV194" s="53">
        <f>IF(L194="znížená",I194,0)</f>
        <v>0</v>
      </c>
      <c r="AW194" s="53">
        <f>IF(L194="zákl. prenesená",I194,0)</f>
        <v>0</v>
      </c>
      <c r="AX194" s="53">
        <f>IF(L194="zníž. prenesená",I194,0)</f>
        <v>0</v>
      </c>
      <c r="AY194" s="53">
        <f>IF(L194="nulová",I194,0)</f>
        <v>0</v>
      </c>
      <c r="AZ194" s="9" t="s">
        <v>51</v>
      </c>
      <c r="BA194" s="53">
        <f>ROUND(H194*G194,2)</f>
        <v>0</v>
      </c>
      <c r="BB194" s="9" t="s">
        <v>133</v>
      </c>
      <c r="BC194" s="52" t="s">
        <v>307</v>
      </c>
    </row>
    <row r="195" spans="2:55" s="1" customFormat="1" ht="24.2" customHeight="1" x14ac:dyDescent="0.2">
      <c r="B195" s="84" t="s">
        <v>308</v>
      </c>
      <c r="C195" s="41" t="s">
        <v>46</v>
      </c>
      <c r="D195" s="42" t="s">
        <v>309</v>
      </c>
      <c r="E195" s="43" t="s">
        <v>310</v>
      </c>
      <c r="F195" s="44" t="s">
        <v>300</v>
      </c>
      <c r="G195" s="45">
        <v>5</v>
      </c>
      <c r="H195" s="46"/>
      <c r="I195" s="47">
        <f>ROUND(H195*G195,2)</f>
        <v>0</v>
      </c>
      <c r="J195" s="10"/>
      <c r="K195" s="48" t="s">
        <v>0</v>
      </c>
      <c r="L195" s="49" t="s">
        <v>4</v>
      </c>
      <c r="N195" s="50">
        <f>M195*G195</f>
        <v>0</v>
      </c>
      <c r="O195" s="50">
        <v>0</v>
      </c>
      <c r="P195" s="50">
        <f>O195*G195</f>
        <v>0</v>
      </c>
      <c r="Q195" s="50">
        <v>2.5999999999999999E-3</v>
      </c>
      <c r="R195" s="51">
        <f>Q195*G195</f>
        <v>1.2999999999999999E-2</v>
      </c>
      <c r="AH195" s="52" t="s">
        <v>133</v>
      </c>
      <c r="AJ195" s="52" t="s">
        <v>46</v>
      </c>
      <c r="AK195" s="52" t="s">
        <v>51</v>
      </c>
      <c r="AO195" s="9" t="s">
        <v>44</v>
      </c>
      <c r="AU195" s="53">
        <f>IF(L195="základná",I195,0)</f>
        <v>0</v>
      </c>
      <c r="AV195" s="53">
        <f>IF(L195="znížená",I195,0)</f>
        <v>0</v>
      </c>
      <c r="AW195" s="53">
        <f>IF(L195="zákl. prenesená",I195,0)</f>
        <v>0</v>
      </c>
      <c r="AX195" s="53">
        <f>IF(L195="zníž. prenesená",I195,0)</f>
        <v>0</v>
      </c>
      <c r="AY195" s="53">
        <f>IF(L195="nulová",I195,0)</f>
        <v>0</v>
      </c>
      <c r="AZ195" s="9" t="s">
        <v>51</v>
      </c>
      <c r="BA195" s="53">
        <f>ROUND(H195*G195,2)</f>
        <v>0</v>
      </c>
      <c r="BB195" s="9" t="s">
        <v>133</v>
      </c>
      <c r="BC195" s="52" t="s">
        <v>311</v>
      </c>
    </row>
    <row r="196" spans="2:55" s="5" customFormat="1" ht="22.9" customHeight="1" x14ac:dyDescent="0.2">
      <c r="B196" s="29"/>
      <c r="C196" s="30" t="s">
        <v>8</v>
      </c>
      <c r="D196" s="39" t="s">
        <v>312</v>
      </c>
      <c r="E196" s="39" t="s">
        <v>313</v>
      </c>
      <c r="H196" s="32"/>
      <c r="I196" s="40">
        <f>BA196</f>
        <v>0</v>
      </c>
      <c r="J196" s="29"/>
      <c r="K196" s="34"/>
      <c r="N196" s="35">
        <f>SUM(N197:N201)</f>
        <v>0</v>
      </c>
      <c r="P196" s="35">
        <f>SUM(P197:P201)</f>
        <v>4.6789999999999998E-2</v>
      </c>
      <c r="R196" s="36">
        <f>SUM(R197:R201)</f>
        <v>1.8193999999999999</v>
      </c>
      <c r="AH196" s="30" t="s">
        <v>51</v>
      </c>
      <c r="AJ196" s="37" t="s">
        <v>8</v>
      </c>
      <c r="AK196" s="37" t="s">
        <v>10</v>
      </c>
      <c r="AO196" s="30" t="s">
        <v>44</v>
      </c>
      <c r="BA196" s="38">
        <f>SUM(BA197:BA201)</f>
        <v>0</v>
      </c>
    </row>
    <row r="197" spans="2:55" s="1" customFormat="1" ht="24.2" customHeight="1" x14ac:dyDescent="0.2">
      <c r="B197" s="84" t="s">
        <v>314</v>
      </c>
      <c r="C197" s="41" t="s">
        <v>46</v>
      </c>
      <c r="D197" s="42" t="s">
        <v>315</v>
      </c>
      <c r="E197" s="43" t="s">
        <v>316</v>
      </c>
      <c r="F197" s="44" t="s">
        <v>70</v>
      </c>
      <c r="G197" s="45">
        <v>217</v>
      </c>
      <c r="H197" s="46"/>
      <c r="I197" s="47">
        <f>ROUND(H197*G197,2)</f>
        <v>0</v>
      </c>
      <c r="J197" s="10"/>
      <c r="K197" s="48" t="s">
        <v>0</v>
      </c>
      <c r="L197" s="49" t="s">
        <v>4</v>
      </c>
      <c r="N197" s="50">
        <f>M197*G197</f>
        <v>0</v>
      </c>
      <c r="O197" s="50">
        <v>2.0000000000000002E-5</v>
      </c>
      <c r="P197" s="50">
        <f>O197*G197</f>
        <v>4.3400000000000001E-3</v>
      </c>
      <c r="Q197" s="50">
        <v>3.2000000000000002E-3</v>
      </c>
      <c r="R197" s="51">
        <f>Q197*G197</f>
        <v>0.69440000000000002</v>
      </c>
      <c r="AH197" s="52" t="s">
        <v>133</v>
      </c>
      <c r="AJ197" s="52" t="s">
        <v>46</v>
      </c>
      <c r="AK197" s="52" t="s">
        <v>51</v>
      </c>
      <c r="AO197" s="9" t="s">
        <v>44</v>
      </c>
      <c r="AU197" s="53">
        <f>IF(L197="základná",I197,0)</f>
        <v>0</v>
      </c>
      <c r="AV197" s="53">
        <f>IF(L197="znížená",I197,0)</f>
        <v>0</v>
      </c>
      <c r="AW197" s="53">
        <f>IF(L197="zákl. prenesená",I197,0)</f>
        <v>0</v>
      </c>
      <c r="AX197" s="53">
        <f>IF(L197="zníž. prenesená",I197,0)</f>
        <v>0</v>
      </c>
      <c r="AY197" s="53">
        <f>IF(L197="nulová",I197,0)</f>
        <v>0</v>
      </c>
      <c r="AZ197" s="9" t="s">
        <v>51</v>
      </c>
      <c r="BA197" s="53">
        <f>ROUND(H197*G197,2)</f>
        <v>0</v>
      </c>
      <c r="BB197" s="9" t="s">
        <v>133</v>
      </c>
      <c r="BC197" s="52" t="s">
        <v>317</v>
      </c>
    </row>
    <row r="198" spans="2:55" s="6" customFormat="1" x14ac:dyDescent="0.2">
      <c r="B198" s="54"/>
      <c r="C198" s="55" t="s">
        <v>61</v>
      </c>
      <c r="D198" s="56" t="s">
        <v>0</v>
      </c>
      <c r="E198" s="57" t="s">
        <v>318</v>
      </c>
      <c r="G198" s="58">
        <v>123</v>
      </c>
      <c r="H198" s="59"/>
      <c r="J198" s="54"/>
      <c r="K198" s="60"/>
      <c r="R198" s="61"/>
      <c r="AJ198" s="56" t="s">
        <v>61</v>
      </c>
      <c r="AK198" s="56" t="s">
        <v>51</v>
      </c>
      <c r="AL198" s="6" t="s">
        <v>51</v>
      </c>
      <c r="AM198" s="6" t="s">
        <v>2</v>
      </c>
      <c r="AN198" s="6" t="s">
        <v>9</v>
      </c>
      <c r="AO198" s="56" t="s">
        <v>44</v>
      </c>
    </row>
    <row r="199" spans="2:55" s="6" customFormat="1" x14ac:dyDescent="0.2">
      <c r="B199" s="54"/>
      <c r="C199" s="55" t="s">
        <v>61</v>
      </c>
      <c r="D199" s="56" t="s">
        <v>0</v>
      </c>
      <c r="E199" s="57" t="s">
        <v>319</v>
      </c>
      <c r="G199" s="58">
        <v>94</v>
      </c>
      <c r="H199" s="59"/>
      <c r="J199" s="54"/>
      <c r="K199" s="60"/>
      <c r="R199" s="61"/>
      <c r="AJ199" s="56" t="s">
        <v>61</v>
      </c>
      <c r="AK199" s="56" t="s">
        <v>51</v>
      </c>
      <c r="AL199" s="6" t="s">
        <v>51</v>
      </c>
      <c r="AM199" s="6" t="s">
        <v>2</v>
      </c>
      <c r="AN199" s="6" t="s">
        <v>9</v>
      </c>
      <c r="AO199" s="56" t="s">
        <v>44</v>
      </c>
    </row>
    <row r="200" spans="2:55" s="7" customFormat="1" x14ac:dyDescent="0.2">
      <c r="B200" s="62"/>
      <c r="C200" s="55" t="s">
        <v>61</v>
      </c>
      <c r="D200" s="63" t="s">
        <v>0</v>
      </c>
      <c r="E200" s="64" t="s">
        <v>74</v>
      </c>
      <c r="G200" s="65">
        <v>217</v>
      </c>
      <c r="H200" s="66"/>
      <c r="J200" s="62"/>
      <c r="K200" s="67"/>
      <c r="R200" s="68"/>
      <c r="AJ200" s="63" t="s">
        <v>61</v>
      </c>
      <c r="AK200" s="63" t="s">
        <v>51</v>
      </c>
      <c r="AL200" s="7" t="s">
        <v>50</v>
      </c>
      <c r="AM200" s="7" t="s">
        <v>2</v>
      </c>
      <c r="AN200" s="7" t="s">
        <v>10</v>
      </c>
      <c r="AO200" s="63" t="s">
        <v>44</v>
      </c>
    </row>
    <row r="201" spans="2:55" s="1" customFormat="1" ht="24.2" customHeight="1" x14ac:dyDescent="0.2">
      <c r="B201" s="84" t="s">
        <v>320</v>
      </c>
      <c r="C201" s="41" t="s">
        <v>46</v>
      </c>
      <c r="D201" s="42" t="s">
        <v>321</v>
      </c>
      <c r="E201" s="43" t="s">
        <v>322</v>
      </c>
      <c r="F201" s="44" t="s">
        <v>70</v>
      </c>
      <c r="G201" s="45">
        <v>15</v>
      </c>
      <c r="H201" s="46"/>
      <c r="I201" s="47">
        <f>ROUND(H201*G201,2)</f>
        <v>0</v>
      </c>
      <c r="J201" s="10"/>
      <c r="K201" s="48" t="s">
        <v>0</v>
      </c>
      <c r="L201" s="49" t="s">
        <v>4</v>
      </c>
      <c r="N201" s="50">
        <f>M201*G201</f>
        <v>0</v>
      </c>
      <c r="O201" s="50">
        <v>2.8300000000000001E-3</v>
      </c>
      <c r="P201" s="50">
        <f>O201*G201</f>
        <v>4.2450000000000002E-2</v>
      </c>
      <c r="Q201" s="50">
        <v>7.4999999999999997E-2</v>
      </c>
      <c r="R201" s="51">
        <f>Q201*G201</f>
        <v>1.125</v>
      </c>
      <c r="AH201" s="52" t="s">
        <v>133</v>
      </c>
      <c r="AJ201" s="52" t="s">
        <v>46</v>
      </c>
      <c r="AK201" s="52" t="s">
        <v>51</v>
      </c>
      <c r="AO201" s="9" t="s">
        <v>44</v>
      </c>
      <c r="AU201" s="53">
        <f>IF(L201="základná",I201,0)</f>
        <v>0</v>
      </c>
      <c r="AV201" s="53">
        <f>IF(L201="znížená",I201,0)</f>
        <v>0</v>
      </c>
      <c r="AW201" s="53">
        <f>IF(L201="zákl. prenesená",I201,0)</f>
        <v>0</v>
      </c>
      <c r="AX201" s="53">
        <f>IF(L201="zníž. prenesená",I201,0)</f>
        <v>0</v>
      </c>
      <c r="AY201" s="53">
        <f>IF(L201="nulová",I201,0)</f>
        <v>0</v>
      </c>
      <c r="AZ201" s="9" t="s">
        <v>51</v>
      </c>
      <c r="BA201" s="53">
        <f>ROUND(H201*G201,2)</f>
        <v>0</v>
      </c>
      <c r="BB201" s="9" t="s">
        <v>133</v>
      </c>
      <c r="BC201" s="52" t="s">
        <v>323</v>
      </c>
    </row>
    <row r="202" spans="2:55" s="5" customFormat="1" ht="22.9" customHeight="1" x14ac:dyDescent="0.2">
      <c r="B202" s="29"/>
      <c r="C202" s="30" t="s">
        <v>8</v>
      </c>
      <c r="D202" s="39" t="s">
        <v>324</v>
      </c>
      <c r="E202" s="39" t="s">
        <v>325</v>
      </c>
      <c r="H202" s="32"/>
      <c r="I202" s="40">
        <f>BA202</f>
        <v>0</v>
      </c>
      <c r="J202" s="29"/>
      <c r="K202" s="34"/>
      <c r="N202" s="35">
        <f>SUM(N203:N204)</f>
        <v>0</v>
      </c>
      <c r="P202" s="35">
        <f>SUM(P203:P204)</f>
        <v>2.5600000000000002E-3</v>
      </c>
      <c r="R202" s="36">
        <f>SUM(R203:R204)</f>
        <v>0.51719999999999999</v>
      </c>
      <c r="AH202" s="30" t="s">
        <v>51</v>
      </c>
      <c r="AJ202" s="37" t="s">
        <v>8</v>
      </c>
      <c r="AK202" s="37" t="s">
        <v>10</v>
      </c>
      <c r="AO202" s="30" t="s">
        <v>44</v>
      </c>
      <c r="BA202" s="38">
        <f>SUM(BA203:BA204)</f>
        <v>0</v>
      </c>
    </row>
    <row r="203" spans="2:55" s="1" customFormat="1" ht="37.9" customHeight="1" x14ac:dyDescent="0.2">
      <c r="B203" s="84" t="s">
        <v>326</v>
      </c>
      <c r="C203" s="41" t="s">
        <v>46</v>
      </c>
      <c r="D203" s="42" t="s">
        <v>327</v>
      </c>
      <c r="E203" s="43" t="s">
        <v>328</v>
      </c>
      <c r="F203" s="44" t="s">
        <v>49</v>
      </c>
      <c r="G203" s="45">
        <v>20</v>
      </c>
      <c r="H203" s="46"/>
      <c r="I203" s="47">
        <f>ROUND(H203*G203,2)</f>
        <v>0</v>
      </c>
      <c r="J203" s="10"/>
      <c r="K203" s="48" t="s">
        <v>0</v>
      </c>
      <c r="L203" s="49" t="s">
        <v>4</v>
      </c>
      <c r="N203" s="50">
        <f>M203*G203</f>
        <v>0</v>
      </c>
      <c r="O203" s="50">
        <v>8.0000000000000007E-5</v>
      </c>
      <c r="P203" s="50">
        <f>O203*G203</f>
        <v>1.6000000000000001E-3</v>
      </c>
      <c r="Q203" s="50">
        <v>1.35E-2</v>
      </c>
      <c r="R203" s="51">
        <f>Q203*G203</f>
        <v>0.27</v>
      </c>
      <c r="AH203" s="52" t="s">
        <v>133</v>
      </c>
      <c r="AJ203" s="52" t="s">
        <v>46</v>
      </c>
      <c r="AK203" s="52" t="s">
        <v>51</v>
      </c>
      <c r="AO203" s="9" t="s">
        <v>44</v>
      </c>
      <c r="AU203" s="53">
        <f>IF(L203="základná",I203,0)</f>
        <v>0</v>
      </c>
      <c r="AV203" s="53">
        <f>IF(L203="znížená",I203,0)</f>
        <v>0</v>
      </c>
      <c r="AW203" s="53">
        <f>IF(L203="zákl. prenesená",I203,0)</f>
        <v>0</v>
      </c>
      <c r="AX203" s="53">
        <f>IF(L203="zníž. prenesená",I203,0)</f>
        <v>0</v>
      </c>
      <c r="AY203" s="53">
        <f>IF(L203="nulová",I203,0)</f>
        <v>0</v>
      </c>
      <c r="AZ203" s="9" t="s">
        <v>51</v>
      </c>
      <c r="BA203" s="53">
        <f>ROUND(H203*G203,2)</f>
        <v>0</v>
      </c>
      <c r="BB203" s="9" t="s">
        <v>133</v>
      </c>
      <c r="BC203" s="52" t="s">
        <v>329</v>
      </c>
    </row>
    <row r="204" spans="2:55" s="1" customFormat="1" ht="37.9" customHeight="1" x14ac:dyDescent="0.2">
      <c r="B204" s="84" t="s">
        <v>330</v>
      </c>
      <c r="C204" s="41" t="s">
        <v>46</v>
      </c>
      <c r="D204" s="42" t="s">
        <v>331</v>
      </c>
      <c r="E204" s="43" t="s">
        <v>332</v>
      </c>
      <c r="F204" s="44" t="s">
        <v>49</v>
      </c>
      <c r="G204" s="45">
        <v>12</v>
      </c>
      <c r="H204" s="46"/>
      <c r="I204" s="47">
        <f>ROUND(H204*G204,2)</f>
        <v>0</v>
      </c>
      <c r="J204" s="10"/>
      <c r="K204" s="48" t="s">
        <v>0</v>
      </c>
      <c r="L204" s="49" t="s">
        <v>4</v>
      </c>
      <c r="N204" s="50">
        <f>M204*G204</f>
        <v>0</v>
      </c>
      <c r="O204" s="50">
        <v>8.0000000000000007E-5</v>
      </c>
      <c r="P204" s="50">
        <f>O204*G204</f>
        <v>9.6000000000000013E-4</v>
      </c>
      <c r="Q204" s="50">
        <v>2.06E-2</v>
      </c>
      <c r="R204" s="51">
        <f>Q204*G204</f>
        <v>0.2472</v>
      </c>
      <c r="AH204" s="52" t="s">
        <v>133</v>
      </c>
      <c r="AJ204" s="52" t="s">
        <v>46</v>
      </c>
      <c r="AK204" s="52" t="s">
        <v>51</v>
      </c>
      <c r="AO204" s="9" t="s">
        <v>44</v>
      </c>
      <c r="AU204" s="53">
        <f>IF(L204="základná",I204,0)</f>
        <v>0</v>
      </c>
      <c r="AV204" s="53">
        <f>IF(L204="znížená",I204,0)</f>
        <v>0</v>
      </c>
      <c r="AW204" s="53">
        <f>IF(L204="zákl. prenesená",I204,0)</f>
        <v>0</v>
      </c>
      <c r="AX204" s="53">
        <f>IF(L204="zníž. prenesená",I204,0)</f>
        <v>0</v>
      </c>
      <c r="AY204" s="53">
        <f>IF(L204="nulová",I204,0)</f>
        <v>0</v>
      </c>
      <c r="AZ204" s="9" t="s">
        <v>51</v>
      </c>
      <c r="BA204" s="53">
        <f>ROUND(H204*G204,2)</f>
        <v>0</v>
      </c>
      <c r="BB204" s="9" t="s">
        <v>133</v>
      </c>
      <c r="BC204" s="52" t="s">
        <v>333</v>
      </c>
    </row>
    <row r="205" spans="2:55" s="5" customFormat="1" ht="22.9" customHeight="1" x14ac:dyDescent="0.2">
      <c r="B205" s="29"/>
      <c r="C205" s="30" t="s">
        <v>8</v>
      </c>
      <c r="D205" s="39" t="s">
        <v>334</v>
      </c>
      <c r="E205" s="39" t="s">
        <v>335</v>
      </c>
      <c r="H205" s="32"/>
      <c r="I205" s="40">
        <f>BA205</f>
        <v>0</v>
      </c>
      <c r="J205" s="29"/>
      <c r="K205" s="34"/>
      <c r="N205" s="35">
        <f>SUM(N206:N207)</f>
        <v>0</v>
      </c>
      <c r="P205" s="35">
        <f>SUM(P206:P207)</f>
        <v>0</v>
      </c>
      <c r="R205" s="36">
        <f>SUM(R206:R207)</f>
        <v>0.42376620000000004</v>
      </c>
      <c r="AH205" s="30" t="s">
        <v>51</v>
      </c>
      <c r="AJ205" s="37" t="s">
        <v>8</v>
      </c>
      <c r="AK205" s="37" t="s">
        <v>10</v>
      </c>
      <c r="AO205" s="30" t="s">
        <v>44</v>
      </c>
      <c r="BA205" s="38">
        <f>SUM(BA206:BA207)</f>
        <v>0</v>
      </c>
    </row>
    <row r="206" spans="2:55" s="1" customFormat="1" ht="24.2" customHeight="1" x14ac:dyDescent="0.2">
      <c r="B206" s="84" t="s">
        <v>336</v>
      </c>
      <c r="C206" s="41" t="s">
        <v>46</v>
      </c>
      <c r="D206" s="42" t="s">
        <v>337</v>
      </c>
      <c r="E206" s="43" t="s">
        <v>338</v>
      </c>
      <c r="F206" s="44" t="s">
        <v>59</v>
      </c>
      <c r="G206" s="45">
        <v>6.7350000000000003</v>
      </c>
      <c r="H206" s="46"/>
      <c r="I206" s="47">
        <f>ROUND(H206*G206,2)</f>
        <v>0</v>
      </c>
      <c r="J206" s="10"/>
      <c r="K206" s="48" t="s">
        <v>0</v>
      </c>
      <c r="L206" s="49" t="s">
        <v>4</v>
      </c>
      <c r="N206" s="50">
        <f>M206*G206</f>
        <v>0</v>
      </c>
      <c r="O206" s="50">
        <v>0</v>
      </c>
      <c r="P206" s="50">
        <f>O206*G206</f>
        <v>0</v>
      </c>
      <c r="Q206" s="50">
        <v>6.2920000000000004E-2</v>
      </c>
      <c r="R206" s="51">
        <f>Q206*G206</f>
        <v>0.42376620000000004</v>
      </c>
      <c r="AH206" s="52" t="s">
        <v>133</v>
      </c>
      <c r="AJ206" s="52" t="s">
        <v>46</v>
      </c>
      <c r="AK206" s="52" t="s">
        <v>51</v>
      </c>
      <c r="AO206" s="9" t="s">
        <v>44</v>
      </c>
      <c r="AU206" s="53">
        <f>IF(L206="základná",I206,0)</f>
        <v>0</v>
      </c>
      <c r="AV206" s="53">
        <f>IF(L206="znížená",I206,0)</f>
        <v>0</v>
      </c>
      <c r="AW206" s="53">
        <f>IF(L206="zákl. prenesená",I206,0)</f>
        <v>0</v>
      </c>
      <c r="AX206" s="53">
        <f>IF(L206="zníž. prenesená",I206,0)</f>
        <v>0</v>
      </c>
      <c r="AY206" s="53">
        <f>IF(L206="nulová",I206,0)</f>
        <v>0</v>
      </c>
      <c r="AZ206" s="9" t="s">
        <v>51</v>
      </c>
      <c r="BA206" s="53">
        <f>ROUND(H206*G206,2)</f>
        <v>0</v>
      </c>
      <c r="BB206" s="9" t="s">
        <v>133</v>
      </c>
      <c r="BC206" s="52" t="s">
        <v>339</v>
      </c>
    </row>
    <row r="207" spans="2:55" s="6" customFormat="1" x14ac:dyDescent="0.2">
      <c r="B207" s="54"/>
      <c r="C207" s="55" t="s">
        <v>61</v>
      </c>
      <c r="D207" s="56" t="s">
        <v>0</v>
      </c>
      <c r="E207" s="57" t="s">
        <v>340</v>
      </c>
      <c r="G207" s="58">
        <v>6.7350000000000003</v>
      </c>
      <c r="H207" s="59"/>
      <c r="J207" s="54"/>
      <c r="K207" s="60"/>
      <c r="R207" s="61"/>
      <c r="AJ207" s="56" t="s">
        <v>61</v>
      </c>
      <c r="AK207" s="56" t="s">
        <v>51</v>
      </c>
      <c r="AL207" s="6" t="s">
        <v>51</v>
      </c>
      <c r="AM207" s="6" t="s">
        <v>2</v>
      </c>
      <c r="AN207" s="6" t="s">
        <v>10</v>
      </c>
      <c r="AO207" s="56" t="s">
        <v>44</v>
      </c>
    </row>
    <row r="208" spans="2:55" s="5" customFormat="1" ht="22.9" customHeight="1" x14ac:dyDescent="0.2">
      <c r="B208" s="29"/>
      <c r="C208" s="30" t="s">
        <v>8</v>
      </c>
      <c r="D208" s="39" t="s">
        <v>341</v>
      </c>
      <c r="E208" s="39" t="s">
        <v>342</v>
      </c>
      <c r="H208" s="32"/>
      <c r="I208" s="40">
        <f>BA208</f>
        <v>0</v>
      </c>
      <c r="J208" s="29"/>
      <c r="K208" s="34"/>
      <c r="N208" s="35">
        <f>SUM(N209:N215)</f>
        <v>0</v>
      </c>
      <c r="P208" s="35">
        <f>SUM(P209:P215)</f>
        <v>0</v>
      </c>
      <c r="R208" s="36">
        <f>SUM(R209:R215)</f>
        <v>0.83711200000000008</v>
      </c>
      <c r="AH208" s="30" t="s">
        <v>51</v>
      </c>
      <c r="AJ208" s="37" t="s">
        <v>8</v>
      </c>
      <c r="AK208" s="37" t="s">
        <v>10</v>
      </c>
      <c r="AO208" s="30" t="s">
        <v>44</v>
      </c>
      <c r="BA208" s="38">
        <f>SUM(BA209:BA215)</f>
        <v>0</v>
      </c>
    </row>
    <row r="209" spans="2:55" s="1" customFormat="1" ht="37.9" customHeight="1" x14ac:dyDescent="0.2">
      <c r="B209" s="84" t="s">
        <v>343</v>
      </c>
      <c r="C209" s="41" t="s">
        <v>46</v>
      </c>
      <c r="D209" s="42" t="s">
        <v>344</v>
      </c>
      <c r="E209" s="43" t="s">
        <v>345</v>
      </c>
      <c r="F209" s="44" t="s">
        <v>70</v>
      </c>
      <c r="G209" s="45">
        <v>152.9</v>
      </c>
      <c r="H209" s="46"/>
      <c r="I209" s="47">
        <f>ROUND(H209*G209,2)</f>
        <v>0</v>
      </c>
      <c r="J209" s="10"/>
      <c r="K209" s="48" t="s">
        <v>0</v>
      </c>
      <c r="L209" s="49" t="s">
        <v>4</v>
      </c>
      <c r="N209" s="50">
        <f>M209*G209</f>
        <v>0</v>
      </c>
      <c r="O209" s="50">
        <v>0</v>
      </c>
      <c r="P209" s="50">
        <f>O209*G209</f>
        <v>0</v>
      </c>
      <c r="Q209" s="50">
        <v>3.2000000000000002E-3</v>
      </c>
      <c r="R209" s="51">
        <f>Q209*G209</f>
        <v>0.48928000000000005</v>
      </c>
      <c r="AH209" s="52" t="s">
        <v>133</v>
      </c>
      <c r="AJ209" s="52" t="s">
        <v>46</v>
      </c>
      <c r="AK209" s="52" t="s">
        <v>51</v>
      </c>
      <c r="AO209" s="9" t="s">
        <v>44</v>
      </c>
      <c r="AU209" s="53">
        <f>IF(L209="základná",I209,0)</f>
        <v>0</v>
      </c>
      <c r="AV209" s="53">
        <f>IF(L209="znížená",I209,0)</f>
        <v>0</v>
      </c>
      <c r="AW209" s="53">
        <f>IF(L209="zákl. prenesená",I209,0)</f>
        <v>0</v>
      </c>
      <c r="AX209" s="53">
        <f>IF(L209="zníž. prenesená",I209,0)</f>
        <v>0</v>
      </c>
      <c r="AY209" s="53">
        <f>IF(L209="nulová",I209,0)</f>
        <v>0</v>
      </c>
      <c r="AZ209" s="9" t="s">
        <v>51</v>
      </c>
      <c r="BA209" s="53">
        <f>ROUND(H209*G209,2)</f>
        <v>0</v>
      </c>
      <c r="BB209" s="9" t="s">
        <v>133</v>
      </c>
      <c r="BC209" s="52" t="s">
        <v>346</v>
      </c>
    </row>
    <row r="210" spans="2:55" s="6" customFormat="1" x14ac:dyDescent="0.2">
      <c r="B210" s="54"/>
      <c r="C210" s="55" t="s">
        <v>61</v>
      </c>
      <c r="D210" s="56" t="s">
        <v>0</v>
      </c>
      <c r="E210" s="57" t="s">
        <v>347</v>
      </c>
      <c r="G210" s="58">
        <v>152.9</v>
      </c>
      <c r="H210" s="59"/>
      <c r="J210" s="54"/>
      <c r="K210" s="60"/>
      <c r="R210" s="61"/>
      <c r="AJ210" s="56" t="s">
        <v>61</v>
      </c>
      <c r="AK210" s="56" t="s">
        <v>51</v>
      </c>
      <c r="AL210" s="6" t="s">
        <v>51</v>
      </c>
      <c r="AM210" s="6" t="s">
        <v>2</v>
      </c>
      <c r="AN210" s="6" t="s">
        <v>10</v>
      </c>
      <c r="AO210" s="56" t="s">
        <v>44</v>
      </c>
    </row>
    <row r="211" spans="2:55" s="1" customFormat="1" ht="24.2" customHeight="1" x14ac:dyDescent="0.2">
      <c r="B211" s="84" t="s">
        <v>348</v>
      </c>
      <c r="C211" s="41" t="s">
        <v>46</v>
      </c>
      <c r="D211" s="42" t="s">
        <v>349</v>
      </c>
      <c r="E211" s="43" t="s">
        <v>350</v>
      </c>
      <c r="F211" s="44" t="s">
        <v>49</v>
      </c>
      <c r="G211" s="45">
        <v>6</v>
      </c>
      <c r="H211" s="46"/>
      <c r="I211" s="47">
        <f>ROUND(H211*G211,2)</f>
        <v>0</v>
      </c>
      <c r="J211" s="10"/>
      <c r="K211" s="48" t="s">
        <v>0</v>
      </c>
      <c r="L211" s="49" t="s">
        <v>4</v>
      </c>
      <c r="N211" s="50">
        <f>M211*G211</f>
        <v>0</v>
      </c>
      <c r="O211" s="50">
        <v>0</v>
      </c>
      <c r="P211" s="50">
        <f>O211*G211</f>
        <v>0</v>
      </c>
      <c r="Q211" s="50">
        <v>5.1599999999999997E-3</v>
      </c>
      <c r="R211" s="51">
        <f>Q211*G211</f>
        <v>3.0959999999999998E-2</v>
      </c>
      <c r="AH211" s="52" t="s">
        <v>133</v>
      </c>
      <c r="AJ211" s="52" t="s">
        <v>46</v>
      </c>
      <c r="AK211" s="52" t="s">
        <v>51</v>
      </c>
      <c r="AO211" s="9" t="s">
        <v>44</v>
      </c>
      <c r="AU211" s="53">
        <f>IF(L211="základná",I211,0)</f>
        <v>0</v>
      </c>
      <c r="AV211" s="53">
        <f>IF(L211="znížená",I211,0)</f>
        <v>0</v>
      </c>
      <c r="AW211" s="53">
        <f>IF(L211="zákl. prenesená",I211,0)</f>
        <v>0</v>
      </c>
      <c r="AX211" s="53">
        <f>IF(L211="zníž. prenesená",I211,0)</f>
        <v>0</v>
      </c>
      <c r="AY211" s="53">
        <f>IF(L211="nulová",I211,0)</f>
        <v>0</v>
      </c>
      <c r="AZ211" s="9" t="s">
        <v>51</v>
      </c>
      <c r="BA211" s="53">
        <f>ROUND(H211*G211,2)</f>
        <v>0</v>
      </c>
      <c r="BB211" s="9" t="s">
        <v>133</v>
      </c>
      <c r="BC211" s="52" t="s">
        <v>351</v>
      </c>
    </row>
    <row r="212" spans="2:55" s="1" customFormat="1" ht="24.2" customHeight="1" x14ac:dyDescent="0.2">
      <c r="B212" s="84" t="s">
        <v>352</v>
      </c>
      <c r="C212" s="41" t="s">
        <v>46</v>
      </c>
      <c r="D212" s="42" t="s">
        <v>353</v>
      </c>
      <c r="E212" s="43" t="s">
        <v>354</v>
      </c>
      <c r="F212" s="44" t="s">
        <v>70</v>
      </c>
      <c r="G212" s="45">
        <v>99.52</v>
      </c>
      <c r="H212" s="46"/>
      <c r="I212" s="47">
        <f>ROUND(H212*G212,2)</f>
        <v>0</v>
      </c>
      <c r="J212" s="10"/>
      <c r="K212" s="48" t="s">
        <v>0</v>
      </c>
      <c r="L212" s="49" t="s">
        <v>4</v>
      </c>
      <c r="N212" s="50">
        <f>M212*G212</f>
        <v>0</v>
      </c>
      <c r="O212" s="50">
        <v>0</v>
      </c>
      <c r="P212" s="50">
        <f>O212*G212</f>
        <v>0</v>
      </c>
      <c r="Q212" s="50">
        <v>1.3500000000000001E-3</v>
      </c>
      <c r="R212" s="51">
        <f>Q212*G212</f>
        <v>0.134352</v>
      </c>
      <c r="AH212" s="52" t="s">
        <v>133</v>
      </c>
      <c r="AJ212" s="52" t="s">
        <v>46</v>
      </c>
      <c r="AK212" s="52" t="s">
        <v>51</v>
      </c>
      <c r="AO212" s="9" t="s">
        <v>44</v>
      </c>
      <c r="AU212" s="53">
        <f>IF(L212="základná",I212,0)</f>
        <v>0</v>
      </c>
      <c r="AV212" s="53">
        <f>IF(L212="znížená",I212,0)</f>
        <v>0</v>
      </c>
      <c r="AW212" s="53">
        <f>IF(L212="zákl. prenesená",I212,0)</f>
        <v>0</v>
      </c>
      <c r="AX212" s="53">
        <f>IF(L212="zníž. prenesená",I212,0)</f>
        <v>0</v>
      </c>
      <c r="AY212" s="53">
        <f>IF(L212="nulová",I212,0)</f>
        <v>0</v>
      </c>
      <c r="AZ212" s="9" t="s">
        <v>51</v>
      </c>
      <c r="BA212" s="53">
        <f>ROUND(H212*G212,2)</f>
        <v>0</v>
      </c>
      <c r="BB212" s="9" t="s">
        <v>133</v>
      </c>
      <c r="BC212" s="52" t="s">
        <v>355</v>
      </c>
    </row>
    <row r="213" spans="2:55" s="6" customFormat="1" x14ac:dyDescent="0.2">
      <c r="B213" s="54"/>
      <c r="C213" s="55" t="s">
        <v>61</v>
      </c>
      <c r="D213" s="56" t="s">
        <v>0</v>
      </c>
      <c r="E213" s="57" t="s">
        <v>356</v>
      </c>
      <c r="G213" s="58">
        <v>99.52</v>
      </c>
      <c r="H213" s="59"/>
      <c r="J213" s="54"/>
      <c r="K213" s="60"/>
      <c r="R213" s="61"/>
      <c r="AJ213" s="56" t="s">
        <v>61</v>
      </c>
      <c r="AK213" s="56" t="s">
        <v>51</v>
      </c>
      <c r="AL213" s="6" t="s">
        <v>51</v>
      </c>
      <c r="AM213" s="6" t="s">
        <v>2</v>
      </c>
      <c r="AN213" s="6" t="s">
        <v>10</v>
      </c>
      <c r="AO213" s="56" t="s">
        <v>44</v>
      </c>
    </row>
    <row r="214" spans="2:55" s="1" customFormat="1" ht="24.2" customHeight="1" x14ac:dyDescent="0.2">
      <c r="B214" s="84" t="s">
        <v>357</v>
      </c>
      <c r="C214" s="41" t="s">
        <v>46</v>
      </c>
      <c r="D214" s="42" t="s">
        <v>358</v>
      </c>
      <c r="E214" s="43" t="s">
        <v>359</v>
      </c>
      <c r="F214" s="44" t="s">
        <v>70</v>
      </c>
      <c r="G214" s="45">
        <v>54</v>
      </c>
      <c r="H214" s="46"/>
      <c r="I214" s="47">
        <f>ROUND(H214*G214,2)</f>
        <v>0</v>
      </c>
      <c r="J214" s="10"/>
      <c r="K214" s="48" t="s">
        <v>0</v>
      </c>
      <c r="L214" s="49" t="s">
        <v>4</v>
      </c>
      <c r="N214" s="50">
        <f>M214*G214</f>
        <v>0</v>
      </c>
      <c r="O214" s="50">
        <v>0</v>
      </c>
      <c r="P214" s="50">
        <f>O214*G214</f>
        <v>0</v>
      </c>
      <c r="Q214" s="50">
        <v>3.3800000000000002E-3</v>
      </c>
      <c r="R214" s="51">
        <f>Q214*G214</f>
        <v>0.18252000000000002</v>
      </c>
      <c r="AH214" s="52" t="s">
        <v>133</v>
      </c>
      <c r="AJ214" s="52" t="s">
        <v>46</v>
      </c>
      <c r="AK214" s="52" t="s">
        <v>51</v>
      </c>
      <c r="AO214" s="9" t="s">
        <v>44</v>
      </c>
      <c r="AU214" s="53">
        <f>IF(L214="základná",I214,0)</f>
        <v>0</v>
      </c>
      <c r="AV214" s="53">
        <f>IF(L214="znížená",I214,0)</f>
        <v>0</v>
      </c>
      <c r="AW214" s="53">
        <f>IF(L214="zákl. prenesená",I214,0)</f>
        <v>0</v>
      </c>
      <c r="AX214" s="53">
        <f>IF(L214="zníž. prenesená",I214,0)</f>
        <v>0</v>
      </c>
      <c r="AY214" s="53">
        <f>IF(L214="nulová",I214,0)</f>
        <v>0</v>
      </c>
      <c r="AZ214" s="9" t="s">
        <v>51</v>
      </c>
      <c r="BA214" s="53">
        <f>ROUND(H214*G214,2)</f>
        <v>0</v>
      </c>
      <c r="BB214" s="9" t="s">
        <v>133</v>
      </c>
      <c r="BC214" s="52" t="s">
        <v>360</v>
      </c>
    </row>
    <row r="215" spans="2:55" s="6" customFormat="1" x14ac:dyDescent="0.2">
      <c r="B215" s="54"/>
      <c r="C215" s="55" t="s">
        <v>61</v>
      </c>
      <c r="D215" s="56" t="s">
        <v>0</v>
      </c>
      <c r="E215" s="57" t="s">
        <v>361</v>
      </c>
      <c r="G215" s="58">
        <v>54</v>
      </c>
      <c r="H215" s="59"/>
      <c r="J215" s="54"/>
      <c r="K215" s="60"/>
      <c r="R215" s="61"/>
      <c r="AJ215" s="56" t="s">
        <v>61</v>
      </c>
      <c r="AK215" s="56" t="s">
        <v>51</v>
      </c>
      <c r="AL215" s="6" t="s">
        <v>51</v>
      </c>
      <c r="AM215" s="6" t="s">
        <v>2</v>
      </c>
      <c r="AN215" s="6" t="s">
        <v>10</v>
      </c>
      <c r="AO215" s="56" t="s">
        <v>44</v>
      </c>
    </row>
    <row r="216" spans="2:55" s="5" customFormat="1" ht="22.9" customHeight="1" x14ac:dyDescent="0.2">
      <c r="B216" s="29"/>
      <c r="C216" s="30" t="s">
        <v>8</v>
      </c>
      <c r="D216" s="39" t="s">
        <v>362</v>
      </c>
      <c r="E216" s="39" t="s">
        <v>363</v>
      </c>
      <c r="H216" s="32"/>
      <c r="I216" s="40">
        <f>BA216</f>
        <v>0</v>
      </c>
      <c r="J216" s="29"/>
      <c r="K216" s="34"/>
      <c r="N216" s="35">
        <f>SUM(N217:N218)</f>
        <v>0</v>
      </c>
      <c r="P216" s="35">
        <f>SUM(P217:P218)</f>
        <v>0</v>
      </c>
      <c r="R216" s="36">
        <f>SUM(R217:R218)</f>
        <v>0.86183999999999994</v>
      </c>
      <c r="AH216" s="30" t="s">
        <v>51</v>
      </c>
      <c r="AJ216" s="37" t="s">
        <v>8</v>
      </c>
      <c r="AK216" s="37" t="s">
        <v>10</v>
      </c>
      <c r="AO216" s="30" t="s">
        <v>44</v>
      </c>
      <c r="BA216" s="38">
        <f>SUM(BA217:BA218)</f>
        <v>0</v>
      </c>
    </row>
    <row r="217" spans="2:55" s="1" customFormat="1" ht="16.5" customHeight="1" x14ac:dyDescent="0.2">
      <c r="B217" s="84" t="s">
        <v>364</v>
      </c>
      <c r="C217" s="41" t="s">
        <v>46</v>
      </c>
      <c r="D217" s="42" t="s">
        <v>365</v>
      </c>
      <c r="E217" s="43" t="s">
        <v>366</v>
      </c>
      <c r="F217" s="44" t="s">
        <v>59</v>
      </c>
      <c r="G217" s="45">
        <v>129.6</v>
      </c>
      <c r="H217" s="46"/>
      <c r="I217" s="47">
        <f>ROUND(H217*G217,2)</f>
        <v>0</v>
      </c>
      <c r="J217" s="10"/>
      <c r="K217" s="48" t="s">
        <v>0</v>
      </c>
      <c r="L217" s="49" t="s">
        <v>4</v>
      </c>
      <c r="N217" s="50">
        <f>M217*G217</f>
        <v>0</v>
      </c>
      <c r="O217" s="50">
        <v>0</v>
      </c>
      <c r="P217" s="50">
        <f>O217*G217</f>
        <v>0</v>
      </c>
      <c r="Q217" s="50">
        <v>6.6499999999999997E-3</v>
      </c>
      <c r="R217" s="51">
        <f>Q217*G217</f>
        <v>0.86183999999999994</v>
      </c>
      <c r="AH217" s="52" t="s">
        <v>133</v>
      </c>
      <c r="AJ217" s="52" t="s">
        <v>46</v>
      </c>
      <c r="AK217" s="52" t="s">
        <v>51</v>
      </c>
      <c r="AO217" s="9" t="s">
        <v>44</v>
      </c>
      <c r="AU217" s="53">
        <f>IF(L217="základná",I217,0)</f>
        <v>0</v>
      </c>
      <c r="AV217" s="53">
        <f>IF(L217="znížená",I217,0)</f>
        <v>0</v>
      </c>
      <c r="AW217" s="53">
        <f>IF(L217="zákl. prenesená",I217,0)</f>
        <v>0</v>
      </c>
      <c r="AX217" s="53">
        <f>IF(L217="zníž. prenesená",I217,0)</f>
        <v>0</v>
      </c>
      <c r="AY217" s="53">
        <f>IF(L217="nulová",I217,0)</f>
        <v>0</v>
      </c>
      <c r="AZ217" s="9" t="s">
        <v>51</v>
      </c>
      <c r="BA217" s="53">
        <f>ROUND(H217*G217,2)</f>
        <v>0</v>
      </c>
      <c r="BB217" s="9" t="s">
        <v>133</v>
      </c>
      <c r="BC217" s="52" t="s">
        <v>367</v>
      </c>
    </row>
    <row r="218" spans="2:55" s="6" customFormat="1" x14ac:dyDescent="0.2">
      <c r="B218" s="54"/>
      <c r="C218" s="55" t="s">
        <v>61</v>
      </c>
      <c r="D218" s="56" t="s">
        <v>0</v>
      </c>
      <c r="E218" s="57" t="s">
        <v>368</v>
      </c>
      <c r="G218" s="58">
        <v>129.6</v>
      </c>
      <c r="H218" s="59"/>
      <c r="J218" s="54"/>
      <c r="K218" s="60"/>
      <c r="R218" s="61"/>
      <c r="AJ218" s="56" t="s">
        <v>61</v>
      </c>
      <c r="AK218" s="56" t="s">
        <v>51</v>
      </c>
      <c r="AL218" s="6" t="s">
        <v>51</v>
      </c>
      <c r="AM218" s="6" t="s">
        <v>2</v>
      </c>
      <c r="AN218" s="6" t="s">
        <v>10</v>
      </c>
      <c r="AO218" s="56" t="s">
        <v>44</v>
      </c>
    </row>
    <row r="219" spans="2:55" s="5" customFormat="1" ht="22.9" customHeight="1" x14ac:dyDescent="0.2">
      <c r="B219" s="29"/>
      <c r="C219" s="30" t="s">
        <v>8</v>
      </c>
      <c r="D219" s="39" t="s">
        <v>369</v>
      </c>
      <c r="E219" s="39" t="s">
        <v>370</v>
      </c>
      <c r="H219" s="32"/>
      <c r="I219" s="40">
        <f>BA219</f>
        <v>0</v>
      </c>
      <c r="J219" s="29"/>
      <c r="K219" s="34"/>
      <c r="N219" s="35">
        <f>SUM(N220:N228)</f>
        <v>0</v>
      </c>
      <c r="P219" s="35">
        <f>SUM(P220:P228)</f>
        <v>1.6500000000000001E-2</v>
      </c>
      <c r="R219" s="36">
        <f>SUM(R220:R228)</f>
        <v>1.9184999999999999</v>
      </c>
      <c r="AH219" s="30" t="s">
        <v>51</v>
      </c>
      <c r="AJ219" s="37" t="s">
        <v>8</v>
      </c>
      <c r="AK219" s="37" t="s">
        <v>10</v>
      </c>
      <c r="AO219" s="30" t="s">
        <v>44</v>
      </c>
      <c r="BA219" s="38">
        <f>SUM(BA220:BA228)</f>
        <v>0</v>
      </c>
    </row>
    <row r="220" spans="2:55" s="1" customFormat="1" ht="24.2" customHeight="1" x14ac:dyDescent="0.2">
      <c r="B220" s="84" t="s">
        <v>371</v>
      </c>
      <c r="C220" s="41" t="s">
        <v>46</v>
      </c>
      <c r="D220" s="42" t="s">
        <v>372</v>
      </c>
      <c r="E220" s="43" t="s">
        <v>373</v>
      </c>
      <c r="F220" s="44" t="s">
        <v>70</v>
      </c>
      <c r="G220" s="45">
        <v>108.5</v>
      </c>
      <c r="H220" s="46"/>
      <c r="I220" s="47">
        <f>ROUND(H220*G220,2)</f>
        <v>0</v>
      </c>
      <c r="J220" s="10"/>
      <c r="K220" s="48" t="s">
        <v>0</v>
      </c>
      <c r="L220" s="49" t="s">
        <v>4</v>
      </c>
      <c r="N220" s="50">
        <f>M220*G220</f>
        <v>0</v>
      </c>
      <c r="O220" s="50">
        <v>0</v>
      </c>
      <c r="P220" s="50">
        <f>O220*G220</f>
        <v>0</v>
      </c>
      <c r="Q220" s="50">
        <v>8.9999999999999993E-3</v>
      </c>
      <c r="R220" s="51">
        <f>Q220*G220</f>
        <v>0.97649999999999992</v>
      </c>
      <c r="AH220" s="52" t="s">
        <v>133</v>
      </c>
      <c r="AJ220" s="52" t="s">
        <v>46</v>
      </c>
      <c r="AK220" s="52" t="s">
        <v>51</v>
      </c>
      <c r="AO220" s="9" t="s">
        <v>44</v>
      </c>
      <c r="AU220" s="53">
        <f>IF(L220="základná",I220,0)</f>
        <v>0</v>
      </c>
      <c r="AV220" s="53">
        <f>IF(L220="znížená",I220,0)</f>
        <v>0</v>
      </c>
      <c r="AW220" s="53">
        <f>IF(L220="zákl. prenesená",I220,0)</f>
        <v>0</v>
      </c>
      <c r="AX220" s="53">
        <f>IF(L220="zníž. prenesená",I220,0)</f>
        <v>0</v>
      </c>
      <c r="AY220" s="53">
        <f>IF(L220="nulová",I220,0)</f>
        <v>0</v>
      </c>
      <c r="AZ220" s="9" t="s">
        <v>51</v>
      </c>
      <c r="BA220" s="53">
        <f>ROUND(H220*G220,2)</f>
        <v>0</v>
      </c>
      <c r="BB220" s="9" t="s">
        <v>133</v>
      </c>
      <c r="BC220" s="52" t="s">
        <v>374</v>
      </c>
    </row>
    <row r="221" spans="2:55" s="6" customFormat="1" x14ac:dyDescent="0.2">
      <c r="B221" s="54"/>
      <c r="C221" s="55" t="s">
        <v>61</v>
      </c>
      <c r="D221" s="56" t="s">
        <v>0</v>
      </c>
      <c r="E221" s="57" t="s">
        <v>375</v>
      </c>
      <c r="G221" s="58">
        <v>108.5</v>
      </c>
      <c r="H221" s="59"/>
      <c r="J221" s="54"/>
      <c r="K221" s="60"/>
      <c r="R221" s="61"/>
      <c r="AJ221" s="56" t="s">
        <v>61</v>
      </c>
      <c r="AK221" s="56" t="s">
        <v>51</v>
      </c>
      <c r="AL221" s="6" t="s">
        <v>51</v>
      </c>
      <c r="AM221" s="6" t="s">
        <v>2</v>
      </c>
      <c r="AN221" s="6" t="s">
        <v>10</v>
      </c>
      <c r="AO221" s="56" t="s">
        <v>44</v>
      </c>
    </row>
    <row r="222" spans="2:55" s="1" customFormat="1" ht="24.2" customHeight="1" x14ac:dyDescent="0.2">
      <c r="B222" s="84" t="s">
        <v>376</v>
      </c>
      <c r="C222" s="41" t="s">
        <v>46</v>
      </c>
      <c r="D222" s="42" t="s">
        <v>377</v>
      </c>
      <c r="E222" s="43" t="s">
        <v>378</v>
      </c>
      <c r="F222" s="44" t="s">
        <v>49</v>
      </c>
      <c r="G222" s="45">
        <v>1</v>
      </c>
      <c r="H222" s="46"/>
      <c r="I222" s="47">
        <f>ROUND(H222*G222,2)</f>
        <v>0</v>
      </c>
      <c r="J222" s="10"/>
      <c r="K222" s="48" t="s">
        <v>0</v>
      </c>
      <c r="L222" s="49" t="s">
        <v>4</v>
      </c>
      <c r="N222" s="50">
        <f>M222*G222</f>
        <v>0</v>
      </c>
      <c r="O222" s="50">
        <v>0</v>
      </c>
      <c r="P222" s="50">
        <f>O222*G222</f>
        <v>0</v>
      </c>
      <c r="Q222" s="50">
        <v>0.192</v>
      </c>
      <c r="R222" s="51">
        <f>Q222*G222</f>
        <v>0.192</v>
      </c>
      <c r="AH222" s="52" t="s">
        <v>133</v>
      </c>
      <c r="AJ222" s="52" t="s">
        <v>46</v>
      </c>
      <c r="AK222" s="52" t="s">
        <v>51</v>
      </c>
      <c r="AO222" s="9" t="s">
        <v>44</v>
      </c>
      <c r="AU222" s="53">
        <f>IF(L222="základná",I222,0)</f>
        <v>0</v>
      </c>
      <c r="AV222" s="53">
        <f>IF(L222="znížená",I222,0)</f>
        <v>0</v>
      </c>
      <c r="AW222" s="53">
        <f>IF(L222="zákl. prenesená",I222,0)</f>
        <v>0</v>
      </c>
      <c r="AX222" s="53">
        <f>IF(L222="zníž. prenesená",I222,0)</f>
        <v>0</v>
      </c>
      <c r="AY222" s="53">
        <f>IF(L222="nulová",I222,0)</f>
        <v>0</v>
      </c>
      <c r="AZ222" s="9" t="s">
        <v>51</v>
      </c>
      <c r="BA222" s="53">
        <f>ROUND(H222*G222,2)</f>
        <v>0</v>
      </c>
      <c r="BB222" s="9" t="s">
        <v>133</v>
      </c>
      <c r="BC222" s="52" t="s">
        <v>379</v>
      </c>
    </row>
    <row r="223" spans="2:55" s="1" customFormat="1" ht="24.2" customHeight="1" x14ac:dyDescent="0.2">
      <c r="B223" s="84" t="s">
        <v>380</v>
      </c>
      <c r="C223" s="41" t="s">
        <v>46</v>
      </c>
      <c r="D223" s="42" t="s">
        <v>381</v>
      </c>
      <c r="E223" s="43" t="s">
        <v>382</v>
      </c>
      <c r="F223" s="44" t="s">
        <v>49</v>
      </c>
      <c r="G223" s="45">
        <v>2</v>
      </c>
      <c r="H223" s="46"/>
      <c r="I223" s="47">
        <f>ROUND(H223*G223,2)</f>
        <v>0</v>
      </c>
      <c r="J223" s="10"/>
      <c r="K223" s="48" t="s">
        <v>0</v>
      </c>
      <c r="L223" s="49" t="s">
        <v>4</v>
      </c>
      <c r="N223" s="50">
        <f>M223*G223</f>
        <v>0</v>
      </c>
      <c r="O223" s="50">
        <v>0</v>
      </c>
      <c r="P223" s="50">
        <f>O223*G223</f>
        <v>0</v>
      </c>
      <c r="Q223" s="50">
        <v>0.21</v>
      </c>
      <c r="R223" s="51">
        <f>Q223*G223</f>
        <v>0.42</v>
      </c>
      <c r="AH223" s="52" t="s">
        <v>133</v>
      </c>
      <c r="AJ223" s="52" t="s">
        <v>46</v>
      </c>
      <c r="AK223" s="52" t="s">
        <v>51</v>
      </c>
      <c r="AO223" s="9" t="s">
        <v>44</v>
      </c>
      <c r="AU223" s="53">
        <f>IF(L223="základná",I223,0)</f>
        <v>0</v>
      </c>
      <c r="AV223" s="53">
        <f>IF(L223="znížená",I223,0)</f>
        <v>0</v>
      </c>
      <c r="AW223" s="53">
        <f>IF(L223="zákl. prenesená",I223,0)</f>
        <v>0</v>
      </c>
      <c r="AX223" s="53">
        <f>IF(L223="zníž. prenesená",I223,0)</f>
        <v>0</v>
      </c>
      <c r="AY223" s="53">
        <f>IF(L223="nulová",I223,0)</f>
        <v>0</v>
      </c>
      <c r="AZ223" s="9" t="s">
        <v>51</v>
      </c>
      <c r="BA223" s="53">
        <f>ROUND(H223*G223,2)</f>
        <v>0</v>
      </c>
      <c r="BB223" s="9" t="s">
        <v>133</v>
      </c>
      <c r="BC223" s="52" t="s">
        <v>383</v>
      </c>
    </row>
    <row r="224" spans="2:55" s="1" customFormat="1" ht="33" customHeight="1" x14ac:dyDescent="0.2">
      <c r="B224" s="84" t="s">
        <v>384</v>
      </c>
      <c r="C224" s="41" t="s">
        <v>46</v>
      </c>
      <c r="D224" s="42" t="s">
        <v>385</v>
      </c>
      <c r="E224" s="43" t="s">
        <v>386</v>
      </c>
      <c r="F224" s="44" t="s">
        <v>387</v>
      </c>
      <c r="G224" s="45">
        <v>330</v>
      </c>
      <c r="H224" s="46"/>
      <c r="I224" s="47">
        <f>ROUND(H224*G224,2)</f>
        <v>0</v>
      </c>
      <c r="J224" s="10"/>
      <c r="K224" s="48" t="s">
        <v>0</v>
      </c>
      <c r="L224" s="49" t="s">
        <v>4</v>
      </c>
      <c r="N224" s="50">
        <f>M224*G224</f>
        <v>0</v>
      </c>
      <c r="O224" s="50">
        <v>5.0000000000000002E-5</v>
      </c>
      <c r="P224" s="50">
        <f>O224*G224</f>
        <v>1.6500000000000001E-2</v>
      </c>
      <c r="Q224" s="50">
        <v>1E-3</v>
      </c>
      <c r="R224" s="51">
        <f>Q224*G224</f>
        <v>0.33</v>
      </c>
      <c r="AH224" s="52" t="s">
        <v>133</v>
      </c>
      <c r="AJ224" s="52" t="s">
        <v>46</v>
      </c>
      <c r="AK224" s="52" t="s">
        <v>51</v>
      </c>
      <c r="AO224" s="9" t="s">
        <v>44</v>
      </c>
      <c r="AU224" s="53">
        <f>IF(L224="základná",I224,0)</f>
        <v>0</v>
      </c>
      <c r="AV224" s="53">
        <f>IF(L224="znížená",I224,0)</f>
        <v>0</v>
      </c>
      <c r="AW224" s="53">
        <f>IF(L224="zákl. prenesená",I224,0)</f>
        <v>0</v>
      </c>
      <c r="AX224" s="53">
        <f>IF(L224="zníž. prenesená",I224,0)</f>
        <v>0</v>
      </c>
      <c r="AY224" s="53">
        <f>IF(L224="nulová",I224,0)</f>
        <v>0</v>
      </c>
      <c r="AZ224" s="9" t="s">
        <v>51</v>
      </c>
      <c r="BA224" s="53">
        <f>ROUND(H224*G224,2)</f>
        <v>0</v>
      </c>
      <c r="BB224" s="9" t="s">
        <v>133</v>
      </c>
      <c r="BC224" s="52" t="s">
        <v>388</v>
      </c>
    </row>
    <row r="225" spans="2:55" s="6" customFormat="1" x14ac:dyDescent="0.2">
      <c r="B225" s="54"/>
      <c r="C225" s="55" t="s">
        <v>61</v>
      </c>
      <c r="D225" s="56" t="s">
        <v>0</v>
      </c>
      <c r="E225" s="57" t="s">
        <v>389</v>
      </c>
      <c r="G225" s="58">
        <v>75</v>
      </c>
      <c r="H225" s="59"/>
      <c r="J225" s="54"/>
      <c r="K225" s="60"/>
      <c r="R225" s="61"/>
      <c r="AJ225" s="56" t="s">
        <v>61</v>
      </c>
      <c r="AK225" s="56" t="s">
        <v>51</v>
      </c>
      <c r="AL225" s="6" t="s">
        <v>51</v>
      </c>
      <c r="AM225" s="6" t="s">
        <v>2</v>
      </c>
      <c r="AN225" s="6" t="s">
        <v>9</v>
      </c>
      <c r="AO225" s="56" t="s">
        <v>44</v>
      </c>
    </row>
    <row r="226" spans="2:55" s="6" customFormat="1" x14ac:dyDescent="0.2">
      <c r="B226" s="54"/>
      <c r="C226" s="55" t="s">
        <v>61</v>
      </c>
      <c r="D226" s="56" t="s">
        <v>0</v>
      </c>
      <c r="E226" s="57" t="s">
        <v>390</v>
      </c>
      <c r="G226" s="58">
        <v>5</v>
      </c>
      <c r="H226" s="59"/>
      <c r="J226" s="54"/>
      <c r="K226" s="60"/>
      <c r="R226" s="61"/>
      <c r="AJ226" s="56" t="s">
        <v>61</v>
      </c>
      <c r="AK226" s="56" t="s">
        <v>51</v>
      </c>
      <c r="AL226" s="6" t="s">
        <v>51</v>
      </c>
      <c r="AM226" s="6" t="s">
        <v>2</v>
      </c>
      <c r="AN226" s="6" t="s">
        <v>9</v>
      </c>
      <c r="AO226" s="56" t="s">
        <v>44</v>
      </c>
    </row>
    <row r="227" spans="2:55" s="6" customFormat="1" x14ac:dyDescent="0.2">
      <c r="B227" s="54"/>
      <c r="C227" s="55" t="s">
        <v>61</v>
      </c>
      <c r="D227" s="56" t="s">
        <v>0</v>
      </c>
      <c r="E227" s="57" t="s">
        <v>391</v>
      </c>
      <c r="G227" s="58">
        <v>250</v>
      </c>
      <c r="H227" s="59"/>
      <c r="J227" s="54"/>
      <c r="K227" s="60"/>
      <c r="R227" s="61"/>
      <c r="AJ227" s="56" t="s">
        <v>61</v>
      </c>
      <c r="AK227" s="56" t="s">
        <v>51</v>
      </c>
      <c r="AL227" s="6" t="s">
        <v>51</v>
      </c>
      <c r="AM227" s="6" t="s">
        <v>2</v>
      </c>
      <c r="AN227" s="6" t="s">
        <v>9</v>
      </c>
      <c r="AO227" s="56" t="s">
        <v>44</v>
      </c>
    </row>
    <row r="228" spans="2:55" s="7" customFormat="1" x14ac:dyDescent="0.2">
      <c r="B228" s="62"/>
      <c r="C228" s="55" t="s">
        <v>61</v>
      </c>
      <c r="D228" s="63" t="s">
        <v>0</v>
      </c>
      <c r="E228" s="64" t="s">
        <v>74</v>
      </c>
      <c r="G228" s="65">
        <v>330</v>
      </c>
      <c r="H228" s="66"/>
      <c r="J228" s="62"/>
      <c r="K228" s="67"/>
      <c r="R228" s="68"/>
      <c r="AJ228" s="63" t="s">
        <v>61</v>
      </c>
      <c r="AK228" s="63" t="s">
        <v>51</v>
      </c>
      <c r="AL228" s="7" t="s">
        <v>50</v>
      </c>
      <c r="AM228" s="7" t="s">
        <v>2</v>
      </c>
      <c r="AN228" s="7" t="s">
        <v>10</v>
      </c>
      <c r="AO228" s="63" t="s">
        <v>44</v>
      </c>
    </row>
    <row r="229" spans="2:55" s="5" customFormat="1" ht="22.9" customHeight="1" x14ac:dyDescent="0.2">
      <c r="B229" s="29"/>
      <c r="C229" s="30" t="s">
        <v>8</v>
      </c>
      <c r="D229" s="39" t="s">
        <v>392</v>
      </c>
      <c r="E229" s="39" t="s">
        <v>393</v>
      </c>
      <c r="H229" s="32"/>
      <c r="I229" s="40">
        <f>BA229</f>
        <v>0</v>
      </c>
      <c r="J229" s="29"/>
      <c r="K229" s="34"/>
      <c r="N229" s="35">
        <f>N230</f>
        <v>0</v>
      </c>
      <c r="P229" s="35">
        <f>P230</f>
        <v>0</v>
      </c>
      <c r="R229" s="36">
        <f>R230</f>
        <v>11.267099999999999</v>
      </c>
      <c r="AH229" s="30" t="s">
        <v>51</v>
      </c>
      <c r="AJ229" s="37" t="s">
        <v>8</v>
      </c>
      <c r="AK229" s="37" t="s">
        <v>10</v>
      </c>
      <c r="AO229" s="30" t="s">
        <v>44</v>
      </c>
      <c r="BA229" s="38">
        <f>BA230</f>
        <v>0</v>
      </c>
    </row>
    <row r="230" spans="2:55" s="1" customFormat="1" ht="24.2" customHeight="1" x14ac:dyDescent="0.2">
      <c r="B230" s="84" t="s">
        <v>394</v>
      </c>
      <c r="C230" s="41" t="s">
        <v>46</v>
      </c>
      <c r="D230" s="42" t="s">
        <v>395</v>
      </c>
      <c r="E230" s="43" t="s">
        <v>396</v>
      </c>
      <c r="F230" s="44" t="s">
        <v>59</v>
      </c>
      <c r="G230" s="45">
        <v>625.95000000000005</v>
      </c>
      <c r="H230" s="46"/>
      <c r="I230" s="47">
        <f>ROUND(H230*G230,2)</f>
        <v>0</v>
      </c>
      <c r="J230" s="10"/>
      <c r="K230" s="48" t="s">
        <v>0</v>
      </c>
      <c r="L230" s="49" t="s">
        <v>4</v>
      </c>
      <c r="N230" s="50">
        <f>M230*G230</f>
        <v>0</v>
      </c>
      <c r="O230" s="50">
        <v>0</v>
      </c>
      <c r="P230" s="50">
        <f>O230*G230</f>
        <v>0</v>
      </c>
      <c r="Q230" s="50">
        <v>1.7999999999999999E-2</v>
      </c>
      <c r="R230" s="51">
        <f>Q230*G230</f>
        <v>11.267099999999999</v>
      </c>
      <c r="AH230" s="52" t="s">
        <v>133</v>
      </c>
      <c r="AJ230" s="52" t="s">
        <v>46</v>
      </c>
      <c r="AK230" s="52" t="s">
        <v>51</v>
      </c>
      <c r="AO230" s="9" t="s">
        <v>44</v>
      </c>
      <c r="AU230" s="53">
        <f>IF(L230="základná",I230,0)</f>
        <v>0</v>
      </c>
      <c r="AV230" s="53">
        <f>IF(L230="znížená",I230,0)</f>
        <v>0</v>
      </c>
      <c r="AW230" s="53">
        <f>IF(L230="zákl. prenesená",I230,0)</f>
        <v>0</v>
      </c>
      <c r="AX230" s="53">
        <f>IF(L230="zníž. prenesená",I230,0)</f>
        <v>0</v>
      </c>
      <c r="AY230" s="53">
        <f>IF(L230="nulová",I230,0)</f>
        <v>0</v>
      </c>
      <c r="AZ230" s="9" t="s">
        <v>51</v>
      </c>
      <c r="BA230" s="53">
        <f>ROUND(H230*G230,2)</f>
        <v>0</v>
      </c>
      <c r="BB230" s="9" t="s">
        <v>133</v>
      </c>
      <c r="BC230" s="52" t="s">
        <v>397</v>
      </c>
    </row>
    <row r="231" spans="2:55" s="5" customFormat="1" ht="22.9" customHeight="1" x14ac:dyDescent="0.2">
      <c r="B231" s="29"/>
      <c r="C231" s="30" t="s">
        <v>8</v>
      </c>
      <c r="D231" s="39" t="s">
        <v>398</v>
      </c>
      <c r="E231" s="39" t="s">
        <v>399</v>
      </c>
      <c r="H231" s="32"/>
      <c r="I231" s="40">
        <f>BA231</f>
        <v>0</v>
      </c>
      <c r="J231" s="29"/>
      <c r="K231" s="34"/>
      <c r="N231" s="35">
        <f>SUM(N232:N235)</f>
        <v>0</v>
      </c>
      <c r="P231" s="35">
        <f>SUM(P232:P235)</f>
        <v>0</v>
      </c>
      <c r="R231" s="36">
        <f>SUM(R232:R235)</f>
        <v>0.33969599999999994</v>
      </c>
      <c r="AH231" s="30" t="s">
        <v>51</v>
      </c>
      <c r="AJ231" s="37" t="s">
        <v>8</v>
      </c>
      <c r="AK231" s="37" t="s">
        <v>10</v>
      </c>
      <c r="AO231" s="30" t="s">
        <v>44</v>
      </c>
      <c r="BA231" s="38">
        <f>SUM(BA232:BA235)</f>
        <v>0</v>
      </c>
    </row>
    <row r="232" spans="2:55" s="1" customFormat="1" ht="24.2" customHeight="1" x14ac:dyDescent="0.2">
      <c r="B232" s="84" t="s">
        <v>400</v>
      </c>
      <c r="C232" s="41" t="s">
        <v>46</v>
      </c>
      <c r="D232" s="42" t="s">
        <v>401</v>
      </c>
      <c r="E232" s="43" t="s">
        <v>402</v>
      </c>
      <c r="F232" s="44" t="s">
        <v>59</v>
      </c>
      <c r="G232" s="45">
        <v>283.08</v>
      </c>
      <c r="H232" s="46"/>
      <c r="I232" s="47">
        <f>ROUND(H232*G232,2)</f>
        <v>0</v>
      </c>
      <c r="J232" s="10"/>
      <c r="K232" s="48" t="s">
        <v>0</v>
      </c>
      <c r="L232" s="49" t="s">
        <v>4</v>
      </c>
      <c r="N232" s="50">
        <f>M232*G232</f>
        <v>0</v>
      </c>
      <c r="O232" s="50">
        <v>0</v>
      </c>
      <c r="P232" s="50">
        <f>O232*G232</f>
        <v>0</v>
      </c>
      <c r="Q232" s="50">
        <v>1.1999999999999999E-3</v>
      </c>
      <c r="R232" s="51">
        <f>Q232*G232</f>
        <v>0.33969599999999994</v>
      </c>
      <c r="AH232" s="52" t="s">
        <v>133</v>
      </c>
      <c r="AJ232" s="52" t="s">
        <v>46</v>
      </c>
      <c r="AK232" s="52" t="s">
        <v>51</v>
      </c>
      <c r="AO232" s="9" t="s">
        <v>44</v>
      </c>
      <c r="AU232" s="53">
        <f>IF(L232="základná",I232,0)</f>
        <v>0</v>
      </c>
      <c r="AV232" s="53">
        <f>IF(L232="znížená",I232,0)</f>
        <v>0</v>
      </c>
      <c r="AW232" s="53">
        <f>IF(L232="zákl. prenesená",I232,0)</f>
        <v>0</v>
      </c>
      <c r="AX232" s="53">
        <f>IF(L232="zníž. prenesená",I232,0)</f>
        <v>0</v>
      </c>
      <c r="AY232" s="53">
        <f>IF(L232="nulová",I232,0)</f>
        <v>0</v>
      </c>
      <c r="AZ232" s="9" t="s">
        <v>51</v>
      </c>
      <c r="BA232" s="53">
        <f>ROUND(H232*G232,2)</f>
        <v>0</v>
      </c>
      <c r="BB232" s="9" t="s">
        <v>133</v>
      </c>
      <c r="BC232" s="52" t="s">
        <v>403</v>
      </c>
    </row>
    <row r="233" spans="2:55" s="6" customFormat="1" ht="22.5" x14ac:dyDescent="0.2">
      <c r="B233" s="54"/>
      <c r="C233" s="55" t="s">
        <v>61</v>
      </c>
      <c r="D233" s="56" t="s">
        <v>0</v>
      </c>
      <c r="E233" s="57" t="s">
        <v>404</v>
      </c>
      <c r="G233" s="58">
        <v>187.46</v>
      </c>
      <c r="H233" s="59"/>
      <c r="J233" s="54"/>
      <c r="K233" s="60"/>
      <c r="R233" s="61"/>
      <c r="AJ233" s="56" t="s">
        <v>61</v>
      </c>
      <c r="AK233" s="56" t="s">
        <v>51</v>
      </c>
      <c r="AL233" s="6" t="s">
        <v>51</v>
      </c>
      <c r="AM233" s="6" t="s">
        <v>2</v>
      </c>
      <c r="AN233" s="6" t="s">
        <v>9</v>
      </c>
      <c r="AO233" s="56" t="s">
        <v>44</v>
      </c>
    </row>
    <row r="234" spans="2:55" s="6" customFormat="1" x14ac:dyDescent="0.2">
      <c r="B234" s="54"/>
      <c r="C234" s="55" t="s">
        <v>61</v>
      </c>
      <c r="D234" s="56" t="s">
        <v>0</v>
      </c>
      <c r="E234" s="57" t="s">
        <v>405</v>
      </c>
      <c r="G234" s="58">
        <v>95.62</v>
      </c>
      <c r="H234" s="59"/>
      <c r="J234" s="54"/>
      <c r="K234" s="60"/>
      <c r="R234" s="61"/>
      <c r="AJ234" s="56" t="s">
        <v>61</v>
      </c>
      <c r="AK234" s="56" t="s">
        <v>51</v>
      </c>
      <c r="AL234" s="6" t="s">
        <v>51</v>
      </c>
      <c r="AM234" s="6" t="s">
        <v>2</v>
      </c>
      <c r="AN234" s="6" t="s">
        <v>9</v>
      </c>
      <c r="AO234" s="56" t="s">
        <v>44</v>
      </c>
    </row>
    <row r="235" spans="2:55" s="7" customFormat="1" x14ac:dyDescent="0.2">
      <c r="B235" s="62"/>
      <c r="C235" s="55" t="s">
        <v>61</v>
      </c>
      <c r="D235" s="63" t="s">
        <v>0</v>
      </c>
      <c r="E235" s="64" t="s">
        <v>74</v>
      </c>
      <c r="G235" s="65">
        <v>283.08</v>
      </c>
      <c r="H235" s="66"/>
      <c r="J235" s="62"/>
      <c r="K235" s="67"/>
      <c r="R235" s="68"/>
      <c r="AJ235" s="63" t="s">
        <v>61</v>
      </c>
      <c r="AK235" s="63" t="s">
        <v>51</v>
      </c>
      <c r="AL235" s="7" t="s">
        <v>50</v>
      </c>
      <c r="AM235" s="7" t="s">
        <v>2</v>
      </c>
      <c r="AN235" s="7" t="s">
        <v>10</v>
      </c>
      <c r="AO235" s="63" t="s">
        <v>44</v>
      </c>
    </row>
    <row r="236" spans="2:55" s="5" customFormat="1" ht="25.9" customHeight="1" x14ac:dyDescent="0.2">
      <c r="B236" s="29"/>
      <c r="C236" s="30" t="s">
        <v>8</v>
      </c>
      <c r="D236" s="31" t="s">
        <v>406</v>
      </c>
      <c r="E236" s="31" t="s">
        <v>407</v>
      </c>
      <c r="H236" s="32"/>
      <c r="I236" s="33">
        <f>BA236</f>
        <v>0</v>
      </c>
      <c r="J236" s="29"/>
      <c r="K236" s="34"/>
      <c r="N236" s="35">
        <f>N237</f>
        <v>0</v>
      </c>
      <c r="P236" s="35">
        <f>P237</f>
        <v>0</v>
      </c>
      <c r="R236" s="36">
        <f>R237</f>
        <v>0.11730599999999999</v>
      </c>
      <c r="AH236" s="30" t="s">
        <v>56</v>
      </c>
      <c r="AJ236" s="37" t="s">
        <v>8</v>
      </c>
      <c r="AK236" s="37" t="s">
        <v>9</v>
      </c>
      <c r="AO236" s="30" t="s">
        <v>44</v>
      </c>
      <c r="BA236" s="38">
        <f>BA237</f>
        <v>0</v>
      </c>
    </row>
    <row r="237" spans="2:55" s="5" customFormat="1" ht="22.9" customHeight="1" x14ac:dyDescent="0.2">
      <c r="B237" s="29"/>
      <c r="C237" s="30" t="s">
        <v>8</v>
      </c>
      <c r="D237" s="39" t="s">
        <v>408</v>
      </c>
      <c r="E237" s="39" t="s">
        <v>409</v>
      </c>
      <c r="H237" s="32"/>
      <c r="I237" s="40">
        <f>BA237</f>
        <v>0</v>
      </c>
      <c r="J237" s="29"/>
      <c r="K237" s="34"/>
      <c r="N237" s="35">
        <f>SUM(N238:N242)</f>
        <v>0</v>
      </c>
      <c r="P237" s="35">
        <f>SUM(P238:P242)</f>
        <v>0</v>
      </c>
      <c r="R237" s="36">
        <f>SUM(R238:R242)</f>
        <v>0.11730599999999999</v>
      </c>
      <c r="AH237" s="30" t="s">
        <v>56</v>
      </c>
      <c r="AJ237" s="37" t="s">
        <v>8</v>
      </c>
      <c r="AK237" s="37" t="s">
        <v>10</v>
      </c>
      <c r="AO237" s="30" t="s">
        <v>44</v>
      </c>
      <c r="BA237" s="38">
        <f>SUM(BA238:BA242)</f>
        <v>0</v>
      </c>
    </row>
    <row r="238" spans="2:55" s="1" customFormat="1" ht="16.5" customHeight="1" x14ac:dyDescent="0.2">
      <c r="B238" s="84" t="s">
        <v>410</v>
      </c>
      <c r="C238" s="41" t="s">
        <v>46</v>
      </c>
      <c r="D238" s="42" t="s">
        <v>411</v>
      </c>
      <c r="E238" s="43" t="s">
        <v>412</v>
      </c>
      <c r="F238" s="44" t="s">
        <v>49</v>
      </c>
      <c r="G238" s="45">
        <v>2</v>
      </c>
      <c r="H238" s="46"/>
      <c r="I238" s="47">
        <f>ROUND(H238*G238,2)</f>
        <v>0</v>
      </c>
      <c r="J238" s="10"/>
      <c r="K238" s="48" t="s">
        <v>0</v>
      </c>
      <c r="L238" s="49" t="s">
        <v>4</v>
      </c>
      <c r="N238" s="50">
        <f>M238*G238</f>
        <v>0</v>
      </c>
      <c r="O238" s="50">
        <v>0</v>
      </c>
      <c r="P238" s="50">
        <f>O238*G238</f>
        <v>0</v>
      </c>
      <c r="Q238" s="50">
        <v>0</v>
      </c>
      <c r="R238" s="51">
        <f>Q238*G238</f>
        <v>0</v>
      </c>
      <c r="AH238" s="52" t="s">
        <v>413</v>
      </c>
      <c r="AJ238" s="52" t="s">
        <v>46</v>
      </c>
      <c r="AK238" s="52" t="s">
        <v>51</v>
      </c>
      <c r="AO238" s="9" t="s">
        <v>44</v>
      </c>
      <c r="AU238" s="53">
        <f>IF(L238="základná",I238,0)</f>
        <v>0</v>
      </c>
      <c r="AV238" s="53">
        <f>IF(L238="znížená",I238,0)</f>
        <v>0</v>
      </c>
      <c r="AW238" s="53">
        <f>IF(L238="zákl. prenesená",I238,0)</f>
        <v>0</v>
      </c>
      <c r="AX238" s="53">
        <f>IF(L238="zníž. prenesená",I238,0)</f>
        <v>0</v>
      </c>
      <c r="AY238" s="53">
        <f>IF(L238="nulová",I238,0)</f>
        <v>0</v>
      </c>
      <c r="AZ238" s="9" t="s">
        <v>51</v>
      </c>
      <c r="BA238" s="53">
        <f>ROUND(H238*G238,2)</f>
        <v>0</v>
      </c>
      <c r="BB238" s="9" t="s">
        <v>413</v>
      </c>
      <c r="BC238" s="52" t="s">
        <v>414</v>
      </c>
    </row>
    <row r="239" spans="2:55" s="1" customFormat="1" ht="24.2" customHeight="1" x14ac:dyDescent="0.2">
      <c r="B239" s="84" t="s">
        <v>415</v>
      </c>
      <c r="C239" s="41" t="s">
        <v>46</v>
      </c>
      <c r="D239" s="42" t="s">
        <v>416</v>
      </c>
      <c r="E239" s="43" t="s">
        <v>417</v>
      </c>
      <c r="F239" s="44" t="s">
        <v>49</v>
      </c>
      <c r="G239" s="45">
        <v>25</v>
      </c>
      <c r="H239" s="46"/>
      <c r="I239" s="47">
        <f>ROUND(H239*G239,2)</f>
        <v>0</v>
      </c>
      <c r="J239" s="10"/>
      <c r="K239" s="48" t="s">
        <v>0</v>
      </c>
      <c r="L239" s="49" t="s">
        <v>4</v>
      </c>
      <c r="N239" s="50">
        <f>M239*G239</f>
        <v>0</v>
      </c>
      <c r="O239" s="50">
        <v>0</v>
      </c>
      <c r="P239" s="50">
        <f>O239*G239</f>
        <v>0</v>
      </c>
      <c r="Q239" s="50">
        <v>0</v>
      </c>
      <c r="R239" s="51">
        <f>Q239*G239</f>
        <v>0</v>
      </c>
      <c r="AH239" s="52" t="s">
        <v>413</v>
      </c>
      <c r="AJ239" s="52" t="s">
        <v>46</v>
      </c>
      <c r="AK239" s="52" t="s">
        <v>51</v>
      </c>
      <c r="AO239" s="9" t="s">
        <v>44</v>
      </c>
      <c r="AU239" s="53">
        <f>IF(L239="základná",I239,0)</f>
        <v>0</v>
      </c>
      <c r="AV239" s="53">
        <f>IF(L239="znížená",I239,0)</f>
        <v>0</v>
      </c>
      <c r="AW239" s="53">
        <f>IF(L239="zákl. prenesená",I239,0)</f>
        <v>0</v>
      </c>
      <c r="AX239" s="53">
        <f>IF(L239="zníž. prenesená",I239,0)</f>
        <v>0</v>
      </c>
      <c r="AY239" s="53">
        <f>IF(L239="nulová",I239,0)</f>
        <v>0</v>
      </c>
      <c r="AZ239" s="9" t="s">
        <v>51</v>
      </c>
      <c r="BA239" s="53">
        <f>ROUND(H239*G239,2)</f>
        <v>0</v>
      </c>
      <c r="BB239" s="9" t="s">
        <v>413</v>
      </c>
      <c r="BC239" s="52" t="s">
        <v>418</v>
      </c>
    </row>
    <row r="240" spans="2:55" s="1" customFormat="1" ht="16.5" customHeight="1" x14ac:dyDescent="0.2">
      <c r="B240" s="84" t="s">
        <v>419</v>
      </c>
      <c r="C240" s="41" t="s">
        <v>46</v>
      </c>
      <c r="D240" s="42" t="s">
        <v>420</v>
      </c>
      <c r="E240" s="43" t="s">
        <v>421</v>
      </c>
      <c r="F240" s="44" t="s">
        <v>49</v>
      </c>
      <c r="G240" s="45">
        <v>22</v>
      </c>
      <c r="H240" s="46"/>
      <c r="I240" s="47">
        <f>ROUND(H240*G240,2)</f>
        <v>0</v>
      </c>
      <c r="J240" s="10"/>
      <c r="K240" s="48" t="s">
        <v>0</v>
      </c>
      <c r="L240" s="49" t="s">
        <v>4</v>
      </c>
      <c r="N240" s="50">
        <f>M240*G240</f>
        <v>0</v>
      </c>
      <c r="O240" s="50">
        <v>0</v>
      </c>
      <c r="P240" s="50">
        <f>O240*G240</f>
        <v>0</v>
      </c>
      <c r="Q240" s="50">
        <v>0</v>
      </c>
      <c r="R240" s="51">
        <f>Q240*G240</f>
        <v>0</v>
      </c>
      <c r="AH240" s="52" t="s">
        <v>413</v>
      </c>
      <c r="AJ240" s="52" t="s">
        <v>46</v>
      </c>
      <c r="AK240" s="52" t="s">
        <v>51</v>
      </c>
      <c r="AO240" s="9" t="s">
        <v>44</v>
      </c>
      <c r="AU240" s="53">
        <f>IF(L240="základná",I240,0)</f>
        <v>0</v>
      </c>
      <c r="AV240" s="53">
        <f>IF(L240="znížená",I240,0)</f>
        <v>0</v>
      </c>
      <c r="AW240" s="53">
        <f>IF(L240="zákl. prenesená",I240,0)</f>
        <v>0</v>
      </c>
      <c r="AX240" s="53">
        <f>IF(L240="zníž. prenesená",I240,0)</f>
        <v>0</v>
      </c>
      <c r="AY240" s="53">
        <f>IF(L240="nulová",I240,0)</f>
        <v>0</v>
      </c>
      <c r="AZ240" s="9" t="s">
        <v>51</v>
      </c>
      <c r="BA240" s="53">
        <f>ROUND(H240*G240,2)</f>
        <v>0</v>
      </c>
      <c r="BB240" s="9" t="s">
        <v>413</v>
      </c>
      <c r="BC240" s="52" t="s">
        <v>422</v>
      </c>
    </row>
    <row r="241" spans="2:55" s="1" customFormat="1" ht="24.2" customHeight="1" x14ac:dyDescent="0.2">
      <c r="B241" s="84" t="s">
        <v>423</v>
      </c>
      <c r="C241" s="41" t="s">
        <v>46</v>
      </c>
      <c r="D241" s="42" t="s">
        <v>424</v>
      </c>
      <c r="E241" s="43" t="s">
        <v>425</v>
      </c>
      <c r="F241" s="44" t="s">
        <v>70</v>
      </c>
      <c r="G241" s="45">
        <v>186.2</v>
      </c>
      <c r="H241" s="46"/>
      <c r="I241" s="47">
        <f>ROUND(H241*G241,2)</f>
        <v>0</v>
      </c>
      <c r="J241" s="10"/>
      <c r="K241" s="48" t="s">
        <v>0</v>
      </c>
      <c r="L241" s="49" t="s">
        <v>4</v>
      </c>
      <c r="N241" s="50">
        <f>M241*G241</f>
        <v>0</v>
      </c>
      <c r="O241" s="50">
        <v>0</v>
      </c>
      <c r="P241" s="50">
        <f>O241*G241</f>
        <v>0</v>
      </c>
      <c r="Q241" s="50">
        <v>6.3000000000000003E-4</v>
      </c>
      <c r="R241" s="51">
        <f>Q241*G241</f>
        <v>0.11730599999999999</v>
      </c>
      <c r="AH241" s="52" t="s">
        <v>413</v>
      </c>
      <c r="AJ241" s="52" t="s">
        <v>46</v>
      </c>
      <c r="AK241" s="52" t="s">
        <v>51</v>
      </c>
      <c r="AO241" s="9" t="s">
        <v>44</v>
      </c>
      <c r="AU241" s="53">
        <f>IF(L241="základná",I241,0)</f>
        <v>0</v>
      </c>
      <c r="AV241" s="53">
        <f>IF(L241="znížená",I241,0)</f>
        <v>0</v>
      </c>
      <c r="AW241" s="53">
        <f>IF(L241="zákl. prenesená",I241,0)</f>
        <v>0</v>
      </c>
      <c r="AX241" s="53">
        <f>IF(L241="zníž. prenesená",I241,0)</f>
        <v>0</v>
      </c>
      <c r="AY241" s="53">
        <f>IF(L241="nulová",I241,0)</f>
        <v>0</v>
      </c>
      <c r="AZ241" s="9" t="s">
        <v>51</v>
      </c>
      <c r="BA241" s="53">
        <f>ROUND(H241*G241,2)</f>
        <v>0</v>
      </c>
      <c r="BB241" s="9" t="s">
        <v>413</v>
      </c>
      <c r="BC241" s="52" t="s">
        <v>426</v>
      </c>
    </row>
    <row r="242" spans="2:55" s="6" customFormat="1" x14ac:dyDescent="0.2">
      <c r="B242" s="54"/>
      <c r="C242" s="55" t="s">
        <v>61</v>
      </c>
      <c r="D242" s="56" t="s">
        <v>0</v>
      </c>
      <c r="E242" s="57" t="s">
        <v>427</v>
      </c>
      <c r="G242" s="58">
        <v>186.2</v>
      </c>
      <c r="H242" s="59"/>
      <c r="J242" s="54"/>
      <c r="K242" s="60"/>
      <c r="R242" s="61"/>
      <c r="AJ242" s="56" t="s">
        <v>61</v>
      </c>
      <c r="AK242" s="56" t="s">
        <v>51</v>
      </c>
      <c r="AL242" s="6" t="s">
        <v>51</v>
      </c>
      <c r="AM242" s="6" t="s">
        <v>2</v>
      </c>
      <c r="AN242" s="6" t="s">
        <v>10</v>
      </c>
      <c r="AO242" s="56" t="s">
        <v>44</v>
      </c>
    </row>
    <row r="243" spans="2:55" s="5" customFormat="1" ht="25.9" customHeight="1" x14ac:dyDescent="0.2">
      <c r="B243" s="29"/>
      <c r="C243" s="30" t="s">
        <v>8</v>
      </c>
      <c r="D243" s="31" t="s">
        <v>428</v>
      </c>
      <c r="E243" s="31" t="s">
        <v>429</v>
      </c>
      <c r="H243" s="32"/>
      <c r="I243" s="33">
        <f>BA243</f>
        <v>0</v>
      </c>
      <c r="J243" s="29"/>
      <c r="K243" s="34"/>
      <c r="N243" s="35">
        <f>SUM(N244:N247)</f>
        <v>0</v>
      </c>
      <c r="P243" s="35">
        <f>SUM(P244:P247)</f>
        <v>0</v>
      </c>
      <c r="R243" s="36">
        <f>SUM(R244:R247)</f>
        <v>0</v>
      </c>
      <c r="AH243" s="30" t="s">
        <v>50</v>
      </c>
      <c r="AJ243" s="37" t="s">
        <v>8</v>
      </c>
      <c r="AK243" s="37" t="s">
        <v>9</v>
      </c>
      <c r="AO243" s="30" t="s">
        <v>44</v>
      </c>
      <c r="BA243" s="38">
        <f>SUM(BA244:BA247)</f>
        <v>0</v>
      </c>
    </row>
    <row r="244" spans="2:55" s="1" customFormat="1" ht="33" customHeight="1" x14ac:dyDescent="0.2">
      <c r="B244" s="84" t="s">
        <v>430</v>
      </c>
      <c r="C244" s="41" t="s">
        <v>46</v>
      </c>
      <c r="D244" s="42" t="s">
        <v>431</v>
      </c>
      <c r="E244" s="43" t="s">
        <v>432</v>
      </c>
      <c r="F244" s="44" t="s">
        <v>433</v>
      </c>
      <c r="G244" s="45">
        <v>132</v>
      </c>
      <c r="H244" s="46"/>
      <c r="I244" s="47">
        <f>ROUND(H244*G244,2)</f>
        <v>0</v>
      </c>
      <c r="J244" s="10"/>
      <c r="K244" s="48" t="s">
        <v>0</v>
      </c>
      <c r="L244" s="49" t="s">
        <v>4</v>
      </c>
      <c r="N244" s="50">
        <f>M244*G244</f>
        <v>0</v>
      </c>
      <c r="O244" s="50">
        <v>0</v>
      </c>
      <c r="P244" s="50">
        <f>O244*G244</f>
        <v>0</v>
      </c>
      <c r="Q244" s="50">
        <v>0</v>
      </c>
      <c r="R244" s="51">
        <f>Q244*G244</f>
        <v>0</v>
      </c>
      <c r="AH244" s="52" t="s">
        <v>116</v>
      </c>
      <c r="AJ244" s="52" t="s">
        <v>46</v>
      </c>
      <c r="AK244" s="52" t="s">
        <v>10</v>
      </c>
      <c r="AO244" s="9" t="s">
        <v>44</v>
      </c>
      <c r="AU244" s="53">
        <f>IF(L244="základná",I244,0)</f>
        <v>0</v>
      </c>
      <c r="AV244" s="53">
        <f>IF(L244="znížená",I244,0)</f>
        <v>0</v>
      </c>
      <c r="AW244" s="53">
        <f>IF(L244="zákl. prenesená",I244,0)</f>
        <v>0</v>
      </c>
      <c r="AX244" s="53">
        <f>IF(L244="zníž. prenesená",I244,0)</f>
        <v>0</v>
      </c>
      <c r="AY244" s="53">
        <f>IF(L244="nulová",I244,0)</f>
        <v>0</v>
      </c>
      <c r="AZ244" s="9" t="s">
        <v>51</v>
      </c>
      <c r="BA244" s="53">
        <f>ROUND(H244*G244,2)</f>
        <v>0</v>
      </c>
      <c r="BB244" s="9" t="s">
        <v>116</v>
      </c>
      <c r="BC244" s="52" t="s">
        <v>434</v>
      </c>
    </row>
    <row r="245" spans="2:55" s="6" customFormat="1" x14ac:dyDescent="0.2">
      <c r="B245" s="54"/>
      <c r="C245" s="55" t="s">
        <v>61</v>
      </c>
      <c r="D245" s="56" t="s">
        <v>0</v>
      </c>
      <c r="E245" s="57" t="s">
        <v>435</v>
      </c>
      <c r="G245" s="58">
        <v>36</v>
      </c>
      <c r="H245" s="59"/>
      <c r="J245" s="54"/>
      <c r="K245" s="60"/>
      <c r="R245" s="61"/>
      <c r="AJ245" s="56" t="s">
        <v>61</v>
      </c>
      <c r="AK245" s="56" t="s">
        <v>10</v>
      </c>
      <c r="AL245" s="6" t="s">
        <v>51</v>
      </c>
      <c r="AM245" s="6" t="s">
        <v>2</v>
      </c>
      <c r="AN245" s="6" t="s">
        <v>9</v>
      </c>
      <c r="AO245" s="56" t="s">
        <v>44</v>
      </c>
    </row>
    <row r="246" spans="2:55" s="6" customFormat="1" ht="22.5" x14ac:dyDescent="0.2">
      <c r="B246" s="54"/>
      <c r="C246" s="55" t="s">
        <v>61</v>
      </c>
      <c r="D246" s="56" t="s">
        <v>0</v>
      </c>
      <c r="E246" s="57" t="s">
        <v>436</v>
      </c>
      <c r="G246" s="58">
        <v>96</v>
      </c>
      <c r="H246" s="59"/>
      <c r="J246" s="54"/>
      <c r="K246" s="60"/>
      <c r="R246" s="61"/>
      <c r="AJ246" s="56" t="s">
        <v>61</v>
      </c>
      <c r="AK246" s="56" t="s">
        <v>10</v>
      </c>
      <c r="AL246" s="6" t="s">
        <v>51</v>
      </c>
      <c r="AM246" s="6" t="s">
        <v>2</v>
      </c>
      <c r="AN246" s="6" t="s">
        <v>9</v>
      </c>
      <c r="AO246" s="56" t="s">
        <v>44</v>
      </c>
    </row>
    <row r="247" spans="2:55" s="7" customFormat="1" x14ac:dyDescent="0.2">
      <c r="B247" s="62"/>
      <c r="C247" s="55" t="s">
        <v>61</v>
      </c>
      <c r="D247" s="63" t="s">
        <v>0</v>
      </c>
      <c r="E247" s="64" t="s">
        <v>74</v>
      </c>
      <c r="G247" s="65">
        <v>132</v>
      </c>
      <c r="H247" s="66"/>
      <c r="J247" s="62"/>
      <c r="K247" s="67"/>
      <c r="R247" s="68"/>
      <c r="AJ247" s="63" t="s">
        <v>61</v>
      </c>
      <c r="AK247" s="63" t="s">
        <v>10</v>
      </c>
      <c r="AL247" s="7" t="s">
        <v>50</v>
      </c>
      <c r="AM247" s="7" t="s">
        <v>2</v>
      </c>
      <c r="AN247" s="7" t="s">
        <v>10</v>
      </c>
      <c r="AO247" s="63" t="s">
        <v>44</v>
      </c>
    </row>
    <row r="248" spans="2:55" s="5" customFormat="1" ht="25.9" customHeight="1" x14ac:dyDescent="0.2">
      <c r="B248" s="29"/>
      <c r="C248" s="30" t="s">
        <v>8</v>
      </c>
      <c r="D248" s="31" t="s">
        <v>437</v>
      </c>
      <c r="E248" s="31" t="s">
        <v>438</v>
      </c>
      <c r="H248" s="32"/>
      <c r="I248" s="33">
        <f>SUM(I249:I252)</f>
        <v>0</v>
      </c>
      <c r="J248" s="29"/>
      <c r="K248" s="34"/>
      <c r="N248" s="35">
        <f>N249</f>
        <v>0</v>
      </c>
      <c r="P248" s="35">
        <f>P249</f>
        <v>0</v>
      </c>
      <c r="R248" s="36">
        <f>R249</f>
        <v>0</v>
      </c>
      <c r="AH248" s="30" t="s">
        <v>50</v>
      </c>
      <c r="AJ248" s="37" t="s">
        <v>8</v>
      </c>
      <c r="AK248" s="37" t="s">
        <v>9</v>
      </c>
      <c r="AO248" s="30" t="s">
        <v>44</v>
      </c>
      <c r="BA248" s="38">
        <f>BA249</f>
        <v>0</v>
      </c>
    </row>
    <row r="249" spans="2:55" s="1" customFormat="1" ht="37.9" customHeight="1" x14ac:dyDescent="0.2">
      <c r="B249" s="84" t="s">
        <v>413</v>
      </c>
      <c r="C249" s="41" t="s">
        <v>46</v>
      </c>
      <c r="D249" s="42" t="s">
        <v>439</v>
      </c>
      <c r="E249" s="43" t="s">
        <v>440</v>
      </c>
      <c r="F249" s="44" t="s">
        <v>49</v>
      </c>
      <c r="G249" s="45">
        <v>4</v>
      </c>
      <c r="H249" s="46"/>
      <c r="I249" s="47">
        <f>ROUND(H249*G249,2)</f>
        <v>0</v>
      </c>
      <c r="J249" s="10"/>
      <c r="K249" s="75" t="s">
        <v>0</v>
      </c>
      <c r="L249" s="76" t="s">
        <v>4</v>
      </c>
      <c r="M249" s="77"/>
      <c r="N249" s="78">
        <f>M249*G249</f>
        <v>0</v>
      </c>
      <c r="O249" s="78">
        <v>0</v>
      </c>
      <c r="P249" s="78">
        <f>O249*G249</f>
        <v>0</v>
      </c>
      <c r="Q249" s="78">
        <v>0</v>
      </c>
      <c r="R249" s="79">
        <f>Q249*G249</f>
        <v>0</v>
      </c>
      <c r="AH249" s="52" t="s">
        <v>116</v>
      </c>
      <c r="AJ249" s="52" t="s">
        <v>46</v>
      </c>
      <c r="AK249" s="52" t="s">
        <v>10</v>
      </c>
      <c r="AO249" s="9" t="s">
        <v>44</v>
      </c>
      <c r="AU249" s="53">
        <f>IF(L249="základná",I249,0)</f>
        <v>0</v>
      </c>
      <c r="AV249" s="53">
        <f>IF(L249="znížená",I249,0)</f>
        <v>0</v>
      </c>
      <c r="AW249" s="53">
        <f>IF(L249="zákl. prenesená",I249,0)</f>
        <v>0</v>
      </c>
      <c r="AX249" s="53">
        <f>IF(L249="zníž. prenesená",I249,0)</f>
        <v>0</v>
      </c>
      <c r="AY249" s="53">
        <f>IF(L249="nulová",I249,0)</f>
        <v>0</v>
      </c>
      <c r="AZ249" s="9" t="s">
        <v>51</v>
      </c>
      <c r="BA249" s="53">
        <f>ROUND(H249*G249,2)</f>
        <v>0</v>
      </c>
      <c r="BB249" s="9" t="s">
        <v>116</v>
      </c>
      <c r="BC249" s="52" t="s">
        <v>441</v>
      </c>
    </row>
    <row r="250" spans="2:55" s="1" customFormat="1" ht="37.9" customHeight="1" x14ac:dyDescent="0.2">
      <c r="B250" s="90">
        <v>65</v>
      </c>
      <c r="C250" s="91" t="s">
        <v>46</v>
      </c>
      <c r="D250" s="92" t="s">
        <v>466</v>
      </c>
      <c r="E250" s="93" t="s">
        <v>463</v>
      </c>
      <c r="F250" s="94" t="s">
        <v>49</v>
      </c>
      <c r="G250" s="95">
        <v>1</v>
      </c>
      <c r="H250" s="96"/>
      <c r="I250" s="96">
        <f>ROUND(H250*G250,2)</f>
        <v>0</v>
      </c>
      <c r="J250" s="10"/>
      <c r="K250" s="89"/>
      <c r="L250" s="49"/>
      <c r="N250" s="50"/>
      <c r="O250" s="50"/>
      <c r="P250" s="50"/>
      <c r="Q250" s="50"/>
      <c r="R250" s="50"/>
      <c r="AH250" s="52"/>
      <c r="AJ250" s="52"/>
      <c r="AK250" s="52"/>
      <c r="AO250" s="9"/>
      <c r="AU250" s="53"/>
      <c r="AV250" s="53"/>
      <c r="AW250" s="53"/>
      <c r="AX250" s="53"/>
      <c r="AY250" s="53"/>
      <c r="AZ250" s="9"/>
      <c r="BA250" s="53"/>
      <c r="BB250" s="9"/>
      <c r="BC250" s="52"/>
    </row>
    <row r="251" spans="2:55" s="1" customFormat="1" ht="37.9" customHeight="1" x14ac:dyDescent="0.2">
      <c r="B251" s="90">
        <v>66</v>
      </c>
      <c r="C251" s="91" t="s">
        <v>46</v>
      </c>
      <c r="D251" s="92" t="s">
        <v>467</v>
      </c>
      <c r="E251" s="93" t="s">
        <v>464</v>
      </c>
      <c r="F251" s="94" t="s">
        <v>465</v>
      </c>
      <c r="G251" s="95">
        <v>1</v>
      </c>
      <c r="H251" s="96"/>
      <c r="I251" s="96">
        <f>ROUND(H251*G251,2)</f>
        <v>0</v>
      </c>
      <c r="J251" s="10"/>
      <c r="K251" s="89"/>
      <c r="L251" s="49"/>
      <c r="N251" s="50"/>
      <c r="O251" s="50"/>
      <c r="P251" s="50"/>
      <c r="Q251" s="50"/>
      <c r="R251" s="50"/>
      <c r="AH251" s="52"/>
      <c r="AJ251" s="52"/>
      <c r="AK251" s="52"/>
      <c r="AO251" s="9"/>
      <c r="AU251" s="53"/>
      <c r="AV251" s="53"/>
      <c r="AW251" s="53"/>
      <c r="AX251" s="53"/>
      <c r="AY251" s="53"/>
      <c r="AZ251" s="9"/>
      <c r="BA251" s="53"/>
      <c r="BB251" s="9"/>
      <c r="BC251" s="52"/>
    </row>
    <row r="252" spans="2:55" s="1" customFormat="1" ht="37.9" customHeight="1" x14ac:dyDescent="0.2">
      <c r="B252" s="90">
        <v>67</v>
      </c>
      <c r="C252" s="91" t="s">
        <v>46</v>
      </c>
      <c r="D252" s="92" t="s">
        <v>468</v>
      </c>
      <c r="E252" s="93" t="s">
        <v>462</v>
      </c>
      <c r="F252" s="94" t="s">
        <v>465</v>
      </c>
      <c r="G252" s="95">
        <v>1</v>
      </c>
      <c r="H252" s="96"/>
      <c r="I252" s="96">
        <f>ROUND(H252*G252,2)</f>
        <v>0</v>
      </c>
      <c r="J252" s="10"/>
      <c r="K252" s="89"/>
      <c r="L252" s="49"/>
      <c r="N252" s="50"/>
      <c r="O252" s="50"/>
      <c r="P252" s="50"/>
      <c r="Q252" s="50"/>
      <c r="R252" s="50"/>
      <c r="AH252" s="52"/>
      <c r="AJ252" s="52"/>
      <c r="AK252" s="52"/>
      <c r="AO252" s="9"/>
      <c r="AU252" s="53"/>
      <c r="AV252" s="53"/>
      <c r="AW252" s="53"/>
      <c r="AX252" s="53"/>
      <c r="AY252" s="53"/>
      <c r="AZ252" s="9"/>
      <c r="BA252" s="53"/>
      <c r="BB252" s="9"/>
      <c r="BC252" s="52"/>
    </row>
    <row r="253" spans="2:55" s="1" customFormat="1" ht="6.95" customHeight="1" x14ac:dyDescent="0.2">
      <c r="B253" s="11"/>
      <c r="C253" s="12"/>
      <c r="D253" s="12"/>
      <c r="E253" s="12"/>
      <c r="F253" s="12"/>
      <c r="G253" s="12"/>
      <c r="H253" s="12"/>
      <c r="I253" s="12"/>
      <c r="J253" s="10"/>
    </row>
    <row r="257" spans="1:10" ht="15.75" x14ac:dyDescent="0.2">
      <c r="B257" s="98" t="s">
        <v>454</v>
      </c>
      <c r="C257" s="99"/>
      <c r="D257" s="99"/>
      <c r="E257" s="99"/>
      <c r="F257" s="99"/>
      <c r="G257" s="99"/>
      <c r="H257" s="99"/>
      <c r="I257" s="99"/>
      <c r="J257" s="100"/>
    </row>
    <row r="258" spans="1:10" x14ac:dyDescent="0.2">
      <c r="B258" s="101" t="s">
        <v>458</v>
      </c>
      <c r="C258" s="102"/>
      <c r="D258" s="102"/>
      <c r="E258" s="102"/>
      <c r="F258" s="102"/>
      <c r="G258" s="102"/>
      <c r="H258" s="102"/>
      <c r="I258" s="102"/>
      <c r="J258" s="103"/>
    </row>
    <row r="259" spans="1:10" ht="38.25" customHeight="1" x14ac:dyDescent="0.2">
      <c r="B259" s="104"/>
      <c r="C259" s="105"/>
      <c r="D259" s="105"/>
      <c r="E259" s="105"/>
      <c r="F259" s="105"/>
      <c r="G259" s="105"/>
      <c r="H259" s="105"/>
      <c r="I259" s="105"/>
      <c r="J259" s="106"/>
    </row>
    <row r="260" spans="1:10" ht="15.75" x14ac:dyDescent="0.2">
      <c r="A260" s="80"/>
      <c r="B260" s="116" t="s">
        <v>455</v>
      </c>
      <c r="C260" s="117"/>
      <c r="D260" s="117"/>
      <c r="E260" s="117"/>
      <c r="F260" s="117"/>
      <c r="G260" s="117"/>
      <c r="H260" s="117"/>
      <c r="I260" s="117"/>
      <c r="J260" s="85"/>
    </row>
    <row r="261" spans="1:10" x14ac:dyDescent="0.2">
      <c r="B261" s="118" t="s">
        <v>456</v>
      </c>
      <c r="C261" s="119"/>
      <c r="D261" s="119"/>
      <c r="E261" s="119"/>
      <c r="F261" s="119"/>
      <c r="G261" s="119"/>
      <c r="H261" s="119"/>
      <c r="I261" s="119"/>
      <c r="J261" s="85"/>
    </row>
    <row r="262" spans="1:10" x14ac:dyDescent="0.2">
      <c r="B262" s="107" t="s">
        <v>457</v>
      </c>
      <c r="C262" s="108"/>
      <c r="D262" s="108"/>
      <c r="E262" s="108"/>
      <c r="F262" s="108"/>
      <c r="G262" s="108"/>
      <c r="H262" s="108"/>
      <c r="I262" s="108"/>
      <c r="J262" s="109"/>
    </row>
    <row r="263" spans="1:10" x14ac:dyDescent="0.2">
      <c r="B263" s="110"/>
      <c r="C263" s="111"/>
      <c r="D263" s="111"/>
      <c r="E263" s="111"/>
      <c r="F263" s="111"/>
      <c r="G263" s="111"/>
      <c r="H263" s="111"/>
      <c r="I263" s="111"/>
      <c r="J263" s="112"/>
    </row>
    <row r="264" spans="1:10" x14ac:dyDescent="0.2">
      <c r="B264" s="110"/>
      <c r="C264" s="111"/>
      <c r="D264" s="111"/>
      <c r="E264" s="111"/>
      <c r="F264" s="111"/>
      <c r="G264" s="111"/>
      <c r="H264" s="111"/>
      <c r="I264" s="111"/>
      <c r="J264" s="112"/>
    </row>
    <row r="265" spans="1:10" x14ac:dyDescent="0.2">
      <c r="B265" s="113"/>
      <c r="C265" s="114"/>
      <c r="D265" s="114"/>
      <c r="E265" s="114"/>
      <c r="F265" s="114"/>
      <c r="G265" s="114"/>
      <c r="H265" s="114"/>
      <c r="I265" s="114"/>
      <c r="J265" s="115"/>
    </row>
  </sheetData>
  <autoFilter ref="B45:I249" xr:uid="{00000000-0009-0000-0000-000001000000}"/>
  <mergeCells count="26">
    <mergeCell ref="B12:C12"/>
    <mergeCell ref="D12:J12"/>
    <mergeCell ref="B13:C13"/>
    <mergeCell ref="B39:H39"/>
    <mergeCell ref="B38:H38"/>
    <mergeCell ref="D13:J13"/>
    <mergeCell ref="B14:C14"/>
    <mergeCell ref="D14:J14"/>
    <mergeCell ref="B15:J15"/>
    <mergeCell ref="C18:I18"/>
    <mergeCell ref="B9:C9"/>
    <mergeCell ref="D9:J9"/>
    <mergeCell ref="B10:C10"/>
    <mergeCell ref="D10:J10"/>
    <mergeCell ref="B11:C11"/>
    <mergeCell ref="D11:J11"/>
    <mergeCell ref="B4:J4"/>
    <mergeCell ref="B5:J5"/>
    <mergeCell ref="B6:J7"/>
    <mergeCell ref="B8:C8"/>
    <mergeCell ref="D8:J8"/>
    <mergeCell ref="B257:J257"/>
    <mergeCell ref="B258:J259"/>
    <mergeCell ref="B262:J265"/>
    <mergeCell ref="B260:I260"/>
    <mergeCell ref="B261:I261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SO 01 - Asanácia tréningo...</vt:lpstr>
      <vt:lpstr>'SO 01 - Asanácia tréningo...'!Názvy_tlače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DESKTOP-VASQ5KQ\ja</dc:creator>
  <cp:lastModifiedBy>Šimo Juraj, Ing.</cp:lastModifiedBy>
  <dcterms:created xsi:type="dcterms:W3CDTF">2022-08-01T18:51:04Z</dcterms:created>
  <dcterms:modified xsi:type="dcterms:W3CDTF">2022-12-21T09:57:51Z</dcterms:modified>
</cp:coreProperties>
</file>