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mkutlak\Desktop\súbory na doplnenie\VV_uprv\SO03 rozpočty a VV\"/>
    </mc:Choice>
  </mc:AlternateContent>
  <xr:revisionPtr revIDLastSave="0" documentId="13_ncr:1_{AA1CA375-6961-4CFE-9D23-4BD3D825956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O 03 - Dažďová kanalizácia" sheetId="4" r:id="rId1"/>
  </sheets>
  <definedNames>
    <definedName name="_xlnm._FilterDatabase" localSheetId="0" hidden="1">'SO 03 - Dažďová kanalizácia'!$C$122:$K$156</definedName>
    <definedName name="_xlnm.Print_Titles" localSheetId="0">'SO 03 - Dažďová kanalizácia'!$122:$122</definedName>
    <definedName name="_xlnm.Print_Area" localSheetId="0">'SO 03 - Dažďová kanalizácia'!$C$4:$J$76,'SO 03 - Dažďová kanalizácia'!$C$82:$J$104,'SO 03 - Dažďová kanalizácia'!$C$110:$J$156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1" i="4" l="1"/>
  <c r="J154" i="4"/>
  <c r="J37" i="4"/>
  <c r="J36" i="4"/>
  <c r="J35" i="4"/>
  <c r="BI156" i="4"/>
  <c r="BH156" i="4"/>
  <c r="BG156" i="4"/>
  <c r="BE156" i="4"/>
  <c r="T156" i="4"/>
  <c r="T155" i="4"/>
  <c r="R156" i="4"/>
  <c r="R155" i="4" s="1"/>
  <c r="P156" i="4"/>
  <c r="P155" i="4" s="1"/>
  <c r="J102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F117" i="4"/>
  <c r="E115" i="4"/>
  <c r="F89" i="4"/>
  <c r="E87" i="4"/>
  <c r="J92" i="4"/>
  <c r="J119" i="4"/>
  <c r="F120" i="4"/>
  <c r="F119" i="4"/>
  <c r="J89" i="4"/>
  <c r="E113" i="4"/>
  <c r="BK152" i="4"/>
  <c r="J152" i="4"/>
  <c r="J145" i="4"/>
  <c r="BK127" i="4"/>
  <c r="BK150" i="4"/>
  <c r="J134" i="4"/>
  <c r="J127" i="4"/>
  <c r="BK144" i="4"/>
  <c r="BK130" i="4"/>
  <c r="BK138" i="4"/>
  <c r="J139" i="4"/>
  <c r="BK145" i="4"/>
  <c r="J143" i="4"/>
  <c r="BK135" i="4"/>
  <c r="BK142" i="4"/>
  <c r="J131" i="4"/>
  <c r="J150" i="4"/>
  <c r="J147" i="4"/>
  <c r="J130" i="4"/>
  <c r="BK143" i="4"/>
  <c r="BK129" i="4"/>
  <c r="BK148" i="4"/>
  <c r="BK126" i="4"/>
  <c r="BK147" i="4"/>
  <c r="J144" i="4"/>
  <c r="BK133" i="4"/>
  <c r="J156" i="4"/>
  <c r="J128" i="4"/>
  <c r="BK146" i="4"/>
  <c r="BK149" i="4"/>
  <c r="BK156" i="4"/>
  <c r="BK151" i="4"/>
  <c r="BK128" i="4"/>
  <c r="J136" i="4"/>
  <c r="J129" i="4"/>
  <c r="J151" i="4"/>
  <c r="J142" i="4"/>
  <c r="BK136" i="4"/>
  <c r="J138" i="4"/>
  <c r="J148" i="4"/>
  <c r="BK139" i="4"/>
  <c r="J135" i="4"/>
  <c r="BK132" i="4"/>
  <c r="BK153" i="4"/>
  <c r="J126" i="4"/>
  <c r="J132" i="4"/>
  <c r="BK134" i="4"/>
  <c r="J153" i="4"/>
  <c r="J133" i="4"/>
  <c r="J146" i="4"/>
  <c r="J149" i="4"/>
  <c r="BK131" i="4"/>
  <c r="BK137" i="4" l="1"/>
  <c r="J137" i="4" s="1"/>
  <c r="J99" i="4" s="1"/>
  <c r="T137" i="4"/>
  <c r="BK141" i="4"/>
  <c r="J141" i="4" s="1"/>
  <c r="J101" i="4" s="1"/>
  <c r="R125" i="4"/>
  <c r="R141" i="4"/>
  <c r="R140" i="4"/>
  <c r="P125" i="4"/>
  <c r="R137" i="4"/>
  <c r="BK125" i="4"/>
  <c r="J125" i="4" s="1"/>
  <c r="J98" i="4" s="1"/>
  <c r="P141" i="4"/>
  <c r="P140" i="4" s="1"/>
  <c r="T125" i="4"/>
  <c r="T124" i="4"/>
  <c r="P137" i="4"/>
  <c r="T141" i="4"/>
  <c r="T140" i="4"/>
  <c r="BK155" i="4"/>
  <c r="J155" i="4" s="1"/>
  <c r="J103" i="4" s="1"/>
  <c r="BF143" i="4"/>
  <c r="F92" i="4"/>
  <c r="J120" i="4"/>
  <c r="BF131" i="4"/>
  <c r="BF133" i="4"/>
  <c r="J91" i="4"/>
  <c r="J117" i="4"/>
  <c r="BF126" i="4"/>
  <c r="BF147" i="4"/>
  <c r="BF132" i="4"/>
  <c r="BF135" i="4"/>
  <c r="BF151" i="4"/>
  <c r="BF146" i="4"/>
  <c r="BF156" i="4"/>
  <c r="E85" i="4"/>
  <c r="BF145" i="4"/>
  <c r="BF150" i="4"/>
  <c r="BF153" i="4"/>
  <c r="BF136" i="4"/>
  <c r="BF139" i="4"/>
  <c r="BF148" i="4"/>
  <c r="BF152" i="4"/>
  <c r="BF127" i="4"/>
  <c r="BF144" i="4"/>
  <c r="BF138" i="4"/>
  <c r="BF149" i="4"/>
  <c r="BF142" i="4"/>
  <c r="BF128" i="4"/>
  <c r="BF129" i="4"/>
  <c r="BF130" i="4"/>
  <c r="BF134" i="4"/>
  <c r="F37" i="4"/>
  <c r="F35" i="4"/>
  <c r="F36" i="4"/>
  <c r="F33" i="4"/>
  <c r="J33" i="4"/>
  <c r="P124" i="4" l="1"/>
  <c r="P123" i="4" s="1"/>
  <c r="T123" i="4"/>
  <c r="R124" i="4"/>
  <c r="R123" i="4"/>
  <c r="BK124" i="4"/>
  <c r="J124" i="4" s="1"/>
  <c r="J97" i="4" s="1"/>
  <c r="BK140" i="4"/>
  <c r="J140" i="4" s="1"/>
  <c r="J100" i="4" s="1"/>
  <c r="F34" i="4"/>
  <c r="J34" i="4"/>
  <c r="BK123" i="4" l="1"/>
  <c r="J123" i="4" s="1"/>
  <c r="J96" i="4" s="1"/>
  <c r="J30" i="4" l="1"/>
  <c r="J39" i="4" l="1"/>
</calcChain>
</file>

<file path=xl/sharedStrings.xml><?xml version="1.0" encoding="utf-8"?>
<sst xmlns="http://schemas.openxmlformats.org/spreadsheetml/2006/main" count="517" uniqueCount="189">
  <si>
    <t/>
  </si>
  <si>
    <t>False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</si>
  <si>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</si>
  <si>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</si>
  <si>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</si>
  <si>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</si>
  <si>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</si>
  <si>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</si>
  <si>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</si>
  <si>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</si>
  <si>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</si>
  <si>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</si>
  <si>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</si>
  <si>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</si>
  <si>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</si>
  <si>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</si>
  <si>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</si>
  <si>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</si>
  <si>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</si>
  <si>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</si>
  <si>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</si>
  <si>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</si>
  <si>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</si>
  <si>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</si>
  <si>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</si>
  <si>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</si>
  <si>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</si>
  <si>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</si>
  <si>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</si>
  <si>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</si>
  <si>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</si>
  <si>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</si>
  <si>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</si>
  <si>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</si>
  <si>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</si>
  <si>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</si>
  <si>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</si>
  <si>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</si>
  <si>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</si>
  <si>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</si>
  <si>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</si>
  <si>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</si>
  <si>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</si>
  <si>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{ec61aa0a-d8fe-4115-a160-e639dc24a994}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</si>
  <si>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</si>
  <si>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</si>
  <si>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</si>
  <si>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</si>
  <si>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</si>
  <si>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</si>
  <si>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</si>
  <si>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</si>
  <si>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</si>
  <si>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</si>
  <si>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D1 - </t>
  </si>
  <si>
    <t xml:space="preserve">    8 - Rúrové vedenie</t>
  </si>
  <si>
    <t xml:space="preserve">    D1 - 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</si>
  <si>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</si>
  <si>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</si>
  <si>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</si>
  <si>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</si>
  <si>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</si>
  <si>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</si>
  <si>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</si>
  <si>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</si>
  <si>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</si>
  <si>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</si>
  <si>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</si>
  <si>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</si>
  <si>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</si>
  <si>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</si>
  <si>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</si>
  <si>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</si>
  <si>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</si>
  <si>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</si>
  <si>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132201202</t>
  </si>
  <si>
    <t>Výkop ryhy šírky 600-2000mm horn.3 od 100 do 1000 m3</t>
  </si>
  <si>
    <t>m3</t>
  </si>
  <si>
    <t>4</t>
  </si>
  <si>
    <t>2</t>
  </si>
  <si>
    <t>1009708728</t>
  </si>
  <si>
    <t>132201209</t>
  </si>
  <si>
    <t>Príplatok k cenám za lepivosť horniny 3</t>
  </si>
  <si>
    <t>-279152571</t>
  </si>
  <si>
    <t>3</t>
  </si>
  <si>
    <t>162201101</t>
  </si>
  <si>
    <t>Vodorovné premiestnenie výkopku z horniny 1-4 do 20m</t>
  </si>
  <si>
    <t>1693027694</t>
  </si>
  <si>
    <t>166101101.S</t>
  </si>
  <si>
    <t>Prehodenie neuľahnutého výkopku z horniny 1 až 4</t>
  </si>
  <si>
    <t>422957531</t>
  </si>
  <si>
    <t>5</t>
  </si>
  <si>
    <t>167101101.S</t>
  </si>
  <si>
    <t>Nakladanie neuľahnutého výkopku z hornín tr.1-4 do 100 m3</t>
  </si>
  <si>
    <t>-1597776265</t>
  </si>
  <si>
    <t>6</t>
  </si>
  <si>
    <t>979084216</t>
  </si>
  <si>
    <t>Vodorovná doprava vybúraných hmôt po suchu bez naloženia, ale so zložením na vzdialenosť do 5 km</t>
  </si>
  <si>
    <t>t</t>
  </si>
  <si>
    <t>148729758</t>
  </si>
  <si>
    <t>7</t>
  </si>
  <si>
    <t>979084219.S</t>
  </si>
  <si>
    <t>Príplatok k cene za každých ďalších aj začatých 5 km nad 5 km</t>
  </si>
  <si>
    <t>-235491038</t>
  </si>
  <si>
    <t>8</t>
  </si>
  <si>
    <t>171209002</t>
  </si>
  <si>
    <t>Poplatok za skladovanie - zemina a kamenivo (17 05) ostatné</t>
  </si>
  <si>
    <t>-1659438929</t>
  </si>
  <si>
    <t>9</t>
  </si>
  <si>
    <t>174101001</t>
  </si>
  <si>
    <t>Zásyp sypaninou so zhutnením jám, šachiet, rýh, zárezov alebo okolo objektov do 100 m3</t>
  </si>
  <si>
    <t>-758542364</t>
  </si>
  <si>
    <t>10</t>
  </si>
  <si>
    <t>175101101</t>
  </si>
  <si>
    <t>Obsyp potrubia sypaninou z vhodných hornín 1 až 4 bez prehodenia sypaniny</t>
  </si>
  <si>
    <t>-1987548959</t>
  </si>
  <si>
    <t>11</t>
  </si>
  <si>
    <t>M</t>
  </si>
  <si>
    <t>583310001300</t>
  </si>
  <si>
    <t>Kamenivo ťažené hrubé frakcia 8-16 mm, STN EN 13043</t>
  </si>
  <si>
    <t>889129228</t>
  </si>
  <si>
    <t>Vodorovné konštrukcie</t>
  </si>
  <si>
    <t>12</t>
  </si>
  <si>
    <t>451573111</t>
  </si>
  <si>
    <t>Lôžko pod potrubie, stoky a drobné objekty, v otvorenom výkope z piesku a štrkopiesku do 63 mm</t>
  </si>
  <si>
    <t>-1767285194</t>
  </si>
  <si>
    <t>13</t>
  </si>
  <si>
    <t>583310000600.S</t>
  </si>
  <si>
    <t>Kamenivo ťažené drobné frakcia 0-4 mm</t>
  </si>
  <si>
    <t>-1330169626</t>
  </si>
  <si>
    <t>D1</t>
  </si>
  <si>
    <t>Rúrové vedenie</t>
  </si>
  <si>
    <t>14</t>
  </si>
  <si>
    <t>871276002</t>
  </si>
  <si>
    <t>Montáž kanalizačného PVC-U potrubia hladkého viacvrstvového DN 125</t>
  </si>
  <si>
    <t>m</t>
  </si>
  <si>
    <t>497517808</t>
  </si>
  <si>
    <t>15</t>
  </si>
  <si>
    <t>286140000800</t>
  </si>
  <si>
    <t>Rúra KG 2000 PP, SN 10, DN 125 dĺ. 5 m hladká pre gravitačnú kanalizáciu</t>
  </si>
  <si>
    <t>ks</t>
  </si>
  <si>
    <t>1408516943</t>
  </si>
  <si>
    <t>16</t>
  </si>
  <si>
    <t>17</t>
  </si>
  <si>
    <t>18</t>
  </si>
  <si>
    <t>892311000</t>
  </si>
  <si>
    <t>Skúška tesnosti kanalizácie D 150</t>
  </si>
  <si>
    <t>80</t>
  </si>
  <si>
    <t>19</t>
  </si>
  <si>
    <t>892372111.</t>
  </si>
  <si>
    <t>Zabezpečenie koncov kanal. potrubia pri tlakových skúškach DN do 300</t>
  </si>
  <si>
    <t>128</t>
  </si>
  <si>
    <t>721242130</t>
  </si>
  <si>
    <t>Montáž lapača strešných splavenín plastového z PP s kĺbom, lapacím košom a zápachovou uzávierkou DN 110/125</t>
  </si>
  <si>
    <t>-1757276242</t>
  </si>
  <si>
    <t>21</t>
  </si>
  <si>
    <t>286630056150</t>
  </si>
  <si>
    <t>Lapač strešných naplavenín HL600NG, DN 110/125 s kĺbom na odtoku, lapačom nečistôt, protizápachovou nezámrznou klapkou, čistiacim krytom, pohľadové diely z liatiny</t>
  </si>
  <si>
    <t>32</t>
  </si>
  <si>
    <t>1352023046</t>
  </si>
  <si>
    <t>22</t>
  </si>
  <si>
    <t>894810000.S</t>
  </si>
  <si>
    <t>Montáž PP revíznej kanalizačnej šachty priemeru 425 mm do výšky šachty 2 m s plastovým poklopom</t>
  </si>
  <si>
    <t>1991553922</t>
  </si>
  <si>
    <t>23</t>
  </si>
  <si>
    <t>286610033600.S</t>
  </si>
  <si>
    <t>Šachtové dno zberné DN 200, ku kanalizačnej revíznej šachte 425 mm, PP</t>
  </si>
  <si>
    <t>693806431</t>
  </si>
  <si>
    <t>24</t>
  </si>
  <si>
    <t>286610044600.S</t>
  </si>
  <si>
    <t>Vlnovcová šachtová rúra kanalizačná 425 mm, dĺžka 2 m, PP</t>
  </si>
  <si>
    <t>-579871614</t>
  </si>
  <si>
    <t>25</t>
  </si>
  <si>
    <t>286610044900.S</t>
  </si>
  <si>
    <t>Teleskopická rúra s tesnením, ku kanalizačnej revíznej šachte 425 mm, dĺžka 375 mm, PVC-U</t>
  </si>
  <si>
    <t>1146672440</t>
  </si>
  <si>
    <t>26</t>
  </si>
  <si>
    <t>552410001500.S</t>
  </si>
  <si>
    <t>Poklop liatinový na vlnovcovú šachtovú rúru DN 425, tr. zaťaženia A15</t>
  </si>
  <si>
    <t>-1432353472</t>
  </si>
  <si>
    <t>286710035800.S</t>
  </si>
  <si>
    <t>Gumové tesnenie šachtovej rúry 425 mm ku kanalizačnej revíznej šachte 425 mm</t>
  </si>
  <si>
    <t>-617391331</t>
  </si>
  <si>
    <t>99</t>
  </si>
  <si>
    <t>Presun hmôt HSV</t>
  </si>
  <si>
    <t>998276101.S</t>
  </si>
  <si>
    <t>Presun hmôt pre rúrové vedenie hĺbené z rúr z plast., hmôt alebo sklolamin. v otvorenom výkope</t>
  </si>
  <si>
    <t>142</t>
  </si>
  <si>
    <t>SO 03 - Dažďová kanalizácia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</si>
</sst>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7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2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5" fillId="3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4" fontId="17" fillId="0" borderId="0" xfId="0" applyNumberFormat="1" applyFont="1"/>
    <xf numFmtId="166" fontId="20" fillId="0" borderId="12" xfId="0" applyNumberFormat="1" applyFont="1" applyBorder="1"/>
    <xf numFmtId="166" fontId="20" fillId="0" borderId="13" xfId="0" applyNumberFormat="1" applyFont="1" applyBorder="1"/>
    <xf numFmtId="4" fontId="21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5" fillId="0" borderId="22" xfId="0" applyFont="1" applyBorder="1" applyAlignment="1" applyProtection="1">
      <alignment horizontal="center" vertical="center"/>
      <protection locked="0"/>
    </xf>
    <xf numFmtId="49" fontId="15" fillId="0" borderId="22" xfId="0" applyNumberFormat="1" applyFont="1" applyBorder="1" applyAlignment="1" applyProtection="1">
      <alignment horizontal="left" vertical="center" wrapText="1"/>
      <protection locked="0"/>
    </xf>
    <xf numFmtId="0" fontId="15" fillId="0" borderId="22" xfId="0" applyFont="1" applyBorder="1" applyAlignment="1" applyProtection="1">
      <alignment horizontal="left" vertical="center" wrapText="1"/>
      <protection locked="0"/>
    </xf>
    <xf numFmtId="0" fontId="15" fillId="0" borderId="22" xfId="0" applyFont="1" applyBorder="1" applyAlignment="1" applyProtection="1">
      <alignment horizontal="center" vertical="center" wrapText="1"/>
      <protection locked="0"/>
    </xf>
    <xf numFmtId="167" fontId="15" fillId="0" borderId="22" xfId="0" applyNumberFormat="1" applyFont="1" applyBorder="1" applyAlignment="1" applyProtection="1">
      <alignment vertical="center"/>
      <protection locked="0"/>
    </xf>
    <xf numFmtId="4" fontId="15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vertical="center"/>
    </xf>
    <xf numFmtId="166" fontId="16" fillId="0" borderId="15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16" fillId="0" borderId="19" xfId="0" applyFont="1" applyBorder="1" applyAlignment="1">
      <alignment horizontal="left" vertical="center"/>
    </xf>
    <xf numFmtId="0" fontId="16" fillId="0" borderId="20" xfId="0" applyFont="1" applyBorder="1" applyAlignment="1">
      <alignment horizontal="center" vertical="center"/>
    </xf>
    <xf numFmtId="166" fontId="16" fillId="0" borderId="20" xfId="0" applyNumberFormat="1" applyFont="1" applyBorder="1" applyAlignment="1">
      <alignment vertical="center"/>
    </xf>
    <xf numFmtId="166" fontId="16" fillId="0" borderId="21" xfId="0" applyNumberFormat="1" applyFont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57"/>
  <sheetViews>
    <sheetView showGridLines="0" tabSelected="1" topLeftCell="A135" workbookViewId="0">
      <selection activeCell="AA59" sqref="AA5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11" t="s">
        <v>2</v>
      </c>
      <c r="M2" s="112"/>
      <c r="N2" s="112"/>
      <c r="O2" s="112"/>
      <c r="P2" s="112"/>
      <c r="Q2" s="112"/>
      <c r="R2" s="112"/>
      <c r="S2" s="112"/>
      <c r="T2" s="112"/>
      <c r="U2" s="112"/>
      <c r="V2" s="112"/>
      <c r="AT2" s="7" t="s">
        <v>43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41</v>
      </c>
    </row>
    <row r="4" spans="2:46" ht="24.95" customHeight="1" x14ac:dyDescent="0.2">
      <c r="B4" s="10"/>
      <c r="D4" s="11" t="s">
        <v>44</v>
      </c>
      <c r="L4" s="10"/>
      <c r="M4" s="35" t="s">
        <v>4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5</v>
      </c>
      <c r="L6" s="10"/>
    </row>
    <row r="7" spans="2:46" ht="16.5" customHeight="1" x14ac:dyDescent="0.2">
      <c r="B7" s="10"/>
      <c r="E7" s="117"/>
      <c r="F7" s="118"/>
      <c r="G7" s="118"/>
      <c r="H7" s="118"/>
      <c r="L7" s="10"/>
    </row>
    <row r="8" spans="2:46" s="1" customFormat="1" ht="12" customHeight="1" x14ac:dyDescent="0.2">
      <c r="B8" s="15"/>
      <c r="D8" s="13" t="s">
        <v>45</v>
      </c>
      <c r="L8" s="15"/>
    </row>
    <row r="9" spans="2:46" s="1" customFormat="1" ht="16.5" customHeight="1" x14ac:dyDescent="0.2">
      <c r="B9" s="15"/>
      <c r="E9" s="113" t="s">
        <v>188</v>
      </c>
      <c r="F9" s="116"/>
      <c r="G9" s="116"/>
      <c r="H9" s="116"/>
      <c r="L9" s="15"/>
    </row>
    <row r="10" spans="2:46" s="1" customFormat="1" x14ac:dyDescent="0.2">
      <c r="B10" s="15"/>
      <c r="L10" s="15"/>
    </row>
    <row r="11" spans="2:46" s="1" customFormat="1" ht="12" customHeight="1" x14ac:dyDescent="0.2">
      <c r="B11" s="15"/>
      <c r="D11" s="13" t="s">
        <v>6</v>
      </c>
      <c r="F11" s="12" t="s">
        <v>0</v>
      </c>
      <c r="I11" s="13" t="s">
        <v>7</v>
      </c>
      <c r="J11" s="12" t="s">
        <v>0</v>
      </c>
      <c r="L11" s="15"/>
    </row>
    <row r="12" spans="2:46" s="1" customFormat="1" ht="12" customHeight="1" x14ac:dyDescent="0.2">
      <c r="B12" s="15"/>
      <c r="D12" s="13" t="s">
        <v>8</v>
      </c>
      <c r="F12" s="12" t="s">
        <v>9</v>
      </c>
      <c r="I12" s="13" t="s">
        <v>10</v>
      </c>
      <c r="J12" s="26"/>
      <c r="L12" s="15"/>
    </row>
    <row r="13" spans="2:46" s="1" customFormat="1" ht="10.9" customHeight="1" x14ac:dyDescent="0.2">
      <c r="B13" s="15"/>
      <c r="L13" s="15"/>
    </row>
    <row r="14" spans="2:46" s="1" customFormat="1" ht="12" customHeight="1" x14ac:dyDescent="0.2">
      <c r="B14" s="15"/>
      <c r="D14" s="13" t="s">
        <v>11</v>
      </c>
      <c r="I14" s="13" t="s">
        <v>12</v>
      </c>
      <c r="J14" s="12"/>
      <c r="L14" s="15"/>
    </row>
    <row r="15" spans="2:46" s="1" customFormat="1" ht="18" customHeight="1" x14ac:dyDescent="0.2">
      <c r="B15" s="15"/>
      <c r="E15" s="12"/>
      <c r="I15" s="13" t="s">
        <v>13</v>
      </c>
      <c r="J15" s="12"/>
      <c r="L15" s="15"/>
    </row>
    <row r="16" spans="2:46" s="1" customFormat="1" ht="6.95" customHeight="1" x14ac:dyDescent="0.2">
      <c r="B16" s="15"/>
      <c r="L16" s="15"/>
    </row>
    <row r="17" spans="2:12" s="1" customFormat="1" ht="12" customHeight="1" x14ac:dyDescent="0.2">
      <c r="B17" s="15"/>
      <c r="D17" s="13" t="s">
        <v>14</v>
      </c>
      <c r="I17" s="13" t="s">
        <v>12</v>
      </c>
      <c r="J17" s="12"/>
      <c r="L17" s="15"/>
    </row>
    <row r="18" spans="2:12" s="1" customFormat="1" ht="18" customHeight="1" x14ac:dyDescent="0.2">
      <c r="B18" s="15"/>
      <c r="E18" s="114"/>
      <c r="F18" s="114"/>
      <c r="G18" s="114"/>
      <c r="H18" s="114"/>
      <c r="I18" s="13" t="s">
        <v>13</v>
      </c>
      <c r="J18" s="12"/>
      <c r="L18" s="15"/>
    </row>
    <row r="19" spans="2:12" s="1" customFormat="1" ht="6.95" customHeight="1" x14ac:dyDescent="0.2">
      <c r="B19" s="15"/>
      <c r="L19" s="15"/>
    </row>
    <row r="20" spans="2:12" s="1" customFormat="1" ht="12" customHeight="1" x14ac:dyDescent="0.2">
      <c r="B20" s="15"/>
      <c r="D20" s="13" t="s">
        <v>15</v>
      </c>
      <c r="I20" s="13" t="s">
        <v>12</v>
      </c>
      <c r="J20" s="12"/>
      <c r="L20" s="15"/>
    </row>
    <row r="21" spans="2:12" s="1" customFormat="1" ht="18" customHeight="1" x14ac:dyDescent="0.2">
      <c r="B21" s="15"/>
      <c r="E21" s="12"/>
      <c r="I21" s="13" t="s">
        <v>13</v>
      </c>
      <c r="J21" s="12"/>
      <c r="L21" s="15"/>
    </row>
    <row r="22" spans="2:12" s="1" customFormat="1" ht="6.95" customHeight="1" x14ac:dyDescent="0.2">
      <c r="B22" s="15"/>
      <c r="L22" s="15"/>
    </row>
    <row r="23" spans="2:12" s="1" customFormat="1" ht="12" customHeight="1" x14ac:dyDescent="0.2">
      <c r="B23" s="15"/>
      <c r="D23" s="13" t="s">
        <v>16</v>
      </c>
      <c r="I23" s="13" t="s">
        <v>12</v>
      </c>
      <c r="J23" s="12"/>
      <c r="L23" s="15"/>
    </row>
    <row r="24" spans="2:12" s="1" customFormat="1" ht="18" customHeight="1" x14ac:dyDescent="0.2">
      <c r="B24" s="15"/>
      <c r="E24" s="12"/>
      <c r="I24" s="13" t="s">
        <v>13</v>
      </c>
      <c r="J24" s="12"/>
      <c r="L24" s="15"/>
    </row>
    <row r="25" spans="2:12" s="1" customFormat="1" ht="6.95" customHeight="1" x14ac:dyDescent="0.2">
      <c r="B25" s="15"/>
      <c r="L25" s="15"/>
    </row>
    <row r="26" spans="2:12" s="1" customFormat="1" ht="12" customHeight="1" x14ac:dyDescent="0.2">
      <c r="B26" s="15"/>
      <c r="D26" s="13" t="s">
        <v>17</v>
      </c>
      <c r="L26" s="15"/>
    </row>
    <row r="27" spans="2:12" s="2" customFormat="1" ht="16.5" customHeight="1" x14ac:dyDescent="0.2">
      <c r="B27" s="36"/>
      <c r="E27" s="115" t="s">
        <v>0</v>
      </c>
      <c r="F27" s="115"/>
      <c r="G27" s="115"/>
      <c r="H27" s="115"/>
      <c r="L27" s="36"/>
    </row>
    <row r="28" spans="2:12" s="1" customFormat="1" ht="6.95" customHeight="1" x14ac:dyDescent="0.2">
      <c r="B28" s="15"/>
      <c r="L28" s="15"/>
    </row>
    <row r="29" spans="2:12" s="1" customFormat="1" ht="6.95" customHeight="1" x14ac:dyDescent="0.2">
      <c r="B29" s="15"/>
      <c r="D29" s="27"/>
      <c r="E29" s="27"/>
      <c r="F29" s="27"/>
      <c r="G29" s="27"/>
      <c r="H29" s="27"/>
      <c r="I29" s="27"/>
      <c r="J29" s="27"/>
      <c r="K29" s="27"/>
      <c r="L29" s="15"/>
    </row>
    <row r="30" spans="2:12" s="1" customFormat="1" ht="25.35" customHeight="1" x14ac:dyDescent="0.2">
      <c r="B30" s="15"/>
      <c r="D30" s="37" t="s">
        <v>18</v>
      </c>
      <c r="J30" s="34">
        <f>ROUND(J123, 2)</f>
        <v>0</v>
      </c>
      <c r="L30" s="15"/>
    </row>
    <row r="31" spans="2:12" s="1" customFormat="1" ht="6.95" customHeight="1" x14ac:dyDescent="0.2">
      <c r="B31" s="15"/>
      <c r="D31" s="27"/>
      <c r="E31" s="27"/>
      <c r="F31" s="27"/>
      <c r="G31" s="27"/>
      <c r="H31" s="27"/>
      <c r="I31" s="27"/>
      <c r="J31" s="27"/>
      <c r="K31" s="27"/>
      <c r="L31" s="15"/>
    </row>
    <row r="32" spans="2:12" s="1" customFormat="1" ht="14.45" customHeight="1" x14ac:dyDescent="0.2">
      <c r="B32" s="15"/>
      <c r="F32" s="17" t="s">
        <v>20</v>
      </c>
      <c r="I32" s="17" t="s">
        <v>19</v>
      </c>
      <c r="J32" s="17" t="s">
        <v>21</v>
      </c>
      <c r="L32" s="15"/>
    </row>
    <row r="33" spans="2:12" s="1" customFormat="1" ht="14.45" customHeight="1" x14ac:dyDescent="0.2">
      <c r="B33" s="15"/>
      <c r="D33" s="38" t="s">
        <v>22</v>
      </c>
      <c r="E33" s="18" t="s">
        <v>23</v>
      </c>
      <c r="F33" s="39">
        <f>ROUND((SUM(BE123:BE156)),  2)</f>
        <v>0</v>
      </c>
      <c r="G33" s="40"/>
      <c r="H33" s="40"/>
      <c r="I33" s="41">
        <v>0.2</v>
      </c>
      <c r="J33" s="39">
        <f>ROUND(((SUM(BE123:BE156))*I33),  2)</f>
        <v>0</v>
      </c>
      <c r="L33" s="15"/>
    </row>
    <row r="34" spans="2:12" s="1" customFormat="1" ht="14.45" customHeight="1" x14ac:dyDescent="0.2">
      <c r="B34" s="15"/>
      <c r="E34" s="18" t="s">
        <v>24</v>
      </c>
      <c r="F34" s="42">
        <f>ROUND((SUM(BF123:BF156)),  2)</f>
        <v>0</v>
      </c>
      <c r="I34" s="43">
        <v>0.2</v>
      </c>
      <c r="J34" s="42">
        <f>ROUND(((SUM(BF123:BF156))*I34),  2)</f>
        <v>0</v>
      </c>
      <c r="L34" s="15"/>
    </row>
    <row r="35" spans="2:12" s="1" customFormat="1" ht="14.45" hidden="1" customHeight="1" x14ac:dyDescent="0.2">
      <c r="B35" s="15"/>
      <c r="E35" s="13" t="s">
        <v>25</v>
      </c>
      <c r="F35" s="42">
        <f>ROUND((SUM(BG123:BG156)),  2)</f>
        <v>0</v>
      </c>
      <c r="I35" s="43">
        <v>0.2</v>
      </c>
      <c r="J35" s="42">
        <f>0</f>
        <v>0</v>
      </c>
      <c r="L35" s="15"/>
    </row>
    <row r="36" spans="2:12" s="1" customFormat="1" ht="14.45" hidden="1" customHeight="1" x14ac:dyDescent="0.2">
      <c r="B36" s="15"/>
      <c r="E36" s="13" t="s">
        <v>26</v>
      </c>
      <c r="F36" s="42">
        <f>ROUND((SUM(BH123:BH156)),  2)</f>
        <v>0</v>
      </c>
      <c r="I36" s="43">
        <v>0.2</v>
      </c>
      <c r="J36" s="42">
        <f>0</f>
        <v>0</v>
      </c>
      <c r="L36" s="15"/>
    </row>
    <row r="37" spans="2:12" s="1" customFormat="1" ht="14.45" hidden="1" customHeight="1" x14ac:dyDescent="0.2">
      <c r="B37" s="15"/>
      <c r="E37" s="18" t="s">
        <v>27</v>
      </c>
      <c r="F37" s="39">
        <f>ROUND((SUM(BI123:BI156)),  2)</f>
        <v>0</v>
      </c>
      <c r="G37" s="40"/>
      <c r="H37" s="40"/>
      <c r="I37" s="41">
        <v>0</v>
      </c>
      <c r="J37" s="39">
        <f>0</f>
        <v>0</v>
      </c>
      <c r="L37" s="15"/>
    </row>
    <row r="38" spans="2:12" s="1" customFormat="1" ht="6.95" customHeight="1" x14ac:dyDescent="0.2">
      <c r="B38" s="15"/>
      <c r="L38" s="15"/>
    </row>
    <row r="39" spans="2:12" s="1" customFormat="1" ht="25.35" customHeight="1" x14ac:dyDescent="0.2">
      <c r="B39" s="15"/>
      <c r="C39" s="44"/>
      <c r="D39" s="45" t="s">
        <v>28</v>
      </c>
      <c r="E39" s="28"/>
      <c r="F39" s="28"/>
      <c r="G39" s="46" t="s">
        <v>29</v>
      </c>
      <c r="H39" s="47" t="s">
        <v>30</v>
      </c>
      <c r="I39" s="28"/>
      <c r="J39" s="48">
        <f>SUM(J30:J37)</f>
        <v>0</v>
      </c>
      <c r="K39" s="49"/>
      <c r="L39" s="15"/>
    </row>
    <row r="40" spans="2:12" s="1" customFormat="1" ht="14.45" customHeight="1" x14ac:dyDescent="0.2">
      <c r="B40" s="15"/>
      <c r="L40" s="15"/>
    </row>
    <row r="41" spans="2:12" ht="14.45" customHeight="1" x14ac:dyDescent="0.2">
      <c r="B41" s="10"/>
      <c r="L41" s="10"/>
    </row>
    <row r="42" spans="2:12" ht="14.45" customHeight="1" x14ac:dyDescent="0.2">
      <c r="B42" s="10"/>
      <c r="L42" s="10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5"/>
      <c r="D50" s="19" t="s">
        <v>31</v>
      </c>
      <c r="E50" s="20"/>
      <c r="F50" s="20"/>
      <c r="G50" s="19" t="s">
        <v>32</v>
      </c>
      <c r="H50" s="20"/>
      <c r="I50" s="20"/>
      <c r="J50" s="20"/>
      <c r="K50" s="20"/>
      <c r="L50" s="15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1" customFormat="1" ht="12.75" x14ac:dyDescent="0.2">
      <c r="B61" s="15"/>
      <c r="D61" s="21" t="s">
        <v>33</v>
      </c>
      <c r="E61" s="16"/>
      <c r="F61" s="50" t="s">
        <v>34</v>
      </c>
      <c r="G61" s="21" t="s">
        <v>33</v>
      </c>
      <c r="H61" s="16"/>
      <c r="I61" s="16"/>
      <c r="J61" s="51" t="s">
        <v>34</v>
      </c>
      <c r="K61" s="16"/>
      <c r="L61" s="15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1" customFormat="1" ht="12.75" x14ac:dyDescent="0.2">
      <c r="B65" s="15"/>
      <c r="D65" s="19" t="s">
        <v>35</v>
      </c>
      <c r="E65" s="20"/>
      <c r="F65" s="20"/>
      <c r="G65" s="19" t="s">
        <v>36</v>
      </c>
      <c r="H65" s="20"/>
      <c r="I65" s="20"/>
      <c r="J65" s="20"/>
      <c r="K65" s="20"/>
      <c r="L65" s="15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1" customFormat="1" ht="12.75" x14ac:dyDescent="0.2">
      <c r="B76" s="15"/>
      <c r="D76" s="21" t="s">
        <v>33</v>
      </c>
      <c r="E76" s="16"/>
      <c r="F76" s="50" t="s">
        <v>34</v>
      </c>
      <c r="G76" s="21" t="s">
        <v>33</v>
      </c>
      <c r="H76" s="16"/>
      <c r="I76" s="16"/>
      <c r="J76" s="51" t="s">
        <v>34</v>
      </c>
      <c r="K76" s="16"/>
      <c r="L76" s="15"/>
    </row>
    <row r="77" spans="2:12" s="1" customFormat="1" ht="14.45" customHeight="1" x14ac:dyDescent="0.2"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15"/>
    </row>
    <row r="81" spans="2:47" s="1" customFormat="1" ht="6.95" customHeight="1" x14ac:dyDescent="0.2">
      <c r="B81" s="24"/>
      <c r="C81" s="25"/>
      <c r="D81" s="25"/>
      <c r="E81" s="25"/>
      <c r="F81" s="25"/>
      <c r="G81" s="25"/>
      <c r="H81" s="25"/>
      <c r="I81" s="25"/>
      <c r="J81" s="25"/>
      <c r="K81" s="25"/>
      <c r="L81" s="15"/>
    </row>
    <row r="82" spans="2:47" s="1" customFormat="1" ht="24.95" customHeight="1" x14ac:dyDescent="0.2">
      <c r="B82" s="15"/>
      <c r="C82" s="11" t="s">
        <v>46</v>
      </c>
      <c r="L82" s="15"/>
    </row>
    <row r="83" spans="2:47" s="1" customFormat="1" ht="6.95" customHeight="1" x14ac:dyDescent="0.2">
      <c r="B83" s="15"/>
      <c r="L83" s="15"/>
    </row>
    <row r="84" spans="2:47" s="1" customFormat="1" ht="12" customHeight="1" x14ac:dyDescent="0.2">
      <c r="B84" s="15"/>
      <c r="C84" s="13" t="s">
        <v>5</v>
      </c>
      <c r="L84" s="15"/>
    </row>
    <row r="85" spans="2:47" s="1" customFormat="1" ht="16.5" customHeight="1" x14ac:dyDescent="0.2">
      <c r="B85" s="15"/>
      <c r="E85" s="117">
        <f>E7</f>
        <v>0</v>
      </c>
      <c r="F85" s="118"/>
      <c r="G85" s="118"/>
      <c r="H85" s="118"/>
      <c r="L85" s="15"/>
    </row>
    <row r="86" spans="2:47" s="1" customFormat="1" ht="12" customHeight="1" x14ac:dyDescent="0.2">
      <c r="B86" s="15"/>
      <c r="C86" s="13" t="s">
        <v>45</v>
      </c>
      <c r="L86" s="15"/>
    </row>
    <row r="87" spans="2:47" s="1" customFormat="1" ht="16.5" customHeight="1" x14ac:dyDescent="0.2">
      <c r="B87" s="15"/>
      <c r="E87" s="113" t="str">
        <f>E9</f>
        <v>SO 03 - Dažďová kanalizácia</v>
      </c>
      <c r="F87" s="116"/>
      <c r="G87" s="116"/>
      <c r="H87" s="116"/>
      <c r="L87" s="15"/>
    </row>
    <row r="88" spans="2:47" s="1" customFormat="1" ht="6.95" customHeight="1" x14ac:dyDescent="0.2">
      <c r="B88" s="15"/>
      <c r="L88" s="15"/>
    </row>
    <row r="89" spans="2:47" s="1" customFormat="1" ht="12" customHeight="1" x14ac:dyDescent="0.2">
      <c r="B89" s="15"/>
      <c r="C89" s="13" t="s">
        <v>8</v>
      </c>
      <c r="F89" s="12" t="str">
        <f>F12</f>
        <v xml:space="preserve"> </v>
      </c>
      <c r="I89" s="13" t="s">
        <v>10</v>
      </c>
      <c r="J89" s="26" t="str">
        <f>IF(J12="","",J12)</f>
        <v/>
      </c>
      <c r="L89" s="15"/>
    </row>
    <row r="90" spans="2:47" s="1" customFormat="1" ht="6.95" customHeight="1" x14ac:dyDescent="0.2">
      <c r="B90" s="15"/>
      <c r="L90" s="15"/>
    </row>
    <row r="91" spans="2:47" s="1" customFormat="1" ht="15.2" customHeight="1" x14ac:dyDescent="0.2">
      <c r="B91" s="15"/>
      <c r="C91" s="13" t="s">
        <v>11</v>
      </c>
      <c r="F91" s="12">
        <f>E15</f>
        <v>0</v>
      </c>
      <c r="I91" s="13" t="s">
        <v>15</v>
      </c>
      <c r="J91" s="14">
        <f>E21</f>
        <v>0</v>
      </c>
      <c r="L91" s="15"/>
    </row>
    <row r="92" spans="2:47" s="1" customFormat="1" ht="15.2" customHeight="1" x14ac:dyDescent="0.2">
      <c r="B92" s="15"/>
      <c r="C92" s="13" t="s">
        <v>14</v>
      </c>
      <c r="F92" s="12" t="str">
        <f>IF(E18="","",E18)</f>
        <v/>
      </c>
      <c r="I92" s="13" t="s">
        <v>16</v>
      </c>
      <c r="J92" s="14">
        <f>E24</f>
        <v>0</v>
      </c>
      <c r="L92" s="15"/>
    </row>
    <row r="93" spans="2:47" s="1" customFormat="1" ht="10.35" customHeight="1" x14ac:dyDescent="0.2">
      <c r="B93" s="15"/>
      <c r="L93" s="15"/>
    </row>
    <row r="94" spans="2:47" s="1" customFormat="1" ht="29.25" customHeight="1" x14ac:dyDescent="0.2">
      <c r="B94" s="15"/>
      <c r="C94" s="52" t="s">
        <v>47</v>
      </c>
      <c r="D94" s="44"/>
      <c r="E94" s="44"/>
      <c r="F94" s="44"/>
      <c r="G94" s="44"/>
      <c r="H94" s="44"/>
      <c r="I94" s="44"/>
      <c r="J94" s="53" t="s">
        <v>48</v>
      </c>
      <c r="K94" s="44"/>
      <c r="L94" s="15"/>
    </row>
    <row r="95" spans="2:47" s="1" customFormat="1" ht="10.35" customHeight="1" x14ac:dyDescent="0.2">
      <c r="B95" s="15"/>
      <c r="L95" s="15"/>
    </row>
    <row r="96" spans="2:47" s="1" customFormat="1" ht="22.9" customHeight="1" x14ac:dyDescent="0.2">
      <c r="B96" s="15"/>
      <c r="C96" s="54" t="s">
        <v>49</v>
      </c>
      <c r="J96" s="34">
        <f>J123</f>
        <v>0</v>
      </c>
      <c r="L96" s="15"/>
      <c r="AU96" s="7" t="s">
        <v>50</v>
      </c>
    </row>
    <row r="97" spans="2:12" s="3" customFormat="1" ht="24.95" customHeight="1" x14ac:dyDescent="0.2">
      <c r="B97" s="55"/>
      <c r="D97" s="56" t="s">
        <v>51</v>
      </c>
      <c r="E97" s="57"/>
      <c r="F97" s="57"/>
      <c r="G97" s="57"/>
      <c r="H97" s="57"/>
      <c r="I97" s="57"/>
      <c r="J97" s="58">
        <f>J124</f>
        <v>0</v>
      </c>
      <c r="L97" s="55"/>
    </row>
    <row r="98" spans="2:12" s="4" customFormat="1" ht="19.899999999999999" customHeight="1" x14ac:dyDescent="0.2">
      <c r="B98" s="59"/>
      <c r="D98" s="60" t="s">
        <v>52</v>
      </c>
      <c r="E98" s="61"/>
      <c r="F98" s="61"/>
      <c r="G98" s="61"/>
      <c r="H98" s="61"/>
      <c r="I98" s="61"/>
      <c r="J98" s="62">
        <f>J125</f>
        <v>0</v>
      </c>
      <c r="L98" s="59"/>
    </row>
    <row r="99" spans="2:12" s="4" customFormat="1" ht="19.899999999999999" customHeight="1" x14ac:dyDescent="0.2">
      <c r="B99" s="59"/>
      <c r="D99" s="60" t="s">
        <v>53</v>
      </c>
      <c r="E99" s="61"/>
      <c r="F99" s="61"/>
      <c r="G99" s="61"/>
      <c r="H99" s="61"/>
      <c r="I99" s="61"/>
      <c r="J99" s="62">
        <f>J137</f>
        <v>0</v>
      </c>
      <c r="L99" s="59"/>
    </row>
    <row r="100" spans="2:12" s="3" customFormat="1" ht="24.95" customHeight="1" x14ac:dyDescent="0.2">
      <c r="B100" s="55"/>
      <c r="D100" s="56" t="s">
        <v>54</v>
      </c>
      <c r="E100" s="57"/>
      <c r="F100" s="57"/>
      <c r="G100" s="57"/>
      <c r="H100" s="57"/>
      <c r="I100" s="57"/>
      <c r="J100" s="58">
        <f>J140</f>
        <v>0</v>
      </c>
      <c r="L100" s="55"/>
    </row>
    <row r="101" spans="2:12" s="4" customFormat="1" ht="19.899999999999999" customHeight="1" x14ac:dyDescent="0.2">
      <c r="B101" s="59"/>
      <c r="D101" s="60" t="s">
        <v>55</v>
      </c>
      <c r="E101" s="61"/>
      <c r="F101" s="61"/>
      <c r="G101" s="61"/>
      <c r="H101" s="61"/>
      <c r="I101" s="61"/>
      <c r="J101" s="62">
        <f>J141</f>
        <v>0</v>
      </c>
      <c r="L101" s="59"/>
    </row>
    <row r="102" spans="2:12" s="4" customFormat="1" ht="19.899999999999999" customHeight="1" x14ac:dyDescent="0.2">
      <c r="B102" s="59"/>
      <c r="D102" s="60" t="s">
        <v>56</v>
      </c>
      <c r="E102" s="61"/>
      <c r="F102" s="61"/>
      <c r="G102" s="61"/>
      <c r="H102" s="61"/>
      <c r="I102" s="61"/>
      <c r="J102" s="62">
        <f>J154</f>
        <v>0</v>
      </c>
      <c r="L102" s="59"/>
    </row>
    <row r="103" spans="2:12" s="4" customFormat="1" ht="19.899999999999999" customHeight="1" x14ac:dyDescent="0.2">
      <c r="B103" s="59"/>
      <c r="D103" s="60" t="s">
        <v>57</v>
      </c>
      <c r="E103" s="61"/>
      <c r="F103" s="61"/>
      <c r="G103" s="61"/>
      <c r="H103" s="61"/>
      <c r="I103" s="61"/>
      <c r="J103" s="62">
        <f>J155</f>
        <v>0</v>
      </c>
      <c r="L103" s="59"/>
    </row>
    <row r="104" spans="2:12" s="1" customFormat="1" ht="21.75" customHeight="1" x14ac:dyDescent="0.2">
      <c r="B104" s="15"/>
      <c r="L104" s="15"/>
    </row>
    <row r="105" spans="2:12" s="1" customFormat="1" ht="6.95" customHeight="1" x14ac:dyDescent="0.2">
      <c r="B105" s="22"/>
      <c r="C105" s="23"/>
      <c r="D105" s="23"/>
      <c r="E105" s="23"/>
      <c r="F105" s="23"/>
      <c r="G105" s="23"/>
      <c r="H105" s="23"/>
      <c r="I105" s="23"/>
      <c r="J105" s="23"/>
      <c r="K105" s="23"/>
      <c r="L105" s="15"/>
    </row>
    <row r="109" spans="2:12" s="1" customFormat="1" ht="6.95" customHeight="1" x14ac:dyDescent="0.2">
      <c r="B109" s="24"/>
      <c r="C109" s="25"/>
      <c r="D109" s="25"/>
      <c r="E109" s="25"/>
      <c r="F109" s="25"/>
      <c r="G109" s="25"/>
      <c r="H109" s="25"/>
      <c r="I109" s="25"/>
      <c r="J109" s="25"/>
      <c r="K109" s="25"/>
      <c r="L109" s="15"/>
    </row>
    <row r="110" spans="2:12" s="1" customFormat="1" ht="24.95" customHeight="1" x14ac:dyDescent="0.2">
      <c r="B110" s="15"/>
      <c r="C110" s="11" t="s">
        <v>58</v>
      </c>
      <c r="L110" s="15"/>
    </row>
    <row r="111" spans="2:12" s="1" customFormat="1" ht="6.95" customHeight="1" x14ac:dyDescent="0.2">
      <c r="B111" s="15"/>
      <c r="L111" s="15"/>
    </row>
    <row r="112" spans="2:12" s="1" customFormat="1" ht="12" customHeight="1" x14ac:dyDescent="0.2">
      <c r="B112" s="15"/>
      <c r="C112" s="13" t="s">
        <v>5</v>
      </c>
      <c r="L112" s="15"/>
    </row>
    <row r="113" spans="2:65" s="1" customFormat="1" ht="16.5" customHeight="1" x14ac:dyDescent="0.2">
      <c r="B113" s="15"/>
      <c r="E113" s="117">
        <f>E7</f>
        <v>0</v>
      </c>
      <c r="F113" s="118"/>
      <c r="G113" s="118"/>
      <c r="H113" s="118"/>
      <c r="L113" s="15"/>
    </row>
    <row r="114" spans="2:65" s="1" customFormat="1" ht="12" customHeight="1" x14ac:dyDescent="0.2">
      <c r="B114" s="15"/>
      <c r="C114" s="13" t="s">
        <v>45</v>
      </c>
      <c r="L114" s="15"/>
    </row>
    <row r="115" spans="2:65" s="1" customFormat="1" ht="16.5" customHeight="1" x14ac:dyDescent="0.2">
      <c r="B115" s="15"/>
      <c r="E115" s="113" t="str">
        <f>E9</f>
        <v>SO 03 - Dažďová kanalizácia</v>
      </c>
      <c r="F115" s="116"/>
      <c r="G115" s="116"/>
      <c r="H115" s="116"/>
      <c r="L115" s="15"/>
    </row>
    <row r="116" spans="2:65" s="1" customFormat="1" ht="6.95" customHeight="1" x14ac:dyDescent="0.2">
      <c r="B116" s="15"/>
      <c r="L116" s="15"/>
    </row>
    <row r="117" spans="2:65" s="1" customFormat="1" ht="12" customHeight="1" x14ac:dyDescent="0.2">
      <c r="B117" s="15"/>
      <c r="C117" s="13" t="s">
        <v>8</v>
      </c>
      <c r="F117" s="12" t="str">
        <f>F12</f>
        <v xml:space="preserve"> </v>
      </c>
      <c r="I117" s="13" t="s">
        <v>10</v>
      </c>
      <c r="J117" s="26" t="str">
        <f>IF(J12="","",J12)</f>
        <v/>
      </c>
      <c r="L117" s="15"/>
    </row>
    <row r="118" spans="2:65" s="1" customFormat="1" ht="6.95" customHeight="1" x14ac:dyDescent="0.2">
      <c r="B118" s="15"/>
      <c r="L118" s="15"/>
    </row>
    <row r="119" spans="2:65" s="1" customFormat="1" ht="15.2" customHeight="1" x14ac:dyDescent="0.2">
      <c r="B119" s="15"/>
      <c r="C119" s="13" t="s">
        <v>11</v>
      </c>
      <c r="F119" s="12">
        <f>E15</f>
        <v>0</v>
      </c>
      <c r="I119" s="13" t="s">
        <v>15</v>
      </c>
      <c r="J119" s="14">
        <f>E21</f>
        <v>0</v>
      </c>
      <c r="L119" s="15"/>
    </row>
    <row r="120" spans="2:65" s="1" customFormat="1" ht="15.2" customHeight="1" x14ac:dyDescent="0.2">
      <c r="B120" s="15"/>
      <c r="C120" s="13" t="s">
        <v>14</v>
      </c>
      <c r="F120" s="12" t="str">
        <f>IF(E18="","",E18)</f>
        <v/>
      </c>
      <c r="I120" s="13" t="s">
        <v>16</v>
      </c>
      <c r="J120" s="14">
        <f>E24</f>
        <v>0</v>
      </c>
      <c r="L120" s="15"/>
    </row>
    <row r="121" spans="2:65" s="1" customFormat="1" ht="10.35" customHeight="1" x14ac:dyDescent="0.2">
      <c r="B121" s="15"/>
      <c r="L121" s="15"/>
    </row>
    <row r="122" spans="2:65" s="5" customFormat="1" ht="29.25" customHeight="1" x14ac:dyDescent="0.2">
      <c r="B122" s="63"/>
      <c r="C122" s="64" t="s">
        <v>59</v>
      </c>
      <c r="D122" s="65" t="s">
        <v>39</v>
      </c>
      <c r="E122" s="65" t="s">
        <v>37</v>
      </c>
      <c r="F122" s="65" t="s">
        <v>38</v>
      </c>
      <c r="G122" s="65" t="s">
        <v>60</v>
      </c>
      <c r="H122" s="65" t="s">
        <v>61</v>
      </c>
      <c r="I122" s="65" t="s">
        <v>62</v>
      </c>
      <c r="J122" s="66" t="s">
        <v>48</v>
      </c>
      <c r="K122" s="67" t="s">
        <v>63</v>
      </c>
      <c r="L122" s="63"/>
      <c r="M122" s="29" t="s">
        <v>0</v>
      </c>
      <c r="N122" s="30" t="s">
        <v>22</v>
      </c>
      <c r="O122" s="30" t="s">
        <v>64</v>
      </c>
      <c r="P122" s="30" t="s">
        <v>65</v>
      </c>
      <c r="Q122" s="30" t="s">
        <v>66</v>
      </c>
      <c r="R122" s="30" t="s">
        <v>67</v>
      </c>
      <c r="S122" s="30" t="s">
        <v>68</v>
      </c>
      <c r="T122" s="31" t="s">
        <v>69</v>
      </c>
    </row>
    <row r="123" spans="2:65" s="1" customFormat="1" ht="22.9" customHeight="1" x14ac:dyDescent="0.25">
      <c r="B123" s="15"/>
      <c r="C123" s="33" t="s">
        <v>49</v>
      </c>
      <c r="J123" s="68">
        <f>BK123</f>
        <v>0</v>
      </c>
      <c r="L123" s="15"/>
      <c r="M123" s="32"/>
      <c r="N123" s="27"/>
      <c r="O123" s="27"/>
      <c r="P123" s="69">
        <f>P124+P140</f>
        <v>49.883613000000004</v>
      </c>
      <c r="Q123" s="27"/>
      <c r="R123" s="69">
        <f>R124+R140</f>
        <v>21.0709974</v>
      </c>
      <c r="S123" s="27"/>
      <c r="T123" s="70">
        <f>T124+T140</f>
        <v>0</v>
      </c>
      <c r="AT123" s="7" t="s">
        <v>40</v>
      </c>
      <c r="AU123" s="7" t="s">
        <v>50</v>
      </c>
      <c r="BK123" s="71">
        <f>BK124+BK140</f>
        <v>0</v>
      </c>
    </row>
    <row r="124" spans="2:65" s="6" customFormat="1" ht="25.9" customHeight="1" x14ac:dyDescent="0.2">
      <c r="B124" s="72"/>
      <c r="D124" s="73" t="s">
        <v>40</v>
      </c>
      <c r="E124" s="74" t="s">
        <v>70</v>
      </c>
      <c r="F124" s="74" t="s">
        <v>71</v>
      </c>
      <c r="J124" s="75">
        <f>BK124</f>
        <v>0</v>
      </c>
      <c r="L124" s="72"/>
      <c r="M124" s="76"/>
      <c r="P124" s="77">
        <f>P125+P137</f>
        <v>15.052689000000003</v>
      </c>
      <c r="R124" s="77">
        <f>R125+R137</f>
        <v>20.898</v>
      </c>
      <c r="T124" s="78">
        <f>T125+T137</f>
        <v>0</v>
      </c>
      <c r="AR124" s="73" t="s">
        <v>42</v>
      </c>
      <c r="AT124" s="79" t="s">
        <v>40</v>
      </c>
      <c r="AU124" s="79" t="s">
        <v>41</v>
      </c>
      <c r="AY124" s="73" t="s">
        <v>72</v>
      </c>
      <c r="BK124" s="80">
        <f>BK125+BK137</f>
        <v>0</v>
      </c>
    </row>
    <row r="125" spans="2:65" s="6" customFormat="1" ht="22.9" customHeight="1" x14ac:dyDescent="0.2">
      <c r="B125" s="72"/>
      <c r="D125" s="73" t="s">
        <v>40</v>
      </c>
      <c r="E125" s="81" t="s">
        <v>42</v>
      </c>
      <c r="F125" s="81" t="s">
        <v>73</v>
      </c>
      <c r="J125" s="82">
        <f>BK125</f>
        <v>0</v>
      </c>
      <c r="L125" s="72"/>
      <c r="M125" s="76"/>
      <c r="P125" s="77">
        <f>SUM(P126:P136)</f>
        <v>15.052689000000003</v>
      </c>
      <c r="R125" s="77">
        <f>SUM(R126:R136)</f>
        <v>14.629</v>
      </c>
      <c r="T125" s="78">
        <f>SUM(T126:T136)</f>
        <v>0</v>
      </c>
      <c r="AR125" s="73" t="s">
        <v>42</v>
      </c>
      <c r="AT125" s="79" t="s">
        <v>40</v>
      </c>
      <c r="AU125" s="79" t="s">
        <v>42</v>
      </c>
      <c r="AY125" s="73" t="s">
        <v>72</v>
      </c>
      <c r="BK125" s="80">
        <f>SUM(BK126:BK136)</f>
        <v>0</v>
      </c>
    </row>
    <row r="126" spans="2:65" s="1" customFormat="1" ht="24.2" customHeight="1" x14ac:dyDescent="0.2">
      <c r="B126" s="83"/>
      <c r="C126" s="84" t="s">
        <v>42</v>
      </c>
      <c r="D126" s="84" t="s">
        <v>74</v>
      </c>
      <c r="E126" s="85" t="s">
        <v>75</v>
      </c>
      <c r="F126" s="86" t="s">
        <v>76</v>
      </c>
      <c r="G126" s="87" t="s">
        <v>77</v>
      </c>
      <c r="H126" s="88">
        <v>27.216000000000001</v>
      </c>
      <c r="I126" s="89">
        <v>0</v>
      </c>
      <c r="J126" s="89">
        <f t="shared" ref="J126:J136" si="0">ROUND(I126*H126,2)</f>
        <v>0</v>
      </c>
      <c r="K126" s="90"/>
      <c r="L126" s="15"/>
      <c r="M126" s="91" t="s">
        <v>0</v>
      </c>
      <c r="N126" s="92" t="s">
        <v>24</v>
      </c>
      <c r="O126" s="93">
        <v>0</v>
      </c>
      <c r="P126" s="93">
        <f t="shared" ref="P126:P136" si="1">O126*H126</f>
        <v>0</v>
      </c>
      <c r="Q126" s="93">
        <v>0</v>
      </c>
      <c r="R126" s="93">
        <f t="shared" ref="R126:R136" si="2">Q126*H126</f>
        <v>0</v>
      </c>
      <c r="S126" s="93">
        <v>0</v>
      </c>
      <c r="T126" s="94">
        <f t="shared" ref="T126:T136" si="3">S126*H126</f>
        <v>0</v>
      </c>
      <c r="AR126" s="95" t="s">
        <v>78</v>
      </c>
      <c r="AT126" s="95" t="s">
        <v>74</v>
      </c>
      <c r="AU126" s="95" t="s">
        <v>79</v>
      </c>
      <c r="AY126" s="7" t="s">
        <v>72</v>
      </c>
      <c r="BE126" s="96">
        <f t="shared" ref="BE126:BE136" si="4">IF(N126="základná",J126,0)</f>
        <v>0</v>
      </c>
      <c r="BF126" s="96">
        <f t="shared" ref="BF126:BF136" si="5">IF(N126="znížená",J126,0)</f>
        <v>0</v>
      </c>
      <c r="BG126" s="96">
        <f t="shared" ref="BG126:BG136" si="6">IF(N126="zákl. prenesená",J126,0)</f>
        <v>0</v>
      </c>
      <c r="BH126" s="96">
        <f t="shared" ref="BH126:BH136" si="7">IF(N126="zníž. prenesená",J126,0)</f>
        <v>0</v>
      </c>
      <c r="BI126" s="96">
        <f t="shared" ref="BI126:BI136" si="8">IF(N126="nulová",J126,0)</f>
        <v>0</v>
      </c>
      <c r="BJ126" s="7" t="s">
        <v>79</v>
      </c>
      <c r="BK126" s="96">
        <f t="shared" ref="BK126:BK136" si="9">ROUND(I126*H126,2)</f>
        <v>0</v>
      </c>
      <c r="BL126" s="7" t="s">
        <v>78</v>
      </c>
      <c r="BM126" s="95" t="s">
        <v>80</v>
      </c>
    </row>
    <row r="127" spans="2:65" s="1" customFormat="1" ht="16.5" customHeight="1" x14ac:dyDescent="0.2">
      <c r="B127" s="83"/>
      <c r="C127" s="84" t="s">
        <v>79</v>
      </c>
      <c r="D127" s="84" t="s">
        <v>74</v>
      </c>
      <c r="E127" s="85" t="s">
        <v>81</v>
      </c>
      <c r="F127" s="86" t="s">
        <v>82</v>
      </c>
      <c r="G127" s="87" t="s">
        <v>77</v>
      </c>
      <c r="H127" s="88">
        <v>8.1649999999999991</v>
      </c>
      <c r="I127" s="89">
        <v>0</v>
      </c>
      <c r="J127" s="89">
        <f t="shared" si="0"/>
        <v>0</v>
      </c>
      <c r="K127" s="90"/>
      <c r="L127" s="15"/>
      <c r="M127" s="91" t="s">
        <v>0</v>
      </c>
      <c r="N127" s="92" t="s">
        <v>24</v>
      </c>
      <c r="O127" s="93">
        <v>0</v>
      </c>
      <c r="P127" s="93">
        <f t="shared" si="1"/>
        <v>0</v>
      </c>
      <c r="Q127" s="93">
        <v>0</v>
      </c>
      <c r="R127" s="93">
        <f t="shared" si="2"/>
        <v>0</v>
      </c>
      <c r="S127" s="93">
        <v>0</v>
      </c>
      <c r="T127" s="94">
        <f t="shared" si="3"/>
        <v>0</v>
      </c>
      <c r="AR127" s="95" t="s">
        <v>78</v>
      </c>
      <c r="AT127" s="95" t="s">
        <v>74</v>
      </c>
      <c r="AU127" s="95" t="s">
        <v>79</v>
      </c>
      <c r="AY127" s="7" t="s">
        <v>72</v>
      </c>
      <c r="BE127" s="96">
        <f t="shared" si="4"/>
        <v>0</v>
      </c>
      <c r="BF127" s="96">
        <f t="shared" si="5"/>
        <v>0</v>
      </c>
      <c r="BG127" s="96">
        <f t="shared" si="6"/>
        <v>0</v>
      </c>
      <c r="BH127" s="96">
        <f t="shared" si="7"/>
        <v>0</v>
      </c>
      <c r="BI127" s="96">
        <f t="shared" si="8"/>
        <v>0</v>
      </c>
      <c r="BJ127" s="7" t="s">
        <v>79</v>
      </c>
      <c r="BK127" s="96">
        <f t="shared" si="9"/>
        <v>0</v>
      </c>
      <c r="BL127" s="7" t="s">
        <v>78</v>
      </c>
      <c r="BM127" s="95" t="s">
        <v>83</v>
      </c>
    </row>
    <row r="128" spans="2:65" s="1" customFormat="1" ht="24.2" customHeight="1" x14ac:dyDescent="0.2">
      <c r="B128" s="83"/>
      <c r="C128" s="84" t="s">
        <v>84</v>
      </c>
      <c r="D128" s="84" t="s">
        <v>74</v>
      </c>
      <c r="E128" s="85" t="s">
        <v>85</v>
      </c>
      <c r="F128" s="86" t="s">
        <v>86</v>
      </c>
      <c r="G128" s="87" t="s">
        <v>77</v>
      </c>
      <c r="H128" s="88">
        <v>27.216000000000001</v>
      </c>
      <c r="I128" s="89">
        <v>0</v>
      </c>
      <c r="J128" s="89">
        <f t="shared" si="0"/>
        <v>0</v>
      </c>
      <c r="K128" s="90"/>
      <c r="L128" s="15"/>
      <c r="M128" s="91" t="s">
        <v>0</v>
      </c>
      <c r="N128" s="92" t="s">
        <v>24</v>
      </c>
      <c r="O128" s="93">
        <v>0</v>
      </c>
      <c r="P128" s="93">
        <f t="shared" si="1"/>
        <v>0</v>
      </c>
      <c r="Q128" s="93">
        <v>0</v>
      </c>
      <c r="R128" s="93">
        <f t="shared" si="2"/>
        <v>0</v>
      </c>
      <c r="S128" s="93">
        <v>0</v>
      </c>
      <c r="T128" s="94">
        <f t="shared" si="3"/>
        <v>0</v>
      </c>
      <c r="AR128" s="95" t="s">
        <v>78</v>
      </c>
      <c r="AT128" s="95" t="s">
        <v>74</v>
      </c>
      <c r="AU128" s="95" t="s">
        <v>79</v>
      </c>
      <c r="AY128" s="7" t="s">
        <v>72</v>
      </c>
      <c r="BE128" s="96">
        <f t="shared" si="4"/>
        <v>0</v>
      </c>
      <c r="BF128" s="96">
        <f t="shared" si="5"/>
        <v>0</v>
      </c>
      <c r="BG128" s="96">
        <f t="shared" si="6"/>
        <v>0</v>
      </c>
      <c r="BH128" s="96">
        <f t="shared" si="7"/>
        <v>0</v>
      </c>
      <c r="BI128" s="96">
        <f t="shared" si="8"/>
        <v>0</v>
      </c>
      <c r="BJ128" s="7" t="s">
        <v>79</v>
      </c>
      <c r="BK128" s="96">
        <f t="shared" si="9"/>
        <v>0</v>
      </c>
      <c r="BL128" s="7" t="s">
        <v>78</v>
      </c>
      <c r="BM128" s="95" t="s">
        <v>87</v>
      </c>
    </row>
    <row r="129" spans="2:65" s="1" customFormat="1" ht="21.75" customHeight="1" x14ac:dyDescent="0.2">
      <c r="B129" s="83"/>
      <c r="C129" s="84" t="s">
        <v>78</v>
      </c>
      <c r="D129" s="84" t="s">
        <v>74</v>
      </c>
      <c r="E129" s="85" t="s">
        <v>88</v>
      </c>
      <c r="F129" s="86" t="s">
        <v>89</v>
      </c>
      <c r="G129" s="87" t="s">
        <v>77</v>
      </c>
      <c r="H129" s="88">
        <v>27.216000000000001</v>
      </c>
      <c r="I129" s="89">
        <v>0</v>
      </c>
      <c r="J129" s="89">
        <f t="shared" si="0"/>
        <v>0</v>
      </c>
      <c r="K129" s="90"/>
      <c r="L129" s="15"/>
      <c r="M129" s="91" t="s">
        <v>0</v>
      </c>
      <c r="N129" s="92" t="s">
        <v>24</v>
      </c>
      <c r="O129" s="93">
        <v>0.27900000000000003</v>
      </c>
      <c r="P129" s="93">
        <f t="shared" si="1"/>
        <v>7.5932640000000013</v>
      </c>
      <c r="Q129" s="93">
        <v>0</v>
      </c>
      <c r="R129" s="93">
        <f t="shared" si="2"/>
        <v>0</v>
      </c>
      <c r="S129" s="93">
        <v>0</v>
      </c>
      <c r="T129" s="94">
        <f t="shared" si="3"/>
        <v>0</v>
      </c>
      <c r="AR129" s="95" t="s">
        <v>78</v>
      </c>
      <c r="AT129" s="95" t="s">
        <v>74</v>
      </c>
      <c r="AU129" s="95" t="s">
        <v>79</v>
      </c>
      <c r="AY129" s="7" t="s">
        <v>72</v>
      </c>
      <c r="BE129" s="96">
        <f t="shared" si="4"/>
        <v>0</v>
      </c>
      <c r="BF129" s="96">
        <f t="shared" si="5"/>
        <v>0</v>
      </c>
      <c r="BG129" s="96">
        <f t="shared" si="6"/>
        <v>0</v>
      </c>
      <c r="BH129" s="96">
        <f t="shared" si="7"/>
        <v>0</v>
      </c>
      <c r="BI129" s="96">
        <f t="shared" si="8"/>
        <v>0</v>
      </c>
      <c r="BJ129" s="7" t="s">
        <v>79</v>
      </c>
      <c r="BK129" s="96">
        <f t="shared" si="9"/>
        <v>0</v>
      </c>
      <c r="BL129" s="7" t="s">
        <v>78</v>
      </c>
      <c r="BM129" s="95" t="s">
        <v>90</v>
      </c>
    </row>
    <row r="130" spans="2:65" s="1" customFormat="1" ht="24.2" customHeight="1" x14ac:dyDescent="0.2">
      <c r="B130" s="83"/>
      <c r="C130" s="84" t="s">
        <v>91</v>
      </c>
      <c r="D130" s="84" t="s">
        <v>74</v>
      </c>
      <c r="E130" s="85" t="s">
        <v>92</v>
      </c>
      <c r="F130" s="86" t="s">
        <v>93</v>
      </c>
      <c r="G130" s="87" t="s">
        <v>77</v>
      </c>
      <c r="H130" s="88">
        <v>11.61</v>
      </c>
      <c r="I130" s="89">
        <v>0</v>
      </c>
      <c r="J130" s="89">
        <f t="shared" si="0"/>
        <v>0</v>
      </c>
      <c r="K130" s="90"/>
      <c r="L130" s="15"/>
      <c r="M130" s="91" t="s">
        <v>0</v>
      </c>
      <c r="N130" s="92" t="s">
        <v>24</v>
      </c>
      <c r="O130" s="93">
        <v>0.61699999999999999</v>
      </c>
      <c r="P130" s="93">
        <f t="shared" si="1"/>
        <v>7.1633699999999996</v>
      </c>
      <c r="Q130" s="93">
        <v>0</v>
      </c>
      <c r="R130" s="93">
        <f t="shared" si="2"/>
        <v>0</v>
      </c>
      <c r="S130" s="93">
        <v>0</v>
      </c>
      <c r="T130" s="94">
        <f t="shared" si="3"/>
        <v>0</v>
      </c>
      <c r="AR130" s="95" t="s">
        <v>78</v>
      </c>
      <c r="AT130" s="95" t="s">
        <v>74</v>
      </c>
      <c r="AU130" s="95" t="s">
        <v>79</v>
      </c>
      <c r="AY130" s="7" t="s">
        <v>72</v>
      </c>
      <c r="BE130" s="96">
        <f t="shared" si="4"/>
        <v>0</v>
      </c>
      <c r="BF130" s="96">
        <f t="shared" si="5"/>
        <v>0</v>
      </c>
      <c r="BG130" s="96">
        <f t="shared" si="6"/>
        <v>0</v>
      </c>
      <c r="BH130" s="96">
        <f t="shared" si="7"/>
        <v>0</v>
      </c>
      <c r="BI130" s="96">
        <f t="shared" si="8"/>
        <v>0</v>
      </c>
      <c r="BJ130" s="7" t="s">
        <v>79</v>
      </c>
      <c r="BK130" s="96">
        <f t="shared" si="9"/>
        <v>0</v>
      </c>
      <c r="BL130" s="7" t="s">
        <v>78</v>
      </c>
      <c r="BM130" s="95" t="s">
        <v>94</v>
      </c>
    </row>
    <row r="131" spans="2:65" s="1" customFormat="1" ht="33" customHeight="1" x14ac:dyDescent="0.2">
      <c r="B131" s="83"/>
      <c r="C131" s="84" t="s">
        <v>95</v>
      </c>
      <c r="D131" s="84" t="s">
        <v>74</v>
      </c>
      <c r="E131" s="85" t="s">
        <v>96</v>
      </c>
      <c r="F131" s="86" t="s">
        <v>97</v>
      </c>
      <c r="G131" s="87" t="s">
        <v>98</v>
      </c>
      <c r="H131" s="88">
        <v>17.414999999999999</v>
      </c>
      <c r="I131" s="89">
        <v>0</v>
      </c>
      <c r="J131" s="89">
        <f t="shared" si="0"/>
        <v>0</v>
      </c>
      <c r="K131" s="90"/>
      <c r="L131" s="15"/>
      <c r="M131" s="91" t="s">
        <v>0</v>
      </c>
      <c r="N131" s="92" t="s">
        <v>24</v>
      </c>
      <c r="O131" s="93">
        <v>0</v>
      </c>
      <c r="P131" s="93">
        <f t="shared" si="1"/>
        <v>0</v>
      </c>
      <c r="Q131" s="93">
        <v>0</v>
      </c>
      <c r="R131" s="93">
        <f t="shared" si="2"/>
        <v>0</v>
      </c>
      <c r="S131" s="93">
        <v>0</v>
      </c>
      <c r="T131" s="94">
        <f t="shared" si="3"/>
        <v>0</v>
      </c>
      <c r="AR131" s="95" t="s">
        <v>78</v>
      </c>
      <c r="AT131" s="95" t="s">
        <v>74</v>
      </c>
      <c r="AU131" s="95" t="s">
        <v>79</v>
      </c>
      <c r="AY131" s="7" t="s">
        <v>72</v>
      </c>
      <c r="BE131" s="96">
        <f t="shared" si="4"/>
        <v>0</v>
      </c>
      <c r="BF131" s="96">
        <f t="shared" si="5"/>
        <v>0</v>
      </c>
      <c r="BG131" s="96">
        <f t="shared" si="6"/>
        <v>0</v>
      </c>
      <c r="BH131" s="96">
        <f t="shared" si="7"/>
        <v>0</v>
      </c>
      <c r="BI131" s="96">
        <f t="shared" si="8"/>
        <v>0</v>
      </c>
      <c r="BJ131" s="7" t="s">
        <v>79</v>
      </c>
      <c r="BK131" s="96">
        <f t="shared" si="9"/>
        <v>0</v>
      </c>
      <c r="BL131" s="7" t="s">
        <v>78</v>
      </c>
      <c r="BM131" s="95" t="s">
        <v>99</v>
      </c>
    </row>
    <row r="132" spans="2:65" s="1" customFormat="1" ht="24.2" customHeight="1" x14ac:dyDescent="0.2">
      <c r="B132" s="83"/>
      <c r="C132" s="84" t="s">
        <v>100</v>
      </c>
      <c r="D132" s="84" t="s">
        <v>74</v>
      </c>
      <c r="E132" s="85" t="s">
        <v>101</v>
      </c>
      <c r="F132" s="86" t="s">
        <v>102</v>
      </c>
      <c r="G132" s="87" t="s">
        <v>98</v>
      </c>
      <c r="H132" s="88">
        <v>17.414999999999999</v>
      </c>
      <c r="I132" s="89">
        <v>0</v>
      </c>
      <c r="J132" s="89">
        <f t="shared" si="0"/>
        <v>0</v>
      </c>
      <c r="K132" s="90"/>
      <c r="L132" s="15"/>
      <c r="M132" s="91" t="s">
        <v>0</v>
      </c>
      <c r="N132" s="92" t="s">
        <v>24</v>
      </c>
      <c r="O132" s="93">
        <v>1.7000000000000001E-2</v>
      </c>
      <c r="P132" s="93">
        <f t="shared" si="1"/>
        <v>0.29605500000000001</v>
      </c>
      <c r="Q132" s="93">
        <v>0</v>
      </c>
      <c r="R132" s="93">
        <f t="shared" si="2"/>
        <v>0</v>
      </c>
      <c r="S132" s="93">
        <v>0</v>
      </c>
      <c r="T132" s="94">
        <f t="shared" si="3"/>
        <v>0</v>
      </c>
      <c r="AR132" s="95" t="s">
        <v>78</v>
      </c>
      <c r="AT132" s="95" t="s">
        <v>74</v>
      </c>
      <c r="AU132" s="95" t="s">
        <v>79</v>
      </c>
      <c r="AY132" s="7" t="s">
        <v>72</v>
      </c>
      <c r="BE132" s="96">
        <f t="shared" si="4"/>
        <v>0</v>
      </c>
      <c r="BF132" s="96">
        <f t="shared" si="5"/>
        <v>0</v>
      </c>
      <c r="BG132" s="96">
        <f t="shared" si="6"/>
        <v>0</v>
      </c>
      <c r="BH132" s="96">
        <f t="shared" si="7"/>
        <v>0</v>
      </c>
      <c r="BI132" s="96">
        <f t="shared" si="8"/>
        <v>0</v>
      </c>
      <c r="BJ132" s="7" t="s">
        <v>79</v>
      </c>
      <c r="BK132" s="96">
        <f t="shared" si="9"/>
        <v>0</v>
      </c>
      <c r="BL132" s="7" t="s">
        <v>78</v>
      </c>
      <c r="BM132" s="95" t="s">
        <v>103</v>
      </c>
    </row>
    <row r="133" spans="2:65" s="1" customFormat="1" ht="24.2" customHeight="1" x14ac:dyDescent="0.2">
      <c r="B133" s="83"/>
      <c r="C133" s="84" t="s">
        <v>104</v>
      </c>
      <c r="D133" s="84" t="s">
        <v>74</v>
      </c>
      <c r="E133" s="85" t="s">
        <v>105</v>
      </c>
      <c r="F133" s="86" t="s">
        <v>106</v>
      </c>
      <c r="G133" s="87" t="s">
        <v>77</v>
      </c>
      <c r="H133" s="88">
        <v>11.61</v>
      </c>
      <c r="I133" s="89">
        <v>0</v>
      </c>
      <c r="J133" s="89">
        <f t="shared" si="0"/>
        <v>0</v>
      </c>
      <c r="K133" s="90"/>
      <c r="L133" s="15"/>
      <c r="M133" s="91" t="s">
        <v>0</v>
      </c>
      <c r="N133" s="92" t="s">
        <v>24</v>
      </c>
      <c r="O133" s="93">
        <v>0</v>
      </c>
      <c r="P133" s="93">
        <f t="shared" si="1"/>
        <v>0</v>
      </c>
      <c r="Q133" s="93">
        <v>0</v>
      </c>
      <c r="R133" s="93">
        <f t="shared" si="2"/>
        <v>0</v>
      </c>
      <c r="S133" s="93">
        <v>0</v>
      </c>
      <c r="T133" s="94">
        <f t="shared" si="3"/>
        <v>0</v>
      </c>
      <c r="AR133" s="95" t="s">
        <v>78</v>
      </c>
      <c r="AT133" s="95" t="s">
        <v>74</v>
      </c>
      <c r="AU133" s="95" t="s">
        <v>79</v>
      </c>
      <c r="AY133" s="7" t="s">
        <v>72</v>
      </c>
      <c r="BE133" s="96">
        <f t="shared" si="4"/>
        <v>0</v>
      </c>
      <c r="BF133" s="96">
        <f t="shared" si="5"/>
        <v>0</v>
      </c>
      <c r="BG133" s="96">
        <f t="shared" si="6"/>
        <v>0</v>
      </c>
      <c r="BH133" s="96">
        <f t="shared" si="7"/>
        <v>0</v>
      </c>
      <c r="BI133" s="96">
        <f t="shared" si="8"/>
        <v>0</v>
      </c>
      <c r="BJ133" s="7" t="s">
        <v>79</v>
      </c>
      <c r="BK133" s="96">
        <f t="shared" si="9"/>
        <v>0</v>
      </c>
      <c r="BL133" s="7" t="s">
        <v>78</v>
      </c>
      <c r="BM133" s="95" t="s">
        <v>107</v>
      </c>
    </row>
    <row r="134" spans="2:65" s="1" customFormat="1" ht="24.2" customHeight="1" x14ac:dyDescent="0.2">
      <c r="B134" s="83"/>
      <c r="C134" s="84" t="s">
        <v>108</v>
      </c>
      <c r="D134" s="84" t="s">
        <v>74</v>
      </c>
      <c r="E134" s="85" t="s">
        <v>109</v>
      </c>
      <c r="F134" s="86" t="s">
        <v>110</v>
      </c>
      <c r="G134" s="87" t="s">
        <v>77</v>
      </c>
      <c r="H134" s="88">
        <v>15.606</v>
      </c>
      <c r="I134" s="89">
        <v>0</v>
      </c>
      <c r="J134" s="89">
        <f t="shared" si="0"/>
        <v>0</v>
      </c>
      <c r="K134" s="90"/>
      <c r="L134" s="15"/>
      <c r="M134" s="91" t="s">
        <v>0</v>
      </c>
      <c r="N134" s="92" t="s">
        <v>24</v>
      </c>
      <c r="O134" s="93">
        <v>0</v>
      </c>
      <c r="P134" s="93">
        <f t="shared" si="1"/>
        <v>0</v>
      </c>
      <c r="Q134" s="93">
        <v>0</v>
      </c>
      <c r="R134" s="93">
        <f t="shared" si="2"/>
        <v>0</v>
      </c>
      <c r="S134" s="93">
        <v>0</v>
      </c>
      <c r="T134" s="94">
        <f t="shared" si="3"/>
        <v>0</v>
      </c>
      <c r="AR134" s="95" t="s">
        <v>78</v>
      </c>
      <c r="AT134" s="95" t="s">
        <v>74</v>
      </c>
      <c r="AU134" s="95" t="s">
        <v>79</v>
      </c>
      <c r="AY134" s="7" t="s">
        <v>72</v>
      </c>
      <c r="BE134" s="96">
        <f t="shared" si="4"/>
        <v>0</v>
      </c>
      <c r="BF134" s="96">
        <f t="shared" si="5"/>
        <v>0</v>
      </c>
      <c r="BG134" s="96">
        <f t="shared" si="6"/>
        <v>0</v>
      </c>
      <c r="BH134" s="96">
        <f t="shared" si="7"/>
        <v>0</v>
      </c>
      <c r="BI134" s="96">
        <f t="shared" si="8"/>
        <v>0</v>
      </c>
      <c r="BJ134" s="7" t="s">
        <v>79</v>
      </c>
      <c r="BK134" s="96">
        <f t="shared" si="9"/>
        <v>0</v>
      </c>
      <c r="BL134" s="7" t="s">
        <v>78</v>
      </c>
      <c r="BM134" s="95" t="s">
        <v>111</v>
      </c>
    </row>
    <row r="135" spans="2:65" s="1" customFormat="1" ht="24.2" customHeight="1" x14ac:dyDescent="0.2">
      <c r="B135" s="83"/>
      <c r="C135" s="84" t="s">
        <v>112</v>
      </c>
      <c r="D135" s="84" t="s">
        <v>74</v>
      </c>
      <c r="E135" s="85" t="s">
        <v>113</v>
      </c>
      <c r="F135" s="86" t="s">
        <v>114</v>
      </c>
      <c r="G135" s="87" t="s">
        <v>77</v>
      </c>
      <c r="H135" s="88">
        <v>8.1270000000000007</v>
      </c>
      <c r="I135" s="89">
        <v>0</v>
      </c>
      <c r="J135" s="89">
        <f t="shared" si="0"/>
        <v>0</v>
      </c>
      <c r="K135" s="90"/>
      <c r="L135" s="15"/>
      <c r="M135" s="91" t="s">
        <v>0</v>
      </c>
      <c r="N135" s="92" t="s">
        <v>24</v>
      </c>
      <c r="O135" s="93">
        <v>0</v>
      </c>
      <c r="P135" s="93">
        <f t="shared" si="1"/>
        <v>0</v>
      </c>
      <c r="Q135" s="93">
        <v>0</v>
      </c>
      <c r="R135" s="93">
        <f t="shared" si="2"/>
        <v>0</v>
      </c>
      <c r="S135" s="93">
        <v>0</v>
      </c>
      <c r="T135" s="94">
        <f t="shared" si="3"/>
        <v>0</v>
      </c>
      <c r="AR135" s="95" t="s">
        <v>78</v>
      </c>
      <c r="AT135" s="95" t="s">
        <v>74</v>
      </c>
      <c r="AU135" s="95" t="s">
        <v>79</v>
      </c>
      <c r="AY135" s="7" t="s">
        <v>72</v>
      </c>
      <c r="BE135" s="96">
        <f t="shared" si="4"/>
        <v>0</v>
      </c>
      <c r="BF135" s="96">
        <f t="shared" si="5"/>
        <v>0</v>
      </c>
      <c r="BG135" s="96">
        <f t="shared" si="6"/>
        <v>0</v>
      </c>
      <c r="BH135" s="96">
        <f t="shared" si="7"/>
        <v>0</v>
      </c>
      <c r="BI135" s="96">
        <f t="shared" si="8"/>
        <v>0</v>
      </c>
      <c r="BJ135" s="7" t="s">
        <v>79</v>
      </c>
      <c r="BK135" s="96">
        <f t="shared" si="9"/>
        <v>0</v>
      </c>
      <c r="BL135" s="7" t="s">
        <v>78</v>
      </c>
      <c r="BM135" s="95" t="s">
        <v>115</v>
      </c>
    </row>
    <row r="136" spans="2:65" s="1" customFormat="1" ht="24.2" customHeight="1" x14ac:dyDescent="0.2">
      <c r="B136" s="83"/>
      <c r="C136" s="97" t="s">
        <v>116</v>
      </c>
      <c r="D136" s="97" t="s">
        <v>117</v>
      </c>
      <c r="E136" s="98" t="s">
        <v>118</v>
      </c>
      <c r="F136" s="99" t="s">
        <v>119</v>
      </c>
      <c r="G136" s="100" t="s">
        <v>98</v>
      </c>
      <c r="H136" s="101">
        <v>14.629</v>
      </c>
      <c r="I136" s="89">
        <v>0</v>
      </c>
      <c r="J136" s="102">
        <f t="shared" si="0"/>
        <v>0</v>
      </c>
      <c r="K136" s="103"/>
      <c r="L136" s="104"/>
      <c r="M136" s="105" t="s">
        <v>0</v>
      </c>
      <c r="N136" s="106" t="s">
        <v>24</v>
      </c>
      <c r="O136" s="93">
        <v>0</v>
      </c>
      <c r="P136" s="93">
        <f t="shared" si="1"/>
        <v>0</v>
      </c>
      <c r="Q136" s="93">
        <v>1</v>
      </c>
      <c r="R136" s="93">
        <f t="shared" si="2"/>
        <v>14.629</v>
      </c>
      <c r="S136" s="93">
        <v>0</v>
      </c>
      <c r="T136" s="94">
        <f t="shared" si="3"/>
        <v>0</v>
      </c>
      <c r="AR136" s="95" t="s">
        <v>104</v>
      </c>
      <c r="AT136" s="95" t="s">
        <v>117</v>
      </c>
      <c r="AU136" s="95" t="s">
        <v>79</v>
      </c>
      <c r="AY136" s="7" t="s">
        <v>72</v>
      </c>
      <c r="BE136" s="96">
        <f t="shared" si="4"/>
        <v>0</v>
      </c>
      <c r="BF136" s="96">
        <f t="shared" si="5"/>
        <v>0</v>
      </c>
      <c r="BG136" s="96">
        <f t="shared" si="6"/>
        <v>0</v>
      </c>
      <c r="BH136" s="96">
        <f t="shared" si="7"/>
        <v>0</v>
      </c>
      <c r="BI136" s="96">
        <f t="shared" si="8"/>
        <v>0</v>
      </c>
      <c r="BJ136" s="7" t="s">
        <v>79</v>
      </c>
      <c r="BK136" s="96">
        <f t="shared" si="9"/>
        <v>0</v>
      </c>
      <c r="BL136" s="7" t="s">
        <v>78</v>
      </c>
      <c r="BM136" s="95" t="s">
        <v>120</v>
      </c>
    </row>
    <row r="137" spans="2:65" s="6" customFormat="1" ht="22.9" customHeight="1" x14ac:dyDescent="0.2">
      <c r="B137" s="72"/>
      <c r="D137" s="73" t="s">
        <v>40</v>
      </c>
      <c r="E137" s="81" t="s">
        <v>78</v>
      </c>
      <c r="F137" s="81" t="s">
        <v>121</v>
      </c>
      <c r="J137" s="82">
        <f>BK137</f>
        <v>0</v>
      </c>
      <c r="L137" s="72"/>
      <c r="M137" s="76"/>
      <c r="P137" s="77">
        <f>SUM(P138:P139)</f>
        <v>0</v>
      </c>
      <c r="R137" s="77">
        <f>SUM(R138:R139)</f>
        <v>6.2690000000000001</v>
      </c>
      <c r="T137" s="78">
        <f>SUM(T138:T139)</f>
        <v>0</v>
      </c>
      <c r="AR137" s="73" t="s">
        <v>42</v>
      </c>
      <c r="AT137" s="79" t="s">
        <v>40</v>
      </c>
      <c r="AU137" s="79" t="s">
        <v>42</v>
      </c>
      <c r="AY137" s="73" t="s">
        <v>72</v>
      </c>
      <c r="BK137" s="80">
        <f>SUM(BK138:BK139)</f>
        <v>0</v>
      </c>
    </row>
    <row r="138" spans="2:65" s="1" customFormat="1" ht="33" customHeight="1" x14ac:dyDescent="0.2">
      <c r="B138" s="83"/>
      <c r="C138" s="84" t="s">
        <v>122</v>
      </c>
      <c r="D138" s="84" t="s">
        <v>74</v>
      </c>
      <c r="E138" s="85" t="s">
        <v>123</v>
      </c>
      <c r="F138" s="86" t="s">
        <v>124</v>
      </c>
      <c r="G138" s="87" t="s">
        <v>77</v>
      </c>
      <c r="H138" s="88">
        <v>3.4830000000000001</v>
      </c>
      <c r="I138" s="89">
        <v>0</v>
      </c>
      <c r="J138" s="89">
        <f>ROUND(I138*H138,2)</f>
        <v>0</v>
      </c>
      <c r="K138" s="90"/>
      <c r="L138" s="15"/>
      <c r="M138" s="91" t="s">
        <v>0</v>
      </c>
      <c r="N138" s="92" t="s">
        <v>24</v>
      </c>
      <c r="O138" s="93">
        <v>0</v>
      </c>
      <c r="P138" s="93">
        <f>O138*H138</f>
        <v>0</v>
      </c>
      <c r="Q138" s="93">
        <v>0</v>
      </c>
      <c r="R138" s="93">
        <f>Q138*H138</f>
        <v>0</v>
      </c>
      <c r="S138" s="93">
        <v>0</v>
      </c>
      <c r="T138" s="94">
        <f>S138*H138</f>
        <v>0</v>
      </c>
      <c r="AR138" s="95" t="s">
        <v>78</v>
      </c>
      <c r="AT138" s="95" t="s">
        <v>74</v>
      </c>
      <c r="AU138" s="95" t="s">
        <v>79</v>
      </c>
      <c r="AY138" s="7" t="s">
        <v>72</v>
      </c>
      <c r="BE138" s="96">
        <f>IF(N138="základná",J138,0)</f>
        <v>0</v>
      </c>
      <c r="BF138" s="96">
        <f>IF(N138="znížená",J138,0)</f>
        <v>0</v>
      </c>
      <c r="BG138" s="96">
        <f>IF(N138="zákl. prenesená",J138,0)</f>
        <v>0</v>
      </c>
      <c r="BH138" s="96">
        <f>IF(N138="zníž. prenesená",J138,0)</f>
        <v>0</v>
      </c>
      <c r="BI138" s="96">
        <f>IF(N138="nulová",J138,0)</f>
        <v>0</v>
      </c>
      <c r="BJ138" s="7" t="s">
        <v>79</v>
      </c>
      <c r="BK138" s="96">
        <f>ROUND(I138*H138,2)</f>
        <v>0</v>
      </c>
      <c r="BL138" s="7" t="s">
        <v>78</v>
      </c>
      <c r="BM138" s="95" t="s">
        <v>125</v>
      </c>
    </row>
    <row r="139" spans="2:65" s="1" customFormat="1" ht="16.5" customHeight="1" x14ac:dyDescent="0.2">
      <c r="B139" s="83"/>
      <c r="C139" s="97" t="s">
        <v>126</v>
      </c>
      <c r="D139" s="97" t="s">
        <v>117</v>
      </c>
      <c r="E139" s="98" t="s">
        <v>127</v>
      </c>
      <c r="F139" s="99" t="s">
        <v>128</v>
      </c>
      <c r="G139" s="100" t="s">
        <v>98</v>
      </c>
      <c r="H139" s="101">
        <v>6.2690000000000001</v>
      </c>
      <c r="I139" s="89">
        <v>0</v>
      </c>
      <c r="J139" s="102">
        <f>ROUND(I139*H139,2)</f>
        <v>0</v>
      </c>
      <c r="K139" s="103"/>
      <c r="L139" s="104"/>
      <c r="M139" s="105" t="s">
        <v>0</v>
      </c>
      <c r="N139" s="106" t="s">
        <v>24</v>
      </c>
      <c r="O139" s="93">
        <v>0</v>
      </c>
      <c r="P139" s="93">
        <f>O139*H139</f>
        <v>0</v>
      </c>
      <c r="Q139" s="93">
        <v>1</v>
      </c>
      <c r="R139" s="93">
        <f>Q139*H139</f>
        <v>6.2690000000000001</v>
      </c>
      <c r="S139" s="93">
        <v>0</v>
      </c>
      <c r="T139" s="94">
        <f>S139*H139</f>
        <v>0</v>
      </c>
      <c r="AR139" s="95" t="s">
        <v>104</v>
      </c>
      <c r="AT139" s="95" t="s">
        <v>117</v>
      </c>
      <c r="AU139" s="95" t="s">
        <v>79</v>
      </c>
      <c r="AY139" s="7" t="s">
        <v>72</v>
      </c>
      <c r="BE139" s="96">
        <f>IF(N139="základná",J139,0)</f>
        <v>0</v>
      </c>
      <c r="BF139" s="96">
        <f>IF(N139="znížená",J139,0)</f>
        <v>0</v>
      </c>
      <c r="BG139" s="96">
        <f>IF(N139="zákl. prenesená",J139,0)</f>
        <v>0</v>
      </c>
      <c r="BH139" s="96">
        <f>IF(N139="zníž. prenesená",J139,0)</f>
        <v>0</v>
      </c>
      <c r="BI139" s="96">
        <f>IF(N139="nulová",J139,0)</f>
        <v>0</v>
      </c>
      <c r="BJ139" s="7" t="s">
        <v>79</v>
      </c>
      <c r="BK139" s="96">
        <f>ROUND(I139*H139,2)</f>
        <v>0</v>
      </c>
      <c r="BL139" s="7" t="s">
        <v>78</v>
      </c>
      <c r="BM139" s="95" t="s">
        <v>129</v>
      </c>
    </row>
    <row r="140" spans="2:65" s="6" customFormat="1" ht="25.9" customHeight="1" x14ac:dyDescent="0.2">
      <c r="B140" s="72"/>
      <c r="D140" s="73" t="s">
        <v>40</v>
      </c>
      <c r="E140" s="74" t="s">
        <v>130</v>
      </c>
      <c r="F140" s="74" t="s">
        <v>0</v>
      </c>
      <c r="J140" s="75">
        <f>BK140</f>
        <v>0</v>
      </c>
      <c r="L140" s="72"/>
      <c r="M140" s="76"/>
      <c r="P140" s="77">
        <f>P141+P154+P155</f>
        <v>34.830924000000003</v>
      </c>
      <c r="R140" s="77">
        <f>R141+R154+R155</f>
        <v>0.17299739999999997</v>
      </c>
      <c r="T140" s="78">
        <f>T141+T154+T155</f>
        <v>0</v>
      </c>
      <c r="AR140" s="73" t="s">
        <v>42</v>
      </c>
      <c r="AT140" s="79" t="s">
        <v>40</v>
      </c>
      <c r="AU140" s="79" t="s">
        <v>41</v>
      </c>
      <c r="AY140" s="73" t="s">
        <v>72</v>
      </c>
      <c r="BK140" s="80">
        <f>BK141+BK154+BK155</f>
        <v>0</v>
      </c>
    </row>
    <row r="141" spans="2:65" s="6" customFormat="1" ht="22.9" customHeight="1" x14ac:dyDescent="0.2">
      <c r="B141" s="72"/>
      <c r="D141" s="73" t="s">
        <v>40</v>
      </c>
      <c r="E141" s="81" t="s">
        <v>104</v>
      </c>
      <c r="F141" s="81" t="s">
        <v>131</v>
      </c>
      <c r="J141" s="82">
        <f>BK141</f>
        <v>0</v>
      </c>
      <c r="L141" s="72"/>
      <c r="M141" s="76"/>
      <c r="P141" s="77">
        <f>SUM(P142:P153)</f>
        <v>7.7155199999999997</v>
      </c>
      <c r="R141" s="77">
        <f>SUM(R142:R153)</f>
        <v>0.17299739999999997</v>
      </c>
      <c r="T141" s="78">
        <f>SUM(T142:T153)</f>
        <v>0</v>
      </c>
      <c r="AR141" s="73" t="s">
        <v>42</v>
      </c>
      <c r="AT141" s="79" t="s">
        <v>40</v>
      </c>
      <c r="AU141" s="79" t="s">
        <v>42</v>
      </c>
      <c r="AY141" s="73" t="s">
        <v>72</v>
      </c>
      <c r="BK141" s="80">
        <f>SUM(BK142:BK153)</f>
        <v>0</v>
      </c>
    </row>
    <row r="142" spans="2:65" s="1" customFormat="1" ht="24.2" customHeight="1" x14ac:dyDescent="0.2">
      <c r="B142" s="83"/>
      <c r="C142" s="84" t="s">
        <v>132</v>
      </c>
      <c r="D142" s="84" t="s">
        <v>74</v>
      </c>
      <c r="E142" s="85" t="s">
        <v>133</v>
      </c>
      <c r="F142" s="86" t="s">
        <v>134</v>
      </c>
      <c r="G142" s="87" t="s">
        <v>135</v>
      </c>
      <c r="H142" s="88">
        <v>37.799999999999997</v>
      </c>
      <c r="I142" s="89">
        <v>0</v>
      </c>
      <c r="J142" s="89">
        <f t="shared" ref="J142:J153" si="10">ROUND(I142*H142,2)</f>
        <v>0</v>
      </c>
      <c r="K142" s="90"/>
      <c r="L142" s="15"/>
      <c r="M142" s="91" t="s">
        <v>0</v>
      </c>
      <c r="N142" s="92" t="s">
        <v>24</v>
      </c>
      <c r="O142" s="93">
        <v>0.04</v>
      </c>
      <c r="P142" s="93">
        <f t="shared" ref="P142:P153" si="11">O142*H142</f>
        <v>1.512</v>
      </c>
      <c r="Q142" s="93">
        <v>1.0000000000000001E-5</v>
      </c>
      <c r="R142" s="93">
        <f t="shared" ref="R142:R153" si="12">Q142*H142</f>
        <v>3.7800000000000003E-4</v>
      </c>
      <c r="S142" s="93">
        <v>0</v>
      </c>
      <c r="T142" s="94">
        <f t="shared" ref="T142:T153" si="13">S142*H142</f>
        <v>0</v>
      </c>
      <c r="AR142" s="95" t="s">
        <v>78</v>
      </c>
      <c r="AT142" s="95" t="s">
        <v>74</v>
      </c>
      <c r="AU142" s="95" t="s">
        <v>79</v>
      </c>
      <c r="AY142" s="7" t="s">
        <v>72</v>
      </c>
      <c r="BE142" s="96">
        <f t="shared" ref="BE142:BE153" si="14">IF(N142="základná",J142,0)</f>
        <v>0</v>
      </c>
      <c r="BF142" s="96">
        <f t="shared" ref="BF142:BF153" si="15">IF(N142="znížená",J142,0)</f>
        <v>0</v>
      </c>
      <c r="BG142" s="96">
        <f t="shared" ref="BG142:BG153" si="16">IF(N142="zákl. prenesená",J142,0)</f>
        <v>0</v>
      </c>
      <c r="BH142" s="96">
        <f t="shared" ref="BH142:BH153" si="17">IF(N142="zníž. prenesená",J142,0)</f>
        <v>0</v>
      </c>
      <c r="BI142" s="96">
        <f t="shared" ref="BI142:BI153" si="18">IF(N142="nulová",J142,0)</f>
        <v>0</v>
      </c>
      <c r="BJ142" s="7" t="s">
        <v>79</v>
      </c>
      <c r="BK142" s="96">
        <f t="shared" ref="BK142:BK153" si="19">ROUND(I142*H142,2)</f>
        <v>0</v>
      </c>
      <c r="BL142" s="7" t="s">
        <v>78</v>
      </c>
      <c r="BM142" s="95" t="s">
        <v>136</v>
      </c>
    </row>
    <row r="143" spans="2:65" s="1" customFormat="1" ht="24.2" customHeight="1" x14ac:dyDescent="0.2">
      <c r="B143" s="83"/>
      <c r="C143" s="97" t="s">
        <v>137</v>
      </c>
      <c r="D143" s="97" t="s">
        <v>117</v>
      </c>
      <c r="E143" s="98" t="s">
        <v>138</v>
      </c>
      <c r="F143" s="99" t="s">
        <v>139</v>
      </c>
      <c r="G143" s="100" t="s">
        <v>140</v>
      </c>
      <c r="H143" s="101">
        <v>8.6940000000000008</v>
      </c>
      <c r="I143" s="89">
        <v>0</v>
      </c>
      <c r="J143" s="102">
        <f t="shared" si="10"/>
        <v>0</v>
      </c>
      <c r="K143" s="103"/>
      <c r="L143" s="104"/>
      <c r="M143" s="105" t="s">
        <v>0</v>
      </c>
      <c r="N143" s="106" t="s">
        <v>24</v>
      </c>
      <c r="O143" s="93">
        <v>0</v>
      </c>
      <c r="P143" s="93">
        <f t="shared" si="11"/>
        <v>0</v>
      </c>
      <c r="Q143" s="93">
        <v>1.01E-2</v>
      </c>
      <c r="R143" s="93">
        <f t="shared" si="12"/>
        <v>8.780940000000001E-2</v>
      </c>
      <c r="S143" s="93">
        <v>0</v>
      </c>
      <c r="T143" s="94">
        <f t="shared" si="13"/>
        <v>0</v>
      </c>
      <c r="AR143" s="95" t="s">
        <v>104</v>
      </c>
      <c r="AT143" s="95" t="s">
        <v>117</v>
      </c>
      <c r="AU143" s="95" t="s">
        <v>79</v>
      </c>
      <c r="AY143" s="7" t="s">
        <v>72</v>
      </c>
      <c r="BE143" s="96">
        <f t="shared" si="14"/>
        <v>0</v>
      </c>
      <c r="BF143" s="96">
        <f t="shared" si="15"/>
        <v>0</v>
      </c>
      <c r="BG143" s="96">
        <f t="shared" si="16"/>
        <v>0</v>
      </c>
      <c r="BH143" s="96">
        <f t="shared" si="17"/>
        <v>0</v>
      </c>
      <c r="BI143" s="96">
        <f t="shared" si="18"/>
        <v>0</v>
      </c>
      <c r="BJ143" s="7" t="s">
        <v>79</v>
      </c>
      <c r="BK143" s="96">
        <f t="shared" si="19"/>
        <v>0</v>
      </c>
      <c r="BL143" s="7" t="s">
        <v>78</v>
      </c>
      <c r="BM143" s="95" t="s">
        <v>141</v>
      </c>
    </row>
    <row r="144" spans="2:65" s="1" customFormat="1" ht="16.5" customHeight="1" x14ac:dyDescent="0.2">
      <c r="B144" s="83"/>
      <c r="C144" s="84" t="s">
        <v>142</v>
      </c>
      <c r="D144" s="84" t="s">
        <v>74</v>
      </c>
      <c r="E144" s="85" t="s">
        <v>145</v>
      </c>
      <c r="F144" s="86" t="s">
        <v>146</v>
      </c>
      <c r="G144" s="87" t="s">
        <v>135</v>
      </c>
      <c r="H144" s="88">
        <v>37.799999999999997</v>
      </c>
      <c r="I144" s="89">
        <v>0</v>
      </c>
      <c r="J144" s="89">
        <f t="shared" si="10"/>
        <v>0</v>
      </c>
      <c r="K144" s="90"/>
      <c r="L144" s="15"/>
      <c r="M144" s="91" t="s">
        <v>0</v>
      </c>
      <c r="N144" s="92" t="s">
        <v>24</v>
      </c>
      <c r="O144" s="93">
        <v>5.7000000000000002E-2</v>
      </c>
      <c r="P144" s="93">
        <f t="shared" si="11"/>
        <v>2.1545999999999998</v>
      </c>
      <c r="Q144" s="93">
        <v>0</v>
      </c>
      <c r="R144" s="93">
        <f t="shared" si="12"/>
        <v>0</v>
      </c>
      <c r="S144" s="93">
        <v>0</v>
      </c>
      <c r="T144" s="94">
        <f t="shared" si="13"/>
        <v>0</v>
      </c>
      <c r="AR144" s="95" t="s">
        <v>78</v>
      </c>
      <c r="AT144" s="95" t="s">
        <v>74</v>
      </c>
      <c r="AU144" s="95" t="s">
        <v>79</v>
      </c>
      <c r="AY144" s="7" t="s">
        <v>72</v>
      </c>
      <c r="BE144" s="96">
        <f t="shared" si="14"/>
        <v>0</v>
      </c>
      <c r="BF144" s="96">
        <f t="shared" si="15"/>
        <v>0</v>
      </c>
      <c r="BG144" s="96">
        <f t="shared" si="16"/>
        <v>0</v>
      </c>
      <c r="BH144" s="96">
        <f t="shared" si="17"/>
        <v>0</v>
      </c>
      <c r="BI144" s="96">
        <f t="shared" si="18"/>
        <v>0</v>
      </c>
      <c r="BJ144" s="7" t="s">
        <v>79</v>
      </c>
      <c r="BK144" s="96">
        <f t="shared" si="19"/>
        <v>0</v>
      </c>
      <c r="BL144" s="7" t="s">
        <v>78</v>
      </c>
      <c r="BM144" s="95" t="s">
        <v>147</v>
      </c>
    </row>
    <row r="145" spans="2:65" s="1" customFormat="1" ht="24.2" customHeight="1" x14ac:dyDescent="0.2">
      <c r="B145" s="83"/>
      <c r="C145" s="84" t="s">
        <v>143</v>
      </c>
      <c r="D145" s="84" t="s">
        <v>74</v>
      </c>
      <c r="E145" s="85" t="s">
        <v>149</v>
      </c>
      <c r="F145" s="86" t="s">
        <v>150</v>
      </c>
      <c r="G145" s="87" t="s">
        <v>140</v>
      </c>
      <c r="H145" s="88">
        <v>5</v>
      </c>
      <c r="I145" s="89">
        <v>0</v>
      </c>
      <c r="J145" s="89">
        <f t="shared" si="10"/>
        <v>0</v>
      </c>
      <c r="K145" s="90"/>
      <c r="L145" s="15"/>
      <c r="M145" s="91" t="s">
        <v>0</v>
      </c>
      <c r="N145" s="92" t="s">
        <v>24</v>
      </c>
      <c r="O145" s="93">
        <v>0</v>
      </c>
      <c r="P145" s="93">
        <f t="shared" si="11"/>
        <v>0</v>
      </c>
      <c r="Q145" s="93">
        <v>0</v>
      </c>
      <c r="R145" s="93">
        <f t="shared" si="12"/>
        <v>0</v>
      </c>
      <c r="S145" s="93">
        <v>0</v>
      </c>
      <c r="T145" s="94">
        <f t="shared" si="13"/>
        <v>0</v>
      </c>
      <c r="AR145" s="95" t="s">
        <v>78</v>
      </c>
      <c r="AT145" s="95" t="s">
        <v>74</v>
      </c>
      <c r="AU145" s="95" t="s">
        <v>79</v>
      </c>
      <c r="AY145" s="7" t="s">
        <v>72</v>
      </c>
      <c r="BE145" s="96">
        <f t="shared" si="14"/>
        <v>0</v>
      </c>
      <c r="BF145" s="96">
        <f t="shared" si="15"/>
        <v>0</v>
      </c>
      <c r="BG145" s="96">
        <f t="shared" si="16"/>
        <v>0</v>
      </c>
      <c r="BH145" s="96">
        <f t="shared" si="17"/>
        <v>0</v>
      </c>
      <c r="BI145" s="96">
        <f t="shared" si="18"/>
        <v>0</v>
      </c>
      <c r="BJ145" s="7" t="s">
        <v>79</v>
      </c>
      <c r="BK145" s="96">
        <f t="shared" si="19"/>
        <v>0</v>
      </c>
      <c r="BL145" s="7" t="s">
        <v>78</v>
      </c>
      <c r="BM145" s="95" t="s">
        <v>151</v>
      </c>
    </row>
    <row r="146" spans="2:65" s="1" customFormat="1" ht="37.9" customHeight="1" x14ac:dyDescent="0.2">
      <c r="B146" s="83"/>
      <c r="C146" s="84" t="s">
        <v>144</v>
      </c>
      <c r="D146" s="84" t="s">
        <v>74</v>
      </c>
      <c r="E146" s="85" t="s">
        <v>152</v>
      </c>
      <c r="F146" s="86" t="s">
        <v>153</v>
      </c>
      <c r="G146" s="87" t="s">
        <v>140</v>
      </c>
      <c r="H146" s="88">
        <v>4</v>
      </c>
      <c r="I146" s="89">
        <v>0</v>
      </c>
      <c r="J146" s="89">
        <f t="shared" si="10"/>
        <v>0</v>
      </c>
      <c r="K146" s="90"/>
      <c r="L146" s="15"/>
      <c r="M146" s="91" t="s">
        <v>0</v>
      </c>
      <c r="N146" s="92" t="s">
        <v>24</v>
      </c>
      <c r="O146" s="93">
        <v>0.62473000000000001</v>
      </c>
      <c r="P146" s="93">
        <f t="shared" si="11"/>
        <v>2.49892</v>
      </c>
      <c r="Q146" s="93">
        <v>0</v>
      </c>
      <c r="R146" s="93">
        <f t="shared" si="12"/>
        <v>0</v>
      </c>
      <c r="S146" s="93">
        <v>0</v>
      </c>
      <c r="T146" s="94">
        <f t="shared" si="13"/>
        <v>0</v>
      </c>
      <c r="AR146" s="95" t="s">
        <v>142</v>
      </c>
      <c r="AT146" s="95" t="s">
        <v>74</v>
      </c>
      <c r="AU146" s="95" t="s">
        <v>79</v>
      </c>
      <c r="AY146" s="7" t="s">
        <v>72</v>
      </c>
      <c r="BE146" s="96">
        <f t="shared" si="14"/>
        <v>0</v>
      </c>
      <c r="BF146" s="96">
        <f t="shared" si="15"/>
        <v>0</v>
      </c>
      <c r="BG146" s="96">
        <f t="shared" si="16"/>
        <v>0</v>
      </c>
      <c r="BH146" s="96">
        <f t="shared" si="17"/>
        <v>0</v>
      </c>
      <c r="BI146" s="96">
        <f t="shared" si="18"/>
        <v>0</v>
      </c>
      <c r="BJ146" s="7" t="s">
        <v>79</v>
      </c>
      <c r="BK146" s="96">
        <f t="shared" si="19"/>
        <v>0</v>
      </c>
      <c r="BL146" s="7" t="s">
        <v>142</v>
      </c>
      <c r="BM146" s="95" t="s">
        <v>154</v>
      </c>
    </row>
    <row r="147" spans="2:65" s="1" customFormat="1" ht="49.15" customHeight="1" x14ac:dyDescent="0.2">
      <c r="B147" s="83"/>
      <c r="C147" s="97" t="s">
        <v>148</v>
      </c>
      <c r="D147" s="97" t="s">
        <v>117</v>
      </c>
      <c r="E147" s="98" t="s">
        <v>156</v>
      </c>
      <c r="F147" s="99" t="s">
        <v>157</v>
      </c>
      <c r="G147" s="100" t="s">
        <v>140</v>
      </c>
      <c r="H147" s="101">
        <v>4</v>
      </c>
      <c r="I147" s="89">
        <v>0</v>
      </c>
      <c r="J147" s="102">
        <f t="shared" si="10"/>
        <v>0</v>
      </c>
      <c r="K147" s="103"/>
      <c r="L147" s="104"/>
      <c r="M147" s="105" t="s">
        <v>0</v>
      </c>
      <c r="N147" s="106" t="s">
        <v>24</v>
      </c>
      <c r="O147" s="93">
        <v>0</v>
      </c>
      <c r="P147" s="93">
        <f t="shared" si="11"/>
        <v>0</v>
      </c>
      <c r="Q147" s="93">
        <v>8.8000000000000005E-3</v>
      </c>
      <c r="R147" s="93">
        <f t="shared" si="12"/>
        <v>3.5200000000000002E-2</v>
      </c>
      <c r="S147" s="93">
        <v>0</v>
      </c>
      <c r="T147" s="94">
        <f t="shared" si="13"/>
        <v>0</v>
      </c>
      <c r="AR147" s="95" t="s">
        <v>158</v>
      </c>
      <c r="AT147" s="95" t="s">
        <v>117</v>
      </c>
      <c r="AU147" s="95" t="s">
        <v>79</v>
      </c>
      <c r="AY147" s="7" t="s">
        <v>72</v>
      </c>
      <c r="BE147" s="96">
        <f t="shared" si="14"/>
        <v>0</v>
      </c>
      <c r="BF147" s="96">
        <f t="shared" si="15"/>
        <v>0</v>
      </c>
      <c r="BG147" s="96">
        <f t="shared" si="16"/>
        <v>0</v>
      </c>
      <c r="BH147" s="96">
        <f t="shared" si="17"/>
        <v>0</v>
      </c>
      <c r="BI147" s="96">
        <f t="shared" si="18"/>
        <v>0</v>
      </c>
      <c r="BJ147" s="7" t="s">
        <v>79</v>
      </c>
      <c r="BK147" s="96">
        <f t="shared" si="19"/>
        <v>0</v>
      </c>
      <c r="BL147" s="7" t="s">
        <v>142</v>
      </c>
      <c r="BM147" s="95" t="s">
        <v>159</v>
      </c>
    </row>
    <row r="148" spans="2:65" s="1" customFormat="1" ht="33" customHeight="1" x14ac:dyDescent="0.2">
      <c r="B148" s="83"/>
      <c r="C148" s="84" t="s">
        <v>3</v>
      </c>
      <c r="D148" s="84" t="s">
        <v>74</v>
      </c>
      <c r="E148" s="85" t="s">
        <v>161</v>
      </c>
      <c r="F148" s="86" t="s">
        <v>162</v>
      </c>
      <c r="G148" s="87" t="s">
        <v>140</v>
      </c>
      <c r="H148" s="88">
        <v>1</v>
      </c>
      <c r="I148" s="89">
        <v>0</v>
      </c>
      <c r="J148" s="89">
        <f t="shared" si="10"/>
        <v>0</v>
      </c>
      <c r="K148" s="90"/>
      <c r="L148" s="15"/>
      <c r="M148" s="91" t="s">
        <v>0</v>
      </c>
      <c r="N148" s="92" t="s">
        <v>24</v>
      </c>
      <c r="O148" s="93">
        <v>1.55</v>
      </c>
      <c r="P148" s="93">
        <f t="shared" si="11"/>
        <v>1.55</v>
      </c>
      <c r="Q148" s="93">
        <v>0</v>
      </c>
      <c r="R148" s="93">
        <f t="shared" si="12"/>
        <v>0</v>
      </c>
      <c r="S148" s="93">
        <v>0</v>
      </c>
      <c r="T148" s="94">
        <f t="shared" si="13"/>
        <v>0</v>
      </c>
      <c r="AR148" s="95" t="s">
        <v>78</v>
      </c>
      <c r="AT148" s="95" t="s">
        <v>74</v>
      </c>
      <c r="AU148" s="95" t="s">
        <v>79</v>
      </c>
      <c r="AY148" s="7" t="s">
        <v>72</v>
      </c>
      <c r="BE148" s="96">
        <f t="shared" si="14"/>
        <v>0</v>
      </c>
      <c r="BF148" s="96">
        <f t="shared" si="15"/>
        <v>0</v>
      </c>
      <c r="BG148" s="96">
        <f t="shared" si="16"/>
        <v>0</v>
      </c>
      <c r="BH148" s="96">
        <f t="shared" si="17"/>
        <v>0</v>
      </c>
      <c r="BI148" s="96">
        <f t="shared" si="18"/>
        <v>0</v>
      </c>
      <c r="BJ148" s="7" t="s">
        <v>79</v>
      </c>
      <c r="BK148" s="96">
        <f t="shared" si="19"/>
        <v>0</v>
      </c>
      <c r="BL148" s="7" t="s">
        <v>78</v>
      </c>
      <c r="BM148" s="95" t="s">
        <v>163</v>
      </c>
    </row>
    <row r="149" spans="2:65" s="1" customFormat="1" ht="24.2" customHeight="1" x14ac:dyDescent="0.2">
      <c r="B149" s="83"/>
      <c r="C149" s="97" t="s">
        <v>155</v>
      </c>
      <c r="D149" s="97" t="s">
        <v>117</v>
      </c>
      <c r="E149" s="98" t="s">
        <v>165</v>
      </c>
      <c r="F149" s="99" t="s">
        <v>166</v>
      </c>
      <c r="G149" s="100" t="s">
        <v>140</v>
      </c>
      <c r="H149" s="101">
        <v>1</v>
      </c>
      <c r="I149" s="89">
        <v>0</v>
      </c>
      <c r="J149" s="102">
        <f t="shared" si="10"/>
        <v>0</v>
      </c>
      <c r="K149" s="103"/>
      <c r="L149" s="104"/>
      <c r="M149" s="105" t="s">
        <v>0</v>
      </c>
      <c r="N149" s="106" t="s">
        <v>24</v>
      </c>
      <c r="O149" s="93">
        <v>0</v>
      </c>
      <c r="P149" s="93">
        <f t="shared" si="11"/>
        <v>0</v>
      </c>
      <c r="Q149" s="93">
        <v>1.2919999999999999E-2</v>
      </c>
      <c r="R149" s="93">
        <f t="shared" si="12"/>
        <v>1.2919999999999999E-2</v>
      </c>
      <c r="S149" s="93">
        <v>0</v>
      </c>
      <c r="T149" s="94">
        <f t="shared" si="13"/>
        <v>0</v>
      </c>
      <c r="AR149" s="95" t="s">
        <v>104</v>
      </c>
      <c r="AT149" s="95" t="s">
        <v>117</v>
      </c>
      <c r="AU149" s="95" t="s">
        <v>79</v>
      </c>
      <c r="AY149" s="7" t="s">
        <v>72</v>
      </c>
      <c r="BE149" s="96">
        <f t="shared" si="14"/>
        <v>0</v>
      </c>
      <c r="BF149" s="96">
        <f t="shared" si="15"/>
        <v>0</v>
      </c>
      <c r="BG149" s="96">
        <f t="shared" si="16"/>
        <v>0</v>
      </c>
      <c r="BH149" s="96">
        <f t="shared" si="17"/>
        <v>0</v>
      </c>
      <c r="BI149" s="96">
        <f t="shared" si="18"/>
        <v>0</v>
      </c>
      <c r="BJ149" s="7" t="s">
        <v>79</v>
      </c>
      <c r="BK149" s="96">
        <f t="shared" si="19"/>
        <v>0</v>
      </c>
      <c r="BL149" s="7" t="s">
        <v>78</v>
      </c>
      <c r="BM149" s="95" t="s">
        <v>167</v>
      </c>
    </row>
    <row r="150" spans="2:65" s="1" customFormat="1" ht="24.2" customHeight="1" x14ac:dyDescent="0.2">
      <c r="B150" s="83"/>
      <c r="C150" s="97" t="s">
        <v>160</v>
      </c>
      <c r="D150" s="97" t="s">
        <v>117</v>
      </c>
      <c r="E150" s="98" t="s">
        <v>169</v>
      </c>
      <c r="F150" s="99" t="s">
        <v>170</v>
      </c>
      <c r="G150" s="100" t="s">
        <v>140</v>
      </c>
      <c r="H150" s="101">
        <v>1</v>
      </c>
      <c r="I150" s="89">
        <v>0</v>
      </c>
      <c r="J150" s="102">
        <f t="shared" si="10"/>
        <v>0</v>
      </c>
      <c r="K150" s="103"/>
      <c r="L150" s="104"/>
      <c r="M150" s="105" t="s">
        <v>0</v>
      </c>
      <c r="N150" s="106" t="s">
        <v>24</v>
      </c>
      <c r="O150" s="93">
        <v>0</v>
      </c>
      <c r="P150" s="93">
        <f t="shared" si="11"/>
        <v>0</v>
      </c>
      <c r="Q150" s="93">
        <v>1.4489999999999999E-2</v>
      </c>
      <c r="R150" s="93">
        <f t="shared" si="12"/>
        <v>1.4489999999999999E-2</v>
      </c>
      <c r="S150" s="93">
        <v>0</v>
      </c>
      <c r="T150" s="94">
        <f t="shared" si="13"/>
        <v>0</v>
      </c>
      <c r="AR150" s="95" t="s">
        <v>104</v>
      </c>
      <c r="AT150" s="95" t="s">
        <v>117</v>
      </c>
      <c r="AU150" s="95" t="s">
        <v>79</v>
      </c>
      <c r="AY150" s="7" t="s">
        <v>72</v>
      </c>
      <c r="BE150" s="96">
        <f t="shared" si="14"/>
        <v>0</v>
      </c>
      <c r="BF150" s="96">
        <f t="shared" si="15"/>
        <v>0</v>
      </c>
      <c r="BG150" s="96">
        <f t="shared" si="16"/>
        <v>0</v>
      </c>
      <c r="BH150" s="96">
        <f t="shared" si="17"/>
        <v>0</v>
      </c>
      <c r="BI150" s="96">
        <f t="shared" si="18"/>
        <v>0</v>
      </c>
      <c r="BJ150" s="7" t="s">
        <v>79</v>
      </c>
      <c r="BK150" s="96">
        <f t="shared" si="19"/>
        <v>0</v>
      </c>
      <c r="BL150" s="7" t="s">
        <v>78</v>
      </c>
      <c r="BM150" s="95" t="s">
        <v>171</v>
      </c>
    </row>
    <row r="151" spans="2:65" s="1" customFormat="1" ht="24.2" customHeight="1" x14ac:dyDescent="0.2">
      <c r="B151" s="83"/>
      <c r="C151" s="97" t="s">
        <v>164</v>
      </c>
      <c r="D151" s="97" t="s">
        <v>117</v>
      </c>
      <c r="E151" s="98" t="s">
        <v>173</v>
      </c>
      <c r="F151" s="99" t="s">
        <v>174</v>
      </c>
      <c r="G151" s="100" t="s">
        <v>140</v>
      </c>
      <c r="H151" s="101">
        <v>1</v>
      </c>
      <c r="I151" s="89">
        <v>0</v>
      </c>
      <c r="J151" s="102">
        <f t="shared" si="10"/>
        <v>0</v>
      </c>
      <c r="K151" s="103"/>
      <c r="L151" s="104"/>
      <c r="M151" s="105" t="s">
        <v>0</v>
      </c>
      <c r="N151" s="106" t="s">
        <v>24</v>
      </c>
      <c r="O151" s="93">
        <v>0</v>
      </c>
      <c r="P151" s="93">
        <f t="shared" si="11"/>
        <v>0</v>
      </c>
      <c r="Q151" s="93">
        <v>5.8799999999999998E-3</v>
      </c>
      <c r="R151" s="93">
        <f t="shared" si="12"/>
        <v>5.8799999999999998E-3</v>
      </c>
      <c r="S151" s="93">
        <v>0</v>
      </c>
      <c r="T151" s="94">
        <f t="shared" si="13"/>
        <v>0</v>
      </c>
      <c r="AR151" s="95" t="s">
        <v>104</v>
      </c>
      <c r="AT151" s="95" t="s">
        <v>117</v>
      </c>
      <c r="AU151" s="95" t="s">
        <v>79</v>
      </c>
      <c r="AY151" s="7" t="s">
        <v>72</v>
      </c>
      <c r="BE151" s="96">
        <f t="shared" si="14"/>
        <v>0</v>
      </c>
      <c r="BF151" s="96">
        <f t="shared" si="15"/>
        <v>0</v>
      </c>
      <c r="BG151" s="96">
        <f t="shared" si="16"/>
        <v>0</v>
      </c>
      <c r="BH151" s="96">
        <f t="shared" si="17"/>
        <v>0</v>
      </c>
      <c r="BI151" s="96">
        <f t="shared" si="18"/>
        <v>0</v>
      </c>
      <c r="BJ151" s="7" t="s">
        <v>79</v>
      </c>
      <c r="BK151" s="96">
        <f t="shared" si="19"/>
        <v>0</v>
      </c>
      <c r="BL151" s="7" t="s">
        <v>78</v>
      </c>
      <c r="BM151" s="95" t="s">
        <v>175</v>
      </c>
    </row>
    <row r="152" spans="2:65" s="1" customFormat="1" ht="24.2" customHeight="1" x14ac:dyDescent="0.2">
      <c r="B152" s="83"/>
      <c r="C152" s="97" t="s">
        <v>168</v>
      </c>
      <c r="D152" s="97" t="s">
        <v>117</v>
      </c>
      <c r="E152" s="98" t="s">
        <v>177</v>
      </c>
      <c r="F152" s="99" t="s">
        <v>178</v>
      </c>
      <c r="G152" s="100" t="s">
        <v>140</v>
      </c>
      <c r="H152" s="101">
        <v>1</v>
      </c>
      <c r="I152" s="89">
        <v>0</v>
      </c>
      <c r="J152" s="102">
        <f t="shared" si="10"/>
        <v>0</v>
      </c>
      <c r="K152" s="103"/>
      <c r="L152" s="104"/>
      <c r="M152" s="105" t="s">
        <v>0</v>
      </c>
      <c r="N152" s="106" t="s">
        <v>24</v>
      </c>
      <c r="O152" s="93">
        <v>0</v>
      </c>
      <c r="P152" s="93">
        <f t="shared" si="11"/>
        <v>0</v>
      </c>
      <c r="Q152" s="93">
        <v>1.4999999999999999E-2</v>
      </c>
      <c r="R152" s="93">
        <f t="shared" si="12"/>
        <v>1.4999999999999999E-2</v>
      </c>
      <c r="S152" s="93">
        <v>0</v>
      </c>
      <c r="T152" s="94">
        <f t="shared" si="13"/>
        <v>0</v>
      </c>
      <c r="AR152" s="95" t="s">
        <v>104</v>
      </c>
      <c r="AT152" s="95" t="s">
        <v>117</v>
      </c>
      <c r="AU152" s="95" t="s">
        <v>79</v>
      </c>
      <c r="AY152" s="7" t="s">
        <v>72</v>
      </c>
      <c r="BE152" s="96">
        <f t="shared" si="14"/>
        <v>0</v>
      </c>
      <c r="BF152" s="96">
        <f t="shared" si="15"/>
        <v>0</v>
      </c>
      <c r="BG152" s="96">
        <f t="shared" si="16"/>
        <v>0</v>
      </c>
      <c r="BH152" s="96">
        <f t="shared" si="17"/>
        <v>0</v>
      </c>
      <c r="BI152" s="96">
        <f t="shared" si="18"/>
        <v>0</v>
      </c>
      <c r="BJ152" s="7" t="s">
        <v>79</v>
      </c>
      <c r="BK152" s="96">
        <f t="shared" si="19"/>
        <v>0</v>
      </c>
      <c r="BL152" s="7" t="s">
        <v>78</v>
      </c>
      <c r="BM152" s="95" t="s">
        <v>179</v>
      </c>
    </row>
    <row r="153" spans="2:65" s="1" customFormat="1" ht="24.2" customHeight="1" x14ac:dyDescent="0.2">
      <c r="B153" s="83"/>
      <c r="C153" s="97" t="s">
        <v>172</v>
      </c>
      <c r="D153" s="97" t="s">
        <v>117</v>
      </c>
      <c r="E153" s="98" t="s">
        <v>180</v>
      </c>
      <c r="F153" s="99" t="s">
        <v>181</v>
      </c>
      <c r="G153" s="100" t="s">
        <v>140</v>
      </c>
      <c r="H153" s="101">
        <v>2</v>
      </c>
      <c r="I153" s="89">
        <v>0</v>
      </c>
      <c r="J153" s="102">
        <f t="shared" si="10"/>
        <v>0</v>
      </c>
      <c r="K153" s="103"/>
      <c r="L153" s="104"/>
      <c r="M153" s="105" t="s">
        <v>0</v>
      </c>
      <c r="N153" s="106" t="s">
        <v>24</v>
      </c>
      <c r="O153" s="93">
        <v>0</v>
      </c>
      <c r="P153" s="93">
        <f t="shared" si="11"/>
        <v>0</v>
      </c>
      <c r="Q153" s="93">
        <v>6.6E-4</v>
      </c>
      <c r="R153" s="93">
        <f t="shared" si="12"/>
        <v>1.32E-3</v>
      </c>
      <c r="S153" s="93">
        <v>0</v>
      </c>
      <c r="T153" s="94">
        <f t="shared" si="13"/>
        <v>0</v>
      </c>
      <c r="AR153" s="95" t="s">
        <v>104</v>
      </c>
      <c r="AT153" s="95" t="s">
        <v>117</v>
      </c>
      <c r="AU153" s="95" t="s">
        <v>79</v>
      </c>
      <c r="AY153" s="7" t="s">
        <v>72</v>
      </c>
      <c r="BE153" s="96">
        <f t="shared" si="14"/>
        <v>0</v>
      </c>
      <c r="BF153" s="96">
        <f t="shared" si="15"/>
        <v>0</v>
      </c>
      <c r="BG153" s="96">
        <f t="shared" si="16"/>
        <v>0</v>
      </c>
      <c r="BH153" s="96">
        <f t="shared" si="17"/>
        <v>0</v>
      </c>
      <c r="BI153" s="96">
        <f t="shared" si="18"/>
        <v>0</v>
      </c>
      <c r="BJ153" s="7" t="s">
        <v>79</v>
      </c>
      <c r="BK153" s="96">
        <f t="shared" si="19"/>
        <v>0</v>
      </c>
      <c r="BL153" s="7" t="s">
        <v>78</v>
      </c>
      <c r="BM153" s="95" t="s">
        <v>182</v>
      </c>
    </row>
    <row r="154" spans="2:65" s="6" customFormat="1" ht="22.9" customHeight="1" x14ac:dyDescent="0.2">
      <c r="B154" s="72"/>
      <c r="D154" s="73" t="s">
        <v>40</v>
      </c>
      <c r="E154" s="81" t="s">
        <v>130</v>
      </c>
      <c r="F154" s="81" t="s">
        <v>0</v>
      </c>
      <c r="J154" s="82">
        <f>BK154</f>
        <v>0</v>
      </c>
      <c r="L154" s="72"/>
      <c r="M154" s="76"/>
      <c r="P154" s="77">
        <v>0</v>
      </c>
      <c r="R154" s="77">
        <v>0</v>
      </c>
      <c r="T154" s="78">
        <v>0</v>
      </c>
      <c r="AR154" s="73" t="s">
        <v>42</v>
      </c>
      <c r="AT154" s="79" t="s">
        <v>40</v>
      </c>
      <c r="AU154" s="79" t="s">
        <v>42</v>
      </c>
      <c r="AY154" s="73" t="s">
        <v>72</v>
      </c>
      <c r="BK154" s="80">
        <v>0</v>
      </c>
    </row>
    <row r="155" spans="2:65" s="6" customFormat="1" ht="22.9" customHeight="1" x14ac:dyDescent="0.2">
      <c r="B155" s="72"/>
      <c r="D155" s="73" t="s">
        <v>40</v>
      </c>
      <c r="E155" s="81" t="s">
        <v>183</v>
      </c>
      <c r="F155" s="81" t="s">
        <v>184</v>
      </c>
      <c r="J155" s="82">
        <f>BK155</f>
        <v>0</v>
      </c>
      <c r="L155" s="72"/>
      <c r="M155" s="76"/>
      <c r="P155" s="77">
        <f>P156</f>
        <v>27.115404000000002</v>
      </c>
      <c r="R155" s="77">
        <f>R156</f>
        <v>0</v>
      </c>
      <c r="T155" s="78">
        <f>T156</f>
        <v>0</v>
      </c>
      <c r="AR155" s="73" t="s">
        <v>42</v>
      </c>
      <c r="AT155" s="79" t="s">
        <v>40</v>
      </c>
      <c r="AU155" s="79" t="s">
        <v>42</v>
      </c>
      <c r="AY155" s="73" t="s">
        <v>72</v>
      </c>
      <c r="BK155" s="80">
        <f>BK156</f>
        <v>0</v>
      </c>
    </row>
    <row r="156" spans="2:65" s="1" customFormat="1" ht="33" customHeight="1" x14ac:dyDescent="0.2">
      <c r="B156" s="83"/>
      <c r="C156" s="84" t="s">
        <v>176</v>
      </c>
      <c r="D156" s="84" t="s">
        <v>74</v>
      </c>
      <c r="E156" s="85" t="s">
        <v>185</v>
      </c>
      <c r="F156" s="86" t="s">
        <v>186</v>
      </c>
      <c r="G156" s="87" t="s">
        <v>98</v>
      </c>
      <c r="H156" s="88">
        <v>21.036000000000001</v>
      </c>
      <c r="I156" s="89">
        <v>0</v>
      </c>
      <c r="J156" s="89">
        <f>ROUND(I156*H156,2)</f>
        <v>0</v>
      </c>
      <c r="K156" s="90"/>
      <c r="L156" s="15"/>
      <c r="M156" s="107" t="s">
        <v>0</v>
      </c>
      <c r="N156" s="108" t="s">
        <v>24</v>
      </c>
      <c r="O156" s="109">
        <v>1.2889999999999999</v>
      </c>
      <c r="P156" s="109">
        <f>O156*H156</f>
        <v>27.115404000000002</v>
      </c>
      <c r="Q156" s="109">
        <v>0</v>
      </c>
      <c r="R156" s="109">
        <f>Q156*H156</f>
        <v>0</v>
      </c>
      <c r="S156" s="109">
        <v>0</v>
      </c>
      <c r="T156" s="110">
        <f>S156*H156</f>
        <v>0</v>
      </c>
      <c r="AR156" s="95" t="s">
        <v>78</v>
      </c>
      <c r="AT156" s="95" t="s">
        <v>74</v>
      </c>
      <c r="AU156" s="95" t="s">
        <v>79</v>
      </c>
      <c r="AY156" s="7" t="s">
        <v>72</v>
      </c>
      <c r="BE156" s="96">
        <f>IF(N156="základná",J156,0)</f>
        <v>0</v>
      </c>
      <c r="BF156" s="96">
        <f>IF(N156="znížená",J156,0)</f>
        <v>0</v>
      </c>
      <c r="BG156" s="96">
        <f>IF(N156="zákl. prenesená",J156,0)</f>
        <v>0</v>
      </c>
      <c r="BH156" s="96">
        <f>IF(N156="zníž. prenesená",J156,0)</f>
        <v>0</v>
      </c>
      <c r="BI156" s="96">
        <f>IF(N156="nulová",J156,0)</f>
        <v>0</v>
      </c>
      <c r="BJ156" s="7" t="s">
        <v>79</v>
      </c>
      <c r="BK156" s="96">
        <f>ROUND(I156*H156,2)</f>
        <v>0</v>
      </c>
      <c r="BL156" s="7" t="s">
        <v>78</v>
      </c>
      <c r="BM156" s="95" t="s">
        <v>187</v>
      </c>
    </row>
    <row r="157" spans="2:65" s="1" customFormat="1" ht="6.95" customHeight="1" x14ac:dyDescent="0.2">
      <c r="B157" s="22"/>
      <c r="C157" s="23"/>
      <c r="D157" s="23"/>
      <c r="E157" s="23"/>
      <c r="F157" s="23"/>
      <c r="G157" s="23"/>
      <c r="H157" s="23"/>
      <c r="I157" s="23"/>
      <c r="J157" s="23"/>
      <c r="K157" s="23"/>
      <c r="L157" s="15"/>
    </row>
  </sheetData>
  <autoFilter ref="C122:K156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SO 03 - Dažďová kanalizácia</vt:lpstr>
      <vt:lpstr>'SO 03 - Dažďová kanalizácia'!Názvy_tlače</vt:lpstr>
      <vt:lpstr>'SO 03 - Dažďová kanalizácia'!Oblasť_tlače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Juraj Herda</dc:creator>
  <cp:lastModifiedBy>Kutlák Matúš</cp:lastModifiedBy>
  <cp:lastPrinted>2022-05-13T13:01:13Z</cp:lastPrinted>
  <dcterms:created xsi:type="dcterms:W3CDTF">2021-12-16T08:24:01Z</dcterms:created>
  <dcterms:modified xsi:type="dcterms:W3CDTF">2023-01-17T12:53:26Z</dcterms:modified>
</cp:coreProperties>
</file>