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Cloud\OneDrive\!Práca\Cenkros\Export\"/>
    </mc:Choice>
  </mc:AlternateContent>
  <bookViews>
    <workbookView xWindow="0" yWindow="0" windowWidth="0" windowHeight="0"/>
  </bookViews>
  <sheets>
    <sheet name="Rekapitulácia stavby" sheetId="1" r:id="rId1"/>
    <sheet name="01 - Pekárenská a cukráre..." sheetId="2" r:id="rId2"/>
    <sheet name="Zoznam figúr" sheetId="3" r:id="rId3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'01 - Pekárenská a cukráre...'!$C$125:$K$274</definedName>
    <definedName name="_xlnm.Print_Area" localSheetId="1">'01 - Pekárenská a cukráre...'!$C$4:$J$76,'01 - Pekárenská a cukráre...'!$C$82:$J$107,'01 - Pekárenská a cukráre...'!$C$113:$J$274</definedName>
    <definedName name="_xlnm.Print_Titles" localSheetId="1">'01 - Pekárenská a cukráre...'!$125:$125</definedName>
    <definedName name="_xlnm.Print_Area" localSheetId="2">'Zoznam figúr'!$C$4:$G$88</definedName>
    <definedName name="_xlnm.Print_Titles" localSheetId="2">'Zoznam figúr'!$9:$9</definedName>
  </definedNames>
  <calcPr/>
</workbook>
</file>

<file path=xl/calcChain.xml><?xml version="1.0" encoding="utf-8"?>
<calcChain xmlns="http://schemas.openxmlformats.org/spreadsheetml/2006/main">
  <c i="3" l="1" r="D7"/>
  <c i="2" r="R233"/>
  <c r="J37"/>
  <c r="J36"/>
  <c i="1" r="AY95"/>
  <c i="2" r="J35"/>
  <c i="1" r="AX95"/>
  <c i="2" r="BI274"/>
  <c r="BH274"/>
  <c r="BG274"/>
  <c r="BE274"/>
  <c r="BK274"/>
  <c r="J274"/>
  <c r="BF274"/>
  <c r="BI273"/>
  <c r="BH273"/>
  <c r="BG273"/>
  <c r="BE273"/>
  <c r="BK273"/>
  <c r="J273"/>
  <c r="BF273"/>
  <c r="BI272"/>
  <c r="BH272"/>
  <c r="BG272"/>
  <c r="BE272"/>
  <c r="BK272"/>
  <c r="J272"/>
  <c r="BF272"/>
  <c r="BI271"/>
  <c r="BH271"/>
  <c r="BG271"/>
  <c r="BE271"/>
  <c r="BK271"/>
  <c r="J271"/>
  <c r="BF271"/>
  <c r="BI270"/>
  <c r="BH270"/>
  <c r="BG270"/>
  <c r="BE270"/>
  <c r="BK270"/>
  <c r="J270"/>
  <c r="BF270"/>
  <c r="BI246"/>
  <c r="BH246"/>
  <c r="BG246"/>
  <c r="BE246"/>
  <c r="T246"/>
  <c r="R246"/>
  <c r="P246"/>
  <c r="BI242"/>
  <c r="BH242"/>
  <c r="BG242"/>
  <c r="BE242"/>
  <c r="T242"/>
  <c r="R242"/>
  <c r="P242"/>
  <c r="BI238"/>
  <c r="BH238"/>
  <c r="BG238"/>
  <c r="BE238"/>
  <c r="T238"/>
  <c r="R238"/>
  <c r="P238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04"/>
  <c r="BH204"/>
  <c r="BG204"/>
  <c r="BE204"/>
  <c r="T204"/>
  <c r="R204"/>
  <c r="P204"/>
  <c r="BI202"/>
  <c r="BH202"/>
  <c r="BG202"/>
  <c r="BE202"/>
  <c r="T202"/>
  <c r="R202"/>
  <c r="P202"/>
  <c r="BI194"/>
  <c r="BH194"/>
  <c r="BG194"/>
  <c r="BE194"/>
  <c r="T194"/>
  <c r="R194"/>
  <c r="P194"/>
  <c r="BI192"/>
  <c r="BH192"/>
  <c r="BG192"/>
  <c r="BE192"/>
  <c r="T192"/>
  <c r="R192"/>
  <c r="P192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68"/>
  <c r="BH168"/>
  <c r="BG168"/>
  <c r="BE168"/>
  <c r="T168"/>
  <c r="R168"/>
  <c r="P168"/>
  <c r="BI165"/>
  <c r="BH165"/>
  <c r="BG165"/>
  <c r="BE165"/>
  <c r="T165"/>
  <c r="T164"/>
  <c r="R165"/>
  <c r="R164"/>
  <c r="P165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R159"/>
  <c r="P159"/>
  <c r="BI158"/>
  <c r="BH158"/>
  <c r="BG158"/>
  <c r="BE158"/>
  <c r="T158"/>
  <c r="R158"/>
  <c r="P158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6"/>
  <c r="BH146"/>
  <c r="BG146"/>
  <c r="BE146"/>
  <c r="T146"/>
  <c r="R146"/>
  <c r="P146"/>
  <c r="BI142"/>
  <c r="BH142"/>
  <c r="BG142"/>
  <c r="BE142"/>
  <c r="T142"/>
  <c r="R142"/>
  <c r="P142"/>
  <c r="BI138"/>
  <c r="BH138"/>
  <c r="BG138"/>
  <c r="BE138"/>
  <c r="T138"/>
  <c r="R138"/>
  <c r="P138"/>
  <c r="BI133"/>
  <c r="BH133"/>
  <c r="BG133"/>
  <c r="BE133"/>
  <c r="T133"/>
  <c r="R133"/>
  <c r="P133"/>
  <c r="BI129"/>
  <c r="BH129"/>
  <c r="BG129"/>
  <c r="BE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85"/>
  <c i="1" r="L90"/>
  <c r="AM90"/>
  <c r="AM89"/>
  <c r="L89"/>
  <c r="AM87"/>
  <c r="L87"/>
  <c r="L85"/>
  <c r="L84"/>
  <c i="2" r="BK242"/>
  <c r="J230"/>
  <c r="J152"/>
  <c r="BK174"/>
  <c r="BK158"/>
  <c r="BK202"/>
  <c r="J142"/>
  <c r="BK159"/>
  <c r="J133"/>
  <c r="BK232"/>
  <c r="J204"/>
  <c r="BK146"/>
  <c r="BK194"/>
  <c r="J184"/>
  <c r="BK223"/>
  <c r="BK178"/>
  <c r="J165"/>
  <c r="J232"/>
  <c r="BK138"/>
  <c r="BK165"/>
  <c r="BK154"/>
  <c r="BK142"/>
  <c r="J221"/>
  <c r="J162"/>
  <c i="1" r="AS94"/>
  <c i="2" r="BK234"/>
  <c r="J178"/>
  <c r="BK176"/>
  <c r="BK192"/>
  <c r="BK150"/>
  <c r="J176"/>
  <c r="BK246"/>
  <c r="BK225"/>
  <c r="J150"/>
  <c r="J180"/>
  <c r="J194"/>
  <c r="BK162"/>
  <c r="J174"/>
  <c r="J234"/>
  <c r="BK172"/>
  <c r="J163"/>
  <c r="BK163"/>
  <c r="BK182"/>
  <c r="J168"/>
  <c r="J146"/>
  <c r="J238"/>
  <c r="J223"/>
  <c r="J154"/>
  <c r="J192"/>
  <c r="BK133"/>
  <c r="J246"/>
  <c r="BK180"/>
  <c r="BK155"/>
  <c r="J155"/>
  <c r="BK238"/>
  <c r="J182"/>
  <c r="BK221"/>
  <c r="J129"/>
  <c r="J159"/>
  <c r="BK204"/>
  <c r="J158"/>
  <c r="J138"/>
  <c r="J242"/>
  <c r="BK230"/>
  <c r="BK168"/>
  <c r="J202"/>
  <c r="BK152"/>
  <c r="J172"/>
  <c r="BK184"/>
  <c r="BK129"/>
  <c r="J225"/>
  <c l="1" r="T137"/>
  <c r="R137"/>
  <c r="R167"/>
  <c r="P128"/>
  <c r="BK224"/>
  <c r="J224"/>
  <c r="J104"/>
  <c r="BK137"/>
  <c r="J137"/>
  <c r="J99"/>
  <c r="P183"/>
  <c r="R224"/>
  <c r="BK128"/>
  <c r="BK167"/>
  <c r="J167"/>
  <c r="J102"/>
  <c r="T167"/>
  <c r="T224"/>
  <c r="P137"/>
  <c r="R183"/>
  <c r="BK233"/>
  <c r="J233"/>
  <c r="J105"/>
  <c r="BK183"/>
  <c r="J183"/>
  <c r="J103"/>
  <c r="T233"/>
  <c r="R128"/>
  <c r="R127"/>
  <c r="T183"/>
  <c r="P233"/>
  <c r="T128"/>
  <c r="T127"/>
  <c r="P167"/>
  <c r="P166"/>
  <c r="P224"/>
  <c r="BK269"/>
  <c r="J269"/>
  <c r="J106"/>
  <c r="BK164"/>
  <c r="J164"/>
  <c r="J100"/>
  <c r="F92"/>
  <c r="J120"/>
  <c r="BF142"/>
  <c r="E116"/>
  <c r="BF146"/>
  <c r="BF158"/>
  <c r="BF168"/>
  <c r="BF172"/>
  <c r="BF133"/>
  <c r="BF138"/>
  <c r="BF165"/>
  <c r="BF178"/>
  <c r="BF192"/>
  <c r="BF129"/>
  <c r="BF152"/>
  <c r="BF155"/>
  <c r="BF159"/>
  <c r="BF162"/>
  <c r="BF163"/>
  <c r="BF182"/>
  <c r="BF150"/>
  <c r="BF184"/>
  <c r="BF194"/>
  <c r="BF202"/>
  <c r="BF221"/>
  <c r="BF223"/>
  <c r="BF154"/>
  <c r="BF174"/>
  <c r="BF176"/>
  <c r="BF180"/>
  <c r="BF204"/>
  <c r="BF225"/>
  <c r="BF230"/>
  <c r="BF232"/>
  <c r="BF234"/>
  <c r="BF238"/>
  <c r="BF242"/>
  <c r="BF246"/>
  <c r="F35"/>
  <c i="1" r="BB95"/>
  <c r="BB94"/>
  <c r="AX94"/>
  <c i="2" r="F36"/>
  <c i="1" r="BC95"/>
  <c r="BC94"/>
  <c r="W32"/>
  <c i="2" r="F37"/>
  <c i="1" r="BD95"/>
  <c r="BD94"/>
  <c r="W33"/>
  <c i="2" r="J33"/>
  <c i="1" r="AV95"/>
  <c i="2" r="F33"/>
  <c i="1" r="AZ95"/>
  <c r="AZ94"/>
  <c r="W29"/>
  <c i="2" l="1" r="T166"/>
  <c r="T126"/>
  <c r="BK127"/>
  <c r="J127"/>
  <c r="J97"/>
  <c r="P127"/>
  <c r="P126"/>
  <c i="1" r="AU95"/>
  <c i="2" r="R166"/>
  <c r="R126"/>
  <c r="BK166"/>
  <c r="J166"/>
  <c r="J101"/>
  <c r="J128"/>
  <c r="J98"/>
  <c i="1" r="AU94"/>
  <c i="2" r="J34"/>
  <c i="1" r="AW95"/>
  <c r="AT95"/>
  <c r="W31"/>
  <c i="2" r="F34"/>
  <c i="1" r="BA95"/>
  <c r="BA94"/>
  <c r="W30"/>
  <c r="AY94"/>
  <c r="AV94"/>
  <c r="AK29"/>
  <c i="2" l="1" r="BK126"/>
  <c r="J126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<sst xmlns="http://schemas.openxmlformats.org/spreadsheetml/2006/main">
  <si>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</si>
  <si>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</si>
  <si>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</si>
  <si>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</si>
  <si>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{f3b1b14a-fb07-42dc-85a4-a52719a784d1}</t>
  </si>
  <si>
    <t xml:space="preserve">&gt;&gt;  skryté stĺpce  &lt;&lt;</t>
  </si>
  <si>
    <t>0,001</t>
  </si>
  <si>
    <t>20</t>
  </si>
  <si>
    <t>0,01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</si>
  <si>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</si>
  <si>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</si>
  <si>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</si>
  <si>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</si>
  <si>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22-011A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</si>
  <si>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</si>
  <si>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</si>
  <si>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kuchyne SOŠ pod Bánošom, Banská Bystrica</t>
  </si>
  <si>
    <t>JKSO:</t>
  </si>
  <si>
    <t>KS:</t>
  </si>
  <si>
    <t>Miesto:</t>
  </si>
  <si>
    <t>Pod Bánošom 80, Banská Bystrica</t>
  </si>
  <si>
    <t>Dátum:</t>
  </si>
  <si>
    <t>27. 6. 2022</t>
  </si>
  <si>
    <t>Objednávateľ:</t>
  </si>
  <si>
    <t>IČO:</t>
  </si>
  <si>
    <t>SOŠ pod Bánošom, Pod Bánošom 80, Banská Bystrica</t>
  </si>
  <si>
    <t>IČ DPH:</t>
  </si>
  <si>
    <t>Zhotoviteľ:</t>
  </si>
  <si>
    <t>Vyplň údaj</t>
  </si>
  <si>
    <t>Projektant:</t>
  </si>
  <si>
    <t>Tomala</t>
  </si>
  <si>
    <t>True</t>
  </si>
  <si>
    <t>Spracovateľ:</t>
  </si>
  <si>
    <t>Ing. Hladíková, Ing. Žarnovický</t>
  </si>
  <si>
    <t>Poznámka:</t>
  </si>
  <si>
    <t xml:space="preserve">Projektová dokumentácia je vždy nadradená všetkým výkazom výmer a rozpočtom!_x000d_
K správnemu naceneniu výkazu výmer je potrebné naštudovanie PD a obhliadka stavby. Naceniť je potrebné jestvujúci výkaz výmer podľa pokynov tendrového zadávateľa, resp. zmluvy o dielo. Rozdiely uviesť pod čiaru._x000d_
Výkaz výmer výberom položiek, priloženými výpočtami má napomôcť a urýchliť dodávateľovi správne naceniť všetky práce podľa PD ku kompletnej realizácií, skolaudovaní a užívateľnosti stavebného diela._x000d_
Práce a dodávky obsiahnuté v projektovej dokumentácii a neobsiahnuté vo výkaze výmer je dodávateľ povinný položkovo rozšpecifikovať a naceniť pod čiaru, mimo ponukového rozpočtu pre objektívne rozhodovanie.  _x000d_
Zmeny, opravy VV a návrhy na možné zníženie stavebných nákladov dodávateľ nacení rovnako pod čiaru a priloží k ponukovému rozpočtu. Výmeny materiálov je potrebné prekonzultovať s architektom a investorom. Pri materiáloch uvedených všeobecne dodávateľ špecifikuje konkrétny uvažovaný druh.   _x000d_
Dodávateľ rozšpecifikuje použitie VRN-ov: napr. označenie staveniska, čistenie komunikácií, opatrenia pre stav. v zimnom období, poistenie, geodet. merania a dokumentáciu, skúšky, vzorky, dielenskú dokumentáciu, stavebný výťah, žeriav v súčinnosti a položkami pre zvislý presun hmôt vo všetkých výkazoch, vyčistenie všetkých dotknutých plôch od stavebného odpadu, aj ako príprava pre sadové úpravy.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</si>
  <si>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</si>
  <si>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</si>
  <si>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</si>
  <si>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</si>
  <si>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</si>
  <si>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</si>
  <si>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</si>
  <si>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</si>
  <si>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</si>
  <si>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</si>
  <si>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</si>
  <si>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</si>
  <si>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</si>
  <si>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</si>
  <si>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</si>
  <si>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</si>
  <si>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</si>
  <si>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</si>
  <si>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</si>
  <si>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</si>
  <si>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</si>
  <si>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</si>
  <si>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</si>
  <si>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</si>
  <si>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</si>
  <si>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</si>
  <si>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</si>
  <si>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</si>
  <si>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</si>
  <si>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</si>
  <si>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</si>
  <si>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</si>
  <si>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</si>
  <si>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</si>
  <si>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</si>
  <si>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</si>
  <si>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</si>
  <si>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</si>
  <si>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</si>
  <si>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</si>
  <si>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</si>
  <si>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</si>
  <si>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</si>
  <si>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</si>
  <si>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</si>
  <si>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</si>
  <si>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Pekárenská a cukrárenská výučba</t>
  </si>
  <si>
    <t>STA</t>
  </si>
  <si>
    <t>1</t>
  </si>
  <si>
    <t>{7bf1ffd1-0fd9-4d35-9265-6a3f08bb61a7}</t>
  </si>
  <si>
    <t>keram_obklad</t>
  </si>
  <si>
    <t>keramický_obklad</t>
  </si>
  <si>
    <t>m2</t>
  </si>
  <si>
    <t>215,3</t>
  </si>
  <si>
    <t>2</t>
  </si>
  <si>
    <t>maľba_steny</t>
  </si>
  <si>
    <t>613,58</t>
  </si>
  <si>
    <t>KRYCÍ LIST ROZPOČTU</t>
  </si>
  <si>
    <t>maľba_strop</t>
  </si>
  <si>
    <t>485,45</t>
  </si>
  <si>
    <t>P1NP_dlažba</t>
  </si>
  <si>
    <t>1.NP dlažba</t>
  </si>
  <si>
    <t>244,05</t>
  </si>
  <si>
    <t>P2NP_dlažba</t>
  </si>
  <si>
    <t>2.NP dlažba</t>
  </si>
  <si>
    <t>241,4</t>
  </si>
  <si>
    <t>Objekt:</t>
  </si>
  <si>
    <t>01 - Pekárenská a cukrárenská výučba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</si>
  <si>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</si>
  <si>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</si>
  <si>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</si>
  <si>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</si>
  <si>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</si>
  <si>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</si>
  <si>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</si>
  <si>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</si>
  <si>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</si>
  <si>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</si>
  <si>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</si>
  <si>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771 - Podlahy z dlaždíc</t>
  </si>
  <si>
    <t xml:space="preserve">    781 - Obklady</t>
  </si>
  <si>
    <t xml:space="preserve">    784 - Maľby</t>
  </si>
  <si>
    <t xml:space="preserve"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</si>
  <si>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</si>
  <si>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</si>
  <si>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</si>
  <si>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</si>
  <si>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</si>
  <si>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</si>
  <si>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</si>
  <si>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</si>
  <si>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</si>
  <si>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</si>
  <si>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</si>
  <si>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</si>
  <si>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</si>
  <si>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</si>
  <si>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</si>
  <si>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</si>
  <si>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</si>
  <si>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</si>
  <si>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612421121.S</t>
  </si>
  <si>
    <t>Oprava vnútorných vápenných omietok stien, opravovaná plocha do 5 %,hladká</t>
  </si>
  <si>
    <t>4</t>
  </si>
  <si>
    <t>516422973</t>
  </si>
  <si>
    <t>VV</t>
  </si>
  <si>
    <t>Súčet</t>
  </si>
  <si>
    <t>632452249.S</t>
  </si>
  <si>
    <t>Cementový poter (vhodný aj ako spádový), pevnosti v tlaku 25 MPa, hr. 50 mm</t>
  </si>
  <si>
    <t>-472336488</t>
  </si>
  <si>
    <t>9</t>
  </si>
  <si>
    <t>Ostatné konštrukcie a práce-búranie</t>
  </si>
  <si>
    <t>3</t>
  </si>
  <si>
    <t>952902110.S</t>
  </si>
  <si>
    <t>Čistenie budov zametaním v miestnostiach, chodbách</t>
  </si>
  <si>
    <t>304210840</t>
  </si>
  <si>
    <t>965043341.S</t>
  </si>
  <si>
    <t xml:space="preserve">Búranie podkladov pod dlažby, liatych dlažieb a mazanín,betón s poterom,teracom hr.do 100 mm, plochy nad 4 m2  -2,20000t</t>
  </si>
  <si>
    <t>m3</t>
  </si>
  <si>
    <t>-598392372</t>
  </si>
  <si>
    <t>P1NP_dlažba*0,05</t>
  </si>
  <si>
    <t>P2NP_dlažba*0,05</t>
  </si>
  <si>
    <t>5</t>
  </si>
  <si>
    <t>965081812.S</t>
  </si>
  <si>
    <t xml:space="preserve">Búranie dlažieb, z kamen., cement., terazzových, čadičových alebo keramických, hr. nad 10 mm,  -0,06500t</t>
  </si>
  <si>
    <t>1189713789</t>
  </si>
  <si>
    <t>978013191.S</t>
  </si>
  <si>
    <t xml:space="preserve">Otlčenie omietok stien vnútorných vápenných alebo vápennocementových v rozsahu do 100 %,  -0,04600t</t>
  </si>
  <si>
    <t>-656401036</t>
  </si>
  <si>
    <t>maľba_steny*0,05</t>
  </si>
  <si>
    <t>7</t>
  </si>
  <si>
    <t>978059531.S</t>
  </si>
  <si>
    <t xml:space="preserve">Odsekanie a odobratie obkladov stien z obkladačiek vnútorných vrátane podkladovej omietky nad 2 m2,  -0,06800t</t>
  </si>
  <si>
    <t>641977254</t>
  </si>
  <si>
    <t>8</t>
  </si>
  <si>
    <t>979081111.S</t>
  </si>
  <si>
    <t>Odvoz sutiny a vybúraných hmôt na skládku do 1 km</t>
  </si>
  <si>
    <t>t</t>
  </si>
  <si>
    <t>1993068520</t>
  </si>
  <si>
    <t>979081121.S</t>
  </si>
  <si>
    <t>Odvoz sutiny a vybúraných hmôt na skládku za každý ďalší 1 km</t>
  </si>
  <si>
    <t>1934913982</t>
  </si>
  <si>
    <t>P</t>
  </si>
  <si>
    <t>Poznámka k položke:_x000d_
Uvažované s odvozom do vzdialenosti 10 km.</t>
  </si>
  <si>
    <t>101,006*10 'Prepočítané koeficientom množstva</t>
  </si>
  <si>
    <t>10</t>
  </si>
  <si>
    <t>979082111.S</t>
  </si>
  <si>
    <t>Vnútrostavenisková doprava sutiny a vybúraných hmôt do 10 m</t>
  </si>
  <si>
    <t>-1927545050</t>
  </si>
  <si>
    <t>11</t>
  </si>
  <si>
    <t>979082121.S</t>
  </si>
  <si>
    <t>Vnútrostavenisková doprava sutiny a vybúraných hmôt za každých ďalších 5 m</t>
  </si>
  <si>
    <t>-1857486775</t>
  </si>
  <si>
    <t>Poznámka k položke:_x000d_
Uvažované s vnútrostaveniskovým presunom sutiny do vzdialenosti 25 m</t>
  </si>
  <si>
    <t>101,006*5 'Prepočítané koeficientom množstva</t>
  </si>
  <si>
    <t>12</t>
  </si>
  <si>
    <t>979089012.S</t>
  </si>
  <si>
    <t>Poplatok za skladovanie - betón, tehly, dlaždice (17 01) ostatné</t>
  </si>
  <si>
    <t>-1641167746</t>
  </si>
  <si>
    <t>13</t>
  </si>
  <si>
    <t>979089714.S</t>
  </si>
  <si>
    <t>Prenájom kontajneru 10 m3</t>
  </si>
  <si>
    <t>ks</t>
  </si>
  <si>
    <t>182006039</t>
  </si>
  <si>
    <t>99</t>
  </si>
  <si>
    <t>Presun hmôt HSV</t>
  </si>
  <si>
    <t>14</t>
  </si>
  <si>
    <t>998011002.S</t>
  </si>
  <si>
    <t>Presun hmôt pre budovy (801, 803, 812), zvislá konštr. z tehál, tvárnic, z kovu výšky do 12 m</t>
  </si>
  <si>
    <t>-1177890194</t>
  </si>
  <si>
    <t>PSV</t>
  </si>
  <si>
    <t>Práce a dodávky PSV</t>
  </si>
  <si>
    <t>711</t>
  </si>
  <si>
    <t>Izolácie proti vode a vlhkosti</t>
  </si>
  <si>
    <t>15</t>
  </si>
  <si>
    <t>711210100.S</t>
  </si>
  <si>
    <t>Zhotovenie dvojnásobnej izol. stierky pod keramické obklady v interiéri na ploche vodorovnej</t>
  </si>
  <si>
    <t>16</t>
  </si>
  <si>
    <t>1322240497</t>
  </si>
  <si>
    <t>M</t>
  </si>
  <si>
    <t>245610000400.S</t>
  </si>
  <si>
    <t>Stierka hydroizolačná na báze syntetickej živice, (tekutá hydroizolačná fólia)</t>
  </si>
  <si>
    <t>kg</t>
  </si>
  <si>
    <t>32</t>
  </si>
  <si>
    <t>-260941843</t>
  </si>
  <si>
    <t>485,45*1,1 'Prepočítané koeficientom množstva</t>
  </si>
  <si>
    <t>17</t>
  </si>
  <si>
    <t>247710007700.S</t>
  </si>
  <si>
    <t>Pás tesniaci š. 120 mm, na utesnenie rohových a spojovacích škár pri aplikácii hydroizolácií</t>
  </si>
  <si>
    <t>m</t>
  </si>
  <si>
    <t>874644792</t>
  </si>
  <si>
    <t>485,45*0,4 'Prepočítané koeficientom množstva</t>
  </si>
  <si>
    <t>18</t>
  </si>
  <si>
    <t>711210110.S</t>
  </si>
  <si>
    <t>Zhotovenie dvojnásobnej izol. stierky pod keramické obklady v interiéri na ploche zvislej</t>
  </si>
  <si>
    <t>700501975</t>
  </si>
  <si>
    <t>19</t>
  </si>
  <si>
    <t>405767633</t>
  </si>
  <si>
    <t>215,3*1,1 'Prepočítané koeficientom množstva</t>
  </si>
  <si>
    <t>715597895</t>
  </si>
  <si>
    <t>215,3*0,4 'Prepočítané koeficientom množstva</t>
  </si>
  <si>
    <t>21</t>
  </si>
  <si>
    <t>998711201.S</t>
  </si>
  <si>
    <t>Presun hmôt pre izoláciu proti vode v objektoch výšky do 6 m</t>
  </si>
  <si>
    <t>%</t>
  </si>
  <si>
    <t>-1674395912</t>
  </si>
  <si>
    <t>771</t>
  </si>
  <si>
    <t>Podlahy z dlaždíc</t>
  </si>
  <si>
    <t>22</t>
  </si>
  <si>
    <t>771415014.S</t>
  </si>
  <si>
    <t>Montáž soklíkov z obkladačiek do tmelu veľ. 200 x 200 mm</t>
  </si>
  <si>
    <t>-646148527</t>
  </si>
  <si>
    <t>"miestnosť 1.01 - 1.05" 85,75</t>
  </si>
  <si>
    <t>"miestnosť 1.06 - 1.07" 0</t>
  </si>
  <si>
    <t>Medzisúčet</t>
  </si>
  <si>
    <t>"miestnosť 2.01 - 1.04" 55,85</t>
  </si>
  <si>
    <t>"miestnosť 2.05 - 2.06" 0</t>
  </si>
  <si>
    <t>23</t>
  </si>
  <si>
    <t>597640002909.R</t>
  </si>
  <si>
    <t>Keramická dlažba/obklad Rako taurus granit TAA26061 lxvxhr 198x198x9,0 mm, (resp. podľa výberu investora)</t>
  </si>
  <si>
    <t>1084058930</t>
  </si>
  <si>
    <t>141,6*0,204 'Prepočítané koeficientom množstva</t>
  </si>
  <si>
    <t>24</t>
  </si>
  <si>
    <t>771415145.S</t>
  </si>
  <si>
    <t>Montáž soklíkov z obkladačiek s požliabkom do tmelu veľ. 200 x 90 mm</t>
  </si>
  <si>
    <t>-1084579230</t>
  </si>
  <si>
    <t>"miestnosť 1.06 - 1.07" 56,33</t>
  </si>
  <si>
    <t>"miestnosť 2.05 - 2.06" 61,25</t>
  </si>
  <si>
    <t>25</t>
  </si>
  <si>
    <t>597640006409.R</t>
  </si>
  <si>
    <t>Sokel keramický so žliabkom Rako taurus granit TSZEF26061, lxvxhr 198x70x8,0 mm, (resp. podľa výberu investora)</t>
  </si>
  <si>
    <t>-454471275</t>
  </si>
  <si>
    <t>259,18*5,02 'Prepočítané koeficientom množstva</t>
  </si>
  <si>
    <t>26</t>
  </si>
  <si>
    <t>771575107.S</t>
  </si>
  <si>
    <t>Montáž podláh z dlaždíc keramických do tmelu veľ. 200 x 200 mm</t>
  </si>
  <si>
    <t>-1370616980</t>
  </si>
  <si>
    <t>"miestnosť 1.01" 30,2</t>
  </si>
  <si>
    <t>"miestnosť 1.02" 9,9</t>
  </si>
  <si>
    <t>"miestnosť 1.03" 24,05</t>
  </si>
  <si>
    <t>"miestnosť 1.04" 18,85</t>
  </si>
  <si>
    <t>"miestnosť 1.05" 20,15</t>
  </si>
  <si>
    <t>"miestnosť 1.06" 8,75</t>
  </si>
  <si>
    <t>"miestnosť 1.07" 132,15</t>
  </si>
  <si>
    <t>"miestnosť 2.01" 29,35</t>
  </si>
  <si>
    <t>"miestnosť 2.02" 13,55</t>
  </si>
  <si>
    <t>"miestnosť 2.03" 13,9</t>
  </si>
  <si>
    <t>"miestnosť 2.04" 21,1</t>
  </si>
  <si>
    <t>"miestnosť 2.05" 8,85</t>
  </si>
  <si>
    <t>"miestnosť 2.06" 154,65</t>
  </si>
  <si>
    <t>27</t>
  </si>
  <si>
    <t>471979137</t>
  </si>
  <si>
    <t>485,45*1,04 'Prepočítané koeficientom množstva</t>
  </si>
  <si>
    <t>28</t>
  </si>
  <si>
    <t>998771202.S</t>
  </si>
  <si>
    <t>Presun hmôt pre podlahy z dlaždíc v objektoch výšky nad 6 do 12 m</t>
  </si>
  <si>
    <t>1561028247</t>
  </si>
  <si>
    <t>781</t>
  </si>
  <si>
    <t>Obklady</t>
  </si>
  <si>
    <t>29</t>
  </si>
  <si>
    <t>781445018.S</t>
  </si>
  <si>
    <t>Montáž obkladov vnútor. stien z obkladačiek kladených do tmelu veľ. 200x200 mm</t>
  </si>
  <si>
    <t>558707019</t>
  </si>
  <si>
    <t>"miestnosť 1.07" 100,5</t>
  </si>
  <si>
    <t>"miestnosť 2.06" 114,8</t>
  </si>
  <si>
    <t>30</t>
  </si>
  <si>
    <t>-6802165</t>
  </si>
  <si>
    <t>215,3*1,04 'Prepočítané koeficientom množstva</t>
  </si>
  <si>
    <t>31</t>
  </si>
  <si>
    <t>998781202.S</t>
  </si>
  <si>
    <t>Presun hmôt pre obklady keramické v objektoch výšky nad 6 do 12 m</t>
  </si>
  <si>
    <t>-727355839</t>
  </si>
  <si>
    <t>784</t>
  </si>
  <si>
    <t>Maľby</t>
  </si>
  <si>
    <t>784410100.S</t>
  </si>
  <si>
    <t>Penetrovanie jednonásobné jemnozrnných podkladov výšky do 3,80 m</t>
  </si>
  <si>
    <t>1387265968</t>
  </si>
  <si>
    <t>33</t>
  </si>
  <si>
    <t>784410500.S</t>
  </si>
  <si>
    <t>Prebrúsenie a oprášenie jemnozrnných povrchov výšky do 3,80 m</t>
  </si>
  <si>
    <t>564274292</t>
  </si>
  <si>
    <t>34</t>
  </si>
  <si>
    <t>784418012.S</t>
  </si>
  <si>
    <t>Zakrývanie podláh a zariadení papierom v miestnostiach alebo na schodisku</t>
  </si>
  <si>
    <t>598300692</t>
  </si>
  <si>
    <t>35</t>
  </si>
  <si>
    <t>784423271.S</t>
  </si>
  <si>
    <t>Maľby vápenné tónované dvojnásobné, ručne nanášané na jemnozrnný podklad výšky do 3,80 m</t>
  </si>
  <si>
    <t>1291668421</t>
  </si>
  <si>
    <t>"strop"</t>
  </si>
  <si>
    <t>"steny"</t>
  </si>
  <si>
    <t>"miestnosť 1.01 - 1.05" 85,75*2,0+104,55*1,0</t>
  </si>
  <si>
    <t>"miestnosť 1.06 - 1.07" 70,03*1,0</t>
  </si>
  <si>
    <t>"miestnosť 2.01 - 1.04" 55,85*2,0+78,25*1,0</t>
  </si>
  <si>
    <t>"miestnosť 2.05 - 2.06" 77,55*1,0</t>
  </si>
  <si>
    <t>VP</t>
  </si>
  <si>
    <t xml:space="preserve">  Práce naviac</t>
  </si>
  <si>
    <t>PN</t>
  </si>
  <si>
    <t>ZOZNAM FIGÚR</t>
  </si>
  <si>
    <t>Výmera</t>
  </si>
  <si>
    <t xml:space="preserve"> 01</t>
  </si>
  <si>
    <t>Použitie figúry: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</si>
</sst>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9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8" xfId="0" applyFont="1" applyFill="1" applyBorder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/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167" fontId="40" fillId="3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41" fillId="0" borderId="22" xfId="0" applyFont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0" fillId="3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4" fillId="3" borderId="22" xfId="0" applyFont="1" applyFill="1" applyBorder="1" applyAlignment="1" applyProtection="1">
      <alignment horizontal="left" vertical="center"/>
      <protection locked="0"/>
    </xf>
    <xf numFmtId="0" fontId="24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7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6</v>
      </c>
    </row>
    <row r="5" s="1" customFormat="1" ht="12" customHeight="1">
      <c r="B5" s="22"/>
      <c r="D5" s="26" t="s">
        <v>12</v>
      </c>
      <c r="K5" s="27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14</v>
      </c>
      <c r="BS5" s="19" t="s">
        <v>6</v>
      </c>
    </row>
    <row r="6" s="1" customFormat="1" ht="36.96" customHeight="1">
      <c r="B6" s="22"/>
      <c r="D6" s="29" t="s">
        <v>15</v>
      </c>
      <c r="K6" s="30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17</v>
      </c>
      <c r="K7" s="27" t="s">
        <v>1</v>
      </c>
      <c r="AK7" s="32" t="s">
        <v>18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19</v>
      </c>
      <c r="K8" s="27" t="s">
        <v>20</v>
      </c>
      <c r="AK8" s="32" t="s">
        <v>21</v>
      </c>
      <c r="AN8" s="33" t="s">
        <v>22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23</v>
      </c>
      <c r="AK10" s="32" t="s">
        <v>24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25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24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24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30</v>
      </c>
      <c r="AK17" s="32" t="s">
        <v>26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8</v>
      </c>
    </row>
    <row r="19" s="1" customFormat="1" ht="12" customHeight="1">
      <c r="B19" s="22"/>
      <c r="D19" s="32" t="s">
        <v>32</v>
      </c>
      <c r="AK19" s="32" t="s">
        <v>24</v>
      </c>
      <c r="AN19" s="27" t="s">
        <v>1</v>
      </c>
      <c r="AR19" s="22"/>
      <c r="BE19" s="31"/>
      <c r="BS19" s="19" t="s">
        <v>8</v>
      </c>
    </row>
    <row r="20" s="1" customFormat="1" ht="18.48" customHeight="1">
      <c r="B20" s="22"/>
      <c r="E20" s="27" t="s">
        <v>33</v>
      </c>
      <c r="AK20" s="32" t="s">
        <v>26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167.25" customHeight="1">
      <c r="B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45" t="s">
        <v>41</v>
      </c>
      <c r="G29" s="3"/>
      <c r="H29" s="3"/>
      <c r="I29" s="3"/>
      <c r="J29" s="3"/>
      <c r="K29" s="3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47"/>
      <c r="AT29" s="47"/>
      <c r="AU29" s="47"/>
      <c r="AV29" s="47"/>
      <c r="AW29" s="47"/>
      <c r="AX29" s="47"/>
      <c r="AY29" s="47"/>
      <c r="AZ29" s="47"/>
      <c r="BE29" s="50"/>
    </row>
    <row r="30" s="3" customFormat="1" ht="14.4" customHeight="1">
      <c r="A30" s="3"/>
      <c r="B30" s="44"/>
      <c r="C30" s="3"/>
      <c r="D30" s="3"/>
      <c r="E30" s="3"/>
      <c r="F30" s="45" t="s">
        <v>42</v>
      </c>
      <c r="G30" s="3"/>
      <c r="H30" s="3"/>
      <c r="I30" s="3"/>
      <c r="J30" s="3"/>
      <c r="K30" s="3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47"/>
      <c r="AT30" s="47"/>
      <c r="AU30" s="47"/>
      <c r="AV30" s="47"/>
      <c r="AW30" s="47"/>
      <c r="AX30" s="47"/>
      <c r="AY30" s="47"/>
      <c r="AZ30" s="47"/>
      <c r="BE30" s="50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51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2">
        <v>0</v>
      </c>
      <c r="AL31" s="3"/>
      <c r="AM31" s="3"/>
      <c r="AN31" s="3"/>
      <c r="AO31" s="3"/>
      <c r="AP31" s="3"/>
      <c r="AQ31" s="3"/>
      <c r="AR31" s="44"/>
      <c r="BE31" s="50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51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2">
        <v>0</v>
      </c>
      <c r="AL32" s="3"/>
      <c r="AM32" s="3"/>
      <c r="AN32" s="3"/>
      <c r="AO32" s="3"/>
      <c r="AP32" s="3"/>
      <c r="AQ32" s="3"/>
      <c r="AR32" s="44"/>
      <c r="BE32" s="50"/>
    </row>
    <row r="33" hidden="1" s="3" customFormat="1" ht="14.4" customHeight="1">
      <c r="A33" s="3"/>
      <c r="B33" s="44"/>
      <c r="C33" s="3"/>
      <c r="D33" s="3"/>
      <c r="E33" s="3"/>
      <c r="F33" s="45" t="s">
        <v>45</v>
      </c>
      <c r="G33" s="3"/>
      <c r="H33" s="3"/>
      <c r="I33" s="3"/>
      <c r="J33" s="3"/>
      <c r="K33" s="3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47"/>
      <c r="AT33" s="47"/>
      <c r="AU33" s="47"/>
      <c r="AV33" s="47"/>
      <c r="AW33" s="47"/>
      <c r="AX33" s="47"/>
      <c r="AY33" s="47"/>
      <c r="AZ33" s="47"/>
      <c r="BE33" s="50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R49" s="60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61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1" t="s">
        <v>54</v>
      </c>
      <c r="AI64" s="64"/>
      <c r="AJ64" s="64"/>
      <c r="AK64" s="64"/>
      <c r="AL64" s="64"/>
      <c r="AM64" s="64"/>
      <c r="AN64" s="64"/>
      <c r="AO64" s="64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39"/>
      <c r="B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9"/>
      <c r="C84" s="32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22-011A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9"/>
      <c r="BE84" s="4"/>
    </row>
    <row r="85" s="5" customFormat="1" ht="36.96" customHeight="1">
      <c r="A85" s="5"/>
      <c r="B85" s="70"/>
      <c r="C85" s="71" t="s">
        <v>15</v>
      </c>
      <c r="D85" s="5"/>
      <c r="E85" s="5"/>
      <c r="F85" s="5"/>
      <c r="G85" s="5"/>
      <c r="H85" s="5"/>
      <c r="I85" s="5"/>
      <c r="J85" s="5"/>
      <c r="K85" s="5"/>
      <c r="L85" s="72" t="str">
        <f>K6</f>
        <v>Rekonštrukcia kuchyne SOŠ pod Bánošom, Banská Bystrica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70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19</v>
      </c>
      <c r="D87" s="38"/>
      <c r="E87" s="38"/>
      <c r="F87" s="38"/>
      <c r="G87" s="38"/>
      <c r="H87" s="38"/>
      <c r="I87" s="38"/>
      <c r="J87" s="38"/>
      <c r="K87" s="38"/>
      <c r="L87" s="73" t="str">
        <f>IF(K8="","",K8)</f>
        <v>Pod Bánošom 80, Banská Bystrica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21</v>
      </c>
      <c r="AJ87" s="38"/>
      <c r="AK87" s="38"/>
      <c r="AL87" s="38"/>
      <c r="AM87" s="74" t="str">
        <f>IF(AN8= "","",AN8)</f>
        <v>27. 6. 2022</v>
      </c>
      <c r="AN87" s="74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23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SOŠ pod Bánošom, Pod Bánošom 80, Banská Bystrica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5" t="str">
        <f>IF(E17="","",E17)</f>
        <v>Tomala</v>
      </c>
      <c r="AN89" s="4"/>
      <c r="AO89" s="4"/>
      <c r="AP89" s="4"/>
      <c r="AQ89" s="38"/>
      <c r="AR89" s="39"/>
      <c r="AS89" s="76" t="s">
        <v>56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  <c r="BE89" s="38"/>
    </row>
    <row r="90" s="2" customFormat="1" ht="25.6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5" t="str">
        <f>IF(E20="","",E20)</f>
        <v>Ing. Hladíková, Ing. Žarnovický</v>
      </c>
      <c r="AN90" s="4"/>
      <c r="AO90" s="4"/>
      <c r="AP90" s="4"/>
      <c r="AQ90" s="38"/>
      <c r="AR90" s="39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  <c r="BE91" s="38"/>
    </row>
    <row r="92" s="2" customFormat="1" ht="29.28" customHeight="1">
      <c r="A92" s="38"/>
      <c r="B92" s="39"/>
      <c r="C92" s="84" t="s">
        <v>57</v>
      </c>
      <c r="D92" s="85"/>
      <c r="E92" s="85"/>
      <c r="F92" s="85"/>
      <c r="G92" s="85"/>
      <c r="H92" s="86"/>
      <c r="I92" s="87" t="s">
        <v>58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59</v>
      </c>
      <c r="AH92" s="85"/>
      <c r="AI92" s="85"/>
      <c r="AJ92" s="85"/>
      <c r="AK92" s="85"/>
      <c r="AL92" s="85"/>
      <c r="AM92" s="85"/>
      <c r="AN92" s="87" t="s">
        <v>60</v>
      </c>
      <c r="AO92" s="85"/>
      <c r="AP92" s="89"/>
      <c r="AQ92" s="90" t="s">
        <v>61</v>
      </c>
      <c r="AR92" s="39"/>
      <c r="AS92" s="91" t="s">
        <v>62</v>
      </c>
      <c r="AT92" s="92" t="s">
        <v>63</v>
      </c>
      <c r="AU92" s="92" t="s">
        <v>64</v>
      </c>
      <c r="AV92" s="92" t="s">
        <v>65</v>
      </c>
      <c r="AW92" s="92" t="s">
        <v>66</v>
      </c>
      <c r="AX92" s="92" t="s">
        <v>67</v>
      </c>
      <c r="AY92" s="92" t="s">
        <v>68</v>
      </c>
      <c r="AZ92" s="92" t="s">
        <v>69</v>
      </c>
      <c r="BA92" s="92" t="s">
        <v>70</v>
      </c>
      <c r="BB92" s="92" t="s">
        <v>71</v>
      </c>
      <c r="BC92" s="92" t="s">
        <v>72</v>
      </c>
      <c r="BD92" s="93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  <c r="BE93" s="38"/>
    </row>
    <row r="94" s="6" customFormat="1" ht="32.4" customHeight="1">
      <c r="A94" s="6"/>
      <c r="B94" s="97"/>
      <c r="C94" s="98" t="s">
        <v>74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97"/>
      <c r="AS94" s="103">
        <f>ROUND(AS95,2)</f>
        <v>0</v>
      </c>
      <c r="AT94" s="104">
        <f>ROUND(SUM(AV94:AW94),2)</f>
        <v>0</v>
      </c>
      <c r="AU94" s="105">
        <f>ROUND(AU95,5)</f>
        <v>0</v>
      </c>
      <c r="AV94" s="104">
        <f>ROUND(AZ94*L29,2)</f>
        <v>0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ROUND(AZ95,2)</f>
        <v>0</v>
      </c>
      <c r="BA94" s="104">
        <f>ROUND(BA95,2)</f>
        <v>0</v>
      </c>
      <c r="BB94" s="104">
        <f>ROUND(BB95,2)</f>
        <v>0</v>
      </c>
      <c r="BC94" s="104">
        <f>ROUND(BC95,2)</f>
        <v>0</v>
      </c>
      <c r="BD94" s="106">
        <f>ROUND(BD95,2)</f>
        <v>0</v>
      </c>
      <c r="BE94" s="6"/>
      <c r="BS94" s="107" t="s">
        <v>75</v>
      </c>
      <c r="BT94" s="107" t="s">
        <v>76</v>
      </c>
      <c r="BU94" s="108" t="s">
        <v>77</v>
      </c>
      <c r="BV94" s="107" t="s">
        <v>78</v>
      </c>
      <c r="BW94" s="107" t="s">
        <v>4</v>
      </c>
      <c r="BX94" s="107" t="s">
        <v>79</v>
      </c>
      <c r="CL94" s="107" t="s">
        <v>1</v>
      </c>
    </row>
    <row r="95" s="7" customFormat="1" ht="16.5" customHeight="1">
      <c r="A95" s="109" t="s">
        <v>80</v>
      </c>
      <c r="B95" s="110"/>
      <c r="C95" s="111"/>
      <c r="D95" s="112" t="s">
        <v>81</v>
      </c>
      <c r="E95" s="112"/>
      <c r="F95" s="112"/>
      <c r="G95" s="112"/>
      <c r="H95" s="112"/>
      <c r="I95" s="113"/>
      <c r="J95" s="112" t="s">
        <v>82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'01 - Pekárenská a cukráre...'!J30</f>
        <v>0</v>
      </c>
      <c r="AH95" s="113"/>
      <c r="AI95" s="113"/>
      <c r="AJ95" s="113"/>
      <c r="AK95" s="113"/>
      <c r="AL95" s="113"/>
      <c r="AM95" s="113"/>
      <c r="AN95" s="114">
        <f>SUM(AG95,AT95)</f>
        <v>0</v>
      </c>
      <c r="AO95" s="113"/>
      <c r="AP95" s="113"/>
      <c r="AQ95" s="115" t="s">
        <v>83</v>
      </c>
      <c r="AR95" s="110"/>
      <c r="AS95" s="116">
        <v>0</v>
      </c>
      <c r="AT95" s="117">
        <f>ROUND(SUM(AV95:AW95),2)</f>
        <v>0</v>
      </c>
      <c r="AU95" s="118">
        <f>'01 - Pekárenská a cukráre...'!P126</f>
        <v>0</v>
      </c>
      <c r="AV95" s="117">
        <f>'01 - Pekárenská a cukráre...'!J33</f>
        <v>0</v>
      </c>
      <c r="AW95" s="117">
        <f>'01 - Pekárenská a cukráre...'!J34</f>
        <v>0</v>
      </c>
      <c r="AX95" s="117">
        <f>'01 - Pekárenská a cukráre...'!J35</f>
        <v>0</v>
      </c>
      <c r="AY95" s="117">
        <f>'01 - Pekárenská a cukráre...'!J36</f>
        <v>0</v>
      </c>
      <c r="AZ95" s="117">
        <f>'01 - Pekárenská a cukráre...'!F33</f>
        <v>0</v>
      </c>
      <c r="BA95" s="117">
        <f>'01 - Pekárenská a cukráre...'!F34</f>
        <v>0</v>
      </c>
      <c r="BB95" s="117">
        <f>'01 - Pekárenská a cukráre...'!F35</f>
        <v>0</v>
      </c>
      <c r="BC95" s="117">
        <f>'01 - Pekárenská a cukráre...'!F36</f>
        <v>0</v>
      </c>
      <c r="BD95" s="119">
        <f>'01 - Pekárenská a cukráre...'!F37</f>
        <v>0</v>
      </c>
      <c r="BE95" s="7"/>
      <c r="BT95" s="120" t="s">
        <v>84</v>
      </c>
      <c r="BV95" s="120" t="s">
        <v>78</v>
      </c>
      <c r="BW95" s="120" t="s">
        <v>85</v>
      </c>
      <c r="BX95" s="120" t="s">
        <v>4</v>
      </c>
      <c r="CL95" s="120" t="s">
        <v>1</v>
      </c>
      <c r="CM95" s="120" t="s">
        <v>76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Pekárenská a cukrár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  <c r="AZ2" s="121" t="s">
        <v>86</v>
      </c>
      <c r="BA2" s="121" t="s">
        <v>87</v>
      </c>
      <c r="BB2" s="121" t="s">
        <v>88</v>
      </c>
      <c r="BC2" s="121" t="s">
        <v>89</v>
      </c>
      <c r="BD2" s="121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76</v>
      </c>
      <c r="AZ3" s="121" t="s">
        <v>91</v>
      </c>
      <c r="BA3" s="121" t="s">
        <v>91</v>
      </c>
      <c r="BB3" s="121" t="s">
        <v>88</v>
      </c>
      <c r="BC3" s="121" t="s">
        <v>92</v>
      </c>
      <c r="BD3" s="121" t="s">
        <v>90</v>
      </c>
    </row>
    <row r="4" s="1" customFormat="1" ht="24.96" customHeight="1">
      <c r="B4" s="22"/>
      <c r="D4" s="23" t="s">
        <v>93</v>
      </c>
      <c r="L4" s="22"/>
      <c r="M4" s="122" t="s">
        <v>10</v>
      </c>
      <c r="AT4" s="19" t="s">
        <v>3</v>
      </c>
      <c r="AZ4" s="121" t="s">
        <v>94</v>
      </c>
      <c r="BA4" s="121" t="s">
        <v>94</v>
      </c>
      <c r="BB4" s="121" t="s">
        <v>88</v>
      </c>
      <c r="BC4" s="121" t="s">
        <v>95</v>
      </c>
      <c r="BD4" s="121" t="s">
        <v>90</v>
      </c>
    </row>
    <row r="5" s="1" customFormat="1" ht="6.96" customHeight="1">
      <c r="B5" s="22"/>
      <c r="L5" s="22"/>
      <c r="AZ5" s="121" t="s">
        <v>96</v>
      </c>
      <c r="BA5" s="121" t="s">
        <v>97</v>
      </c>
      <c r="BB5" s="121" t="s">
        <v>88</v>
      </c>
      <c r="BC5" s="121" t="s">
        <v>98</v>
      </c>
      <c r="BD5" s="121" t="s">
        <v>90</v>
      </c>
    </row>
    <row r="6" s="1" customFormat="1" ht="12" customHeight="1">
      <c r="B6" s="22"/>
      <c r="D6" s="32" t="s">
        <v>15</v>
      </c>
      <c r="L6" s="22"/>
      <c r="AZ6" s="121" t="s">
        <v>99</v>
      </c>
      <c r="BA6" s="121" t="s">
        <v>100</v>
      </c>
      <c r="BB6" s="121" t="s">
        <v>88</v>
      </c>
      <c r="BC6" s="121" t="s">
        <v>101</v>
      </c>
      <c r="BD6" s="121" t="s">
        <v>90</v>
      </c>
    </row>
    <row r="7" s="1" customFormat="1" ht="16.5" customHeight="1">
      <c r="B7" s="22"/>
      <c r="E7" s="123" t="str">
        <f>'Rekapitulácia stavby'!K6</f>
        <v>Rekonštrukcia kuchyne SOŠ pod Bánošom, Banská Bystrica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102</v>
      </c>
      <c r="E8" s="38"/>
      <c r="F8" s="38"/>
      <c r="G8" s="38"/>
      <c r="H8" s="38"/>
      <c r="I8" s="38"/>
      <c r="J8" s="38"/>
      <c r="K8" s="38"/>
      <c r="L8" s="6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72" t="s">
        <v>103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17</v>
      </c>
      <c r="E11" s="38"/>
      <c r="F11" s="27" t="s">
        <v>1</v>
      </c>
      <c r="G11" s="38"/>
      <c r="H11" s="38"/>
      <c r="I11" s="32" t="s">
        <v>18</v>
      </c>
      <c r="J11" s="27" t="s">
        <v>1</v>
      </c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19</v>
      </c>
      <c r="E12" s="38"/>
      <c r="F12" s="27" t="s">
        <v>20</v>
      </c>
      <c r="G12" s="38"/>
      <c r="H12" s="38"/>
      <c r="I12" s="32" t="s">
        <v>21</v>
      </c>
      <c r="J12" s="74" t="str">
        <f>'Rekapitulácia stavby'!AN8</f>
        <v>27. 6. 2022</v>
      </c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23</v>
      </c>
      <c r="E14" s="38"/>
      <c r="F14" s="38"/>
      <c r="G14" s="38"/>
      <c r="H14" s="38"/>
      <c r="I14" s="32" t="s">
        <v>24</v>
      </c>
      <c r="J14" s="27" t="s">
        <v>1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25</v>
      </c>
      <c r="F15" s="38"/>
      <c r="G15" s="38"/>
      <c r="H15" s="38"/>
      <c r="I15" s="32" t="s">
        <v>26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24</v>
      </c>
      <c r="J17" s="33" t="str">
        <f>'Rekapitulácia stavby'!AN13</f>
        <v>Vyplň údaj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'Rekapitulácia stavby'!E14</f>
        <v>Vyplň údaj</v>
      </c>
      <c r="F18" s="27"/>
      <c r="G18" s="27"/>
      <c r="H18" s="27"/>
      <c r="I18" s="32" t="s">
        <v>26</v>
      </c>
      <c r="J18" s="33" t="str">
        <f>'Rekapitulácia stavby'!AN14</f>
        <v>Vyplň údaj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24</v>
      </c>
      <c r="J20" s="27" t="s">
        <v>1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30</v>
      </c>
      <c r="F21" s="38"/>
      <c r="G21" s="38"/>
      <c r="H21" s="38"/>
      <c r="I21" s="32" t="s">
        <v>26</v>
      </c>
      <c r="J21" s="27" t="s">
        <v>1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24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26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4"/>
      <c r="B27" s="125"/>
      <c r="C27" s="124"/>
      <c r="D27" s="124"/>
      <c r="E27" s="36" t="s">
        <v>1</v>
      </c>
      <c r="F27" s="36"/>
      <c r="G27" s="36"/>
      <c r="H27" s="36"/>
      <c r="I27" s="124"/>
      <c r="J27" s="124"/>
      <c r="K27" s="124"/>
      <c r="L27" s="126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5"/>
      <c r="E29" s="95"/>
      <c r="F29" s="95"/>
      <c r="G29" s="95"/>
      <c r="H29" s="95"/>
      <c r="I29" s="95"/>
      <c r="J29" s="95"/>
      <c r="K29" s="95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7" t="s">
        <v>36</v>
      </c>
      <c r="E30" s="38"/>
      <c r="F30" s="38"/>
      <c r="G30" s="38"/>
      <c r="H30" s="38"/>
      <c r="I30" s="38"/>
      <c r="J30" s="101">
        <f>ROUND(J126, 2)</f>
        <v>0</v>
      </c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8" t="s">
        <v>40</v>
      </c>
      <c r="E33" s="45" t="s">
        <v>41</v>
      </c>
      <c r="F33" s="129">
        <f>ROUND((ROUND((SUM(BE126:BE268)),  2) + SUM(BE270:BE274)), 2)</f>
        <v>0</v>
      </c>
      <c r="G33" s="130"/>
      <c r="H33" s="130"/>
      <c r="I33" s="131">
        <v>0.20000000000000001</v>
      </c>
      <c r="J33" s="129">
        <f>ROUND((ROUND(((SUM(BE126:BE268))*I33),  2) + (SUM(BE270:BE274)*I33)), 2)</f>
        <v>0</v>
      </c>
      <c r="K33" s="38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45" t="s">
        <v>42</v>
      </c>
      <c r="F34" s="129">
        <f>ROUND((ROUND((SUM(BF126:BF268)),  2) + SUM(BF270:BF274)), 2)</f>
        <v>0</v>
      </c>
      <c r="G34" s="130"/>
      <c r="H34" s="130"/>
      <c r="I34" s="131">
        <v>0.20000000000000001</v>
      </c>
      <c r="J34" s="129">
        <f>ROUND((ROUND(((SUM(BF126:BF268))*I34),  2) + (SUM(BF270:BF274)*I34)),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32">
        <f>ROUND((ROUND((SUM(BG126:BG268)),  2) + SUM(BG270:BG274)), 2)</f>
        <v>0</v>
      </c>
      <c r="G35" s="38"/>
      <c r="H35" s="38"/>
      <c r="I35" s="133">
        <v>0.20000000000000001</v>
      </c>
      <c r="J35" s="132">
        <f>0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32">
        <f>ROUND((ROUND((SUM(BH126:BH268)),  2) + SUM(BH270:BH274)), 2)</f>
        <v>0</v>
      </c>
      <c r="G36" s="38"/>
      <c r="H36" s="38"/>
      <c r="I36" s="133">
        <v>0.20000000000000001</v>
      </c>
      <c r="J36" s="132">
        <f>0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45" t="s">
        <v>45</v>
      </c>
      <c r="F37" s="129">
        <f>ROUND((ROUND((SUM(BI126:BI268)),  2) + SUM(BI270:BI274)), 2)</f>
        <v>0</v>
      </c>
      <c r="G37" s="130"/>
      <c r="H37" s="130"/>
      <c r="I37" s="131">
        <v>0</v>
      </c>
      <c r="J37" s="129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4"/>
      <c r="D39" s="135" t="s">
        <v>46</v>
      </c>
      <c r="E39" s="86"/>
      <c r="F39" s="86"/>
      <c r="G39" s="136" t="s">
        <v>47</v>
      </c>
      <c r="H39" s="137" t="s">
        <v>48</v>
      </c>
      <c r="I39" s="86"/>
      <c r="J39" s="138">
        <f>SUM(J30:J37)</f>
        <v>0</v>
      </c>
      <c r="K39" s="139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49</v>
      </c>
      <c r="E50" s="62"/>
      <c r="F50" s="62"/>
      <c r="G50" s="61" t="s">
        <v>50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51</v>
      </c>
      <c r="E61" s="41"/>
      <c r="F61" s="140" t="s">
        <v>52</v>
      </c>
      <c r="G61" s="63" t="s">
        <v>51</v>
      </c>
      <c r="H61" s="41"/>
      <c r="I61" s="41"/>
      <c r="J61" s="141" t="s">
        <v>52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53</v>
      </c>
      <c r="E65" s="64"/>
      <c r="F65" s="64"/>
      <c r="G65" s="61" t="s">
        <v>54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51</v>
      </c>
      <c r="E76" s="41"/>
      <c r="F76" s="140" t="s">
        <v>52</v>
      </c>
      <c r="G76" s="63" t="s">
        <v>51</v>
      </c>
      <c r="H76" s="41"/>
      <c r="I76" s="41"/>
      <c r="J76" s="141" t="s">
        <v>52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3" t="str">
        <f>E7</f>
        <v>Rekonštrukcia kuchyne SOŠ pod Bánošom, Banská Bystrica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38"/>
      <c r="E86" s="38"/>
      <c r="F86" s="38"/>
      <c r="G86" s="38"/>
      <c r="H86" s="38"/>
      <c r="I86" s="38"/>
      <c r="J86" s="38"/>
      <c r="K86" s="38"/>
      <c r="L86" s="6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72" t="str">
        <f>E9</f>
        <v>01 - Pekárenská a cukrárenská výučba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38"/>
      <c r="E89" s="38"/>
      <c r="F89" s="27" t="str">
        <f>F12</f>
        <v>Pod Bánošom 80, Banská Bystrica</v>
      </c>
      <c r="G89" s="38"/>
      <c r="H89" s="38"/>
      <c r="I89" s="32" t="s">
        <v>21</v>
      </c>
      <c r="J89" s="74" t="str">
        <f>IF(J12="","",J12)</f>
        <v>27. 6. 2022</v>
      </c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38"/>
      <c r="E91" s="38"/>
      <c r="F91" s="27" t="str">
        <f>E15</f>
        <v>SOŠ pod Bánošom, Pod Bánošom 80, Banská Bystrica</v>
      </c>
      <c r="G91" s="38"/>
      <c r="H91" s="38"/>
      <c r="I91" s="32" t="s">
        <v>29</v>
      </c>
      <c r="J91" s="36" t="str">
        <f>E21</f>
        <v>Tomala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Ing. Hladíková, Ing. Žarnovický</v>
      </c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2" t="s">
        <v>105</v>
      </c>
      <c r="D94" s="134"/>
      <c r="E94" s="134"/>
      <c r="F94" s="134"/>
      <c r="G94" s="134"/>
      <c r="H94" s="134"/>
      <c r="I94" s="134"/>
      <c r="J94" s="143" t="s">
        <v>106</v>
      </c>
      <c r="K94" s="134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4" t="s">
        <v>107</v>
      </c>
      <c r="D96" s="38"/>
      <c r="E96" s="38"/>
      <c r="F96" s="38"/>
      <c r="G96" s="38"/>
      <c r="H96" s="38"/>
      <c r="I96" s="38"/>
      <c r="J96" s="101">
        <f>J126</f>
        <v>0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108</v>
      </c>
    </row>
    <row r="97" s="9" customFormat="1" ht="24.96" customHeight="1">
      <c r="A97" s="9"/>
      <c r="B97" s="145"/>
      <c r="C97" s="9"/>
      <c r="D97" s="146" t="s">
        <v>109</v>
      </c>
      <c r="E97" s="147"/>
      <c r="F97" s="147"/>
      <c r="G97" s="147"/>
      <c r="H97" s="147"/>
      <c r="I97" s="147"/>
      <c r="J97" s="148">
        <f>J127</f>
        <v>0</v>
      </c>
      <c r="K97" s="9"/>
      <c r="L97" s="14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9"/>
      <c r="C98" s="10"/>
      <c r="D98" s="150" t="s">
        <v>110</v>
      </c>
      <c r="E98" s="151"/>
      <c r="F98" s="151"/>
      <c r="G98" s="151"/>
      <c r="H98" s="151"/>
      <c r="I98" s="151"/>
      <c r="J98" s="152">
        <f>J128</f>
        <v>0</v>
      </c>
      <c r="K98" s="10"/>
      <c r="L98" s="14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9"/>
      <c r="C99" s="10"/>
      <c r="D99" s="150" t="s">
        <v>111</v>
      </c>
      <c r="E99" s="151"/>
      <c r="F99" s="151"/>
      <c r="G99" s="151"/>
      <c r="H99" s="151"/>
      <c r="I99" s="151"/>
      <c r="J99" s="152">
        <f>J137</f>
        <v>0</v>
      </c>
      <c r="K99" s="10"/>
      <c r="L99" s="14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9"/>
      <c r="C100" s="10"/>
      <c r="D100" s="150" t="s">
        <v>112</v>
      </c>
      <c r="E100" s="151"/>
      <c r="F100" s="151"/>
      <c r="G100" s="151"/>
      <c r="H100" s="151"/>
      <c r="I100" s="151"/>
      <c r="J100" s="152">
        <f>J164</f>
        <v>0</v>
      </c>
      <c r="K100" s="10"/>
      <c r="L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5"/>
      <c r="C101" s="9"/>
      <c r="D101" s="146" t="s">
        <v>113</v>
      </c>
      <c r="E101" s="147"/>
      <c r="F101" s="147"/>
      <c r="G101" s="147"/>
      <c r="H101" s="147"/>
      <c r="I101" s="147"/>
      <c r="J101" s="148">
        <f>J166</f>
        <v>0</v>
      </c>
      <c r="K101" s="9"/>
      <c r="L101" s="14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9"/>
      <c r="C102" s="10"/>
      <c r="D102" s="150" t="s">
        <v>114</v>
      </c>
      <c r="E102" s="151"/>
      <c r="F102" s="151"/>
      <c r="G102" s="151"/>
      <c r="H102" s="151"/>
      <c r="I102" s="151"/>
      <c r="J102" s="152">
        <f>J167</f>
        <v>0</v>
      </c>
      <c r="K102" s="10"/>
      <c r="L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9"/>
      <c r="C103" s="10"/>
      <c r="D103" s="150" t="s">
        <v>115</v>
      </c>
      <c r="E103" s="151"/>
      <c r="F103" s="151"/>
      <c r="G103" s="151"/>
      <c r="H103" s="151"/>
      <c r="I103" s="151"/>
      <c r="J103" s="152">
        <f>J183</f>
        <v>0</v>
      </c>
      <c r="K103" s="10"/>
      <c r="L103" s="14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9"/>
      <c r="C104" s="10"/>
      <c r="D104" s="150" t="s">
        <v>116</v>
      </c>
      <c r="E104" s="151"/>
      <c r="F104" s="151"/>
      <c r="G104" s="151"/>
      <c r="H104" s="151"/>
      <c r="I104" s="151"/>
      <c r="J104" s="152">
        <f>J224</f>
        <v>0</v>
      </c>
      <c r="K104" s="10"/>
      <c r="L104" s="14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9"/>
      <c r="C105" s="10"/>
      <c r="D105" s="150" t="s">
        <v>117</v>
      </c>
      <c r="E105" s="151"/>
      <c r="F105" s="151"/>
      <c r="G105" s="151"/>
      <c r="H105" s="151"/>
      <c r="I105" s="151"/>
      <c r="J105" s="152">
        <f>J233</f>
        <v>0</v>
      </c>
      <c r="K105" s="10"/>
      <c r="L105" s="14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1.84" customHeight="1">
      <c r="A106" s="9"/>
      <c r="B106" s="145"/>
      <c r="C106" s="9"/>
      <c r="D106" s="153" t="s">
        <v>118</v>
      </c>
      <c r="E106" s="9"/>
      <c r="F106" s="9"/>
      <c r="G106" s="9"/>
      <c r="H106" s="9"/>
      <c r="I106" s="9"/>
      <c r="J106" s="154">
        <f>J269</f>
        <v>0</v>
      </c>
      <c r="K106" s="9"/>
      <c r="L106" s="14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60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119</v>
      </c>
      <c r="D113" s="38"/>
      <c r="E113" s="38"/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15</v>
      </c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123" t="str">
        <f>E7</f>
        <v>Rekonštrukcia kuchyne SOŠ pod Bánošom, Banská Bystrica</v>
      </c>
      <c r="F116" s="32"/>
      <c r="G116" s="32"/>
      <c r="H116" s="32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102</v>
      </c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72" t="str">
        <f>E9</f>
        <v>01 - Pekárenská a cukrárenská výučba</v>
      </c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19</v>
      </c>
      <c r="D120" s="38"/>
      <c r="E120" s="38"/>
      <c r="F120" s="27" t="str">
        <f>F12</f>
        <v>Pod Bánošom 80, Banská Bystrica</v>
      </c>
      <c r="G120" s="38"/>
      <c r="H120" s="38"/>
      <c r="I120" s="32" t="s">
        <v>21</v>
      </c>
      <c r="J120" s="74" t="str">
        <f>IF(J12="","",J12)</f>
        <v>27. 6. 2022</v>
      </c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23</v>
      </c>
      <c r="D122" s="38"/>
      <c r="E122" s="38"/>
      <c r="F122" s="27" t="str">
        <f>E15</f>
        <v>SOŠ pod Bánošom, Pod Bánošom 80, Banská Bystrica</v>
      </c>
      <c r="G122" s="38"/>
      <c r="H122" s="38"/>
      <c r="I122" s="32" t="s">
        <v>29</v>
      </c>
      <c r="J122" s="36" t="str">
        <f>E21</f>
        <v>Tomala</v>
      </c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27</v>
      </c>
      <c r="D123" s="38"/>
      <c r="E123" s="38"/>
      <c r="F123" s="27" t="str">
        <f>IF(E18="","",E18)</f>
        <v>Vyplň údaj</v>
      </c>
      <c r="G123" s="38"/>
      <c r="H123" s="38"/>
      <c r="I123" s="32" t="s">
        <v>32</v>
      </c>
      <c r="J123" s="36" t="str">
        <f>E24</f>
        <v>Ing. Hladíková, Ing. Žarnovický</v>
      </c>
      <c r="K123" s="38"/>
      <c r="L123" s="60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60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55"/>
      <c r="B125" s="156"/>
      <c r="C125" s="157" t="s">
        <v>120</v>
      </c>
      <c r="D125" s="158" t="s">
        <v>61</v>
      </c>
      <c r="E125" s="158" t="s">
        <v>57</v>
      </c>
      <c r="F125" s="158" t="s">
        <v>58</v>
      </c>
      <c r="G125" s="158" t="s">
        <v>121</v>
      </c>
      <c r="H125" s="158" t="s">
        <v>122</v>
      </c>
      <c r="I125" s="158" t="s">
        <v>123</v>
      </c>
      <c r="J125" s="159" t="s">
        <v>106</v>
      </c>
      <c r="K125" s="160" t="s">
        <v>124</v>
      </c>
      <c r="L125" s="161"/>
      <c r="M125" s="91" t="s">
        <v>1</v>
      </c>
      <c r="N125" s="92" t="s">
        <v>40</v>
      </c>
      <c r="O125" s="92" t="s">
        <v>125</v>
      </c>
      <c r="P125" s="92" t="s">
        <v>126</v>
      </c>
      <c r="Q125" s="92" t="s">
        <v>127</v>
      </c>
      <c r="R125" s="92" t="s">
        <v>128</v>
      </c>
      <c r="S125" s="92" t="s">
        <v>129</v>
      </c>
      <c r="T125" s="93" t="s">
        <v>130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="2" customFormat="1" ht="22.8" customHeight="1">
      <c r="A126" s="38"/>
      <c r="B126" s="39"/>
      <c r="C126" s="98" t="s">
        <v>107</v>
      </c>
      <c r="D126" s="38"/>
      <c r="E126" s="38"/>
      <c r="F126" s="38"/>
      <c r="G126" s="38"/>
      <c r="H126" s="38"/>
      <c r="I126" s="38"/>
      <c r="J126" s="162">
        <f>BK126</f>
        <v>0</v>
      </c>
      <c r="K126" s="38"/>
      <c r="L126" s="39"/>
      <c r="M126" s="94"/>
      <c r="N126" s="78"/>
      <c r="O126" s="95"/>
      <c r="P126" s="163">
        <f>P127+P166+P269</f>
        <v>0</v>
      </c>
      <c r="Q126" s="95"/>
      <c r="R126" s="163">
        <f>R127+R166+R269</f>
        <v>69.257648200000006</v>
      </c>
      <c r="S126" s="95"/>
      <c r="T126" s="164">
        <f>T127+T166+T269</f>
        <v>101.006484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75</v>
      </c>
      <c r="AU126" s="19" t="s">
        <v>108</v>
      </c>
      <c r="BK126" s="165">
        <f>BK127+BK166+BK269</f>
        <v>0</v>
      </c>
    </row>
    <row r="127" s="12" customFormat="1" ht="25.92" customHeight="1">
      <c r="A127" s="12"/>
      <c r="B127" s="166"/>
      <c r="C127" s="12"/>
      <c r="D127" s="167" t="s">
        <v>75</v>
      </c>
      <c r="E127" s="168" t="s">
        <v>131</v>
      </c>
      <c r="F127" s="168" t="s">
        <v>132</v>
      </c>
      <c r="G127" s="12"/>
      <c r="H127" s="12"/>
      <c r="I127" s="169"/>
      <c r="J127" s="154">
        <f>BK127</f>
        <v>0</v>
      </c>
      <c r="K127" s="12"/>
      <c r="L127" s="166"/>
      <c r="M127" s="170"/>
      <c r="N127" s="171"/>
      <c r="O127" s="171"/>
      <c r="P127" s="172">
        <f>P128+P137+P164</f>
        <v>0</v>
      </c>
      <c r="Q127" s="171"/>
      <c r="R127" s="172">
        <f>R128+R137+R164</f>
        <v>49.250219300000005</v>
      </c>
      <c r="S127" s="171"/>
      <c r="T127" s="173">
        <f>T128+T137+T164</f>
        <v>101.006484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84</v>
      </c>
      <c r="AT127" s="174" t="s">
        <v>75</v>
      </c>
      <c r="AU127" s="174" t="s">
        <v>76</v>
      </c>
      <c r="AY127" s="167" t="s">
        <v>133</v>
      </c>
      <c r="BK127" s="175">
        <f>BK128+BK137+BK164</f>
        <v>0</v>
      </c>
    </row>
    <row r="128" s="12" customFormat="1" ht="22.8" customHeight="1">
      <c r="A128" s="12"/>
      <c r="B128" s="166"/>
      <c r="C128" s="12"/>
      <c r="D128" s="167" t="s">
        <v>75</v>
      </c>
      <c r="E128" s="176" t="s">
        <v>134</v>
      </c>
      <c r="F128" s="176" t="s">
        <v>135</v>
      </c>
      <c r="G128" s="12"/>
      <c r="H128" s="12"/>
      <c r="I128" s="169"/>
      <c r="J128" s="177">
        <f>BK128</f>
        <v>0</v>
      </c>
      <c r="K128" s="12"/>
      <c r="L128" s="166"/>
      <c r="M128" s="170"/>
      <c r="N128" s="171"/>
      <c r="O128" s="171"/>
      <c r="P128" s="172">
        <f>SUM(P129:P136)</f>
        <v>0</v>
      </c>
      <c r="Q128" s="171"/>
      <c r="R128" s="172">
        <f>SUM(R129:R136)</f>
        <v>49.250219300000005</v>
      </c>
      <c r="S128" s="171"/>
      <c r="T128" s="173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84</v>
      </c>
      <c r="AT128" s="174" t="s">
        <v>75</v>
      </c>
      <c r="AU128" s="174" t="s">
        <v>84</v>
      </c>
      <c r="AY128" s="167" t="s">
        <v>133</v>
      </c>
      <c r="BK128" s="175">
        <f>SUM(BK129:BK136)</f>
        <v>0</v>
      </c>
    </row>
    <row r="129" s="2" customFormat="1" ht="24.15" customHeight="1">
      <c r="A129" s="38"/>
      <c r="B129" s="178"/>
      <c r="C129" s="179" t="s">
        <v>84</v>
      </c>
      <c r="D129" s="179" t="s">
        <v>136</v>
      </c>
      <c r="E129" s="180" t="s">
        <v>137</v>
      </c>
      <c r="F129" s="181" t="s">
        <v>138</v>
      </c>
      <c r="G129" s="182" t="s">
        <v>88</v>
      </c>
      <c r="H129" s="183">
        <v>828.88</v>
      </c>
      <c r="I129" s="184"/>
      <c r="J129" s="185">
        <f>ROUND(I129*H129,2)</f>
        <v>0</v>
      </c>
      <c r="K129" s="186"/>
      <c r="L129" s="39"/>
      <c r="M129" s="187" t="s">
        <v>1</v>
      </c>
      <c r="N129" s="188" t="s">
        <v>42</v>
      </c>
      <c r="O129" s="82"/>
      <c r="P129" s="189">
        <f>O129*H129</f>
        <v>0</v>
      </c>
      <c r="Q129" s="189">
        <v>0.0021099999999999999</v>
      </c>
      <c r="R129" s="189">
        <f>Q129*H129</f>
        <v>1.7489367999999999</v>
      </c>
      <c r="S129" s="189">
        <v>0</v>
      </c>
      <c r="T129" s="19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1" t="s">
        <v>139</v>
      </c>
      <c r="AT129" s="191" t="s">
        <v>136</v>
      </c>
      <c r="AU129" s="191" t="s">
        <v>90</v>
      </c>
      <c r="AY129" s="19" t="s">
        <v>133</v>
      </c>
      <c r="BE129" s="192">
        <f>IF(N129="základná",J129,0)</f>
        <v>0</v>
      </c>
      <c r="BF129" s="192">
        <f>IF(N129="znížená",J129,0)</f>
        <v>0</v>
      </c>
      <c r="BG129" s="192">
        <f>IF(N129="zákl. prenesená",J129,0)</f>
        <v>0</v>
      </c>
      <c r="BH129" s="192">
        <f>IF(N129="zníž. prenesená",J129,0)</f>
        <v>0</v>
      </c>
      <c r="BI129" s="192">
        <f>IF(N129="nulová",J129,0)</f>
        <v>0</v>
      </c>
      <c r="BJ129" s="19" t="s">
        <v>90</v>
      </c>
      <c r="BK129" s="192">
        <f>ROUND(I129*H129,2)</f>
        <v>0</v>
      </c>
      <c r="BL129" s="19" t="s">
        <v>139</v>
      </c>
      <c r="BM129" s="191" t="s">
        <v>140</v>
      </c>
    </row>
    <row r="130" s="13" customFormat="1">
      <c r="A130" s="13"/>
      <c r="B130" s="193"/>
      <c r="C130" s="13"/>
      <c r="D130" s="194" t="s">
        <v>141</v>
      </c>
      <c r="E130" s="195" t="s">
        <v>1</v>
      </c>
      <c r="F130" s="196" t="s">
        <v>91</v>
      </c>
      <c r="G130" s="13"/>
      <c r="H130" s="197">
        <v>613.58000000000004</v>
      </c>
      <c r="I130" s="198"/>
      <c r="J130" s="13"/>
      <c r="K130" s="13"/>
      <c r="L130" s="193"/>
      <c r="M130" s="199"/>
      <c r="N130" s="200"/>
      <c r="O130" s="200"/>
      <c r="P130" s="200"/>
      <c r="Q130" s="200"/>
      <c r="R130" s="200"/>
      <c r="S130" s="200"/>
      <c r="T130" s="20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5" t="s">
        <v>141</v>
      </c>
      <c r="AU130" s="195" t="s">
        <v>90</v>
      </c>
      <c r="AV130" s="13" t="s">
        <v>90</v>
      </c>
      <c r="AW130" s="13" t="s">
        <v>31</v>
      </c>
      <c r="AX130" s="13" t="s">
        <v>76</v>
      </c>
      <c r="AY130" s="195" t="s">
        <v>133</v>
      </c>
    </row>
    <row r="131" s="13" customFormat="1">
      <c r="A131" s="13"/>
      <c r="B131" s="193"/>
      <c r="C131" s="13"/>
      <c r="D131" s="194" t="s">
        <v>141</v>
      </c>
      <c r="E131" s="195" t="s">
        <v>1</v>
      </c>
      <c r="F131" s="196" t="s">
        <v>86</v>
      </c>
      <c r="G131" s="13"/>
      <c r="H131" s="197">
        <v>215.30000000000001</v>
      </c>
      <c r="I131" s="198"/>
      <c r="J131" s="13"/>
      <c r="K131" s="13"/>
      <c r="L131" s="193"/>
      <c r="M131" s="199"/>
      <c r="N131" s="200"/>
      <c r="O131" s="200"/>
      <c r="P131" s="200"/>
      <c r="Q131" s="200"/>
      <c r="R131" s="200"/>
      <c r="S131" s="200"/>
      <c r="T131" s="20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5" t="s">
        <v>141</v>
      </c>
      <c r="AU131" s="195" t="s">
        <v>90</v>
      </c>
      <c r="AV131" s="13" t="s">
        <v>90</v>
      </c>
      <c r="AW131" s="13" t="s">
        <v>31</v>
      </c>
      <c r="AX131" s="13" t="s">
        <v>76</v>
      </c>
      <c r="AY131" s="195" t="s">
        <v>133</v>
      </c>
    </row>
    <row r="132" s="14" customFormat="1">
      <c r="A132" s="14"/>
      <c r="B132" s="202"/>
      <c r="C132" s="14"/>
      <c r="D132" s="194" t="s">
        <v>141</v>
      </c>
      <c r="E132" s="203" t="s">
        <v>1</v>
      </c>
      <c r="F132" s="204" t="s">
        <v>142</v>
      </c>
      <c r="G132" s="14"/>
      <c r="H132" s="205">
        <v>828.88</v>
      </c>
      <c r="I132" s="206"/>
      <c r="J132" s="14"/>
      <c r="K132" s="14"/>
      <c r="L132" s="202"/>
      <c r="M132" s="207"/>
      <c r="N132" s="208"/>
      <c r="O132" s="208"/>
      <c r="P132" s="208"/>
      <c r="Q132" s="208"/>
      <c r="R132" s="208"/>
      <c r="S132" s="208"/>
      <c r="T132" s="20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3" t="s">
        <v>141</v>
      </c>
      <c r="AU132" s="203" t="s">
        <v>90</v>
      </c>
      <c r="AV132" s="14" t="s">
        <v>139</v>
      </c>
      <c r="AW132" s="14" t="s">
        <v>31</v>
      </c>
      <c r="AX132" s="14" t="s">
        <v>84</v>
      </c>
      <c r="AY132" s="203" t="s">
        <v>133</v>
      </c>
    </row>
    <row r="133" s="2" customFormat="1" ht="24.15" customHeight="1">
      <c r="A133" s="38"/>
      <c r="B133" s="178"/>
      <c r="C133" s="179" t="s">
        <v>90</v>
      </c>
      <c r="D133" s="179" t="s">
        <v>136</v>
      </c>
      <c r="E133" s="180" t="s">
        <v>143</v>
      </c>
      <c r="F133" s="181" t="s">
        <v>144</v>
      </c>
      <c r="G133" s="182" t="s">
        <v>88</v>
      </c>
      <c r="H133" s="183">
        <v>485.44999999999999</v>
      </c>
      <c r="I133" s="184"/>
      <c r="J133" s="185">
        <f>ROUND(I133*H133,2)</f>
        <v>0</v>
      </c>
      <c r="K133" s="186"/>
      <c r="L133" s="39"/>
      <c r="M133" s="187" t="s">
        <v>1</v>
      </c>
      <c r="N133" s="188" t="s">
        <v>42</v>
      </c>
      <c r="O133" s="82"/>
      <c r="P133" s="189">
        <f>O133*H133</f>
        <v>0</v>
      </c>
      <c r="Q133" s="189">
        <v>0.097850000000000006</v>
      </c>
      <c r="R133" s="189">
        <f>Q133*H133</f>
        <v>47.501282500000002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139</v>
      </c>
      <c r="AT133" s="191" t="s">
        <v>136</v>
      </c>
      <c r="AU133" s="191" t="s">
        <v>90</v>
      </c>
      <c r="AY133" s="19" t="s">
        <v>133</v>
      </c>
      <c r="BE133" s="192">
        <f>IF(N133="základná",J133,0)</f>
        <v>0</v>
      </c>
      <c r="BF133" s="192">
        <f>IF(N133="znížená",J133,0)</f>
        <v>0</v>
      </c>
      <c r="BG133" s="192">
        <f>IF(N133="zákl. prenesená",J133,0)</f>
        <v>0</v>
      </c>
      <c r="BH133" s="192">
        <f>IF(N133="zníž. prenesená",J133,0)</f>
        <v>0</v>
      </c>
      <c r="BI133" s="192">
        <f>IF(N133="nulová",J133,0)</f>
        <v>0</v>
      </c>
      <c r="BJ133" s="19" t="s">
        <v>90</v>
      </c>
      <c r="BK133" s="192">
        <f>ROUND(I133*H133,2)</f>
        <v>0</v>
      </c>
      <c r="BL133" s="19" t="s">
        <v>139</v>
      </c>
      <c r="BM133" s="191" t="s">
        <v>145</v>
      </c>
    </row>
    <row r="134" s="13" customFormat="1">
      <c r="A134" s="13"/>
      <c r="B134" s="193"/>
      <c r="C134" s="13"/>
      <c r="D134" s="194" t="s">
        <v>141</v>
      </c>
      <c r="E134" s="195" t="s">
        <v>1</v>
      </c>
      <c r="F134" s="196" t="s">
        <v>96</v>
      </c>
      <c r="G134" s="13"/>
      <c r="H134" s="197">
        <v>244.05000000000001</v>
      </c>
      <c r="I134" s="198"/>
      <c r="J134" s="13"/>
      <c r="K134" s="13"/>
      <c r="L134" s="193"/>
      <c r="M134" s="199"/>
      <c r="N134" s="200"/>
      <c r="O134" s="200"/>
      <c r="P134" s="200"/>
      <c r="Q134" s="200"/>
      <c r="R134" s="200"/>
      <c r="S134" s="200"/>
      <c r="T134" s="20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5" t="s">
        <v>141</v>
      </c>
      <c r="AU134" s="195" t="s">
        <v>90</v>
      </c>
      <c r="AV134" s="13" t="s">
        <v>90</v>
      </c>
      <c r="AW134" s="13" t="s">
        <v>31</v>
      </c>
      <c r="AX134" s="13" t="s">
        <v>76</v>
      </c>
      <c r="AY134" s="195" t="s">
        <v>133</v>
      </c>
    </row>
    <row r="135" s="13" customFormat="1">
      <c r="A135" s="13"/>
      <c r="B135" s="193"/>
      <c r="C135" s="13"/>
      <c r="D135" s="194" t="s">
        <v>141</v>
      </c>
      <c r="E135" s="195" t="s">
        <v>1</v>
      </c>
      <c r="F135" s="196" t="s">
        <v>99</v>
      </c>
      <c r="G135" s="13"/>
      <c r="H135" s="197">
        <v>241.40000000000001</v>
      </c>
      <c r="I135" s="198"/>
      <c r="J135" s="13"/>
      <c r="K135" s="13"/>
      <c r="L135" s="193"/>
      <c r="M135" s="199"/>
      <c r="N135" s="200"/>
      <c r="O135" s="200"/>
      <c r="P135" s="200"/>
      <c r="Q135" s="200"/>
      <c r="R135" s="200"/>
      <c r="S135" s="200"/>
      <c r="T135" s="20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5" t="s">
        <v>141</v>
      </c>
      <c r="AU135" s="195" t="s">
        <v>90</v>
      </c>
      <c r="AV135" s="13" t="s">
        <v>90</v>
      </c>
      <c r="AW135" s="13" t="s">
        <v>31</v>
      </c>
      <c r="AX135" s="13" t="s">
        <v>76</v>
      </c>
      <c r="AY135" s="195" t="s">
        <v>133</v>
      </c>
    </row>
    <row r="136" s="14" customFormat="1">
      <c r="A136" s="14"/>
      <c r="B136" s="202"/>
      <c r="C136" s="14"/>
      <c r="D136" s="194" t="s">
        <v>141</v>
      </c>
      <c r="E136" s="203" t="s">
        <v>1</v>
      </c>
      <c r="F136" s="204" t="s">
        <v>142</v>
      </c>
      <c r="G136" s="14"/>
      <c r="H136" s="205">
        <v>485.44999999999999</v>
      </c>
      <c r="I136" s="206"/>
      <c r="J136" s="14"/>
      <c r="K136" s="14"/>
      <c r="L136" s="202"/>
      <c r="M136" s="207"/>
      <c r="N136" s="208"/>
      <c r="O136" s="208"/>
      <c r="P136" s="208"/>
      <c r="Q136" s="208"/>
      <c r="R136" s="208"/>
      <c r="S136" s="208"/>
      <c r="T136" s="20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3" t="s">
        <v>141</v>
      </c>
      <c r="AU136" s="203" t="s">
        <v>90</v>
      </c>
      <c r="AV136" s="14" t="s">
        <v>139</v>
      </c>
      <c r="AW136" s="14" t="s">
        <v>31</v>
      </c>
      <c r="AX136" s="14" t="s">
        <v>84</v>
      </c>
      <c r="AY136" s="203" t="s">
        <v>133</v>
      </c>
    </row>
    <row r="137" s="12" customFormat="1" ht="22.8" customHeight="1">
      <c r="A137" s="12"/>
      <c r="B137" s="166"/>
      <c r="C137" s="12"/>
      <c r="D137" s="167" t="s">
        <v>75</v>
      </c>
      <c r="E137" s="176" t="s">
        <v>146</v>
      </c>
      <c r="F137" s="176" t="s">
        <v>147</v>
      </c>
      <c r="G137" s="12"/>
      <c r="H137" s="12"/>
      <c r="I137" s="169"/>
      <c r="J137" s="177">
        <f>BK137</f>
        <v>0</v>
      </c>
      <c r="K137" s="12"/>
      <c r="L137" s="166"/>
      <c r="M137" s="170"/>
      <c r="N137" s="171"/>
      <c r="O137" s="171"/>
      <c r="P137" s="172">
        <f>SUM(P138:P163)</f>
        <v>0</v>
      </c>
      <c r="Q137" s="171"/>
      <c r="R137" s="172">
        <f>SUM(R138:R163)</f>
        <v>0</v>
      </c>
      <c r="S137" s="171"/>
      <c r="T137" s="173">
        <f>SUM(T138:T163)</f>
        <v>101.006484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7" t="s">
        <v>84</v>
      </c>
      <c r="AT137" s="174" t="s">
        <v>75</v>
      </c>
      <c r="AU137" s="174" t="s">
        <v>84</v>
      </c>
      <c r="AY137" s="167" t="s">
        <v>133</v>
      </c>
      <c r="BK137" s="175">
        <f>SUM(BK138:BK163)</f>
        <v>0</v>
      </c>
    </row>
    <row r="138" s="2" customFormat="1" ht="21.75" customHeight="1">
      <c r="A138" s="38"/>
      <c r="B138" s="178"/>
      <c r="C138" s="179" t="s">
        <v>148</v>
      </c>
      <c r="D138" s="179" t="s">
        <v>136</v>
      </c>
      <c r="E138" s="180" t="s">
        <v>149</v>
      </c>
      <c r="F138" s="181" t="s">
        <v>150</v>
      </c>
      <c r="G138" s="182" t="s">
        <v>88</v>
      </c>
      <c r="H138" s="183">
        <v>485.44999999999999</v>
      </c>
      <c r="I138" s="184"/>
      <c r="J138" s="185">
        <f>ROUND(I138*H138,2)</f>
        <v>0</v>
      </c>
      <c r="K138" s="186"/>
      <c r="L138" s="39"/>
      <c r="M138" s="187" t="s">
        <v>1</v>
      </c>
      <c r="N138" s="188" t="s">
        <v>42</v>
      </c>
      <c r="O138" s="82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139</v>
      </c>
      <c r="AT138" s="191" t="s">
        <v>136</v>
      </c>
      <c r="AU138" s="191" t="s">
        <v>90</v>
      </c>
      <c r="AY138" s="19" t="s">
        <v>133</v>
      </c>
      <c r="BE138" s="192">
        <f>IF(N138="základná",J138,0)</f>
        <v>0</v>
      </c>
      <c r="BF138" s="192">
        <f>IF(N138="znížená",J138,0)</f>
        <v>0</v>
      </c>
      <c r="BG138" s="192">
        <f>IF(N138="zákl. prenesená",J138,0)</f>
        <v>0</v>
      </c>
      <c r="BH138" s="192">
        <f>IF(N138="zníž. prenesená",J138,0)</f>
        <v>0</v>
      </c>
      <c r="BI138" s="192">
        <f>IF(N138="nulová",J138,0)</f>
        <v>0</v>
      </c>
      <c r="BJ138" s="19" t="s">
        <v>90</v>
      </c>
      <c r="BK138" s="192">
        <f>ROUND(I138*H138,2)</f>
        <v>0</v>
      </c>
      <c r="BL138" s="19" t="s">
        <v>139</v>
      </c>
      <c r="BM138" s="191" t="s">
        <v>151</v>
      </c>
    </row>
    <row r="139" s="13" customFormat="1">
      <c r="A139" s="13"/>
      <c r="B139" s="193"/>
      <c r="C139" s="13"/>
      <c r="D139" s="194" t="s">
        <v>141</v>
      </c>
      <c r="E139" s="195" t="s">
        <v>1</v>
      </c>
      <c r="F139" s="196" t="s">
        <v>96</v>
      </c>
      <c r="G139" s="13"/>
      <c r="H139" s="197">
        <v>244.05000000000001</v>
      </c>
      <c r="I139" s="198"/>
      <c r="J139" s="13"/>
      <c r="K139" s="13"/>
      <c r="L139" s="193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5" t="s">
        <v>141</v>
      </c>
      <c r="AU139" s="195" t="s">
        <v>90</v>
      </c>
      <c r="AV139" s="13" t="s">
        <v>90</v>
      </c>
      <c r="AW139" s="13" t="s">
        <v>31</v>
      </c>
      <c r="AX139" s="13" t="s">
        <v>76</v>
      </c>
      <c r="AY139" s="195" t="s">
        <v>133</v>
      </c>
    </row>
    <row r="140" s="13" customFormat="1">
      <c r="A140" s="13"/>
      <c r="B140" s="193"/>
      <c r="C140" s="13"/>
      <c r="D140" s="194" t="s">
        <v>141</v>
      </c>
      <c r="E140" s="195" t="s">
        <v>1</v>
      </c>
      <c r="F140" s="196" t="s">
        <v>99</v>
      </c>
      <c r="G140" s="13"/>
      <c r="H140" s="197">
        <v>241.40000000000001</v>
      </c>
      <c r="I140" s="198"/>
      <c r="J140" s="13"/>
      <c r="K140" s="13"/>
      <c r="L140" s="193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141</v>
      </c>
      <c r="AU140" s="195" t="s">
        <v>90</v>
      </c>
      <c r="AV140" s="13" t="s">
        <v>90</v>
      </c>
      <c r="AW140" s="13" t="s">
        <v>31</v>
      </c>
      <c r="AX140" s="13" t="s">
        <v>76</v>
      </c>
      <c r="AY140" s="195" t="s">
        <v>133</v>
      </c>
    </row>
    <row r="141" s="14" customFormat="1">
      <c r="A141" s="14"/>
      <c r="B141" s="202"/>
      <c r="C141" s="14"/>
      <c r="D141" s="194" t="s">
        <v>141</v>
      </c>
      <c r="E141" s="203" t="s">
        <v>1</v>
      </c>
      <c r="F141" s="204" t="s">
        <v>142</v>
      </c>
      <c r="G141" s="14"/>
      <c r="H141" s="205">
        <v>485.44999999999999</v>
      </c>
      <c r="I141" s="206"/>
      <c r="J141" s="14"/>
      <c r="K141" s="14"/>
      <c r="L141" s="202"/>
      <c r="M141" s="207"/>
      <c r="N141" s="208"/>
      <c r="O141" s="208"/>
      <c r="P141" s="208"/>
      <c r="Q141" s="208"/>
      <c r="R141" s="208"/>
      <c r="S141" s="208"/>
      <c r="T141" s="20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3" t="s">
        <v>141</v>
      </c>
      <c r="AU141" s="203" t="s">
        <v>90</v>
      </c>
      <c r="AV141" s="14" t="s">
        <v>139</v>
      </c>
      <c r="AW141" s="14" t="s">
        <v>31</v>
      </c>
      <c r="AX141" s="14" t="s">
        <v>84</v>
      </c>
      <c r="AY141" s="203" t="s">
        <v>133</v>
      </c>
    </row>
    <row r="142" s="2" customFormat="1" ht="37.8" customHeight="1">
      <c r="A142" s="38"/>
      <c r="B142" s="178"/>
      <c r="C142" s="179" t="s">
        <v>139</v>
      </c>
      <c r="D142" s="179" t="s">
        <v>136</v>
      </c>
      <c r="E142" s="180" t="s">
        <v>152</v>
      </c>
      <c r="F142" s="181" t="s">
        <v>153</v>
      </c>
      <c r="G142" s="182" t="s">
        <v>154</v>
      </c>
      <c r="H142" s="183">
        <v>24.273</v>
      </c>
      <c r="I142" s="184"/>
      <c r="J142" s="185">
        <f>ROUND(I142*H142,2)</f>
        <v>0</v>
      </c>
      <c r="K142" s="186"/>
      <c r="L142" s="39"/>
      <c r="M142" s="187" t="s">
        <v>1</v>
      </c>
      <c r="N142" s="188" t="s">
        <v>42</v>
      </c>
      <c r="O142" s="82"/>
      <c r="P142" s="189">
        <f>O142*H142</f>
        <v>0</v>
      </c>
      <c r="Q142" s="189">
        <v>0</v>
      </c>
      <c r="R142" s="189">
        <f>Q142*H142</f>
        <v>0</v>
      </c>
      <c r="S142" s="189">
        <v>2.2000000000000002</v>
      </c>
      <c r="T142" s="190">
        <f>S142*H142</f>
        <v>53.400600000000004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1" t="s">
        <v>139</v>
      </c>
      <c r="AT142" s="191" t="s">
        <v>136</v>
      </c>
      <c r="AU142" s="191" t="s">
        <v>90</v>
      </c>
      <c r="AY142" s="19" t="s">
        <v>133</v>
      </c>
      <c r="BE142" s="192">
        <f>IF(N142="základná",J142,0)</f>
        <v>0</v>
      </c>
      <c r="BF142" s="192">
        <f>IF(N142="znížená",J142,0)</f>
        <v>0</v>
      </c>
      <c r="BG142" s="192">
        <f>IF(N142="zákl. prenesená",J142,0)</f>
        <v>0</v>
      </c>
      <c r="BH142" s="192">
        <f>IF(N142="zníž. prenesená",J142,0)</f>
        <v>0</v>
      </c>
      <c r="BI142" s="192">
        <f>IF(N142="nulová",J142,0)</f>
        <v>0</v>
      </c>
      <c r="BJ142" s="19" t="s">
        <v>90</v>
      </c>
      <c r="BK142" s="192">
        <f>ROUND(I142*H142,2)</f>
        <v>0</v>
      </c>
      <c r="BL142" s="19" t="s">
        <v>139</v>
      </c>
      <c r="BM142" s="191" t="s">
        <v>155</v>
      </c>
    </row>
    <row r="143" s="13" customFormat="1">
      <c r="A143" s="13"/>
      <c r="B143" s="193"/>
      <c r="C143" s="13"/>
      <c r="D143" s="194" t="s">
        <v>141</v>
      </c>
      <c r="E143" s="195" t="s">
        <v>1</v>
      </c>
      <c r="F143" s="196" t="s">
        <v>156</v>
      </c>
      <c r="G143" s="13"/>
      <c r="H143" s="197">
        <v>12.202999999999999</v>
      </c>
      <c r="I143" s="198"/>
      <c r="J143" s="13"/>
      <c r="K143" s="13"/>
      <c r="L143" s="193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5" t="s">
        <v>141</v>
      </c>
      <c r="AU143" s="195" t="s">
        <v>90</v>
      </c>
      <c r="AV143" s="13" t="s">
        <v>90</v>
      </c>
      <c r="AW143" s="13" t="s">
        <v>31</v>
      </c>
      <c r="AX143" s="13" t="s">
        <v>76</v>
      </c>
      <c r="AY143" s="195" t="s">
        <v>133</v>
      </c>
    </row>
    <row r="144" s="13" customFormat="1">
      <c r="A144" s="13"/>
      <c r="B144" s="193"/>
      <c r="C144" s="13"/>
      <c r="D144" s="194" t="s">
        <v>141</v>
      </c>
      <c r="E144" s="195" t="s">
        <v>1</v>
      </c>
      <c r="F144" s="196" t="s">
        <v>157</v>
      </c>
      <c r="G144" s="13"/>
      <c r="H144" s="197">
        <v>12.07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141</v>
      </c>
      <c r="AU144" s="195" t="s">
        <v>90</v>
      </c>
      <c r="AV144" s="13" t="s">
        <v>90</v>
      </c>
      <c r="AW144" s="13" t="s">
        <v>31</v>
      </c>
      <c r="AX144" s="13" t="s">
        <v>76</v>
      </c>
      <c r="AY144" s="195" t="s">
        <v>133</v>
      </c>
    </row>
    <row r="145" s="14" customFormat="1">
      <c r="A145" s="14"/>
      <c r="B145" s="202"/>
      <c r="C145" s="14"/>
      <c r="D145" s="194" t="s">
        <v>141</v>
      </c>
      <c r="E145" s="203" t="s">
        <v>1</v>
      </c>
      <c r="F145" s="204" t="s">
        <v>142</v>
      </c>
      <c r="G145" s="14"/>
      <c r="H145" s="205">
        <v>24.273</v>
      </c>
      <c r="I145" s="206"/>
      <c r="J145" s="14"/>
      <c r="K145" s="14"/>
      <c r="L145" s="202"/>
      <c r="M145" s="207"/>
      <c r="N145" s="208"/>
      <c r="O145" s="208"/>
      <c r="P145" s="208"/>
      <c r="Q145" s="208"/>
      <c r="R145" s="208"/>
      <c r="S145" s="208"/>
      <c r="T145" s="20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3" t="s">
        <v>141</v>
      </c>
      <c r="AU145" s="203" t="s">
        <v>90</v>
      </c>
      <c r="AV145" s="14" t="s">
        <v>139</v>
      </c>
      <c r="AW145" s="14" t="s">
        <v>31</v>
      </c>
      <c r="AX145" s="14" t="s">
        <v>84</v>
      </c>
      <c r="AY145" s="203" t="s">
        <v>133</v>
      </c>
    </row>
    <row r="146" s="2" customFormat="1" ht="37.8" customHeight="1">
      <c r="A146" s="38"/>
      <c r="B146" s="178"/>
      <c r="C146" s="179" t="s">
        <v>158</v>
      </c>
      <c r="D146" s="179" t="s">
        <v>136</v>
      </c>
      <c r="E146" s="180" t="s">
        <v>159</v>
      </c>
      <c r="F146" s="181" t="s">
        <v>160</v>
      </c>
      <c r="G146" s="182" t="s">
        <v>88</v>
      </c>
      <c r="H146" s="183">
        <v>485.44999999999999</v>
      </c>
      <c r="I146" s="184"/>
      <c r="J146" s="185">
        <f>ROUND(I146*H146,2)</f>
        <v>0</v>
      </c>
      <c r="K146" s="186"/>
      <c r="L146" s="39"/>
      <c r="M146" s="187" t="s">
        <v>1</v>
      </c>
      <c r="N146" s="188" t="s">
        <v>42</v>
      </c>
      <c r="O146" s="82"/>
      <c r="P146" s="189">
        <f>O146*H146</f>
        <v>0</v>
      </c>
      <c r="Q146" s="189">
        <v>0</v>
      </c>
      <c r="R146" s="189">
        <f>Q146*H146</f>
        <v>0</v>
      </c>
      <c r="S146" s="189">
        <v>0.065000000000000002</v>
      </c>
      <c r="T146" s="190">
        <f>S146*H146</f>
        <v>31.55425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1" t="s">
        <v>139</v>
      </c>
      <c r="AT146" s="191" t="s">
        <v>136</v>
      </c>
      <c r="AU146" s="191" t="s">
        <v>90</v>
      </c>
      <c r="AY146" s="19" t="s">
        <v>133</v>
      </c>
      <c r="BE146" s="192">
        <f>IF(N146="základná",J146,0)</f>
        <v>0</v>
      </c>
      <c r="BF146" s="192">
        <f>IF(N146="znížená",J146,0)</f>
        <v>0</v>
      </c>
      <c r="BG146" s="192">
        <f>IF(N146="zákl. prenesená",J146,0)</f>
        <v>0</v>
      </c>
      <c r="BH146" s="192">
        <f>IF(N146="zníž. prenesená",J146,0)</f>
        <v>0</v>
      </c>
      <c r="BI146" s="192">
        <f>IF(N146="nulová",J146,0)</f>
        <v>0</v>
      </c>
      <c r="BJ146" s="19" t="s">
        <v>90</v>
      </c>
      <c r="BK146" s="192">
        <f>ROUND(I146*H146,2)</f>
        <v>0</v>
      </c>
      <c r="BL146" s="19" t="s">
        <v>139</v>
      </c>
      <c r="BM146" s="191" t="s">
        <v>161</v>
      </c>
    </row>
    <row r="147" s="13" customFormat="1">
      <c r="A147" s="13"/>
      <c r="B147" s="193"/>
      <c r="C147" s="13"/>
      <c r="D147" s="194" t="s">
        <v>141</v>
      </c>
      <c r="E147" s="195" t="s">
        <v>1</v>
      </c>
      <c r="F147" s="196" t="s">
        <v>96</v>
      </c>
      <c r="G147" s="13"/>
      <c r="H147" s="197">
        <v>244.05000000000001</v>
      </c>
      <c r="I147" s="198"/>
      <c r="J147" s="13"/>
      <c r="K147" s="13"/>
      <c r="L147" s="193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5" t="s">
        <v>141</v>
      </c>
      <c r="AU147" s="195" t="s">
        <v>90</v>
      </c>
      <c r="AV147" s="13" t="s">
        <v>90</v>
      </c>
      <c r="AW147" s="13" t="s">
        <v>31</v>
      </c>
      <c r="AX147" s="13" t="s">
        <v>76</v>
      </c>
      <c r="AY147" s="195" t="s">
        <v>133</v>
      </c>
    </row>
    <row r="148" s="13" customFormat="1">
      <c r="A148" s="13"/>
      <c r="B148" s="193"/>
      <c r="C148" s="13"/>
      <c r="D148" s="194" t="s">
        <v>141</v>
      </c>
      <c r="E148" s="195" t="s">
        <v>1</v>
      </c>
      <c r="F148" s="196" t="s">
        <v>99</v>
      </c>
      <c r="G148" s="13"/>
      <c r="H148" s="197">
        <v>241.40000000000001</v>
      </c>
      <c r="I148" s="198"/>
      <c r="J148" s="13"/>
      <c r="K148" s="13"/>
      <c r="L148" s="193"/>
      <c r="M148" s="199"/>
      <c r="N148" s="200"/>
      <c r="O148" s="200"/>
      <c r="P148" s="200"/>
      <c r="Q148" s="200"/>
      <c r="R148" s="200"/>
      <c r="S148" s="200"/>
      <c r="T148" s="20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5" t="s">
        <v>141</v>
      </c>
      <c r="AU148" s="195" t="s">
        <v>90</v>
      </c>
      <c r="AV148" s="13" t="s">
        <v>90</v>
      </c>
      <c r="AW148" s="13" t="s">
        <v>31</v>
      </c>
      <c r="AX148" s="13" t="s">
        <v>76</v>
      </c>
      <c r="AY148" s="195" t="s">
        <v>133</v>
      </c>
    </row>
    <row r="149" s="14" customFormat="1">
      <c r="A149" s="14"/>
      <c r="B149" s="202"/>
      <c r="C149" s="14"/>
      <c r="D149" s="194" t="s">
        <v>141</v>
      </c>
      <c r="E149" s="203" t="s">
        <v>1</v>
      </c>
      <c r="F149" s="204" t="s">
        <v>142</v>
      </c>
      <c r="G149" s="14"/>
      <c r="H149" s="205">
        <v>485.44999999999999</v>
      </c>
      <c r="I149" s="206"/>
      <c r="J149" s="14"/>
      <c r="K149" s="14"/>
      <c r="L149" s="202"/>
      <c r="M149" s="207"/>
      <c r="N149" s="208"/>
      <c r="O149" s="208"/>
      <c r="P149" s="208"/>
      <c r="Q149" s="208"/>
      <c r="R149" s="208"/>
      <c r="S149" s="208"/>
      <c r="T149" s="20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3" t="s">
        <v>141</v>
      </c>
      <c r="AU149" s="203" t="s">
        <v>90</v>
      </c>
      <c r="AV149" s="14" t="s">
        <v>139</v>
      </c>
      <c r="AW149" s="14" t="s">
        <v>31</v>
      </c>
      <c r="AX149" s="14" t="s">
        <v>84</v>
      </c>
      <c r="AY149" s="203" t="s">
        <v>133</v>
      </c>
    </row>
    <row r="150" s="2" customFormat="1" ht="33" customHeight="1">
      <c r="A150" s="38"/>
      <c r="B150" s="178"/>
      <c r="C150" s="179" t="s">
        <v>134</v>
      </c>
      <c r="D150" s="179" t="s">
        <v>136</v>
      </c>
      <c r="E150" s="180" t="s">
        <v>162</v>
      </c>
      <c r="F150" s="181" t="s">
        <v>163</v>
      </c>
      <c r="G150" s="182" t="s">
        <v>88</v>
      </c>
      <c r="H150" s="183">
        <v>30.678999999999998</v>
      </c>
      <c r="I150" s="184"/>
      <c r="J150" s="185">
        <f>ROUND(I150*H150,2)</f>
        <v>0</v>
      </c>
      <c r="K150" s="186"/>
      <c r="L150" s="39"/>
      <c r="M150" s="187" t="s">
        <v>1</v>
      </c>
      <c r="N150" s="188" t="s">
        <v>42</v>
      </c>
      <c r="O150" s="82"/>
      <c r="P150" s="189">
        <f>O150*H150</f>
        <v>0</v>
      </c>
      <c r="Q150" s="189">
        <v>0</v>
      </c>
      <c r="R150" s="189">
        <f>Q150*H150</f>
        <v>0</v>
      </c>
      <c r="S150" s="189">
        <v>0.045999999999999999</v>
      </c>
      <c r="T150" s="190">
        <f>S150*H150</f>
        <v>1.4112339999999999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1" t="s">
        <v>139</v>
      </c>
      <c r="AT150" s="191" t="s">
        <v>136</v>
      </c>
      <c r="AU150" s="191" t="s">
        <v>90</v>
      </c>
      <c r="AY150" s="19" t="s">
        <v>133</v>
      </c>
      <c r="BE150" s="192">
        <f>IF(N150="základná",J150,0)</f>
        <v>0</v>
      </c>
      <c r="BF150" s="192">
        <f>IF(N150="znížená",J150,0)</f>
        <v>0</v>
      </c>
      <c r="BG150" s="192">
        <f>IF(N150="zákl. prenesená",J150,0)</f>
        <v>0</v>
      </c>
      <c r="BH150" s="192">
        <f>IF(N150="zníž. prenesená",J150,0)</f>
        <v>0</v>
      </c>
      <c r="BI150" s="192">
        <f>IF(N150="nulová",J150,0)</f>
        <v>0</v>
      </c>
      <c r="BJ150" s="19" t="s">
        <v>90</v>
      </c>
      <c r="BK150" s="192">
        <f>ROUND(I150*H150,2)</f>
        <v>0</v>
      </c>
      <c r="BL150" s="19" t="s">
        <v>139</v>
      </c>
      <c r="BM150" s="191" t="s">
        <v>164</v>
      </c>
    </row>
    <row r="151" s="13" customFormat="1">
      <c r="A151" s="13"/>
      <c r="B151" s="193"/>
      <c r="C151" s="13"/>
      <c r="D151" s="194" t="s">
        <v>141</v>
      </c>
      <c r="E151" s="195" t="s">
        <v>1</v>
      </c>
      <c r="F151" s="196" t="s">
        <v>165</v>
      </c>
      <c r="G151" s="13"/>
      <c r="H151" s="197">
        <v>30.678999999999998</v>
      </c>
      <c r="I151" s="198"/>
      <c r="J151" s="13"/>
      <c r="K151" s="13"/>
      <c r="L151" s="193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5" t="s">
        <v>141</v>
      </c>
      <c r="AU151" s="195" t="s">
        <v>90</v>
      </c>
      <c r="AV151" s="13" t="s">
        <v>90</v>
      </c>
      <c r="AW151" s="13" t="s">
        <v>31</v>
      </c>
      <c r="AX151" s="13" t="s">
        <v>84</v>
      </c>
      <c r="AY151" s="195" t="s">
        <v>133</v>
      </c>
    </row>
    <row r="152" s="2" customFormat="1" ht="37.8" customHeight="1">
      <c r="A152" s="38"/>
      <c r="B152" s="178"/>
      <c r="C152" s="179" t="s">
        <v>166</v>
      </c>
      <c r="D152" s="179" t="s">
        <v>136</v>
      </c>
      <c r="E152" s="180" t="s">
        <v>167</v>
      </c>
      <c r="F152" s="181" t="s">
        <v>168</v>
      </c>
      <c r="G152" s="182" t="s">
        <v>88</v>
      </c>
      <c r="H152" s="183">
        <v>215.30000000000001</v>
      </c>
      <c r="I152" s="184"/>
      <c r="J152" s="185">
        <f>ROUND(I152*H152,2)</f>
        <v>0</v>
      </c>
      <c r="K152" s="186"/>
      <c r="L152" s="39"/>
      <c r="M152" s="187" t="s">
        <v>1</v>
      </c>
      <c r="N152" s="188" t="s">
        <v>42</v>
      </c>
      <c r="O152" s="82"/>
      <c r="P152" s="189">
        <f>O152*H152</f>
        <v>0</v>
      </c>
      <c r="Q152" s="189">
        <v>0</v>
      </c>
      <c r="R152" s="189">
        <f>Q152*H152</f>
        <v>0</v>
      </c>
      <c r="S152" s="189">
        <v>0.068000000000000005</v>
      </c>
      <c r="T152" s="190">
        <f>S152*H152</f>
        <v>14.640400000000001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139</v>
      </c>
      <c r="AT152" s="191" t="s">
        <v>136</v>
      </c>
      <c r="AU152" s="191" t="s">
        <v>90</v>
      </c>
      <c r="AY152" s="19" t="s">
        <v>133</v>
      </c>
      <c r="BE152" s="192">
        <f>IF(N152="základná",J152,0)</f>
        <v>0</v>
      </c>
      <c r="BF152" s="192">
        <f>IF(N152="znížená",J152,0)</f>
        <v>0</v>
      </c>
      <c r="BG152" s="192">
        <f>IF(N152="zákl. prenesená",J152,0)</f>
        <v>0</v>
      </c>
      <c r="BH152" s="192">
        <f>IF(N152="zníž. prenesená",J152,0)</f>
        <v>0</v>
      </c>
      <c r="BI152" s="192">
        <f>IF(N152="nulová",J152,0)</f>
        <v>0</v>
      </c>
      <c r="BJ152" s="19" t="s">
        <v>90</v>
      </c>
      <c r="BK152" s="192">
        <f>ROUND(I152*H152,2)</f>
        <v>0</v>
      </c>
      <c r="BL152" s="19" t="s">
        <v>139</v>
      </c>
      <c r="BM152" s="191" t="s">
        <v>169</v>
      </c>
    </row>
    <row r="153" s="13" customFormat="1">
      <c r="A153" s="13"/>
      <c r="B153" s="193"/>
      <c r="C153" s="13"/>
      <c r="D153" s="194" t="s">
        <v>141</v>
      </c>
      <c r="E153" s="195" t="s">
        <v>1</v>
      </c>
      <c r="F153" s="196" t="s">
        <v>86</v>
      </c>
      <c r="G153" s="13"/>
      <c r="H153" s="197">
        <v>215.30000000000001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141</v>
      </c>
      <c r="AU153" s="195" t="s">
        <v>90</v>
      </c>
      <c r="AV153" s="13" t="s">
        <v>90</v>
      </c>
      <c r="AW153" s="13" t="s">
        <v>31</v>
      </c>
      <c r="AX153" s="13" t="s">
        <v>84</v>
      </c>
      <c r="AY153" s="195" t="s">
        <v>133</v>
      </c>
    </row>
    <row r="154" s="2" customFormat="1" ht="21.75" customHeight="1">
      <c r="A154" s="38"/>
      <c r="B154" s="178"/>
      <c r="C154" s="179" t="s">
        <v>170</v>
      </c>
      <c r="D154" s="179" t="s">
        <v>136</v>
      </c>
      <c r="E154" s="180" t="s">
        <v>171</v>
      </c>
      <c r="F154" s="181" t="s">
        <v>172</v>
      </c>
      <c r="G154" s="182" t="s">
        <v>173</v>
      </c>
      <c r="H154" s="183">
        <v>101.006</v>
      </c>
      <c r="I154" s="184"/>
      <c r="J154" s="185">
        <f>ROUND(I154*H154,2)</f>
        <v>0</v>
      </c>
      <c r="K154" s="186"/>
      <c r="L154" s="39"/>
      <c r="M154" s="187" t="s">
        <v>1</v>
      </c>
      <c r="N154" s="188" t="s">
        <v>42</v>
      </c>
      <c r="O154" s="82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1" t="s">
        <v>139</v>
      </c>
      <c r="AT154" s="191" t="s">
        <v>136</v>
      </c>
      <c r="AU154" s="191" t="s">
        <v>90</v>
      </c>
      <c r="AY154" s="19" t="s">
        <v>133</v>
      </c>
      <c r="BE154" s="192">
        <f>IF(N154="základná",J154,0)</f>
        <v>0</v>
      </c>
      <c r="BF154" s="192">
        <f>IF(N154="znížená",J154,0)</f>
        <v>0</v>
      </c>
      <c r="BG154" s="192">
        <f>IF(N154="zákl. prenesená",J154,0)</f>
        <v>0</v>
      </c>
      <c r="BH154" s="192">
        <f>IF(N154="zníž. prenesená",J154,0)</f>
        <v>0</v>
      </c>
      <c r="BI154" s="192">
        <f>IF(N154="nulová",J154,0)</f>
        <v>0</v>
      </c>
      <c r="BJ154" s="19" t="s">
        <v>90</v>
      </c>
      <c r="BK154" s="192">
        <f>ROUND(I154*H154,2)</f>
        <v>0</v>
      </c>
      <c r="BL154" s="19" t="s">
        <v>139</v>
      </c>
      <c r="BM154" s="191" t="s">
        <v>174</v>
      </c>
    </row>
    <row r="155" s="2" customFormat="1" ht="24.15" customHeight="1">
      <c r="A155" s="38"/>
      <c r="B155" s="178"/>
      <c r="C155" s="179" t="s">
        <v>146</v>
      </c>
      <c r="D155" s="179" t="s">
        <v>136</v>
      </c>
      <c r="E155" s="180" t="s">
        <v>175</v>
      </c>
      <c r="F155" s="181" t="s">
        <v>176</v>
      </c>
      <c r="G155" s="182" t="s">
        <v>173</v>
      </c>
      <c r="H155" s="183">
        <v>1010.06</v>
      </c>
      <c r="I155" s="184"/>
      <c r="J155" s="185">
        <f>ROUND(I155*H155,2)</f>
        <v>0</v>
      </c>
      <c r="K155" s="186"/>
      <c r="L155" s="39"/>
      <c r="M155" s="187" t="s">
        <v>1</v>
      </c>
      <c r="N155" s="188" t="s">
        <v>42</v>
      </c>
      <c r="O155" s="82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1" t="s">
        <v>139</v>
      </c>
      <c r="AT155" s="191" t="s">
        <v>136</v>
      </c>
      <c r="AU155" s="191" t="s">
        <v>90</v>
      </c>
      <c r="AY155" s="19" t="s">
        <v>133</v>
      </c>
      <c r="BE155" s="192">
        <f>IF(N155="základná",J155,0)</f>
        <v>0</v>
      </c>
      <c r="BF155" s="192">
        <f>IF(N155="znížená",J155,0)</f>
        <v>0</v>
      </c>
      <c r="BG155" s="192">
        <f>IF(N155="zákl. prenesená",J155,0)</f>
        <v>0</v>
      </c>
      <c r="BH155" s="192">
        <f>IF(N155="zníž. prenesená",J155,0)</f>
        <v>0</v>
      </c>
      <c r="BI155" s="192">
        <f>IF(N155="nulová",J155,0)</f>
        <v>0</v>
      </c>
      <c r="BJ155" s="19" t="s">
        <v>90</v>
      </c>
      <c r="BK155" s="192">
        <f>ROUND(I155*H155,2)</f>
        <v>0</v>
      </c>
      <c r="BL155" s="19" t="s">
        <v>139</v>
      </c>
      <c r="BM155" s="191" t="s">
        <v>177</v>
      </c>
    </row>
    <row r="156" s="2" customFormat="1">
      <c r="A156" s="38"/>
      <c r="B156" s="39"/>
      <c r="C156" s="38"/>
      <c r="D156" s="194" t="s">
        <v>178</v>
      </c>
      <c r="E156" s="38"/>
      <c r="F156" s="210" t="s">
        <v>179</v>
      </c>
      <c r="G156" s="38"/>
      <c r="H156" s="38"/>
      <c r="I156" s="211"/>
      <c r="J156" s="38"/>
      <c r="K156" s="38"/>
      <c r="L156" s="39"/>
      <c r="M156" s="212"/>
      <c r="N156" s="213"/>
      <c r="O156" s="82"/>
      <c r="P156" s="82"/>
      <c r="Q156" s="82"/>
      <c r="R156" s="82"/>
      <c r="S156" s="82"/>
      <c r="T156" s="8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178</v>
      </c>
      <c r="AU156" s="19" t="s">
        <v>90</v>
      </c>
    </row>
    <row r="157" s="13" customFormat="1">
      <c r="A157" s="13"/>
      <c r="B157" s="193"/>
      <c r="C157" s="13"/>
      <c r="D157" s="194" t="s">
        <v>141</v>
      </c>
      <c r="E157" s="13"/>
      <c r="F157" s="196" t="s">
        <v>180</v>
      </c>
      <c r="G157" s="13"/>
      <c r="H157" s="197">
        <v>1010.06</v>
      </c>
      <c r="I157" s="198"/>
      <c r="J157" s="13"/>
      <c r="K157" s="13"/>
      <c r="L157" s="193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5" t="s">
        <v>141</v>
      </c>
      <c r="AU157" s="195" t="s">
        <v>90</v>
      </c>
      <c r="AV157" s="13" t="s">
        <v>90</v>
      </c>
      <c r="AW157" s="13" t="s">
        <v>3</v>
      </c>
      <c r="AX157" s="13" t="s">
        <v>84</v>
      </c>
      <c r="AY157" s="195" t="s">
        <v>133</v>
      </c>
    </row>
    <row r="158" s="2" customFormat="1" ht="24.15" customHeight="1">
      <c r="A158" s="38"/>
      <c r="B158" s="178"/>
      <c r="C158" s="179" t="s">
        <v>181</v>
      </c>
      <c r="D158" s="179" t="s">
        <v>136</v>
      </c>
      <c r="E158" s="180" t="s">
        <v>182</v>
      </c>
      <c r="F158" s="181" t="s">
        <v>183</v>
      </c>
      <c r="G158" s="182" t="s">
        <v>173</v>
      </c>
      <c r="H158" s="183">
        <v>101.006</v>
      </c>
      <c r="I158" s="184"/>
      <c r="J158" s="185">
        <f>ROUND(I158*H158,2)</f>
        <v>0</v>
      </c>
      <c r="K158" s="186"/>
      <c r="L158" s="39"/>
      <c r="M158" s="187" t="s">
        <v>1</v>
      </c>
      <c r="N158" s="188" t="s">
        <v>42</v>
      </c>
      <c r="O158" s="82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1" t="s">
        <v>139</v>
      </c>
      <c r="AT158" s="191" t="s">
        <v>136</v>
      </c>
      <c r="AU158" s="191" t="s">
        <v>90</v>
      </c>
      <c r="AY158" s="19" t="s">
        <v>133</v>
      </c>
      <c r="BE158" s="192">
        <f>IF(N158="základná",J158,0)</f>
        <v>0</v>
      </c>
      <c r="BF158" s="192">
        <f>IF(N158="znížená",J158,0)</f>
        <v>0</v>
      </c>
      <c r="BG158" s="192">
        <f>IF(N158="zákl. prenesená",J158,0)</f>
        <v>0</v>
      </c>
      <c r="BH158" s="192">
        <f>IF(N158="zníž. prenesená",J158,0)</f>
        <v>0</v>
      </c>
      <c r="BI158" s="192">
        <f>IF(N158="nulová",J158,0)</f>
        <v>0</v>
      </c>
      <c r="BJ158" s="19" t="s">
        <v>90</v>
      </c>
      <c r="BK158" s="192">
        <f>ROUND(I158*H158,2)</f>
        <v>0</v>
      </c>
      <c r="BL158" s="19" t="s">
        <v>139</v>
      </c>
      <c r="BM158" s="191" t="s">
        <v>184</v>
      </c>
    </row>
    <row r="159" s="2" customFormat="1" ht="24.15" customHeight="1">
      <c r="A159" s="38"/>
      <c r="B159" s="178"/>
      <c r="C159" s="179" t="s">
        <v>185</v>
      </c>
      <c r="D159" s="179" t="s">
        <v>136</v>
      </c>
      <c r="E159" s="180" t="s">
        <v>186</v>
      </c>
      <c r="F159" s="181" t="s">
        <v>187</v>
      </c>
      <c r="G159" s="182" t="s">
        <v>173</v>
      </c>
      <c r="H159" s="183">
        <v>505.02999999999997</v>
      </c>
      <c r="I159" s="184"/>
      <c r="J159" s="185">
        <f>ROUND(I159*H159,2)</f>
        <v>0</v>
      </c>
      <c r="K159" s="186"/>
      <c r="L159" s="39"/>
      <c r="M159" s="187" t="s">
        <v>1</v>
      </c>
      <c r="N159" s="188" t="s">
        <v>42</v>
      </c>
      <c r="O159" s="82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139</v>
      </c>
      <c r="AT159" s="191" t="s">
        <v>136</v>
      </c>
      <c r="AU159" s="191" t="s">
        <v>90</v>
      </c>
      <c r="AY159" s="19" t="s">
        <v>133</v>
      </c>
      <c r="BE159" s="192">
        <f>IF(N159="základná",J159,0)</f>
        <v>0</v>
      </c>
      <c r="BF159" s="192">
        <f>IF(N159="znížená",J159,0)</f>
        <v>0</v>
      </c>
      <c r="BG159" s="192">
        <f>IF(N159="zákl. prenesená",J159,0)</f>
        <v>0</v>
      </c>
      <c r="BH159" s="192">
        <f>IF(N159="zníž. prenesená",J159,0)</f>
        <v>0</v>
      </c>
      <c r="BI159" s="192">
        <f>IF(N159="nulová",J159,0)</f>
        <v>0</v>
      </c>
      <c r="BJ159" s="19" t="s">
        <v>90</v>
      </c>
      <c r="BK159" s="192">
        <f>ROUND(I159*H159,2)</f>
        <v>0</v>
      </c>
      <c r="BL159" s="19" t="s">
        <v>139</v>
      </c>
      <c r="BM159" s="191" t="s">
        <v>188</v>
      </c>
    </row>
    <row r="160" s="2" customFormat="1">
      <c r="A160" s="38"/>
      <c r="B160" s="39"/>
      <c r="C160" s="38"/>
      <c r="D160" s="194" t="s">
        <v>178</v>
      </c>
      <c r="E160" s="38"/>
      <c r="F160" s="210" t="s">
        <v>189</v>
      </c>
      <c r="G160" s="38"/>
      <c r="H160" s="38"/>
      <c r="I160" s="211"/>
      <c r="J160" s="38"/>
      <c r="K160" s="38"/>
      <c r="L160" s="39"/>
      <c r="M160" s="212"/>
      <c r="N160" s="213"/>
      <c r="O160" s="82"/>
      <c r="P160" s="82"/>
      <c r="Q160" s="82"/>
      <c r="R160" s="82"/>
      <c r="S160" s="82"/>
      <c r="T160" s="8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178</v>
      </c>
      <c r="AU160" s="19" t="s">
        <v>90</v>
      </c>
    </row>
    <row r="161" s="13" customFormat="1">
      <c r="A161" s="13"/>
      <c r="B161" s="193"/>
      <c r="C161" s="13"/>
      <c r="D161" s="194" t="s">
        <v>141</v>
      </c>
      <c r="E161" s="13"/>
      <c r="F161" s="196" t="s">
        <v>190</v>
      </c>
      <c r="G161" s="13"/>
      <c r="H161" s="197">
        <v>505.02999999999997</v>
      </c>
      <c r="I161" s="198"/>
      <c r="J161" s="13"/>
      <c r="K161" s="13"/>
      <c r="L161" s="193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141</v>
      </c>
      <c r="AU161" s="195" t="s">
        <v>90</v>
      </c>
      <c r="AV161" s="13" t="s">
        <v>90</v>
      </c>
      <c r="AW161" s="13" t="s">
        <v>3</v>
      </c>
      <c r="AX161" s="13" t="s">
        <v>84</v>
      </c>
      <c r="AY161" s="195" t="s">
        <v>133</v>
      </c>
    </row>
    <row r="162" s="2" customFormat="1" ht="24.15" customHeight="1">
      <c r="A162" s="38"/>
      <c r="B162" s="178"/>
      <c r="C162" s="179" t="s">
        <v>191</v>
      </c>
      <c r="D162" s="179" t="s">
        <v>136</v>
      </c>
      <c r="E162" s="180" t="s">
        <v>192</v>
      </c>
      <c r="F162" s="181" t="s">
        <v>193</v>
      </c>
      <c r="G162" s="182" t="s">
        <v>173</v>
      </c>
      <c r="H162" s="183">
        <v>101.006</v>
      </c>
      <c r="I162" s="184"/>
      <c r="J162" s="185">
        <f>ROUND(I162*H162,2)</f>
        <v>0</v>
      </c>
      <c r="K162" s="186"/>
      <c r="L162" s="39"/>
      <c r="M162" s="187" t="s">
        <v>1</v>
      </c>
      <c r="N162" s="188" t="s">
        <v>42</v>
      </c>
      <c r="O162" s="82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1" t="s">
        <v>139</v>
      </c>
      <c r="AT162" s="191" t="s">
        <v>136</v>
      </c>
      <c r="AU162" s="191" t="s">
        <v>90</v>
      </c>
      <c r="AY162" s="19" t="s">
        <v>133</v>
      </c>
      <c r="BE162" s="192">
        <f>IF(N162="základná",J162,0)</f>
        <v>0</v>
      </c>
      <c r="BF162" s="192">
        <f>IF(N162="znížená",J162,0)</f>
        <v>0</v>
      </c>
      <c r="BG162" s="192">
        <f>IF(N162="zákl. prenesená",J162,0)</f>
        <v>0</v>
      </c>
      <c r="BH162" s="192">
        <f>IF(N162="zníž. prenesená",J162,0)</f>
        <v>0</v>
      </c>
      <c r="BI162" s="192">
        <f>IF(N162="nulová",J162,0)</f>
        <v>0</v>
      </c>
      <c r="BJ162" s="19" t="s">
        <v>90</v>
      </c>
      <c r="BK162" s="192">
        <f>ROUND(I162*H162,2)</f>
        <v>0</v>
      </c>
      <c r="BL162" s="19" t="s">
        <v>139</v>
      </c>
      <c r="BM162" s="191" t="s">
        <v>194</v>
      </c>
    </row>
    <row r="163" s="2" customFormat="1" ht="16.5" customHeight="1">
      <c r="A163" s="38"/>
      <c r="B163" s="178"/>
      <c r="C163" s="179" t="s">
        <v>195</v>
      </c>
      <c r="D163" s="179" t="s">
        <v>136</v>
      </c>
      <c r="E163" s="180" t="s">
        <v>196</v>
      </c>
      <c r="F163" s="181" t="s">
        <v>197</v>
      </c>
      <c r="G163" s="182" t="s">
        <v>198</v>
      </c>
      <c r="H163" s="183">
        <v>10</v>
      </c>
      <c r="I163" s="184"/>
      <c r="J163" s="185">
        <f>ROUND(I163*H163,2)</f>
        <v>0</v>
      </c>
      <c r="K163" s="186"/>
      <c r="L163" s="39"/>
      <c r="M163" s="187" t="s">
        <v>1</v>
      </c>
      <c r="N163" s="188" t="s">
        <v>42</v>
      </c>
      <c r="O163" s="82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1" t="s">
        <v>139</v>
      </c>
      <c r="AT163" s="191" t="s">
        <v>136</v>
      </c>
      <c r="AU163" s="191" t="s">
        <v>90</v>
      </c>
      <c r="AY163" s="19" t="s">
        <v>133</v>
      </c>
      <c r="BE163" s="192">
        <f>IF(N163="základná",J163,0)</f>
        <v>0</v>
      </c>
      <c r="BF163" s="192">
        <f>IF(N163="znížená",J163,0)</f>
        <v>0</v>
      </c>
      <c r="BG163" s="192">
        <f>IF(N163="zákl. prenesená",J163,0)</f>
        <v>0</v>
      </c>
      <c r="BH163" s="192">
        <f>IF(N163="zníž. prenesená",J163,0)</f>
        <v>0</v>
      </c>
      <c r="BI163" s="192">
        <f>IF(N163="nulová",J163,0)</f>
        <v>0</v>
      </c>
      <c r="BJ163" s="19" t="s">
        <v>90</v>
      </c>
      <c r="BK163" s="192">
        <f>ROUND(I163*H163,2)</f>
        <v>0</v>
      </c>
      <c r="BL163" s="19" t="s">
        <v>139</v>
      </c>
      <c r="BM163" s="191" t="s">
        <v>199</v>
      </c>
    </row>
    <row r="164" s="12" customFormat="1" ht="22.8" customHeight="1">
      <c r="A164" s="12"/>
      <c r="B164" s="166"/>
      <c r="C164" s="12"/>
      <c r="D164" s="167" t="s">
        <v>75</v>
      </c>
      <c r="E164" s="176" t="s">
        <v>200</v>
      </c>
      <c r="F164" s="176" t="s">
        <v>201</v>
      </c>
      <c r="G164" s="12"/>
      <c r="H164" s="12"/>
      <c r="I164" s="169"/>
      <c r="J164" s="177">
        <f>BK164</f>
        <v>0</v>
      </c>
      <c r="K164" s="12"/>
      <c r="L164" s="166"/>
      <c r="M164" s="170"/>
      <c r="N164" s="171"/>
      <c r="O164" s="171"/>
      <c r="P164" s="172">
        <f>P165</f>
        <v>0</v>
      </c>
      <c r="Q164" s="171"/>
      <c r="R164" s="172">
        <f>R165</f>
        <v>0</v>
      </c>
      <c r="S164" s="171"/>
      <c r="T164" s="173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7" t="s">
        <v>84</v>
      </c>
      <c r="AT164" s="174" t="s">
        <v>75</v>
      </c>
      <c r="AU164" s="174" t="s">
        <v>84</v>
      </c>
      <c r="AY164" s="167" t="s">
        <v>133</v>
      </c>
      <c r="BK164" s="175">
        <f>BK165</f>
        <v>0</v>
      </c>
    </row>
    <row r="165" s="2" customFormat="1" ht="24.15" customHeight="1">
      <c r="A165" s="38"/>
      <c r="B165" s="178"/>
      <c r="C165" s="179" t="s">
        <v>202</v>
      </c>
      <c r="D165" s="179" t="s">
        <v>136</v>
      </c>
      <c r="E165" s="180" t="s">
        <v>203</v>
      </c>
      <c r="F165" s="181" t="s">
        <v>204</v>
      </c>
      <c r="G165" s="182" t="s">
        <v>173</v>
      </c>
      <c r="H165" s="183">
        <v>49.25</v>
      </c>
      <c r="I165" s="184"/>
      <c r="J165" s="185">
        <f>ROUND(I165*H165,2)</f>
        <v>0</v>
      </c>
      <c r="K165" s="186"/>
      <c r="L165" s="39"/>
      <c r="M165" s="187" t="s">
        <v>1</v>
      </c>
      <c r="N165" s="188" t="s">
        <v>42</v>
      </c>
      <c r="O165" s="82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1" t="s">
        <v>139</v>
      </c>
      <c r="AT165" s="191" t="s">
        <v>136</v>
      </c>
      <c r="AU165" s="191" t="s">
        <v>90</v>
      </c>
      <c r="AY165" s="19" t="s">
        <v>133</v>
      </c>
      <c r="BE165" s="192">
        <f>IF(N165="základná",J165,0)</f>
        <v>0</v>
      </c>
      <c r="BF165" s="192">
        <f>IF(N165="znížená",J165,0)</f>
        <v>0</v>
      </c>
      <c r="BG165" s="192">
        <f>IF(N165="zákl. prenesená",J165,0)</f>
        <v>0</v>
      </c>
      <c r="BH165" s="192">
        <f>IF(N165="zníž. prenesená",J165,0)</f>
        <v>0</v>
      </c>
      <c r="BI165" s="192">
        <f>IF(N165="nulová",J165,0)</f>
        <v>0</v>
      </c>
      <c r="BJ165" s="19" t="s">
        <v>90</v>
      </c>
      <c r="BK165" s="192">
        <f>ROUND(I165*H165,2)</f>
        <v>0</v>
      </c>
      <c r="BL165" s="19" t="s">
        <v>139</v>
      </c>
      <c r="BM165" s="191" t="s">
        <v>205</v>
      </c>
    </row>
    <row r="166" s="12" customFormat="1" ht="25.92" customHeight="1">
      <c r="A166" s="12"/>
      <c r="B166" s="166"/>
      <c r="C166" s="12"/>
      <c r="D166" s="167" t="s">
        <v>75</v>
      </c>
      <c r="E166" s="168" t="s">
        <v>206</v>
      </c>
      <c r="F166" s="168" t="s">
        <v>207</v>
      </c>
      <c r="G166" s="12"/>
      <c r="H166" s="12"/>
      <c r="I166" s="169"/>
      <c r="J166" s="154">
        <f>BK166</f>
        <v>0</v>
      </c>
      <c r="K166" s="12"/>
      <c r="L166" s="166"/>
      <c r="M166" s="170"/>
      <c r="N166" s="171"/>
      <c r="O166" s="171"/>
      <c r="P166" s="172">
        <f>P167+P183+P224+P233</f>
        <v>0</v>
      </c>
      <c r="Q166" s="171"/>
      <c r="R166" s="172">
        <f>R167+R183+R224+R233</f>
        <v>20.007428900000001</v>
      </c>
      <c r="S166" s="171"/>
      <c r="T166" s="173">
        <f>T167+T183+T224+T233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7" t="s">
        <v>90</v>
      </c>
      <c r="AT166" s="174" t="s">
        <v>75</v>
      </c>
      <c r="AU166" s="174" t="s">
        <v>76</v>
      </c>
      <c r="AY166" s="167" t="s">
        <v>133</v>
      </c>
      <c r="BK166" s="175">
        <f>BK167+BK183+BK224+BK233</f>
        <v>0</v>
      </c>
    </row>
    <row r="167" s="12" customFormat="1" ht="22.8" customHeight="1">
      <c r="A167" s="12"/>
      <c r="B167" s="166"/>
      <c r="C167" s="12"/>
      <c r="D167" s="167" t="s">
        <v>75</v>
      </c>
      <c r="E167" s="176" t="s">
        <v>208</v>
      </c>
      <c r="F167" s="176" t="s">
        <v>209</v>
      </c>
      <c r="G167" s="12"/>
      <c r="H167" s="12"/>
      <c r="I167" s="169"/>
      <c r="J167" s="177">
        <f>BK167</f>
        <v>0</v>
      </c>
      <c r="K167" s="12"/>
      <c r="L167" s="166"/>
      <c r="M167" s="170"/>
      <c r="N167" s="171"/>
      <c r="O167" s="171"/>
      <c r="P167" s="172">
        <f>SUM(P168:P182)</f>
        <v>0</v>
      </c>
      <c r="Q167" s="171"/>
      <c r="R167" s="172">
        <f>SUM(R168:R182)</f>
        <v>0.78483999999999998</v>
      </c>
      <c r="S167" s="171"/>
      <c r="T167" s="173">
        <f>SUM(T168:T182)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7" t="s">
        <v>90</v>
      </c>
      <c r="AT167" s="174" t="s">
        <v>75</v>
      </c>
      <c r="AU167" s="174" t="s">
        <v>84</v>
      </c>
      <c r="AY167" s="167" t="s">
        <v>133</v>
      </c>
      <c r="BK167" s="175">
        <f>SUM(BK168:BK182)</f>
        <v>0</v>
      </c>
    </row>
    <row r="168" s="2" customFormat="1" ht="33" customHeight="1">
      <c r="A168" s="38"/>
      <c r="B168" s="178"/>
      <c r="C168" s="179" t="s">
        <v>210</v>
      </c>
      <c r="D168" s="179" t="s">
        <v>136</v>
      </c>
      <c r="E168" s="180" t="s">
        <v>211</v>
      </c>
      <c r="F168" s="181" t="s">
        <v>212</v>
      </c>
      <c r="G168" s="182" t="s">
        <v>88</v>
      </c>
      <c r="H168" s="183">
        <v>485.44999999999999</v>
      </c>
      <c r="I168" s="184"/>
      <c r="J168" s="185">
        <f>ROUND(I168*H168,2)</f>
        <v>0</v>
      </c>
      <c r="K168" s="186"/>
      <c r="L168" s="39"/>
      <c r="M168" s="187" t="s">
        <v>1</v>
      </c>
      <c r="N168" s="188" t="s">
        <v>42</v>
      </c>
      <c r="O168" s="82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1" t="s">
        <v>213</v>
      </c>
      <c r="AT168" s="191" t="s">
        <v>136</v>
      </c>
      <c r="AU168" s="191" t="s">
        <v>90</v>
      </c>
      <c r="AY168" s="19" t="s">
        <v>133</v>
      </c>
      <c r="BE168" s="192">
        <f>IF(N168="základná",J168,0)</f>
        <v>0</v>
      </c>
      <c r="BF168" s="192">
        <f>IF(N168="znížená",J168,0)</f>
        <v>0</v>
      </c>
      <c r="BG168" s="192">
        <f>IF(N168="zákl. prenesená",J168,0)</f>
        <v>0</v>
      </c>
      <c r="BH168" s="192">
        <f>IF(N168="zníž. prenesená",J168,0)</f>
        <v>0</v>
      </c>
      <c r="BI168" s="192">
        <f>IF(N168="nulová",J168,0)</f>
        <v>0</v>
      </c>
      <c r="BJ168" s="19" t="s">
        <v>90</v>
      </c>
      <c r="BK168" s="192">
        <f>ROUND(I168*H168,2)</f>
        <v>0</v>
      </c>
      <c r="BL168" s="19" t="s">
        <v>213</v>
      </c>
      <c r="BM168" s="191" t="s">
        <v>214</v>
      </c>
    </row>
    <row r="169" s="13" customFormat="1">
      <c r="A169" s="13"/>
      <c r="B169" s="193"/>
      <c r="C169" s="13"/>
      <c r="D169" s="194" t="s">
        <v>141</v>
      </c>
      <c r="E169" s="195" t="s">
        <v>1</v>
      </c>
      <c r="F169" s="196" t="s">
        <v>96</v>
      </c>
      <c r="G169" s="13"/>
      <c r="H169" s="197">
        <v>244.05000000000001</v>
      </c>
      <c r="I169" s="198"/>
      <c r="J169" s="13"/>
      <c r="K169" s="13"/>
      <c r="L169" s="193"/>
      <c r="M169" s="199"/>
      <c r="N169" s="200"/>
      <c r="O169" s="200"/>
      <c r="P169" s="200"/>
      <c r="Q169" s="200"/>
      <c r="R169" s="200"/>
      <c r="S169" s="200"/>
      <c r="T169" s="20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5" t="s">
        <v>141</v>
      </c>
      <c r="AU169" s="195" t="s">
        <v>90</v>
      </c>
      <c r="AV169" s="13" t="s">
        <v>90</v>
      </c>
      <c r="AW169" s="13" t="s">
        <v>31</v>
      </c>
      <c r="AX169" s="13" t="s">
        <v>76</v>
      </c>
      <c r="AY169" s="195" t="s">
        <v>133</v>
      </c>
    </row>
    <row r="170" s="13" customFormat="1">
      <c r="A170" s="13"/>
      <c r="B170" s="193"/>
      <c r="C170" s="13"/>
      <c r="D170" s="194" t="s">
        <v>141</v>
      </c>
      <c r="E170" s="195" t="s">
        <v>1</v>
      </c>
      <c r="F170" s="196" t="s">
        <v>99</v>
      </c>
      <c r="G170" s="13"/>
      <c r="H170" s="197">
        <v>241.40000000000001</v>
      </c>
      <c r="I170" s="198"/>
      <c r="J170" s="13"/>
      <c r="K170" s="13"/>
      <c r="L170" s="193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5" t="s">
        <v>141</v>
      </c>
      <c r="AU170" s="195" t="s">
        <v>90</v>
      </c>
      <c r="AV170" s="13" t="s">
        <v>90</v>
      </c>
      <c r="AW170" s="13" t="s">
        <v>31</v>
      </c>
      <c r="AX170" s="13" t="s">
        <v>76</v>
      </c>
      <c r="AY170" s="195" t="s">
        <v>133</v>
      </c>
    </row>
    <row r="171" s="14" customFormat="1">
      <c r="A171" s="14"/>
      <c r="B171" s="202"/>
      <c r="C171" s="14"/>
      <c r="D171" s="194" t="s">
        <v>141</v>
      </c>
      <c r="E171" s="203" t="s">
        <v>1</v>
      </c>
      <c r="F171" s="204" t="s">
        <v>142</v>
      </c>
      <c r="G171" s="14"/>
      <c r="H171" s="205">
        <v>485.44999999999999</v>
      </c>
      <c r="I171" s="206"/>
      <c r="J171" s="14"/>
      <c r="K171" s="14"/>
      <c r="L171" s="202"/>
      <c r="M171" s="207"/>
      <c r="N171" s="208"/>
      <c r="O171" s="208"/>
      <c r="P171" s="208"/>
      <c r="Q171" s="208"/>
      <c r="R171" s="208"/>
      <c r="S171" s="208"/>
      <c r="T171" s="20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3" t="s">
        <v>141</v>
      </c>
      <c r="AU171" s="203" t="s">
        <v>90</v>
      </c>
      <c r="AV171" s="14" t="s">
        <v>139</v>
      </c>
      <c r="AW171" s="14" t="s">
        <v>31</v>
      </c>
      <c r="AX171" s="14" t="s">
        <v>84</v>
      </c>
      <c r="AY171" s="203" t="s">
        <v>133</v>
      </c>
    </row>
    <row r="172" s="2" customFormat="1" ht="24.15" customHeight="1">
      <c r="A172" s="38"/>
      <c r="B172" s="178"/>
      <c r="C172" s="214" t="s">
        <v>213</v>
      </c>
      <c r="D172" s="214" t="s">
        <v>215</v>
      </c>
      <c r="E172" s="215" t="s">
        <v>216</v>
      </c>
      <c r="F172" s="216" t="s">
        <v>217</v>
      </c>
      <c r="G172" s="217" t="s">
        <v>218</v>
      </c>
      <c r="H172" s="218">
        <v>533.995</v>
      </c>
      <c r="I172" s="219"/>
      <c r="J172" s="220">
        <f>ROUND(I172*H172,2)</f>
        <v>0</v>
      </c>
      <c r="K172" s="221"/>
      <c r="L172" s="222"/>
      <c r="M172" s="223" t="s">
        <v>1</v>
      </c>
      <c r="N172" s="224" t="s">
        <v>42</v>
      </c>
      <c r="O172" s="82"/>
      <c r="P172" s="189">
        <f>O172*H172</f>
        <v>0</v>
      </c>
      <c r="Q172" s="189">
        <v>0.001</v>
      </c>
      <c r="R172" s="189">
        <f>Q172*H172</f>
        <v>0.533995</v>
      </c>
      <c r="S172" s="189">
        <v>0</v>
      </c>
      <c r="T172" s="19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1" t="s">
        <v>219</v>
      </c>
      <c r="AT172" s="191" t="s">
        <v>215</v>
      </c>
      <c r="AU172" s="191" t="s">
        <v>90</v>
      </c>
      <c r="AY172" s="19" t="s">
        <v>133</v>
      </c>
      <c r="BE172" s="192">
        <f>IF(N172="základná",J172,0)</f>
        <v>0</v>
      </c>
      <c r="BF172" s="192">
        <f>IF(N172="znížená",J172,0)</f>
        <v>0</v>
      </c>
      <c r="BG172" s="192">
        <f>IF(N172="zákl. prenesená",J172,0)</f>
        <v>0</v>
      </c>
      <c r="BH172" s="192">
        <f>IF(N172="zníž. prenesená",J172,0)</f>
        <v>0</v>
      </c>
      <c r="BI172" s="192">
        <f>IF(N172="nulová",J172,0)</f>
        <v>0</v>
      </c>
      <c r="BJ172" s="19" t="s">
        <v>90</v>
      </c>
      <c r="BK172" s="192">
        <f>ROUND(I172*H172,2)</f>
        <v>0</v>
      </c>
      <c r="BL172" s="19" t="s">
        <v>213</v>
      </c>
      <c r="BM172" s="191" t="s">
        <v>220</v>
      </c>
    </row>
    <row r="173" s="13" customFormat="1">
      <c r="A173" s="13"/>
      <c r="B173" s="193"/>
      <c r="C173" s="13"/>
      <c r="D173" s="194" t="s">
        <v>141</v>
      </c>
      <c r="E173" s="13"/>
      <c r="F173" s="196" t="s">
        <v>221</v>
      </c>
      <c r="G173" s="13"/>
      <c r="H173" s="197">
        <v>533.995</v>
      </c>
      <c r="I173" s="198"/>
      <c r="J173" s="13"/>
      <c r="K173" s="13"/>
      <c r="L173" s="193"/>
      <c r="M173" s="199"/>
      <c r="N173" s="200"/>
      <c r="O173" s="200"/>
      <c r="P173" s="200"/>
      <c r="Q173" s="200"/>
      <c r="R173" s="200"/>
      <c r="S173" s="200"/>
      <c r="T173" s="20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5" t="s">
        <v>141</v>
      </c>
      <c r="AU173" s="195" t="s">
        <v>90</v>
      </c>
      <c r="AV173" s="13" t="s">
        <v>90</v>
      </c>
      <c r="AW173" s="13" t="s">
        <v>3</v>
      </c>
      <c r="AX173" s="13" t="s">
        <v>84</v>
      </c>
      <c r="AY173" s="195" t="s">
        <v>133</v>
      </c>
    </row>
    <row r="174" s="2" customFormat="1" ht="24.15" customHeight="1">
      <c r="A174" s="38"/>
      <c r="B174" s="178"/>
      <c r="C174" s="214" t="s">
        <v>222</v>
      </c>
      <c r="D174" s="214" t="s">
        <v>215</v>
      </c>
      <c r="E174" s="215" t="s">
        <v>223</v>
      </c>
      <c r="F174" s="216" t="s">
        <v>224</v>
      </c>
      <c r="G174" s="217" t="s">
        <v>225</v>
      </c>
      <c r="H174" s="218">
        <v>194.18000000000001</v>
      </c>
      <c r="I174" s="219"/>
      <c r="J174" s="220">
        <f>ROUND(I174*H174,2)</f>
        <v>0</v>
      </c>
      <c r="K174" s="221"/>
      <c r="L174" s="222"/>
      <c r="M174" s="223" t="s">
        <v>1</v>
      </c>
      <c r="N174" s="224" t="s">
        <v>42</v>
      </c>
      <c r="O174" s="82"/>
      <c r="P174" s="189">
        <f>O174*H174</f>
        <v>0</v>
      </c>
      <c r="Q174" s="189">
        <v>5.0000000000000002E-05</v>
      </c>
      <c r="R174" s="189">
        <f>Q174*H174</f>
        <v>0.0097090000000000006</v>
      </c>
      <c r="S174" s="189">
        <v>0</v>
      </c>
      <c r="T174" s="19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1" t="s">
        <v>219</v>
      </c>
      <c r="AT174" s="191" t="s">
        <v>215</v>
      </c>
      <c r="AU174" s="191" t="s">
        <v>90</v>
      </c>
      <c r="AY174" s="19" t="s">
        <v>133</v>
      </c>
      <c r="BE174" s="192">
        <f>IF(N174="základná",J174,0)</f>
        <v>0</v>
      </c>
      <c r="BF174" s="192">
        <f>IF(N174="znížená",J174,0)</f>
        <v>0</v>
      </c>
      <c r="BG174" s="192">
        <f>IF(N174="zákl. prenesená",J174,0)</f>
        <v>0</v>
      </c>
      <c r="BH174" s="192">
        <f>IF(N174="zníž. prenesená",J174,0)</f>
        <v>0</v>
      </c>
      <c r="BI174" s="192">
        <f>IF(N174="nulová",J174,0)</f>
        <v>0</v>
      </c>
      <c r="BJ174" s="19" t="s">
        <v>90</v>
      </c>
      <c r="BK174" s="192">
        <f>ROUND(I174*H174,2)</f>
        <v>0</v>
      </c>
      <c r="BL174" s="19" t="s">
        <v>213</v>
      </c>
      <c r="BM174" s="191" t="s">
        <v>226</v>
      </c>
    </row>
    <row r="175" s="13" customFormat="1">
      <c r="A175" s="13"/>
      <c r="B175" s="193"/>
      <c r="C175" s="13"/>
      <c r="D175" s="194" t="s">
        <v>141</v>
      </c>
      <c r="E175" s="13"/>
      <c r="F175" s="196" t="s">
        <v>227</v>
      </c>
      <c r="G175" s="13"/>
      <c r="H175" s="197">
        <v>194.18000000000001</v>
      </c>
      <c r="I175" s="198"/>
      <c r="J175" s="13"/>
      <c r="K175" s="13"/>
      <c r="L175" s="193"/>
      <c r="M175" s="199"/>
      <c r="N175" s="200"/>
      <c r="O175" s="200"/>
      <c r="P175" s="200"/>
      <c r="Q175" s="200"/>
      <c r="R175" s="200"/>
      <c r="S175" s="200"/>
      <c r="T175" s="20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5" t="s">
        <v>141</v>
      </c>
      <c r="AU175" s="195" t="s">
        <v>90</v>
      </c>
      <c r="AV175" s="13" t="s">
        <v>90</v>
      </c>
      <c r="AW175" s="13" t="s">
        <v>3</v>
      </c>
      <c r="AX175" s="13" t="s">
        <v>84</v>
      </c>
      <c r="AY175" s="195" t="s">
        <v>133</v>
      </c>
    </row>
    <row r="176" s="2" customFormat="1" ht="24.15" customHeight="1">
      <c r="A176" s="38"/>
      <c r="B176" s="178"/>
      <c r="C176" s="179" t="s">
        <v>228</v>
      </c>
      <c r="D176" s="179" t="s">
        <v>136</v>
      </c>
      <c r="E176" s="180" t="s">
        <v>229</v>
      </c>
      <c r="F176" s="181" t="s">
        <v>230</v>
      </c>
      <c r="G176" s="182" t="s">
        <v>88</v>
      </c>
      <c r="H176" s="183">
        <v>215.30000000000001</v>
      </c>
      <c r="I176" s="184"/>
      <c r="J176" s="185">
        <f>ROUND(I176*H176,2)</f>
        <v>0</v>
      </c>
      <c r="K176" s="186"/>
      <c r="L176" s="39"/>
      <c r="M176" s="187" t="s">
        <v>1</v>
      </c>
      <c r="N176" s="188" t="s">
        <v>42</v>
      </c>
      <c r="O176" s="82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1" t="s">
        <v>213</v>
      </c>
      <c r="AT176" s="191" t="s">
        <v>136</v>
      </c>
      <c r="AU176" s="191" t="s">
        <v>90</v>
      </c>
      <c r="AY176" s="19" t="s">
        <v>133</v>
      </c>
      <c r="BE176" s="192">
        <f>IF(N176="základná",J176,0)</f>
        <v>0</v>
      </c>
      <c r="BF176" s="192">
        <f>IF(N176="znížená",J176,0)</f>
        <v>0</v>
      </c>
      <c r="BG176" s="192">
        <f>IF(N176="zákl. prenesená",J176,0)</f>
        <v>0</v>
      </c>
      <c r="BH176" s="192">
        <f>IF(N176="zníž. prenesená",J176,0)</f>
        <v>0</v>
      </c>
      <c r="BI176" s="192">
        <f>IF(N176="nulová",J176,0)</f>
        <v>0</v>
      </c>
      <c r="BJ176" s="19" t="s">
        <v>90</v>
      </c>
      <c r="BK176" s="192">
        <f>ROUND(I176*H176,2)</f>
        <v>0</v>
      </c>
      <c r="BL176" s="19" t="s">
        <v>213</v>
      </c>
      <c r="BM176" s="191" t="s">
        <v>231</v>
      </c>
    </row>
    <row r="177" s="13" customFormat="1">
      <c r="A177" s="13"/>
      <c r="B177" s="193"/>
      <c r="C177" s="13"/>
      <c r="D177" s="194" t="s">
        <v>141</v>
      </c>
      <c r="E177" s="195" t="s">
        <v>1</v>
      </c>
      <c r="F177" s="196" t="s">
        <v>86</v>
      </c>
      <c r="G177" s="13"/>
      <c r="H177" s="197">
        <v>215.30000000000001</v>
      </c>
      <c r="I177" s="198"/>
      <c r="J177" s="13"/>
      <c r="K177" s="13"/>
      <c r="L177" s="193"/>
      <c r="M177" s="199"/>
      <c r="N177" s="200"/>
      <c r="O177" s="200"/>
      <c r="P177" s="200"/>
      <c r="Q177" s="200"/>
      <c r="R177" s="200"/>
      <c r="S177" s="200"/>
      <c r="T177" s="20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5" t="s">
        <v>141</v>
      </c>
      <c r="AU177" s="195" t="s">
        <v>90</v>
      </c>
      <c r="AV177" s="13" t="s">
        <v>90</v>
      </c>
      <c r="AW177" s="13" t="s">
        <v>31</v>
      </c>
      <c r="AX177" s="13" t="s">
        <v>84</v>
      </c>
      <c r="AY177" s="195" t="s">
        <v>133</v>
      </c>
    </row>
    <row r="178" s="2" customFormat="1" ht="24.15" customHeight="1">
      <c r="A178" s="38"/>
      <c r="B178" s="178"/>
      <c r="C178" s="214" t="s">
        <v>232</v>
      </c>
      <c r="D178" s="214" t="s">
        <v>215</v>
      </c>
      <c r="E178" s="215" t="s">
        <v>216</v>
      </c>
      <c r="F178" s="216" t="s">
        <v>217</v>
      </c>
      <c r="G178" s="217" t="s">
        <v>218</v>
      </c>
      <c r="H178" s="218">
        <v>236.83000000000001</v>
      </c>
      <c r="I178" s="219"/>
      <c r="J178" s="220">
        <f>ROUND(I178*H178,2)</f>
        <v>0</v>
      </c>
      <c r="K178" s="221"/>
      <c r="L178" s="222"/>
      <c r="M178" s="223" t="s">
        <v>1</v>
      </c>
      <c r="N178" s="224" t="s">
        <v>42</v>
      </c>
      <c r="O178" s="82"/>
      <c r="P178" s="189">
        <f>O178*H178</f>
        <v>0</v>
      </c>
      <c r="Q178" s="189">
        <v>0.001</v>
      </c>
      <c r="R178" s="189">
        <f>Q178*H178</f>
        <v>0.23683000000000001</v>
      </c>
      <c r="S178" s="189">
        <v>0</v>
      </c>
      <c r="T178" s="19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219</v>
      </c>
      <c r="AT178" s="191" t="s">
        <v>215</v>
      </c>
      <c r="AU178" s="191" t="s">
        <v>90</v>
      </c>
      <c r="AY178" s="19" t="s">
        <v>133</v>
      </c>
      <c r="BE178" s="192">
        <f>IF(N178="základná",J178,0)</f>
        <v>0</v>
      </c>
      <c r="BF178" s="192">
        <f>IF(N178="znížená",J178,0)</f>
        <v>0</v>
      </c>
      <c r="BG178" s="192">
        <f>IF(N178="zákl. prenesená",J178,0)</f>
        <v>0</v>
      </c>
      <c r="BH178" s="192">
        <f>IF(N178="zníž. prenesená",J178,0)</f>
        <v>0</v>
      </c>
      <c r="BI178" s="192">
        <f>IF(N178="nulová",J178,0)</f>
        <v>0</v>
      </c>
      <c r="BJ178" s="19" t="s">
        <v>90</v>
      </c>
      <c r="BK178" s="192">
        <f>ROUND(I178*H178,2)</f>
        <v>0</v>
      </c>
      <c r="BL178" s="19" t="s">
        <v>213</v>
      </c>
      <c r="BM178" s="191" t="s">
        <v>233</v>
      </c>
    </row>
    <row r="179" s="13" customFormat="1">
      <c r="A179" s="13"/>
      <c r="B179" s="193"/>
      <c r="C179" s="13"/>
      <c r="D179" s="194" t="s">
        <v>141</v>
      </c>
      <c r="E179" s="13"/>
      <c r="F179" s="196" t="s">
        <v>234</v>
      </c>
      <c r="G179" s="13"/>
      <c r="H179" s="197">
        <v>236.83000000000001</v>
      </c>
      <c r="I179" s="198"/>
      <c r="J179" s="13"/>
      <c r="K179" s="13"/>
      <c r="L179" s="193"/>
      <c r="M179" s="199"/>
      <c r="N179" s="200"/>
      <c r="O179" s="200"/>
      <c r="P179" s="200"/>
      <c r="Q179" s="200"/>
      <c r="R179" s="200"/>
      <c r="S179" s="200"/>
      <c r="T179" s="20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5" t="s">
        <v>141</v>
      </c>
      <c r="AU179" s="195" t="s">
        <v>90</v>
      </c>
      <c r="AV179" s="13" t="s">
        <v>90</v>
      </c>
      <c r="AW179" s="13" t="s">
        <v>3</v>
      </c>
      <c r="AX179" s="13" t="s">
        <v>84</v>
      </c>
      <c r="AY179" s="195" t="s">
        <v>133</v>
      </c>
    </row>
    <row r="180" s="2" customFormat="1" ht="24.15" customHeight="1">
      <c r="A180" s="38"/>
      <c r="B180" s="178"/>
      <c r="C180" s="214" t="s">
        <v>7</v>
      </c>
      <c r="D180" s="214" t="s">
        <v>215</v>
      </c>
      <c r="E180" s="215" t="s">
        <v>223</v>
      </c>
      <c r="F180" s="216" t="s">
        <v>224</v>
      </c>
      <c r="G180" s="217" t="s">
        <v>225</v>
      </c>
      <c r="H180" s="218">
        <v>86.120000000000005</v>
      </c>
      <c r="I180" s="219"/>
      <c r="J180" s="220">
        <f>ROUND(I180*H180,2)</f>
        <v>0</v>
      </c>
      <c r="K180" s="221"/>
      <c r="L180" s="222"/>
      <c r="M180" s="223" t="s">
        <v>1</v>
      </c>
      <c r="N180" s="224" t="s">
        <v>42</v>
      </c>
      <c r="O180" s="82"/>
      <c r="P180" s="189">
        <f>O180*H180</f>
        <v>0</v>
      </c>
      <c r="Q180" s="189">
        <v>5.0000000000000002E-05</v>
      </c>
      <c r="R180" s="189">
        <f>Q180*H180</f>
        <v>0.0043060000000000008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219</v>
      </c>
      <c r="AT180" s="191" t="s">
        <v>215</v>
      </c>
      <c r="AU180" s="191" t="s">
        <v>90</v>
      </c>
      <c r="AY180" s="19" t="s">
        <v>133</v>
      </c>
      <c r="BE180" s="192">
        <f>IF(N180="základná",J180,0)</f>
        <v>0</v>
      </c>
      <c r="BF180" s="192">
        <f>IF(N180="znížená",J180,0)</f>
        <v>0</v>
      </c>
      <c r="BG180" s="192">
        <f>IF(N180="zákl. prenesená",J180,0)</f>
        <v>0</v>
      </c>
      <c r="BH180" s="192">
        <f>IF(N180="zníž. prenesená",J180,0)</f>
        <v>0</v>
      </c>
      <c r="BI180" s="192">
        <f>IF(N180="nulová",J180,0)</f>
        <v>0</v>
      </c>
      <c r="BJ180" s="19" t="s">
        <v>90</v>
      </c>
      <c r="BK180" s="192">
        <f>ROUND(I180*H180,2)</f>
        <v>0</v>
      </c>
      <c r="BL180" s="19" t="s">
        <v>213</v>
      </c>
      <c r="BM180" s="191" t="s">
        <v>235</v>
      </c>
    </row>
    <row r="181" s="13" customFormat="1">
      <c r="A181" s="13"/>
      <c r="B181" s="193"/>
      <c r="C181" s="13"/>
      <c r="D181" s="194" t="s">
        <v>141</v>
      </c>
      <c r="E181" s="13"/>
      <c r="F181" s="196" t="s">
        <v>236</v>
      </c>
      <c r="G181" s="13"/>
      <c r="H181" s="197">
        <v>86.120000000000005</v>
      </c>
      <c r="I181" s="198"/>
      <c r="J181" s="13"/>
      <c r="K181" s="13"/>
      <c r="L181" s="193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5" t="s">
        <v>141</v>
      </c>
      <c r="AU181" s="195" t="s">
        <v>90</v>
      </c>
      <c r="AV181" s="13" t="s">
        <v>90</v>
      </c>
      <c r="AW181" s="13" t="s">
        <v>3</v>
      </c>
      <c r="AX181" s="13" t="s">
        <v>84</v>
      </c>
      <c r="AY181" s="195" t="s">
        <v>133</v>
      </c>
    </row>
    <row r="182" s="2" customFormat="1" ht="24.15" customHeight="1">
      <c r="A182" s="38"/>
      <c r="B182" s="178"/>
      <c r="C182" s="179" t="s">
        <v>237</v>
      </c>
      <c r="D182" s="179" t="s">
        <v>136</v>
      </c>
      <c r="E182" s="180" t="s">
        <v>238</v>
      </c>
      <c r="F182" s="181" t="s">
        <v>239</v>
      </c>
      <c r="G182" s="182" t="s">
        <v>240</v>
      </c>
      <c r="H182" s="184"/>
      <c r="I182" s="184"/>
      <c r="J182" s="185">
        <f>ROUND(I182*H182,2)</f>
        <v>0</v>
      </c>
      <c r="K182" s="186"/>
      <c r="L182" s="39"/>
      <c r="M182" s="187" t="s">
        <v>1</v>
      </c>
      <c r="N182" s="188" t="s">
        <v>42</v>
      </c>
      <c r="O182" s="82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1" t="s">
        <v>213</v>
      </c>
      <c r="AT182" s="191" t="s">
        <v>136</v>
      </c>
      <c r="AU182" s="191" t="s">
        <v>90</v>
      </c>
      <c r="AY182" s="19" t="s">
        <v>133</v>
      </c>
      <c r="BE182" s="192">
        <f>IF(N182="základná",J182,0)</f>
        <v>0</v>
      </c>
      <c r="BF182" s="192">
        <f>IF(N182="znížená",J182,0)</f>
        <v>0</v>
      </c>
      <c r="BG182" s="192">
        <f>IF(N182="zákl. prenesená",J182,0)</f>
        <v>0</v>
      </c>
      <c r="BH182" s="192">
        <f>IF(N182="zníž. prenesená",J182,0)</f>
        <v>0</v>
      </c>
      <c r="BI182" s="192">
        <f>IF(N182="nulová",J182,0)</f>
        <v>0</v>
      </c>
      <c r="BJ182" s="19" t="s">
        <v>90</v>
      </c>
      <c r="BK182" s="192">
        <f>ROUND(I182*H182,2)</f>
        <v>0</v>
      </c>
      <c r="BL182" s="19" t="s">
        <v>213</v>
      </c>
      <c r="BM182" s="191" t="s">
        <v>241</v>
      </c>
    </row>
    <row r="183" s="12" customFormat="1" ht="22.8" customHeight="1">
      <c r="A183" s="12"/>
      <c r="B183" s="166"/>
      <c r="C183" s="12"/>
      <c r="D183" s="167" t="s">
        <v>75</v>
      </c>
      <c r="E183" s="176" t="s">
        <v>242</v>
      </c>
      <c r="F183" s="176" t="s">
        <v>243</v>
      </c>
      <c r="G183" s="12"/>
      <c r="H183" s="12"/>
      <c r="I183" s="169"/>
      <c r="J183" s="177">
        <f>BK183</f>
        <v>0</v>
      </c>
      <c r="K183" s="12"/>
      <c r="L183" s="166"/>
      <c r="M183" s="170"/>
      <c r="N183" s="171"/>
      <c r="O183" s="171"/>
      <c r="P183" s="172">
        <f>SUM(P184:P223)</f>
        <v>0</v>
      </c>
      <c r="Q183" s="171"/>
      <c r="R183" s="172">
        <f>SUM(R184:R223)</f>
        <v>13.4300683</v>
      </c>
      <c r="S183" s="171"/>
      <c r="T183" s="173">
        <f>SUM(T184:T223)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7" t="s">
        <v>90</v>
      </c>
      <c r="AT183" s="174" t="s">
        <v>75</v>
      </c>
      <c r="AU183" s="174" t="s">
        <v>84</v>
      </c>
      <c r="AY183" s="167" t="s">
        <v>133</v>
      </c>
      <c r="BK183" s="175">
        <f>SUM(BK184:BK223)</f>
        <v>0</v>
      </c>
    </row>
    <row r="184" s="2" customFormat="1" ht="24.15" customHeight="1">
      <c r="A184" s="38"/>
      <c r="B184" s="178"/>
      <c r="C184" s="179" t="s">
        <v>244</v>
      </c>
      <c r="D184" s="179" t="s">
        <v>136</v>
      </c>
      <c r="E184" s="180" t="s">
        <v>245</v>
      </c>
      <c r="F184" s="181" t="s">
        <v>246</v>
      </c>
      <c r="G184" s="182" t="s">
        <v>225</v>
      </c>
      <c r="H184" s="183">
        <v>141.59999999999999</v>
      </c>
      <c r="I184" s="184"/>
      <c r="J184" s="185">
        <f>ROUND(I184*H184,2)</f>
        <v>0</v>
      </c>
      <c r="K184" s="186"/>
      <c r="L184" s="39"/>
      <c r="M184" s="187" t="s">
        <v>1</v>
      </c>
      <c r="N184" s="188" t="s">
        <v>42</v>
      </c>
      <c r="O184" s="82"/>
      <c r="P184" s="189">
        <f>O184*H184</f>
        <v>0</v>
      </c>
      <c r="Q184" s="189">
        <v>0.00063000000000000003</v>
      </c>
      <c r="R184" s="189">
        <f>Q184*H184</f>
        <v>0.089207999999999996</v>
      </c>
      <c r="S184" s="189">
        <v>0</v>
      </c>
      <c r="T184" s="19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1" t="s">
        <v>213</v>
      </c>
      <c r="AT184" s="191" t="s">
        <v>136</v>
      </c>
      <c r="AU184" s="191" t="s">
        <v>90</v>
      </c>
      <c r="AY184" s="19" t="s">
        <v>133</v>
      </c>
      <c r="BE184" s="192">
        <f>IF(N184="základná",J184,0)</f>
        <v>0</v>
      </c>
      <c r="BF184" s="192">
        <f>IF(N184="znížená",J184,0)</f>
        <v>0</v>
      </c>
      <c r="BG184" s="192">
        <f>IF(N184="zákl. prenesená",J184,0)</f>
        <v>0</v>
      </c>
      <c r="BH184" s="192">
        <f>IF(N184="zníž. prenesená",J184,0)</f>
        <v>0</v>
      </c>
      <c r="BI184" s="192">
        <f>IF(N184="nulová",J184,0)</f>
        <v>0</v>
      </c>
      <c r="BJ184" s="19" t="s">
        <v>90</v>
      </c>
      <c r="BK184" s="192">
        <f>ROUND(I184*H184,2)</f>
        <v>0</v>
      </c>
      <c r="BL184" s="19" t="s">
        <v>213</v>
      </c>
      <c r="BM184" s="191" t="s">
        <v>247</v>
      </c>
    </row>
    <row r="185" s="13" customFormat="1">
      <c r="A185" s="13"/>
      <c r="B185" s="193"/>
      <c r="C185" s="13"/>
      <c r="D185" s="194" t="s">
        <v>141</v>
      </c>
      <c r="E185" s="195" t="s">
        <v>1</v>
      </c>
      <c r="F185" s="196" t="s">
        <v>248</v>
      </c>
      <c r="G185" s="13"/>
      <c r="H185" s="197">
        <v>85.75</v>
      </c>
      <c r="I185" s="198"/>
      <c r="J185" s="13"/>
      <c r="K185" s="13"/>
      <c r="L185" s="193"/>
      <c r="M185" s="199"/>
      <c r="N185" s="200"/>
      <c r="O185" s="200"/>
      <c r="P185" s="200"/>
      <c r="Q185" s="200"/>
      <c r="R185" s="200"/>
      <c r="S185" s="200"/>
      <c r="T185" s="20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5" t="s">
        <v>141</v>
      </c>
      <c r="AU185" s="195" t="s">
        <v>90</v>
      </c>
      <c r="AV185" s="13" t="s">
        <v>90</v>
      </c>
      <c r="AW185" s="13" t="s">
        <v>31</v>
      </c>
      <c r="AX185" s="13" t="s">
        <v>76</v>
      </c>
      <c r="AY185" s="195" t="s">
        <v>133</v>
      </c>
    </row>
    <row r="186" s="13" customFormat="1">
      <c r="A186" s="13"/>
      <c r="B186" s="193"/>
      <c r="C186" s="13"/>
      <c r="D186" s="194" t="s">
        <v>141</v>
      </c>
      <c r="E186" s="195" t="s">
        <v>1</v>
      </c>
      <c r="F186" s="196" t="s">
        <v>249</v>
      </c>
      <c r="G186" s="13"/>
      <c r="H186" s="197">
        <v>0</v>
      </c>
      <c r="I186" s="198"/>
      <c r="J186" s="13"/>
      <c r="K186" s="13"/>
      <c r="L186" s="193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5" t="s">
        <v>141</v>
      </c>
      <c r="AU186" s="195" t="s">
        <v>90</v>
      </c>
      <c r="AV186" s="13" t="s">
        <v>90</v>
      </c>
      <c r="AW186" s="13" t="s">
        <v>31</v>
      </c>
      <c r="AX186" s="13" t="s">
        <v>76</v>
      </c>
      <c r="AY186" s="195" t="s">
        <v>133</v>
      </c>
    </row>
    <row r="187" s="15" customFormat="1">
      <c r="A187" s="15"/>
      <c r="B187" s="225"/>
      <c r="C187" s="15"/>
      <c r="D187" s="194" t="s">
        <v>141</v>
      </c>
      <c r="E187" s="226" t="s">
        <v>1</v>
      </c>
      <c r="F187" s="227" t="s">
        <v>250</v>
      </c>
      <c r="G187" s="15"/>
      <c r="H187" s="228">
        <v>85.75</v>
      </c>
      <c r="I187" s="229"/>
      <c r="J187" s="15"/>
      <c r="K187" s="15"/>
      <c r="L187" s="225"/>
      <c r="M187" s="230"/>
      <c r="N187" s="231"/>
      <c r="O187" s="231"/>
      <c r="P187" s="231"/>
      <c r="Q187" s="231"/>
      <c r="R187" s="231"/>
      <c r="S187" s="231"/>
      <c r="T187" s="23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26" t="s">
        <v>141</v>
      </c>
      <c r="AU187" s="226" t="s">
        <v>90</v>
      </c>
      <c r="AV187" s="15" t="s">
        <v>148</v>
      </c>
      <c r="AW187" s="15" t="s">
        <v>31</v>
      </c>
      <c r="AX187" s="15" t="s">
        <v>76</v>
      </c>
      <c r="AY187" s="226" t="s">
        <v>133</v>
      </c>
    </row>
    <row r="188" s="13" customFormat="1">
      <c r="A188" s="13"/>
      <c r="B188" s="193"/>
      <c r="C188" s="13"/>
      <c r="D188" s="194" t="s">
        <v>141</v>
      </c>
      <c r="E188" s="195" t="s">
        <v>1</v>
      </c>
      <c r="F188" s="196" t="s">
        <v>251</v>
      </c>
      <c r="G188" s="13"/>
      <c r="H188" s="197">
        <v>55.850000000000001</v>
      </c>
      <c r="I188" s="198"/>
      <c r="J188" s="13"/>
      <c r="K188" s="13"/>
      <c r="L188" s="193"/>
      <c r="M188" s="199"/>
      <c r="N188" s="200"/>
      <c r="O188" s="200"/>
      <c r="P188" s="200"/>
      <c r="Q188" s="200"/>
      <c r="R188" s="200"/>
      <c r="S188" s="200"/>
      <c r="T188" s="20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5" t="s">
        <v>141</v>
      </c>
      <c r="AU188" s="195" t="s">
        <v>90</v>
      </c>
      <c r="AV188" s="13" t="s">
        <v>90</v>
      </c>
      <c r="AW188" s="13" t="s">
        <v>31</v>
      </c>
      <c r="AX188" s="13" t="s">
        <v>76</v>
      </c>
      <c r="AY188" s="195" t="s">
        <v>133</v>
      </c>
    </row>
    <row r="189" s="13" customFormat="1">
      <c r="A189" s="13"/>
      <c r="B189" s="193"/>
      <c r="C189" s="13"/>
      <c r="D189" s="194" t="s">
        <v>141</v>
      </c>
      <c r="E189" s="195" t="s">
        <v>1</v>
      </c>
      <c r="F189" s="196" t="s">
        <v>252</v>
      </c>
      <c r="G189" s="13"/>
      <c r="H189" s="197">
        <v>0</v>
      </c>
      <c r="I189" s="198"/>
      <c r="J189" s="13"/>
      <c r="K189" s="13"/>
      <c r="L189" s="193"/>
      <c r="M189" s="199"/>
      <c r="N189" s="200"/>
      <c r="O189" s="200"/>
      <c r="P189" s="200"/>
      <c r="Q189" s="200"/>
      <c r="R189" s="200"/>
      <c r="S189" s="200"/>
      <c r="T189" s="20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5" t="s">
        <v>141</v>
      </c>
      <c r="AU189" s="195" t="s">
        <v>90</v>
      </c>
      <c r="AV189" s="13" t="s">
        <v>90</v>
      </c>
      <c r="AW189" s="13" t="s">
        <v>31</v>
      </c>
      <c r="AX189" s="13" t="s">
        <v>76</v>
      </c>
      <c r="AY189" s="195" t="s">
        <v>133</v>
      </c>
    </row>
    <row r="190" s="15" customFormat="1">
      <c r="A190" s="15"/>
      <c r="B190" s="225"/>
      <c r="C190" s="15"/>
      <c r="D190" s="194" t="s">
        <v>141</v>
      </c>
      <c r="E190" s="226" t="s">
        <v>1</v>
      </c>
      <c r="F190" s="227" t="s">
        <v>250</v>
      </c>
      <c r="G190" s="15"/>
      <c r="H190" s="228">
        <v>55.850000000000001</v>
      </c>
      <c r="I190" s="229"/>
      <c r="J190" s="15"/>
      <c r="K190" s="15"/>
      <c r="L190" s="225"/>
      <c r="M190" s="230"/>
      <c r="N190" s="231"/>
      <c r="O190" s="231"/>
      <c r="P190" s="231"/>
      <c r="Q190" s="231"/>
      <c r="R190" s="231"/>
      <c r="S190" s="231"/>
      <c r="T190" s="23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26" t="s">
        <v>141</v>
      </c>
      <c r="AU190" s="226" t="s">
        <v>90</v>
      </c>
      <c r="AV190" s="15" t="s">
        <v>148</v>
      </c>
      <c r="AW190" s="15" t="s">
        <v>31</v>
      </c>
      <c r="AX190" s="15" t="s">
        <v>76</v>
      </c>
      <c r="AY190" s="226" t="s">
        <v>133</v>
      </c>
    </row>
    <row r="191" s="14" customFormat="1">
      <c r="A191" s="14"/>
      <c r="B191" s="202"/>
      <c r="C191" s="14"/>
      <c r="D191" s="194" t="s">
        <v>141</v>
      </c>
      <c r="E191" s="203" t="s">
        <v>1</v>
      </c>
      <c r="F191" s="204" t="s">
        <v>142</v>
      </c>
      <c r="G191" s="14"/>
      <c r="H191" s="205">
        <v>141.59999999999999</v>
      </c>
      <c r="I191" s="206"/>
      <c r="J191" s="14"/>
      <c r="K191" s="14"/>
      <c r="L191" s="202"/>
      <c r="M191" s="207"/>
      <c r="N191" s="208"/>
      <c r="O191" s="208"/>
      <c r="P191" s="208"/>
      <c r="Q191" s="208"/>
      <c r="R191" s="208"/>
      <c r="S191" s="208"/>
      <c r="T191" s="20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3" t="s">
        <v>141</v>
      </c>
      <c r="AU191" s="203" t="s">
        <v>90</v>
      </c>
      <c r="AV191" s="14" t="s">
        <v>139</v>
      </c>
      <c r="AW191" s="14" t="s">
        <v>31</v>
      </c>
      <c r="AX191" s="14" t="s">
        <v>84</v>
      </c>
      <c r="AY191" s="203" t="s">
        <v>133</v>
      </c>
    </row>
    <row r="192" s="2" customFormat="1" ht="37.8" customHeight="1">
      <c r="A192" s="38"/>
      <c r="B192" s="178"/>
      <c r="C192" s="214" t="s">
        <v>253</v>
      </c>
      <c r="D192" s="214" t="s">
        <v>215</v>
      </c>
      <c r="E192" s="215" t="s">
        <v>254</v>
      </c>
      <c r="F192" s="216" t="s">
        <v>255</v>
      </c>
      <c r="G192" s="217" t="s">
        <v>88</v>
      </c>
      <c r="H192" s="218">
        <v>28.885999999999999</v>
      </c>
      <c r="I192" s="219"/>
      <c r="J192" s="220">
        <f>ROUND(I192*H192,2)</f>
        <v>0</v>
      </c>
      <c r="K192" s="221"/>
      <c r="L192" s="222"/>
      <c r="M192" s="223" t="s">
        <v>1</v>
      </c>
      <c r="N192" s="224" t="s">
        <v>42</v>
      </c>
      <c r="O192" s="82"/>
      <c r="P192" s="189">
        <f>O192*H192</f>
        <v>0</v>
      </c>
      <c r="Q192" s="189">
        <v>0.02</v>
      </c>
      <c r="R192" s="189">
        <f>Q192*H192</f>
        <v>0.57772000000000001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219</v>
      </c>
      <c r="AT192" s="191" t="s">
        <v>215</v>
      </c>
      <c r="AU192" s="191" t="s">
        <v>90</v>
      </c>
      <c r="AY192" s="19" t="s">
        <v>133</v>
      </c>
      <c r="BE192" s="192">
        <f>IF(N192="základná",J192,0)</f>
        <v>0</v>
      </c>
      <c r="BF192" s="192">
        <f>IF(N192="znížená",J192,0)</f>
        <v>0</v>
      </c>
      <c r="BG192" s="192">
        <f>IF(N192="zákl. prenesená",J192,0)</f>
        <v>0</v>
      </c>
      <c r="BH192" s="192">
        <f>IF(N192="zníž. prenesená",J192,0)</f>
        <v>0</v>
      </c>
      <c r="BI192" s="192">
        <f>IF(N192="nulová",J192,0)</f>
        <v>0</v>
      </c>
      <c r="BJ192" s="19" t="s">
        <v>90</v>
      </c>
      <c r="BK192" s="192">
        <f>ROUND(I192*H192,2)</f>
        <v>0</v>
      </c>
      <c r="BL192" s="19" t="s">
        <v>213</v>
      </c>
      <c r="BM192" s="191" t="s">
        <v>256</v>
      </c>
    </row>
    <row r="193" s="13" customFormat="1">
      <c r="A193" s="13"/>
      <c r="B193" s="193"/>
      <c r="C193" s="13"/>
      <c r="D193" s="194" t="s">
        <v>141</v>
      </c>
      <c r="E193" s="13"/>
      <c r="F193" s="196" t="s">
        <v>257</v>
      </c>
      <c r="G193" s="13"/>
      <c r="H193" s="197">
        <v>28.885999999999999</v>
      </c>
      <c r="I193" s="198"/>
      <c r="J193" s="13"/>
      <c r="K193" s="13"/>
      <c r="L193" s="193"/>
      <c r="M193" s="199"/>
      <c r="N193" s="200"/>
      <c r="O193" s="200"/>
      <c r="P193" s="200"/>
      <c r="Q193" s="200"/>
      <c r="R193" s="200"/>
      <c r="S193" s="200"/>
      <c r="T193" s="20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5" t="s">
        <v>141</v>
      </c>
      <c r="AU193" s="195" t="s">
        <v>90</v>
      </c>
      <c r="AV193" s="13" t="s">
        <v>90</v>
      </c>
      <c r="AW193" s="13" t="s">
        <v>3</v>
      </c>
      <c r="AX193" s="13" t="s">
        <v>84</v>
      </c>
      <c r="AY193" s="195" t="s">
        <v>133</v>
      </c>
    </row>
    <row r="194" s="2" customFormat="1" ht="24.15" customHeight="1">
      <c r="A194" s="38"/>
      <c r="B194" s="178"/>
      <c r="C194" s="179" t="s">
        <v>258</v>
      </c>
      <c r="D194" s="179" t="s">
        <v>136</v>
      </c>
      <c r="E194" s="180" t="s">
        <v>259</v>
      </c>
      <c r="F194" s="181" t="s">
        <v>260</v>
      </c>
      <c r="G194" s="182" t="s">
        <v>225</v>
      </c>
      <c r="H194" s="183">
        <v>259.18000000000001</v>
      </c>
      <c r="I194" s="184"/>
      <c r="J194" s="185">
        <f>ROUND(I194*H194,2)</f>
        <v>0</v>
      </c>
      <c r="K194" s="186"/>
      <c r="L194" s="39"/>
      <c r="M194" s="187" t="s">
        <v>1</v>
      </c>
      <c r="N194" s="188" t="s">
        <v>42</v>
      </c>
      <c r="O194" s="82"/>
      <c r="P194" s="189">
        <f>O194*H194</f>
        <v>0</v>
      </c>
      <c r="Q194" s="189">
        <v>0.0011299999999999999</v>
      </c>
      <c r="R194" s="189">
        <f>Q194*H194</f>
        <v>0.29287340000000001</v>
      </c>
      <c r="S194" s="189">
        <v>0</v>
      </c>
      <c r="T194" s="19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1" t="s">
        <v>213</v>
      </c>
      <c r="AT194" s="191" t="s">
        <v>136</v>
      </c>
      <c r="AU194" s="191" t="s">
        <v>90</v>
      </c>
      <c r="AY194" s="19" t="s">
        <v>133</v>
      </c>
      <c r="BE194" s="192">
        <f>IF(N194="základná",J194,0)</f>
        <v>0</v>
      </c>
      <c r="BF194" s="192">
        <f>IF(N194="znížená",J194,0)</f>
        <v>0</v>
      </c>
      <c r="BG194" s="192">
        <f>IF(N194="zákl. prenesená",J194,0)</f>
        <v>0</v>
      </c>
      <c r="BH194" s="192">
        <f>IF(N194="zníž. prenesená",J194,0)</f>
        <v>0</v>
      </c>
      <c r="BI194" s="192">
        <f>IF(N194="nulová",J194,0)</f>
        <v>0</v>
      </c>
      <c r="BJ194" s="19" t="s">
        <v>90</v>
      </c>
      <c r="BK194" s="192">
        <f>ROUND(I194*H194,2)</f>
        <v>0</v>
      </c>
      <c r="BL194" s="19" t="s">
        <v>213</v>
      </c>
      <c r="BM194" s="191" t="s">
        <v>261</v>
      </c>
    </row>
    <row r="195" s="13" customFormat="1">
      <c r="A195" s="13"/>
      <c r="B195" s="193"/>
      <c r="C195" s="13"/>
      <c r="D195" s="194" t="s">
        <v>141</v>
      </c>
      <c r="E195" s="195" t="s">
        <v>1</v>
      </c>
      <c r="F195" s="196" t="s">
        <v>248</v>
      </c>
      <c r="G195" s="13"/>
      <c r="H195" s="197">
        <v>85.75</v>
      </c>
      <c r="I195" s="198"/>
      <c r="J195" s="13"/>
      <c r="K195" s="13"/>
      <c r="L195" s="193"/>
      <c r="M195" s="199"/>
      <c r="N195" s="200"/>
      <c r="O195" s="200"/>
      <c r="P195" s="200"/>
      <c r="Q195" s="200"/>
      <c r="R195" s="200"/>
      <c r="S195" s="200"/>
      <c r="T195" s="20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5" t="s">
        <v>141</v>
      </c>
      <c r="AU195" s="195" t="s">
        <v>90</v>
      </c>
      <c r="AV195" s="13" t="s">
        <v>90</v>
      </c>
      <c r="AW195" s="13" t="s">
        <v>31</v>
      </c>
      <c r="AX195" s="13" t="s">
        <v>76</v>
      </c>
      <c r="AY195" s="195" t="s">
        <v>133</v>
      </c>
    </row>
    <row r="196" s="13" customFormat="1">
      <c r="A196" s="13"/>
      <c r="B196" s="193"/>
      <c r="C196" s="13"/>
      <c r="D196" s="194" t="s">
        <v>141</v>
      </c>
      <c r="E196" s="195" t="s">
        <v>1</v>
      </c>
      <c r="F196" s="196" t="s">
        <v>262</v>
      </c>
      <c r="G196" s="13"/>
      <c r="H196" s="197">
        <v>56.329999999999998</v>
      </c>
      <c r="I196" s="198"/>
      <c r="J196" s="13"/>
      <c r="K196" s="13"/>
      <c r="L196" s="193"/>
      <c r="M196" s="199"/>
      <c r="N196" s="200"/>
      <c r="O196" s="200"/>
      <c r="P196" s="200"/>
      <c r="Q196" s="200"/>
      <c r="R196" s="200"/>
      <c r="S196" s="200"/>
      <c r="T196" s="20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5" t="s">
        <v>141</v>
      </c>
      <c r="AU196" s="195" t="s">
        <v>90</v>
      </c>
      <c r="AV196" s="13" t="s">
        <v>90</v>
      </c>
      <c r="AW196" s="13" t="s">
        <v>31</v>
      </c>
      <c r="AX196" s="13" t="s">
        <v>76</v>
      </c>
      <c r="AY196" s="195" t="s">
        <v>133</v>
      </c>
    </row>
    <row r="197" s="15" customFormat="1">
      <c r="A197" s="15"/>
      <c r="B197" s="225"/>
      <c r="C197" s="15"/>
      <c r="D197" s="194" t="s">
        <v>141</v>
      </c>
      <c r="E197" s="226" t="s">
        <v>1</v>
      </c>
      <c r="F197" s="227" t="s">
        <v>250</v>
      </c>
      <c r="G197" s="15"/>
      <c r="H197" s="228">
        <v>142.08000000000001</v>
      </c>
      <c r="I197" s="229"/>
      <c r="J197" s="15"/>
      <c r="K197" s="15"/>
      <c r="L197" s="225"/>
      <c r="M197" s="230"/>
      <c r="N197" s="231"/>
      <c r="O197" s="231"/>
      <c r="P197" s="231"/>
      <c r="Q197" s="231"/>
      <c r="R197" s="231"/>
      <c r="S197" s="231"/>
      <c r="T197" s="23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26" t="s">
        <v>141</v>
      </c>
      <c r="AU197" s="226" t="s">
        <v>90</v>
      </c>
      <c r="AV197" s="15" t="s">
        <v>148</v>
      </c>
      <c r="AW197" s="15" t="s">
        <v>31</v>
      </c>
      <c r="AX197" s="15" t="s">
        <v>76</v>
      </c>
      <c r="AY197" s="226" t="s">
        <v>133</v>
      </c>
    </row>
    <row r="198" s="13" customFormat="1">
      <c r="A198" s="13"/>
      <c r="B198" s="193"/>
      <c r="C198" s="13"/>
      <c r="D198" s="194" t="s">
        <v>141</v>
      </c>
      <c r="E198" s="195" t="s">
        <v>1</v>
      </c>
      <c r="F198" s="196" t="s">
        <v>251</v>
      </c>
      <c r="G198" s="13"/>
      <c r="H198" s="197">
        <v>55.850000000000001</v>
      </c>
      <c r="I198" s="198"/>
      <c r="J198" s="13"/>
      <c r="K198" s="13"/>
      <c r="L198" s="193"/>
      <c r="M198" s="199"/>
      <c r="N198" s="200"/>
      <c r="O198" s="200"/>
      <c r="P198" s="200"/>
      <c r="Q198" s="200"/>
      <c r="R198" s="200"/>
      <c r="S198" s="200"/>
      <c r="T198" s="20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5" t="s">
        <v>141</v>
      </c>
      <c r="AU198" s="195" t="s">
        <v>90</v>
      </c>
      <c r="AV198" s="13" t="s">
        <v>90</v>
      </c>
      <c r="AW198" s="13" t="s">
        <v>31</v>
      </c>
      <c r="AX198" s="13" t="s">
        <v>76</v>
      </c>
      <c r="AY198" s="195" t="s">
        <v>133</v>
      </c>
    </row>
    <row r="199" s="13" customFormat="1">
      <c r="A199" s="13"/>
      <c r="B199" s="193"/>
      <c r="C199" s="13"/>
      <c r="D199" s="194" t="s">
        <v>141</v>
      </c>
      <c r="E199" s="195" t="s">
        <v>1</v>
      </c>
      <c r="F199" s="196" t="s">
        <v>263</v>
      </c>
      <c r="G199" s="13"/>
      <c r="H199" s="197">
        <v>61.25</v>
      </c>
      <c r="I199" s="198"/>
      <c r="J199" s="13"/>
      <c r="K199" s="13"/>
      <c r="L199" s="193"/>
      <c r="M199" s="199"/>
      <c r="N199" s="200"/>
      <c r="O199" s="200"/>
      <c r="P199" s="200"/>
      <c r="Q199" s="200"/>
      <c r="R199" s="200"/>
      <c r="S199" s="200"/>
      <c r="T199" s="20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5" t="s">
        <v>141</v>
      </c>
      <c r="AU199" s="195" t="s">
        <v>90</v>
      </c>
      <c r="AV199" s="13" t="s">
        <v>90</v>
      </c>
      <c r="AW199" s="13" t="s">
        <v>31</v>
      </c>
      <c r="AX199" s="13" t="s">
        <v>76</v>
      </c>
      <c r="AY199" s="195" t="s">
        <v>133</v>
      </c>
    </row>
    <row r="200" s="15" customFormat="1">
      <c r="A200" s="15"/>
      <c r="B200" s="225"/>
      <c r="C200" s="15"/>
      <c r="D200" s="194" t="s">
        <v>141</v>
      </c>
      <c r="E200" s="226" t="s">
        <v>1</v>
      </c>
      <c r="F200" s="227" t="s">
        <v>250</v>
      </c>
      <c r="G200" s="15"/>
      <c r="H200" s="228">
        <v>117.09999999999999</v>
      </c>
      <c r="I200" s="229"/>
      <c r="J200" s="15"/>
      <c r="K200" s="15"/>
      <c r="L200" s="225"/>
      <c r="M200" s="230"/>
      <c r="N200" s="231"/>
      <c r="O200" s="231"/>
      <c r="P200" s="231"/>
      <c r="Q200" s="231"/>
      <c r="R200" s="231"/>
      <c r="S200" s="231"/>
      <c r="T200" s="23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26" t="s">
        <v>141</v>
      </c>
      <c r="AU200" s="226" t="s">
        <v>90</v>
      </c>
      <c r="AV200" s="15" t="s">
        <v>148</v>
      </c>
      <c r="AW200" s="15" t="s">
        <v>31</v>
      </c>
      <c r="AX200" s="15" t="s">
        <v>76</v>
      </c>
      <c r="AY200" s="226" t="s">
        <v>133</v>
      </c>
    </row>
    <row r="201" s="14" customFormat="1">
      <c r="A201" s="14"/>
      <c r="B201" s="202"/>
      <c r="C201" s="14"/>
      <c r="D201" s="194" t="s">
        <v>141</v>
      </c>
      <c r="E201" s="203" t="s">
        <v>1</v>
      </c>
      <c r="F201" s="204" t="s">
        <v>142</v>
      </c>
      <c r="G201" s="14"/>
      <c r="H201" s="205">
        <v>259.18000000000001</v>
      </c>
      <c r="I201" s="206"/>
      <c r="J201" s="14"/>
      <c r="K201" s="14"/>
      <c r="L201" s="202"/>
      <c r="M201" s="207"/>
      <c r="N201" s="208"/>
      <c r="O201" s="208"/>
      <c r="P201" s="208"/>
      <c r="Q201" s="208"/>
      <c r="R201" s="208"/>
      <c r="S201" s="208"/>
      <c r="T201" s="20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3" t="s">
        <v>141</v>
      </c>
      <c r="AU201" s="203" t="s">
        <v>90</v>
      </c>
      <c r="AV201" s="14" t="s">
        <v>139</v>
      </c>
      <c r="AW201" s="14" t="s">
        <v>31</v>
      </c>
      <c r="AX201" s="14" t="s">
        <v>84</v>
      </c>
      <c r="AY201" s="203" t="s">
        <v>133</v>
      </c>
    </row>
    <row r="202" s="2" customFormat="1" ht="37.8" customHeight="1">
      <c r="A202" s="38"/>
      <c r="B202" s="178"/>
      <c r="C202" s="214" t="s">
        <v>264</v>
      </c>
      <c r="D202" s="214" t="s">
        <v>215</v>
      </c>
      <c r="E202" s="215" t="s">
        <v>265</v>
      </c>
      <c r="F202" s="216" t="s">
        <v>266</v>
      </c>
      <c r="G202" s="217" t="s">
        <v>198</v>
      </c>
      <c r="H202" s="218">
        <v>1301.0840000000001</v>
      </c>
      <c r="I202" s="219"/>
      <c r="J202" s="220">
        <f>ROUND(I202*H202,2)</f>
        <v>0</v>
      </c>
      <c r="K202" s="221"/>
      <c r="L202" s="222"/>
      <c r="M202" s="223" t="s">
        <v>1</v>
      </c>
      <c r="N202" s="224" t="s">
        <v>42</v>
      </c>
      <c r="O202" s="82"/>
      <c r="P202" s="189">
        <f>O202*H202</f>
        <v>0</v>
      </c>
      <c r="Q202" s="189">
        <v>0.00035</v>
      </c>
      <c r="R202" s="189">
        <f>Q202*H202</f>
        <v>0.45537939999999999</v>
      </c>
      <c r="S202" s="189">
        <v>0</v>
      </c>
      <c r="T202" s="19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1" t="s">
        <v>219</v>
      </c>
      <c r="AT202" s="191" t="s">
        <v>215</v>
      </c>
      <c r="AU202" s="191" t="s">
        <v>90</v>
      </c>
      <c r="AY202" s="19" t="s">
        <v>133</v>
      </c>
      <c r="BE202" s="192">
        <f>IF(N202="základná",J202,0)</f>
        <v>0</v>
      </c>
      <c r="BF202" s="192">
        <f>IF(N202="znížená",J202,0)</f>
        <v>0</v>
      </c>
      <c r="BG202" s="192">
        <f>IF(N202="zákl. prenesená",J202,0)</f>
        <v>0</v>
      </c>
      <c r="BH202" s="192">
        <f>IF(N202="zníž. prenesená",J202,0)</f>
        <v>0</v>
      </c>
      <c r="BI202" s="192">
        <f>IF(N202="nulová",J202,0)</f>
        <v>0</v>
      </c>
      <c r="BJ202" s="19" t="s">
        <v>90</v>
      </c>
      <c r="BK202" s="192">
        <f>ROUND(I202*H202,2)</f>
        <v>0</v>
      </c>
      <c r="BL202" s="19" t="s">
        <v>213</v>
      </c>
      <c r="BM202" s="191" t="s">
        <v>267</v>
      </c>
    </row>
    <row r="203" s="13" customFormat="1">
      <c r="A203" s="13"/>
      <c r="B203" s="193"/>
      <c r="C203" s="13"/>
      <c r="D203" s="194" t="s">
        <v>141</v>
      </c>
      <c r="E203" s="13"/>
      <c r="F203" s="196" t="s">
        <v>268</v>
      </c>
      <c r="G203" s="13"/>
      <c r="H203" s="197">
        <v>1301.0840000000001</v>
      </c>
      <c r="I203" s="198"/>
      <c r="J203" s="13"/>
      <c r="K203" s="13"/>
      <c r="L203" s="193"/>
      <c r="M203" s="199"/>
      <c r="N203" s="200"/>
      <c r="O203" s="200"/>
      <c r="P203" s="200"/>
      <c r="Q203" s="200"/>
      <c r="R203" s="200"/>
      <c r="S203" s="200"/>
      <c r="T203" s="20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5" t="s">
        <v>141</v>
      </c>
      <c r="AU203" s="195" t="s">
        <v>90</v>
      </c>
      <c r="AV203" s="13" t="s">
        <v>90</v>
      </c>
      <c r="AW203" s="13" t="s">
        <v>3</v>
      </c>
      <c r="AX203" s="13" t="s">
        <v>84</v>
      </c>
      <c r="AY203" s="195" t="s">
        <v>133</v>
      </c>
    </row>
    <row r="204" s="2" customFormat="1" ht="24.15" customHeight="1">
      <c r="A204" s="38"/>
      <c r="B204" s="178"/>
      <c r="C204" s="179" t="s">
        <v>269</v>
      </c>
      <c r="D204" s="179" t="s">
        <v>136</v>
      </c>
      <c r="E204" s="180" t="s">
        <v>270</v>
      </c>
      <c r="F204" s="181" t="s">
        <v>271</v>
      </c>
      <c r="G204" s="182" t="s">
        <v>88</v>
      </c>
      <c r="H204" s="183">
        <v>485.44999999999999</v>
      </c>
      <c r="I204" s="184"/>
      <c r="J204" s="185">
        <f>ROUND(I204*H204,2)</f>
        <v>0</v>
      </c>
      <c r="K204" s="186"/>
      <c r="L204" s="39"/>
      <c r="M204" s="187" t="s">
        <v>1</v>
      </c>
      <c r="N204" s="188" t="s">
        <v>42</v>
      </c>
      <c r="O204" s="82"/>
      <c r="P204" s="189">
        <f>O204*H204</f>
        <v>0</v>
      </c>
      <c r="Q204" s="189">
        <v>0.0039500000000000004</v>
      </c>
      <c r="R204" s="189">
        <f>Q204*H204</f>
        <v>1.9175275000000001</v>
      </c>
      <c r="S204" s="189">
        <v>0</v>
      </c>
      <c r="T204" s="19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1" t="s">
        <v>213</v>
      </c>
      <c r="AT204" s="191" t="s">
        <v>136</v>
      </c>
      <c r="AU204" s="191" t="s">
        <v>90</v>
      </c>
      <c r="AY204" s="19" t="s">
        <v>133</v>
      </c>
      <c r="BE204" s="192">
        <f>IF(N204="základná",J204,0)</f>
        <v>0</v>
      </c>
      <c r="BF204" s="192">
        <f>IF(N204="znížená",J204,0)</f>
        <v>0</v>
      </c>
      <c r="BG204" s="192">
        <f>IF(N204="zákl. prenesená",J204,0)</f>
        <v>0</v>
      </c>
      <c r="BH204" s="192">
        <f>IF(N204="zníž. prenesená",J204,0)</f>
        <v>0</v>
      </c>
      <c r="BI204" s="192">
        <f>IF(N204="nulová",J204,0)</f>
        <v>0</v>
      </c>
      <c r="BJ204" s="19" t="s">
        <v>90</v>
      </c>
      <c r="BK204" s="192">
        <f>ROUND(I204*H204,2)</f>
        <v>0</v>
      </c>
      <c r="BL204" s="19" t="s">
        <v>213</v>
      </c>
      <c r="BM204" s="191" t="s">
        <v>272</v>
      </c>
    </row>
    <row r="205" s="13" customFormat="1">
      <c r="A205" s="13"/>
      <c r="B205" s="193"/>
      <c r="C205" s="13"/>
      <c r="D205" s="194" t="s">
        <v>141</v>
      </c>
      <c r="E205" s="195" t="s">
        <v>1</v>
      </c>
      <c r="F205" s="196" t="s">
        <v>273</v>
      </c>
      <c r="G205" s="13"/>
      <c r="H205" s="197">
        <v>30.199999999999999</v>
      </c>
      <c r="I205" s="198"/>
      <c r="J205" s="13"/>
      <c r="K205" s="13"/>
      <c r="L205" s="193"/>
      <c r="M205" s="199"/>
      <c r="N205" s="200"/>
      <c r="O205" s="200"/>
      <c r="P205" s="200"/>
      <c r="Q205" s="200"/>
      <c r="R205" s="200"/>
      <c r="S205" s="200"/>
      <c r="T205" s="20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5" t="s">
        <v>141</v>
      </c>
      <c r="AU205" s="195" t="s">
        <v>90</v>
      </c>
      <c r="AV205" s="13" t="s">
        <v>90</v>
      </c>
      <c r="AW205" s="13" t="s">
        <v>31</v>
      </c>
      <c r="AX205" s="13" t="s">
        <v>76</v>
      </c>
      <c r="AY205" s="195" t="s">
        <v>133</v>
      </c>
    </row>
    <row r="206" s="13" customFormat="1">
      <c r="A206" s="13"/>
      <c r="B206" s="193"/>
      <c r="C206" s="13"/>
      <c r="D206" s="194" t="s">
        <v>141</v>
      </c>
      <c r="E206" s="195" t="s">
        <v>1</v>
      </c>
      <c r="F206" s="196" t="s">
        <v>274</v>
      </c>
      <c r="G206" s="13"/>
      <c r="H206" s="197">
        <v>9.9000000000000004</v>
      </c>
      <c r="I206" s="198"/>
      <c r="J206" s="13"/>
      <c r="K206" s="13"/>
      <c r="L206" s="193"/>
      <c r="M206" s="199"/>
      <c r="N206" s="200"/>
      <c r="O206" s="200"/>
      <c r="P206" s="200"/>
      <c r="Q206" s="200"/>
      <c r="R206" s="200"/>
      <c r="S206" s="200"/>
      <c r="T206" s="20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5" t="s">
        <v>141</v>
      </c>
      <c r="AU206" s="195" t="s">
        <v>90</v>
      </c>
      <c r="AV206" s="13" t="s">
        <v>90</v>
      </c>
      <c r="AW206" s="13" t="s">
        <v>31</v>
      </c>
      <c r="AX206" s="13" t="s">
        <v>76</v>
      </c>
      <c r="AY206" s="195" t="s">
        <v>133</v>
      </c>
    </row>
    <row r="207" s="13" customFormat="1">
      <c r="A207" s="13"/>
      <c r="B207" s="193"/>
      <c r="C207" s="13"/>
      <c r="D207" s="194" t="s">
        <v>141</v>
      </c>
      <c r="E207" s="195" t="s">
        <v>1</v>
      </c>
      <c r="F207" s="196" t="s">
        <v>275</v>
      </c>
      <c r="G207" s="13"/>
      <c r="H207" s="197">
        <v>24.050000000000001</v>
      </c>
      <c r="I207" s="198"/>
      <c r="J207" s="13"/>
      <c r="K207" s="13"/>
      <c r="L207" s="193"/>
      <c r="M207" s="199"/>
      <c r="N207" s="200"/>
      <c r="O207" s="200"/>
      <c r="P207" s="200"/>
      <c r="Q207" s="200"/>
      <c r="R207" s="200"/>
      <c r="S207" s="200"/>
      <c r="T207" s="20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5" t="s">
        <v>141</v>
      </c>
      <c r="AU207" s="195" t="s">
        <v>90</v>
      </c>
      <c r="AV207" s="13" t="s">
        <v>90</v>
      </c>
      <c r="AW207" s="13" t="s">
        <v>31</v>
      </c>
      <c r="AX207" s="13" t="s">
        <v>76</v>
      </c>
      <c r="AY207" s="195" t="s">
        <v>133</v>
      </c>
    </row>
    <row r="208" s="13" customFormat="1">
      <c r="A208" s="13"/>
      <c r="B208" s="193"/>
      <c r="C208" s="13"/>
      <c r="D208" s="194" t="s">
        <v>141</v>
      </c>
      <c r="E208" s="195" t="s">
        <v>1</v>
      </c>
      <c r="F208" s="196" t="s">
        <v>276</v>
      </c>
      <c r="G208" s="13"/>
      <c r="H208" s="197">
        <v>18.850000000000001</v>
      </c>
      <c r="I208" s="198"/>
      <c r="J208" s="13"/>
      <c r="K208" s="13"/>
      <c r="L208" s="193"/>
      <c r="M208" s="199"/>
      <c r="N208" s="200"/>
      <c r="O208" s="200"/>
      <c r="P208" s="200"/>
      <c r="Q208" s="200"/>
      <c r="R208" s="200"/>
      <c r="S208" s="200"/>
      <c r="T208" s="20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5" t="s">
        <v>141</v>
      </c>
      <c r="AU208" s="195" t="s">
        <v>90</v>
      </c>
      <c r="AV208" s="13" t="s">
        <v>90</v>
      </c>
      <c r="AW208" s="13" t="s">
        <v>31</v>
      </c>
      <c r="AX208" s="13" t="s">
        <v>76</v>
      </c>
      <c r="AY208" s="195" t="s">
        <v>133</v>
      </c>
    </row>
    <row r="209" s="13" customFormat="1">
      <c r="A209" s="13"/>
      <c r="B209" s="193"/>
      <c r="C209" s="13"/>
      <c r="D209" s="194" t="s">
        <v>141</v>
      </c>
      <c r="E209" s="195" t="s">
        <v>1</v>
      </c>
      <c r="F209" s="196" t="s">
        <v>277</v>
      </c>
      <c r="G209" s="13"/>
      <c r="H209" s="197">
        <v>20.149999999999999</v>
      </c>
      <c r="I209" s="198"/>
      <c r="J209" s="13"/>
      <c r="K209" s="13"/>
      <c r="L209" s="193"/>
      <c r="M209" s="199"/>
      <c r="N209" s="200"/>
      <c r="O209" s="200"/>
      <c r="P209" s="200"/>
      <c r="Q209" s="200"/>
      <c r="R209" s="200"/>
      <c r="S209" s="200"/>
      <c r="T209" s="20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5" t="s">
        <v>141</v>
      </c>
      <c r="AU209" s="195" t="s">
        <v>90</v>
      </c>
      <c r="AV209" s="13" t="s">
        <v>90</v>
      </c>
      <c r="AW209" s="13" t="s">
        <v>31</v>
      </c>
      <c r="AX209" s="13" t="s">
        <v>76</v>
      </c>
      <c r="AY209" s="195" t="s">
        <v>133</v>
      </c>
    </row>
    <row r="210" s="13" customFormat="1">
      <c r="A210" s="13"/>
      <c r="B210" s="193"/>
      <c r="C210" s="13"/>
      <c r="D210" s="194" t="s">
        <v>141</v>
      </c>
      <c r="E210" s="195" t="s">
        <v>1</v>
      </c>
      <c r="F210" s="196" t="s">
        <v>278</v>
      </c>
      <c r="G210" s="13"/>
      <c r="H210" s="197">
        <v>8.75</v>
      </c>
      <c r="I210" s="198"/>
      <c r="J210" s="13"/>
      <c r="K210" s="13"/>
      <c r="L210" s="193"/>
      <c r="M210" s="199"/>
      <c r="N210" s="200"/>
      <c r="O210" s="200"/>
      <c r="P210" s="200"/>
      <c r="Q210" s="200"/>
      <c r="R210" s="200"/>
      <c r="S210" s="200"/>
      <c r="T210" s="20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5" t="s">
        <v>141</v>
      </c>
      <c r="AU210" s="195" t="s">
        <v>90</v>
      </c>
      <c r="AV210" s="13" t="s">
        <v>90</v>
      </c>
      <c r="AW210" s="13" t="s">
        <v>31</v>
      </c>
      <c r="AX210" s="13" t="s">
        <v>76</v>
      </c>
      <c r="AY210" s="195" t="s">
        <v>133</v>
      </c>
    </row>
    <row r="211" s="13" customFormat="1">
      <c r="A211" s="13"/>
      <c r="B211" s="193"/>
      <c r="C211" s="13"/>
      <c r="D211" s="194" t="s">
        <v>141</v>
      </c>
      <c r="E211" s="195" t="s">
        <v>1</v>
      </c>
      <c r="F211" s="196" t="s">
        <v>279</v>
      </c>
      <c r="G211" s="13"/>
      <c r="H211" s="197">
        <v>132.15000000000001</v>
      </c>
      <c r="I211" s="198"/>
      <c r="J211" s="13"/>
      <c r="K211" s="13"/>
      <c r="L211" s="193"/>
      <c r="M211" s="199"/>
      <c r="N211" s="200"/>
      <c r="O211" s="200"/>
      <c r="P211" s="200"/>
      <c r="Q211" s="200"/>
      <c r="R211" s="200"/>
      <c r="S211" s="200"/>
      <c r="T211" s="20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5" t="s">
        <v>141</v>
      </c>
      <c r="AU211" s="195" t="s">
        <v>90</v>
      </c>
      <c r="AV211" s="13" t="s">
        <v>90</v>
      </c>
      <c r="AW211" s="13" t="s">
        <v>31</v>
      </c>
      <c r="AX211" s="13" t="s">
        <v>76</v>
      </c>
      <c r="AY211" s="195" t="s">
        <v>133</v>
      </c>
    </row>
    <row r="212" s="15" customFormat="1">
      <c r="A212" s="15"/>
      <c r="B212" s="225"/>
      <c r="C212" s="15"/>
      <c r="D212" s="194" t="s">
        <v>141</v>
      </c>
      <c r="E212" s="226" t="s">
        <v>96</v>
      </c>
      <c r="F212" s="227" t="s">
        <v>250</v>
      </c>
      <c r="G212" s="15"/>
      <c r="H212" s="228">
        <v>244.05000000000001</v>
      </c>
      <c r="I212" s="229"/>
      <c r="J212" s="15"/>
      <c r="K212" s="15"/>
      <c r="L212" s="225"/>
      <c r="M212" s="230"/>
      <c r="N212" s="231"/>
      <c r="O212" s="231"/>
      <c r="P212" s="231"/>
      <c r="Q212" s="231"/>
      <c r="R212" s="231"/>
      <c r="S212" s="231"/>
      <c r="T212" s="23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26" t="s">
        <v>141</v>
      </c>
      <c r="AU212" s="226" t="s">
        <v>90</v>
      </c>
      <c r="AV212" s="15" t="s">
        <v>148</v>
      </c>
      <c r="AW212" s="15" t="s">
        <v>31</v>
      </c>
      <c r="AX212" s="15" t="s">
        <v>76</v>
      </c>
      <c r="AY212" s="226" t="s">
        <v>133</v>
      </c>
    </row>
    <row r="213" s="13" customFormat="1">
      <c r="A213" s="13"/>
      <c r="B213" s="193"/>
      <c r="C213" s="13"/>
      <c r="D213" s="194" t="s">
        <v>141</v>
      </c>
      <c r="E213" s="195" t="s">
        <v>1</v>
      </c>
      <c r="F213" s="196" t="s">
        <v>280</v>
      </c>
      <c r="G213" s="13"/>
      <c r="H213" s="197">
        <v>29.350000000000001</v>
      </c>
      <c r="I213" s="198"/>
      <c r="J213" s="13"/>
      <c r="K213" s="13"/>
      <c r="L213" s="193"/>
      <c r="M213" s="199"/>
      <c r="N213" s="200"/>
      <c r="O213" s="200"/>
      <c r="P213" s="200"/>
      <c r="Q213" s="200"/>
      <c r="R213" s="200"/>
      <c r="S213" s="200"/>
      <c r="T213" s="20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5" t="s">
        <v>141</v>
      </c>
      <c r="AU213" s="195" t="s">
        <v>90</v>
      </c>
      <c r="AV213" s="13" t="s">
        <v>90</v>
      </c>
      <c r="AW213" s="13" t="s">
        <v>31</v>
      </c>
      <c r="AX213" s="13" t="s">
        <v>76</v>
      </c>
      <c r="AY213" s="195" t="s">
        <v>133</v>
      </c>
    </row>
    <row r="214" s="13" customFormat="1">
      <c r="A214" s="13"/>
      <c r="B214" s="193"/>
      <c r="C214" s="13"/>
      <c r="D214" s="194" t="s">
        <v>141</v>
      </c>
      <c r="E214" s="195" t="s">
        <v>1</v>
      </c>
      <c r="F214" s="196" t="s">
        <v>281</v>
      </c>
      <c r="G214" s="13"/>
      <c r="H214" s="197">
        <v>13.550000000000001</v>
      </c>
      <c r="I214" s="198"/>
      <c r="J214" s="13"/>
      <c r="K214" s="13"/>
      <c r="L214" s="193"/>
      <c r="M214" s="199"/>
      <c r="N214" s="200"/>
      <c r="O214" s="200"/>
      <c r="P214" s="200"/>
      <c r="Q214" s="200"/>
      <c r="R214" s="200"/>
      <c r="S214" s="200"/>
      <c r="T214" s="20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5" t="s">
        <v>141</v>
      </c>
      <c r="AU214" s="195" t="s">
        <v>90</v>
      </c>
      <c r="AV214" s="13" t="s">
        <v>90</v>
      </c>
      <c r="AW214" s="13" t="s">
        <v>31</v>
      </c>
      <c r="AX214" s="13" t="s">
        <v>76</v>
      </c>
      <c r="AY214" s="195" t="s">
        <v>133</v>
      </c>
    </row>
    <row r="215" s="13" customFormat="1">
      <c r="A215" s="13"/>
      <c r="B215" s="193"/>
      <c r="C215" s="13"/>
      <c r="D215" s="194" t="s">
        <v>141</v>
      </c>
      <c r="E215" s="195" t="s">
        <v>1</v>
      </c>
      <c r="F215" s="196" t="s">
        <v>282</v>
      </c>
      <c r="G215" s="13"/>
      <c r="H215" s="197">
        <v>13.9</v>
      </c>
      <c r="I215" s="198"/>
      <c r="J215" s="13"/>
      <c r="K215" s="13"/>
      <c r="L215" s="193"/>
      <c r="M215" s="199"/>
      <c r="N215" s="200"/>
      <c r="O215" s="200"/>
      <c r="P215" s="200"/>
      <c r="Q215" s="200"/>
      <c r="R215" s="200"/>
      <c r="S215" s="200"/>
      <c r="T215" s="20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5" t="s">
        <v>141</v>
      </c>
      <c r="AU215" s="195" t="s">
        <v>90</v>
      </c>
      <c r="AV215" s="13" t="s">
        <v>90</v>
      </c>
      <c r="AW215" s="13" t="s">
        <v>31</v>
      </c>
      <c r="AX215" s="13" t="s">
        <v>76</v>
      </c>
      <c r="AY215" s="195" t="s">
        <v>133</v>
      </c>
    </row>
    <row r="216" s="13" customFormat="1">
      <c r="A216" s="13"/>
      <c r="B216" s="193"/>
      <c r="C216" s="13"/>
      <c r="D216" s="194" t="s">
        <v>141</v>
      </c>
      <c r="E216" s="195" t="s">
        <v>1</v>
      </c>
      <c r="F216" s="196" t="s">
        <v>283</v>
      </c>
      <c r="G216" s="13"/>
      <c r="H216" s="197">
        <v>21.100000000000001</v>
      </c>
      <c r="I216" s="198"/>
      <c r="J216" s="13"/>
      <c r="K216" s="13"/>
      <c r="L216" s="193"/>
      <c r="M216" s="199"/>
      <c r="N216" s="200"/>
      <c r="O216" s="200"/>
      <c r="P216" s="200"/>
      <c r="Q216" s="200"/>
      <c r="R216" s="200"/>
      <c r="S216" s="200"/>
      <c r="T216" s="20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5" t="s">
        <v>141</v>
      </c>
      <c r="AU216" s="195" t="s">
        <v>90</v>
      </c>
      <c r="AV216" s="13" t="s">
        <v>90</v>
      </c>
      <c r="AW216" s="13" t="s">
        <v>31</v>
      </c>
      <c r="AX216" s="13" t="s">
        <v>76</v>
      </c>
      <c r="AY216" s="195" t="s">
        <v>133</v>
      </c>
    </row>
    <row r="217" s="13" customFormat="1">
      <c r="A217" s="13"/>
      <c r="B217" s="193"/>
      <c r="C217" s="13"/>
      <c r="D217" s="194" t="s">
        <v>141</v>
      </c>
      <c r="E217" s="195" t="s">
        <v>1</v>
      </c>
      <c r="F217" s="196" t="s">
        <v>284</v>
      </c>
      <c r="G217" s="13"/>
      <c r="H217" s="197">
        <v>8.8499999999999996</v>
      </c>
      <c r="I217" s="198"/>
      <c r="J217" s="13"/>
      <c r="K217" s="13"/>
      <c r="L217" s="193"/>
      <c r="M217" s="199"/>
      <c r="N217" s="200"/>
      <c r="O217" s="200"/>
      <c r="P217" s="200"/>
      <c r="Q217" s="200"/>
      <c r="R217" s="200"/>
      <c r="S217" s="200"/>
      <c r="T217" s="20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5" t="s">
        <v>141</v>
      </c>
      <c r="AU217" s="195" t="s">
        <v>90</v>
      </c>
      <c r="AV217" s="13" t="s">
        <v>90</v>
      </c>
      <c r="AW217" s="13" t="s">
        <v>31</v>
      </c>
      <c r="AX217" s="13" t="s">
        <v>76</v>
      </c>
      <c r="AY217" s="195" t="s">
        <v>133</v>
      </c>
    </row>
    <row r="218" s="13" customFormat="1">
      <c r="A218" s="13"/>
      <c r="B218" s="193"/>
      <c r="C218" s="13"/>
      <c r="D218" s="194" t="s">
        <v>141</v>
      </c>
      <c r="E218" s="195" t="s">
        <v>1</v>
      </c>
      <c r="F218" s="196" t="s">
        <v>285</v>
      </c>
      <c r="G218" s="13"/>
      <c r="H218" s="197">
        <v>154.65000000000001</v>
      </c>
      <c r="I218" s="198"/>
      <c r="J218" s="13"/>
      <c r="K218" s="13"/>
      <c r="L218" s="193"/>
      <c r="M218" s="199"/>
      <c r="N218" s="200"/>
      <c r="O218" s="200"/>
      <c r="P218" s="200"/>
      <c r="Q218" s="200"/>
      <c r="R218" s="200"/>
      <c r="S218" s="200"/>
      <c r="T218" s="20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5" t="s">
        <v>141</v>
      </c>
      <c r="AU218" s="195" t="s">
        <v>90</v>
      </c>
      <c r="AV218" s="13" t="s">
        <v>90</v>
      </c>
      <c r="AW218" s="13" t="s">
        <v>31</v>
      </c>
      <c r="AX218" s="13" t="s">
        <v>76</v>
      </c>
      <c r="AY218" s="195" t="s">
        <v>133</v>
      </c>
    </row>
    <row r="219" s="15" customFormat="1">
      <c r="A219" s="15"/>
      <c r="B219" s="225"/>
      <c r="C219" s="15"/>
      <c r="D219" s="194" t="s">
        <v>141</v>
      </c>
      <c r="E219" s="226" t="s">
        <v>99</v>
      </c>
      <c r="F219" s="227" t="s">
        <v>250</v>
      </c>
      <c r="G219" s="15"/>
      <c r="H219" s="228">
        <v>241.40000000000001</v>
      </c>
      <c r="I219" s="229"/>
      <c r="J219" s="15"/>
      <c r="K219" s="15"/>
      <c r="L219" s="225"/>
      <c r="M219" s="230"/>
      <c r="N219" s="231"/>
      <c r="O219" s="231"/>
      <c r="P219" s="231"/>
      <c r="Q219" s="231"/>
      <c r="R219" s="231"/>
      <c r="S219" s="231"/>
      <c r="T219" s="23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26" t="s">
        <v>141</v>
      </c>
      <c r="AU219" s="226" t="s">
        <v>90</v>
      </c>
      <c r="AV219" s="15" t="s">
        <v>148</v>
      </c>
      <c r="AW219" s="15" t="s">
        <v>31</v>
      </c>
      <c r="AX219" s="15" t="s">
        <v>76</v>
      </c>
      <c r="AY219" s="226" t="s">
        <v>133</v>
      </c>
    </row>
    <row r="220" s="14" customFormat="1">
      <c r="A220" s="14"/>
      <c r="B220" s="202"/>
      <c r="C220" s="14"/>
      <c r="D220" s="194" t="s">
        <v>141</v>
      </c>
      <c r="E220" s="203" t="s">
        <v>1</v>
      </c>
      <c r="F220" s="204" t="s">
        <v>142</v>
      </c>
      <c r="G220" s="14"/>
      <c r="H220" s="205">
        <v>485.44999999999999</v>
      </c>
      <c r="I220" s="206"/>
      <c r="J220" s="14"/>
      <c r="K220" s="14"/>
      <c r="L220" s="202"/>
      <c r="M220" s="207"/>
      <c r="N220" s="208"/>
      <c r="O220" s="208"/>
      <c r="P220" s="208"/>
      <c r="Q220" s="208"/>
      <c r="R220" s="208"/>
      <c r="S220" s="208"/>
      <c r="T220" s="20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3" t="s">
        <v>141</v>
      </c>
      <c r="AU220" s="203" t="s">
        <v>90</v>
      </c>
      <c r="AV220" s="14" t="s">
        <v>139</v>
      </c>
      <c r="AW220" s="14" t="s">
        <v>31</v>
      </c>
      <c r="AX220" s="14" t="s">
        <v>84</v>
      </c>
      <c r="AY220" s="203" t="s">
        <v>133</v>
      </c>
    </row>
    <row r="221" s="2" customFormat="1" ht="37.8" customHeight="1">
      <c r="A221" s="38"/>
      <c r="B221" s="178"/>
      <c r="C221" s="214" t="s">
        <v>286</v>
      </c>
      <c r="D221" s="214" t="s">
        <v>215</v>
      </c>
      <c r="E221" s="215" t="s">
        <v>254</v>
      </c>
      <c r="F221" s="216" t="s">
        <v>255</v>
      </c>
      <c r="G221" s="217" t="s">
        <v>88</v>
      </c>
      <c r="H221" s="218">
        <v>504.868</v>
      </c>
      <c r="I221" s="219"/>
      <c r="J221" s="220">
        <f>ROUND(I221*H221,2)</f>
        <v>0</v>
      </c>
      <c r="K221" s="221"/>
      <c r="L221" s="222"/>
      <c r="M221" s="223" t="s">
        <v>1</v>
      </c>
      <c r="N221" s="224" t="s">
        <v>42</v>
      </c>
      <c r="O221" s="82"/>
      <c r="P221" s="189">
        <f>O221*H221</f>
        <v>0</v>
      </c>
      <c r="Q221" s="189">
        <v>0.02</v>
      </c>
      <c r="R221" s="189">
        <f>Q221*H221</f>
        <v>10.09736</v>
      </c>
      <c r="S221" s="189">
        <v>0</v>
      </c>
      <c r="T221" s="19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1" t="s">
        <v>219</v>
      </c>
      <c r="AT221" s="191" t="s">
        <v>215</v>
      </c>
      <c r="AU221" s="191" t="s">
        <v>90</v>
      </c>
      <c r="AY221" s="19" t="s">
        <v>133</v>
      </c>
      <c r="BE221" s="192">
        <f>IF(N221="základná",J221,0)</f>
        <v>0</v>
      </c>
      <c r="BF221" s="192">
        <f>IF(N221="znížená",J221,0)</f>
        <v>0</v>
      </c>
      <c r="BG221" s="192">
        <f>IF(N221="zákl. prenesená",J221,0)</f>
        <v>0</v>
      </c>
      <c r="BH221" s="192">
        <f>IF(N221="zníž. prenesená",J221,0)</f>
        <v>0</v>
      </c>
      <c r="BI221" s="192">
        <f>IF(N221="nulová",J221,0)</f>
        <v>0</v>
      </c>
      <c r="BJ221" s="19" t="s">
        <v>90</v>
      </c>
      <c r="BK221" s="192">
        <f>ROUND(I221*H221,2)</f>
        <v>0</v>
      </c>
      <c r="BL221" s="19" t="s">
        <v>213</v>
      </c>
      <c r="BM221" s="191" t="s">
        <v>287</v>
      </c>
    </row>
    <row r="222" s="13" customFormat="1">
      <c r="A222" s="13"/>
      <c r="B222" s="193"/>
      <c r="C222" s="13"/>
      <c r="D222" s="194" t="s">
        <v>141</v>
      </c>
      <c r="E222" s="13"/>
      <c r="F222" s="196" t="s">
        <v>288</v>
      </c>
      <c r="G222" s="13"/>
      <c r="H222" s="197">
        <v>504.868</v>
      </c>
      <c r="I222" s="198"/>
      <c r="J222" s="13"/>
      <c r="K222" s="13"/>
      <c r="L222" s="193"/>
      <c r="M222" s="199"/>
      <c r="N222" s="200"/>
      <c r="O222" s="200"/>
      <c r="P222" s="200"/>
      <c r="Q222" s="200"/>
      <c r="R222" s="200"/>
      <c r="S222" s="200"/>
      <c r="T222" s="20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5" t="s">
        <v>141</v>
      </c>
      <c r="AU222" s="195" t="s">
        <v>90</v>
      </c>
      <c r="AV222" s="13" t="s">
        <v>90</v>
      </c>
      <c r="AW222" s="13" t="s">
        <v>3</v>
      </c>
      <c r="AX222" s="13" t="s">
        <v>84</v>
      </c>
      <c r="AY222" s="195" t="s">
        <v>133</v>
      </c>
    </row>
    <row r="223" s="2" customFormat="1" ht="24.15" customHeight="1">
      <c r="A223" s="38"/>
      <c r="B223" s="178"/>
      <c r="C223" s="179" t="s">
        <v>289</v>
      </c>
      <c r="D223" s="179" t="s">
        <v>136</v>
      </c>
      <c r="E223" s="180" t="s">
        <v>290</v>
      </c>
      <c r="F223" s="181" t="s">
        <v>291</v>
      </c>
      <c r="G223" s="182" t="s">
        <v>240</v>
      </c>
      <c r="H223" s="184"/>
      <c r="I223" s="184"/>
      <c r="J223" s="185">
        <f>ROUND(I223*H223,2)</f>
        <v>0</v>
      </c>
      <c r="K223" s="186"/>
      <c r="L223" s="39"/>
      <c r="M223" s="187" t="s">
        <v>1</v>
      </c>
      <c r="N223" s="188" t="s">
        <v>42</v>
      </c>
      <c r="O223" s="82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1" t="s">
        <v>213</v>
      </c>
      <c r="AT223" s="191" t="s">
        <v>136</v>
      </c>
      <c r="AU223" s="191" t="s">
        <v>90</v>
      </c>
      <c r="AY223" s="19" t="s">
        <v>133</v>
      </c>
      <c r="BE223" s="192">
        <f>IF(N223="základná",J223,0)</f>
        <v>0</v>
      </c>
      <c r="BF223" s="192">
        <f>IF(N223="znížená",J223,0)</f>
        <v>0</v>
      </c>
      <c r="BG223" s="192">
        <f>IF(N223="zákl. prenesená",J223,0)</f>
        <v>0</v>
      </c>
      <c r="BH223" s="192">
        <f>IF(N223="zníž. prenesená",J223,0)</f>
        <v>0</v>
      </c>
      <c r="BI223" s="192">
        <f>IF(N223="nulová",J223,0)</f>
        <v>0</v>
      </c>
      <c r="BJ223" s="19" t="s">
        <v>90</v>
      </c>
      <c r="BK223" s="192">
        <f>ROUND(I223*H223,2)</f>
        <v>0</v>
      </c>
      <c r="BL223" s="19" t="s">
        <v>213</v>
      </c>
      <c r="BM223" s="191" t="s">
        <v>292</v>
      </c>
    </row>
    <row r="224" s="12" customFormat="1" ht="22.8" customHeight="1">
      <c r="A224" s="12"/>
      <c r="B224" s="166"/>
      <c r="C224" s="12"/>
      <c r="D224" s="167" t="s">
        <v>75</v>
      </c>
      <c r="E224" s="176" t="s">
        <v>293</v>
      </c>
      <c r="F224" s="176" t="s">
        <v>294</v>
      </c>
      <c r="G224" s="12"/>
      <c r="H224" s="12"/>
      <c r="I224" s="169"/>
      <c r="J224" s="177">
        <f>BK224</f>
        <v>0</v>
      </c>
      <c r="K224" s="12"/>
      <c r="L224" s="166"/>
      <c r="M224" s="170"/>
      <c r="N224" s="171"/>
      <c r="O224" s="171"/>
      <c r="P224" s="172">
        <f>SUM(P225:P232)</f>
        <v>0</v>
      </c>
      <c r="Q224" s="171"/>
      <c r="R224" s="172">
        <f>SUM(R225:R232)</f>
        <v>5.2210250000000009</v>
      </c>
      <c r="S224" s="171"/>
      <c r="T224" s="173">
        <f>SUM(T225:T232)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7" t="s">
        <v>90</v>
      </c>
      <c r="AT224" s="174" t="s">
        <v>75</v>
      </c>
      <c r="AU224" s="174" t="s">
        <v>84</v>
      </c>
      <c r="AY224" s="167" t="s">
        <v>133</v>
      </c>
      <c r="BK224" s="175">
        <f>SUM(BK225:BK232)</f>
        <v>0</v>
      </c>
    </row>
    <row r="225" s="2" customFormat="1" ht="24.15" customHeight="1">
      <c r="A225" s="38"/>
      <c r="B225" s="178"/>
      <c r="C225" s="179" t="s">
        <v>295</v>
      </c>
      <c r="D225" s="179" t="s">
        <v>136</v>
      </c>
      <c r="E225" s="180" t="s">
        <v>296</v>
      </c>
      <c r="F225" s="181" t="s">
        <v>297</v>
      </c>
      <c r="G225" s="182" t="s">
        <v>88</v>
      </c>
      <c r="H225" s="183">
        <v>215.30000000000001</v>
      </c>
      <c r="I225" s="184"/>
      <c r="J225" s="185">
        <f>ROUND(I225*H225,2)</f>
        <v>0</v>
      </c>
      <c r="K225" s="186"/>
      <c r="L225" s="39"/>
      <c r="M225" s="187" t="s">
        <v>1</v>
      </c>
      <c r="N225" s="188" t="s">
        <v>42</v>
      </c>
      <c r="O225" s="82"/>
      <c r="P225" s="189">
        <f>O225*H225</f>
        <v>0</v>
      </c>
      <c r="Q225" s="189">
        <v>0.0034499999999999999</v>
      </c>
      <c r="R225" s="189">
        <f>Q225*H225</f>
        <v>0.74278500000000003</v>
      </c>
      <c r="S225" s="189">
        <v>0</v>
      </c>
      <c r="T225" s="19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1" t="s">
        <v>213</v>
      </c>
      <c r="AT225" s="191" t="s">
        <v>136</v>
      </c>
      <c r="AU225" s="191" t="s">
        <v>90</v>
      </c>
      <c r="AY225" s="19" t="s">
        <v>133</v>
      </c>
      <c r="BE225" s="192">
        <f>IF(N225="základná",J225,0)</f>
        <v>0</v>
      </c>
      <c r="BF225" s="192">
        <f>IF(N225="znížená",J225,0)</f>
        <v>0</v>
      </c>
      <c r="BG225" s="192">
        <f>IF(N225="zákl. prenesená",J225,0)</f>
        <v>0</v>
      </c>
      <c r="BH225" s="192">
        <f>IF(N225="zníž. prenesená",J225,0)</f>
        <v>0</v>
      </c>
      <c r="BI225" s="192">
        <f>IF(N225="nulová",J225,0)</f>
        <v>0</v>
      </c>
      <c r="BJ225" s="19" t="s">
        <v>90</v>
      </c>
      <c r="BK225" s="192">
        <f>ROUND(I225*H225,2)</f>
        <v>0</v>
      </c>
      <c r="BL225" s="19" t="s">
        <v>213</v>
      </c>
      <c r="BM225" s="191" t="s">
        <v>298</v>
      </c>
    </row>
    <row r="226" s="13" customFormat="1">
      <c r="A226" s="13"/>
      <c r="B226" s="193"/>
      <c r="C226" s="13"/>
      <c r="D226" s="194" t="s">
        <v>141</v>
      </c>
      <c r="E226" s="195" t="s">
        <v>1</v>
      </c>
      <c r="F226" s="196" t="s">
        <v>299</v>
      </c>
      <c r="G226" s="13"/>
      <c r="H226" s="197">
        <v>100.5</v>
      </c>
      <c r="I226" s="198"/>
      <c r="J226" s="13"/>
      <c r="K226" s="13"/>
      <c r="L226" s="193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5" t="s">
        <v>141</v>
      </c>
      <c r="AU226" s="195" t="s">
        <v>90</v>
      </c>
      <c r="AV226" s="13" t="s">
        <v>90</v>
      </c>
      <c r="AW226" s="13" t="s">
        <v>31</v>
      </c>
      <c r="AX226" s="13" t="s">
        <v>76</v>
      </c>
      <c r="AY226" s="195" t="s">
        <v>133</v>
      </c>
    </row>
    <row r="227" s="13" customFormat="1">
      <c r="A227" s="13"/>
      <c r="B227" s="193"/>
      <c r="C227" s="13"/>
      <c r="D227" s="194" t="s">
        <v>141</v>
      </c>
      <c r="E227" s="195" t="s">
        <v>1</v>
      </c>
      <c r="F227" s="196" t="s">
        <v>300</v>
      </c>
      <c r="G227" s="13"/>
      <c r="H227" s="197">
        <v>114.8</v>
      </c>
      <c r="I227" s="198"/>
      <c r="J227" s="13"/>
      <c r="K227" s="13"/>
      <c r="L227" s="193"/>
      <c r="M227" s="199"/>
      <c r="N227" s="200"/>
      <c r="O227" s="200"/>
      <c r="P227" s="200"/>
      <c r="Q227" s="200"/>
      <c r="R227" s="200"/>
      <c r="S227" s="200"/>
      <c r="T227" s="20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5" t="s">
        <v>141</v>
      </c>
      <c r="AU227" s="195" t="s">
        <v>90</v>
      </c>
      <c r="AV227" s="13" t="s">
        <v>90</v>
      </c>
      <c r="AW227" s="13" t="s">
        <v>31</v>
      </c>
      <c r="AX227" s="13" t="s">
        <v>76</v>
      </c>
      <c r="AY227" s="195" t="s">
        <v>133</v>
      </c>
    </row>
    <row r="228" s="15" customFormat="1">
      <c r="A228" s="15"/>
      <c r="B228" s="225"/>
      <c r="C228" s="15"/>
      <c r="D228" s="194" t="s">
        <v>141</v>
      </c>
      <c r="E228" s="226" t="s">
        <v>86</v>
      </c>
      <c r="F228" s="227" t="s">
        <v>250</v>
      </c>
      <c r="G228" s="15"/>
      <c r="H228" s="228">
        <v>215.30000000000001</v>
      </c>
      <c r="I228" s="229"/>
      <c r="J228" s="15"/>
      <c r="K228" s="15"/>
      <c r="L228" s="225"/>
      <c r="M228" s="230"/>
      <c r="N228" s="231"/>
      <c r="O228" s="231"/>
      <c r="P228" s="231"/>
      <c r="Q228" s="231"/>
      <c r="R228" s="231"/>
      <c r="S228" s="231"/>
      <c r="T228" s="23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26" t="s">
        <v>141</v>
      </c>
      <c r="AU228" s="226" t="s">
        <v>90</v>
      </c>
      <c r="AV228" s="15" t="s">
        <v>148</v>
      </c>
      <c r="AW228" s="15" t="s">
        <v>31</v>
      </c>
      <c r="AX228" s="15" t="s">
        <v>76</v>
      </c>
      <c r="AY228" s="226" t="s">
        <v>133</v>
      </c>
    </row>
    <row r="229" s="14" customFormat="1">
      <c r="A229" s="14"/>
      <c r="B229" s="202"/>
      <c r="C229" s="14"/>
      <c r="D229" s="194" t="s">
        <v>141</v>
      </c>
      <c r="E229" s="203" t="s">
        <v>1</v>
      </c>
      <c r="F229" s="204" t="s">
        <v>142</v>
      </c>
      <c r="G229" s="14"/>
      <c r="H229" s="205">
        <v>215.30000000000001</v>
      </c>
      <c r="I229" s="206"/>
      <c r="J229" s="14"/>
      <c r="K229" s="14"/>
      <c r="L229" s="202"/>
      <c r="M229" s="207"/>
      <c r="N229" s="208"/>
      <c r="O229" s="208"/>
      <c r="P229" s="208"/>
      <c r="Q229" s="208"/>
      <c r="R229" s="208"/>
      <c r="S229" s="208"/>
      <c r="T229" s="20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3" t="s">
        <v>141</v>
      </c>
      <c r="AU229" s="203" t="s">
        <v>90</v>
      </c>
      <c r="AV229" s="14" t="s">
        <v>139</v>
      </c>
      <c r="AW229" s="14" t="s">
        <v>31</v>
      </c>
      <c r="AX229" s="14" t="s">
        <v>84</v>
      </c>
      <c r="AY229" s="203" t="s">
        <v>133</v>
      </c>
    </row>
    <row r="230" s="2" customFormat="1" ht="37.8" customHeight="1">
      <c r="A230" s="38"/>
      <c r="B230" s="178"/>
      <c r="C230" s="214" t="s">
        <v>301</v>
      </c>
      <c r="D230" s="214" t="s">
        <v>215</v>
      </c>
      <c r="E230" s="215" t="s">
        <v>254</v>
      </c>
      <c r="F230" s="216" t="s">
        <v>255</v>
      </c>
      <c r="G230" s="217" t="s">
        <v>88</v>
      </c>
      <c r="H230" s="218">
        <v>223.91200000000001</v>
      </c>
      <c r="I230" s="219"/>
      <c r="J230" s="220">
        <f>ROUND(I230*H230,2)</f>
        <v>0</v>
      </c>
      <c r="K230" s="221"/>
      <c r="L230" s="222"/>
      <c r="M230" s="223" t="s">
        <v>1</v>
      </c>
      <c r="N230" s="224" t="s">
        <v>42</v>
      </c>
      <c r="O230" s="82"/>
      <c r="P230" s="189">
        <f>O230*H230</f>
        <v>0</v>
      </c>
      <c r="Q230" s="189">
        <v>0.02</v>
      </c>
      <c r="R230" s="189">
        <f>Q230*H230</f>
        <v>4.4782400000000004</v>
      </c>
      <c r="S230" s="189">
        <v>0</v>
      </c>
      <c r="T230" s="19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1" t="s">
        <v>219</v>
      </c>
      <c r="AT230" s="191" t="s">
        <v>215</v>
      </c>
      <c r="AU230" s="191" t="s">
        <v>90</v>
      </c>
      <c r="AY230" s="19" t="s">
        <v>133</v>
      </c>
      <c r="BE230" s="192">
        <f>IF(N230="základná",J230,0)</f>
        <v>0</v>
      </c>
      <c r="BF230" s="192">
        <f>IF(N230="znížená",J230,0)</f>
        <v>0</v>
      </c>
      <c r="BG230" s="192">
        <f>IF(N230="zákl. prenesená",J230,0)</f>
        <v>0</v>
      </c>
      <c r="BH230" s="192">
        <f>IF(N230="zníž. prenesená",J230,0)</f>
        <v>0</v>
      </c>
      <c r="BI230" s="192">
        <f>IF(N230="nulová",J230,0)</f>
        <v>0</v>
      </c>
      <c r="BJ230" s="19" t="s">
        <v>90</v>
      </c>
      <c r="BK230" s="192">
        <f>ROUND(I230*H230,2)</f>
        <v>0</v>
      </c>
      <c r="BL230" s="19" t="s">
        <v>213</v>
      </c>
      <c r="BM230" s="191" t="s">
        <v>302</v>
      </c>
    </row>
    <row r="231" s="13" customFormat="1">
      <c r="A231" s="13"/>
      <c r="B231" s="193"/>
      <c r="C231" s="13"/>
      <c r="D231" s="194" t="s">
        <v>141</v>
      </c>
      <c r="E231" s="13"/>
      <c r="F231" s="196" t="s">
        <v>303</v>
      </c>
      <c r="G231" s="13"/>
      <c r="H231" s="197">
        <v>223.91200000000001</v>
      </c>
      <c r="I231" s="198"/>
      <c r="J231" s="13"/>
      <c r="K231" s="13"/>
      <c r="L231" s="193"/>
      <c r="M231" s="199"/>
      <c r="N231" s="200"/>
      <c r="O231" s="200"/>
      <c r="P231" s="200"/>
      <c r="Q231" s="200"/>
      <c r="R231" s="200"/>
      <c r="S231" s="200"/>
      <c r="T231" s="20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5" t="s">
        <v>141</v>
      </c>
      <c r="AU231" s="195" t="s">
        <v>90</v>
      </c>
      <c r="AV231" s="13" t="s">
        <v>90</v>
      </c>
      <c r="AW231" s="13" t="s">
        <v>3</v>
      </c>
      <c r="AX231" s="13" t="s">
        <v>84</v>
      </c>
      <c r="AY231" s="195" t="s">
        <v>133</v>
      </c>
    </row>
    <row r="232" s="2" customFormat="1" ht="24.15" customHeight="1">
      <c r="A232" s="38"/>
      <c r="B232" s="178"/>
      <c r="C232" s="179" t="s">
        <v>304</v>
      </c>
      <c r="D232" s="179" t="s">
        <v>136</v>
      </c>
      <c r="E232" s="180" t="s">
        <v>305</v>
      </c>
      <c r="F232" s="181" t="s">
        <v>306</v>
      </c>
      <c r="G232" s="182" t="s">
        <v>240</v>
      </c>
      <c r="H232" s="184"/>
      <c r="I232" s="184"/>
      <c r="J232" s="185">
        <f>ROUND(I232*H232,2)</f>
        <v>0</v>
      </c>
      <c r="K232" s="186"/>
      <c r="L232" s="39"/>
      <c r="M232" s="187" t="s">
        <v>1</v>
      </c>
      <c r="N232" s="188" t="s">
        <v>42</v>
      </c>
      <c r="O232" s="82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1" t="s">
        <v>213</v>
      </c>
      <c r="AT232" s="191" t="s">
        <v>136</v>
      </c>
      <c r="AU232" s="191" t="s">
        <v>90</v>
      </c>
      <c r="AY232" s="19" t="s">
        <v>133</v>
      </c>
      <c r="BE232" s="192">
        <f>IF(N232="základná",J232,0)</f>
        <v>0</v>
      </c>
      <c r="BF232" s="192">
        <f>IF(N232="znížená",J232,0)</f>
        <v>0</v>
      </c>
      <c r="BG232" s="192">
        <f>IF(N232="zákl. prenesená",J232,0)</f>
        <v>0</v>
      </c>
      <c r="BH232" s="192">
        <f>IF(N232="zníž. prenesená",J232,0)</f>
        <v>0</v>
      </c>
      <c r="BI232" s="192">
        <f>IF(N232="nulová",J232,0)</f>
        <v>0</v>
      </c>
      <c r="BJ232" s="19" t="s">
        <v>90</v>
      </c>
      <c r="BK232" s="192">
        <f>ROUND(I232*H232,2)</f>
        <v>0</v>
      </c>
      <c r="BL232" s="19" t="s">
        <v>213</v>
      </c>
      <c r="BM232" s="191" t="s">
        <v>307</v>
      </c>
    </row>
    <row r="233" s="12" customFormat="1" ht="22.8" customHeight="1">
      <c r="A233" s="12"/>
      <c r="B233" s="166"/>
      <c r="C233" s="12"/>
      <c r="D233" s="167" t="s">
        <v>75</v>
      </c>
      <c r="E233" s="176" t="s">
        <v>308</v>
      </c>
      <c r="F233" s="176" t="s">
        <v>309</v>
      </c>
      <c r="G233" s="12"/>
      <c r="H233" s="12"/>
      <c r="I233" s="169"/>
      <c r="J233" s="177">
        <f>BK233</f>
        <v>0</v>
      </c>
      <c r="K233" s="12"/>
      <c r="L233" s="166"/>
      <c r="M233" s="170"/>
      <c r="N233" s="171"/>
      <c r="O233" s="171"/>
      <c r="P233" s="172">
        <f>SUM(P234:P268)</f>
        <v>0</v>
      </c>
      <c r="Q233" s="171"/>
      <c r="R233" s="172">
        <f>SUM(R234:R268)</f>
        <v>0.57149559999999999</v>
      </c>
      <c r="S233" s="171"/>
      <c r="T233" s="173">
        <f>SUM(T234:T268)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67" t="s">
        <v>90</v>
      </c>
      <c r="AT233" s="174" t="s">
        <v>75</v>
      </c>
      <c r="AU233" s="174" t="s">
        <v>84</v>
      </c>
      <c r="AY233" s="167" t="s">
        <v>133</v>
      </c>
      <c r="BK233" s="175">
        <f>SUM(BK234:BK268)</f>
        <v>0</v>
      </c>
    </row>
    <row r="234" s="2" customFormat="1" ht="24.15" customHeight="1">
      <c r="A234" s="38"/>
      <c r="B234" s="178"/>
      <c r="C234" s="179" t="s">
        <v>219</v>
      </c>
      <c r="D234" s="179" t="s">
        <v>136</v>
      </c>
      <c r="E234" s="180" t="s">
        <v>310</v>
      </c>
      <c r="F234" s="181" t="s">
        <v>311</v>
      </c>
      <c r="G234" s="182" t="s">
        <v>88</v>
      </c>
      <c r="H234" s="183">
        <v>1099.03</v>
      </c>
      <c r="I234" s="184"/>
      <c r="J234" s="185">
        <f>ROUND(I234*H234,2)</f>
        <v>0</v>
      </c>
      <c r="K234" s="186"/>
      <c r="L234" s="39"/>
      <c r="M234" s="187" t="s">
        <v>1</v>
      </c>
      <c r="N234" s="188" t="s">
        <v>42</v>
      </c>
      <c r="O234" s="82"/>
      <c r="P234" s="189">
        <f>O234*H234</f>
        <v>0</v>
      </c>
      <c r="Q234" s="189">
        <v>0.00010000000000000001</v>
      </c>
      <c r="R234" s="189">
        <f>Q234*H234</f>
        <v>0.109903</v>
      </c>
      <c r="S234" s="189">
        <v>0</v>
      </c>
      <c r="T234" s="19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91" t="s">
        <v>213</v>
      </c>
      <c r="AT234" s="191" t="s">
        <v>136</v>
      </c>
      <c r="AU234" s="191" t="s">
        <v>90</v>
      </c>
      <c r="AY234" s="19" t="s">
        <v>133</v>
      </c>
      <c r="BE234" s="192">
        <f>IF(N234="základná",J234,0)</f>
        <v>0</v>
      </c>
      <c r="BF234" s="192">
        <f>IF(N234="znížená",J234,0)</f>
        <v>0</v>
      </c>
      <c r="BG234" s="192">
        <f>IF(N234="zákl. prenesená",J234,0)</f>
        <v>0</v>
      </c>
      <c r="BH234" s="192">
        <f>IF(N234="zníž. prenesená",J234,0)</f>
        <v>0</v>
      </c>
      <c r="BI234" s="192">
        <f>IF(N234="nulová",J234,0)</f>
        <v>0</v>
      </c>
      <c r="BJ234" s="19" t="s">
        <v>90</v>
      </c>
      <c r="BK234" s="192">
        <f>ROUND(I234*H234,2)</f>
        <v>0</v>
      </c>
      <c r="BL234" s="19" t="s">
        <v>213</v>
      </c>
      <c r="BM234" s="191" t="s">
        <v>312</v>
      </c>
    </row>
    <row r="235" s="13" customFormat="1">
      <c r="A235" s="13"/>
      <c r="B235" s="193"/>
      <c r="C235" s="13"/>
      <c r="D235" s="194" t="s">
        <v>141</v>
      </c>
      <c r="E235" s="195" t="s">
        <v>1</v>
      </c>
      <c r="F235" s="196" t="s">
        <v>91</v>
      </c>
      <c r="G235" s="13"/>
      <c r="H235" s="197">
        <v>613.58000000000004</v>
      </c>
      <c r="I235" s="198"/>
      <c r="J235" s="13"/>
      <c r="K235" s="13"/>
      <c r="L235" s="193"/>
      <c r="M235" s="199"/>
      <c r="N235" s="200"/>
      <c r="O235" s="200"/>
      <c r="P235" s="200"/>
      <c r="Q235" s="200"/>
      <c r="R235" s="200"/>
      <c r="S235" s="200"/>
      <c r="T235" s="20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5" t="s">
        <v>141</v>
      </c>
      <c r="AU235" s="195" t="s">
        <v>90</v>
      </c>
      <c r="AV235" s="13" t="s">
        <v>90</v>
      </c>
      <c r="AW235" s="13" t="s">
        <v>31</v>
      </c>
      <c r="AX235" s="13" t="s">
        <v>76</v>
      </c>
      <c r="AY235" s="195" t="s">
        <v>133</v>
      </c>
    </row>
    <row r="236" s="13" customFormat="1">
      <c r="A236" s="13"/>
      <c r="B236" s="193"/>
      <c r="C236" s="13"/>
      <c r="D236" s="194" t="s">
        <v>141</v>
      </c>
      <c r="E236" s="195" t="s">
        <v>1</v>
      </c>
      <c r="F236" s="196" t="s">
        <v>94</v>
      </c>
      <c r="G236" s="13"/>
      <c r="H236" s="197">
        <v>485.44999999999999</v>
      </c>
      <c r="I236" s="198"/>
      <c r="J236" s="13"/>
      <c r="K236" s="13"/>
      <c r="L236" s="193"/>
      <c r="M236" s="199"/>
      <c r="N236" s="200"/>
      <c r="O236" s="200"/>
      <c r="P236" s="200"/>
      <c r="Q236" s="200"/>
      <c r="R236" s="200"/>
      <c r="S236" s="200"/>
      <c r="T236" s="20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5" t="s">
        <v>141</v>
      </c>
      <c r="AU236" s="195" t="s">
        <v>90</v>
      </c>
      <c r="AV236" s="13" t="s">
        <v>90</v>
      </c>
      <c r="AW236" s="13" t="s">
        <v>31</v>
      </c>
      <c r="AX236" s="13" t="s">
        <v>76</v>
      </c>
      <c r="AY236" s="195" t="s">
        <v>133</v>
      </c>
    </row>
    <row r="237" s="14" customFormat="1">
      <c r="A237" s="14"/>
      <c r="B237" s="202"/>
      <c r="C237" s="14"/>
      <c r="D237" s="194" t="s">
        <v>141</v>
      </c>
      <c r="E237" s="203" t="s">
        <v>1</v>
      </c>
      <c r="F237" s="204" t="s">
        <v>142</v>
      </c>
      <c r="G237" s="14"/>
      <c r="H237" s="205">
        <v>1099.03</v>
      </c>
      <c r="I237" s="206"/>
      <c r="J237" s="14"/>
      <c r="K237" s="14"/>
      <c r="L237" s="202"/>
      <c r="M237" s="207"/>
      <c r="N237" s="208"/>
      <c r="O237" s="208"/>
      <c r="P237" s="208"/>
      <c r="Q237" s="208"/>
      <c r="R237" s="208"/>
      <c r="S237" s="208"/>
      <c r="T237" s="20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3" t="s">
        <v>141</v>
      </c>
      <c r="AU237" s="203" t="s">
        <v>90</v>
      </c>
      <c r="AV237" s="14" t="s">
        <v>139</v>
      </c>
      <c r="AW237" s="14" t="s">
        <v>31</v>
      </c>
      <c r="AX237" s="14" t="s">
        <v>84</v>
      </c>
      <c r="AY237" s="203" t="s">
        <v>133</v>
      </c>
    </row>
    <row r="238" s="2" customFormat="1" ht="24.15" customHeight="1">
      <c r="A238" s="38"/>
      <c r="B238" s="178"/>
      <c r="C238" s="179" t="s">
        <v>313</v>
      </c>
      <c r="D238" s="179" t="s">
        <v>136</v>
      </c>
      <c r="E238" s="180" t="s">
        <v>314</v>
      </c>
      <c r="F238" s="181" t="s">
        <v>315</v>
      </c>
      <c r="G238" s="182" t="s">
        <v>88</v>
      </c>
      <c r="H238" s="183">
        <v>1099.03</v>
      </c>
      <c r="I238" s="184"/>
      <c r="J238" s="185">
        <f>ROUND(I238*H238,2)</f>
        <v>0</v>
      </c>
      <c r="K238" s="186"/>
      <c r="L238" s="39"/>
      <c r="M238" s="187" t="s">
        <v>1</v>
      </c>
      <c r="N238" s="188" t="s">
        <v>42</v>
      </c>
      <c r="O238" s="82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1" t="s">
        <v>213</v>
      </c>
      <c r="AT238" s="191" t="s">
        <v>136</v>
      </c>
      <c r="AU238" s="191" t="s">
        <v>90</v>
      </c>
      <c r="AY238" s="19" t="s">
        <v>133</v>
      </c>
      <c r="BE238" s="192">
        <f>IF(N238="základná",J238,0)</f>
        <v>0</v>
      </c>
      <c r="BF238" s="192">
        <f>IF(N238="znížená",J238,0)</f>
        <v>0</v>
      </c>
      <c r="BG238" s="192">
        <f>IF(N238="zákl. prenesená",J238,0)</f>
        <v>0</v>
      </c>
      <c r="BH238" s="192">
        <f>IF(N238="zníž. prenesená",J238,0)</f>
        <v>0</v>
      </c>
      <c r="BI238" s="192">
        <f>IF(N238="nulová",J238,0)</f>
        <v>0</v>
      </c>
      <c r="BJ238" s="19" t="s">
        <v>90</v>
      </c>
      <c r="BK238" s="192">
        <f>ROUND(I238*H238,2)</f>
        <v>0</v>
      </c>
      <c r="BL238" s="19" t="s">
        <v>213</v>
      </c>
      <c r="BM238" s="191" t="s">
        <v>316</v>
      </c>
    </row>
    <row r="239" s="13" customFormat="1">
      <c r="A239" s="13"/>
      <c r="B239" s="193"/>
      <c r="C239" s="13"/>
      <c r="D239" s="194" t="s">
        <v>141</v>
      </c>
      <c r="E239" s="195" t="s">
        <v>1</v>
      </c>
      <c r="F239" s="196" t="s">
        <v>91</v>
      </c>
      <c r="G239" s="13"/>
      <c r="H239" s="197">
        <v>613.58000000000004</v>
      </c>
      <c r="I239" s="198"/>
      <c r="J239" s="13"/>
      <c r="K239" s="13"/>
      <c r="L239" s="193"/>
      <c r="M239" s="199"/>
      <c r="N239" s="200"/>
      <c r="O239" s="200"/>
      <c r="P239" s="200"/>
      <c r="Q239" s="200"/>
      <c r="R239" s="200"/>
      <c r="S239" s="200"/>
      <c r="T239" s="20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5" t="s">
        <v>141</v>
      </c>
      <c r="AU239" s="195" t="s">
        <v>90</v>
      </c>
      <c r="AV239" s="13" t="s">
        <v>90</v>
      </c>
      <c r="AW239" s="13" t="s">
        <v>31</v>
      </c>
      <c r="AX239" s="13" t="s">
        <v>76</v>
      </c>
      <c r="AY239" s="195" t="s">
        <v>133</v>
      </c>
    </row>
    <row r="240" s="13" customFormat="1">
      <c r="A240" s="13"/>
      <c r="B240" s="193"/>
      <c r="C240" s="13"/>
      <c r="D240" s="194" t="s">
        <v>141</v>
      </c>
      <c r="E240" s="195" t="s">
        <v>1</v>
      </c>
      <c r="F240" s="196" t="s">
        <v>94</v>
      </c>
      <c r="G240" s="13"/>
      <c r="H240" s="197">
        <v>485.44999999999999</v>
      </c>
      <c r="I240" s="198"/>
      <c r="J240" s="13"/>
      <c r="K240" s="13"/>
      <c r="L240" s="193"/>
      <c r="M240" s="199"/>
      <c r="N240" s="200"/>
      <c r="O240" s="200"/>
      <c r="P240" s="200"/>
      <c r="Q240" s="200"/>
      <c r="R240" s="200"/>
      <c r="S240" s="200"/>
      <c r="T240" s="20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5" t="s">
        <v>141</v>
      </c>
      <c r="AU240" s="195" t="s">
        <v>90</v>
      </c>
      <c r="AV240" s="13" t="s">
        <v>90</v>
      </c>
      <c r="AW240" s="13" t="s">
        <v>31</v>
      </c>
      <c r="AX240" s="13" t="s">
        <v>76</v>
      </c>
      <c r="AY240" s="195" t="s">
        <v>133</v>
      </c>
    </row>
    <row r="241" s="14" customFormat="1">
      <c r="A241" s="14"/>
      <c r="B241" s="202"/>
      <c r="C241" s="14"/>
      <c r="D241" s="194" t="s">
        <v>141</v>
      </c>
      <c r="E241" s="203" t="s">
        <v>1</v>
      </c>
      <c r="F241" s="204" t="s">
        <v>142</v>
      </c>
      <c r="G241" s="14"/>
      <c r="H241" s="205">
        <v>1099.03</v>
      </c>
      <c r="I241" s="206"/>
      <c r="J241" s="14"/>
      <c r="K241" s="14"/>
      <c r="L241" s="202"/>
      <c r="M241" s="207"/>
      <c r="N241" s="208"/>
      <c r="O241" s="208"/>
      <c r="P241" s="208"/>
      <c r="Q241" s="208"/>
      <c r="R241" s="208"/>
      <c r="S241" s="208"/>
      <c r="T241" s="20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3" t="s">
        <v>141</v>
      </c>
      <c r="AU241" s="203" t="s">
        <v>90</v>
      </c>
      <c r="AV241" s="14" t="s">
        <v>139</v>
      </c>
      <c r="AW241" s="14" t="s">
        <v>31</v>
      </c>
      <c r="AX241" s="14" t="s">
        <v>84</v>
      </c>
      <c r="AY241" s="203" t="s">
        <v>133</v>
      </c>
    </row>
    <row r="242" s="2" customFormat="1" ht="24.15" customHeight="1">
      <c r="A242" s="38"/>
      <c r="B242" s="178"/>
      <c r="C242" s="179" t="s">
        <v>317</v>
      </c>
      <c r="D242" s="179" t="s">
        <v>136</v>
      </c>
      <c r="E242" s="180" t="s">
        <v>318</v>
      </c>
      <c r="F242" s="181" t="s">
        <v>319</v>
      </c>
      <c r="G242" s="182" t="s">
        <v>88</v>
      </c>
      <c r="H242" s="183">
        <v>485.44999999999999</v>
      </c>
      <c r="I242" s="184"/>
      <c r="J242" s="185">
        <f>ROUND(I242*H242,2)</f>
        <v>0</v>
      </c>
      <c r="K242" s="186"/>
      <c r="L242" s="39"/>
      <c r="M242" s="187" t="s">
        <v>1</v>
      </c>
      <c r="N242" s="188" t="s">
        <v>42</v>
      </c>
      <c r="O242" s="82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1" t="s">
        <v>213</v>
      </c>
      <c r="AT242" s="191" t="s">
        <v>136</v>
      </c>
      <c r="AU242" s="191" t="s">
        <v>90</v>
      </c>
      <c r="AY242" s="19" t="s">
        <v>133</v>
      </c>
      <c r="BE242" s="192">
        <f>IF(N242="základná",J242,0)</f>
        <v>0</v>
      </c>
      <c r="BF242" s="192">
        <f>IF(N242="znížená",J242,0)</f>
        <v>0</v>
      </c>
      <c r="BG242" s="192">
        <f>IF(N242="zákl. prenesená",J242,0)</f>
        <v>0</v>
      </c>
      <c r="BH242" s="192">
        <f>IF(N242="zníž. prenesená",J242,0)</f>
        <v>0</v>
      </c>
      <c r="BI242" s="192">
        <f>IF(N242="nulová",J242,0)</f>
        <v>0</v>
      </c>
      <c r="BJ242" s="19" t="s">
        <v>90</v>
      </c>
      <c r="BK242" s="192">
        <f>ROUND(I242*H242,2)</f>
        <v>0</v>
      </c>
      <c r="BL242" s="19" t="s">
        <v>213</v>
      </c>
      <c r="BM242" s="191" t="s">
        <v>320</v>
      </c>
    </row>
    <row r="243" s="13" customFormat="1">
      <c r="A243" s="13"/>
      <c r="B243" s="193"/>
      <c r="C243" s="13"/>
      <c r="D243" s="194" t="s">
        <v>141</v>
      </c>
      <c r="E243" s="195" t="s">
        <v>1</v>
      </c>
      <c r="F243" s="196" t="s">
        <v>96</v>
      </c>
      <c r="G243" s="13"/>
      <c r="H243" s="197">
        <v>244.05000000000001</v>
      </c>
      <c r="I243" s="198"/>
      <c r="J243" s="13"/>
      <c r="K243" s="13"/>
      <c r="L243" s="193"/>
      <c r="M243" s="199"/>
      <c r="N243" s="200"/>
      <c r="O243" s="200"/>
      <c r="P243" s="200"/>
      <c r="Q243" s="200"/>
      <c r="R243" s="200"/>
      <c r="S243" s="200"/>
      <c r="T243" s="20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5" t="s">
        <v>141</v>
      </c>
      <c r="AU243" s="195" t="s">
        <v>90</v>
      </c>
      <c r="AV243" s="13" t="s">
        <v>90</v>
      </c>
      <c r="AW243" s="13" t="s">
        <v>31</v>
      </c>
      <c r="AX243" s="13" t="s">
        <v>76</v>
      </c>
      <c r="AY243" s="195" t="s">
        <v>133</v>
      </c>
    </row>
    <row r="244" s="13" customFormat="1">
      <c r="A244" s="13"/>
      <c r="B244" s="193"/>
      <c r="C244" s="13"/>
      <c r="D244" s="194" t="s">
        <v>141</v>
      </c>
      <c r="E244" s="195" t="s">
        <v>1</v>
      </c>
      <c r="F244" s="196" t="s">
        <v>99</v>
      </c>
      <c r="G244" s="13"/>
      <c r="H244" s="197">
        <v>241.40000000000001</v>
      </c>
      <c r="I244" s="198"/>
      <c r="J244" s="13"/>
      <c r="K244" s="13"/>
      <c r="L244" s="193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5" t="s">
        <v>141</v>
      </c>
      <c r="AU244" s="195" t="s">
        <v>90</v>
      </c>
      <c r="AV244" s="13" t="s">
        <v>90</v>
      </c>
      <c r="AW244" s="13" t="s">
        <v>31</v>
      </c>
      <c r="AX244" s="13" t="s">
        <v>76</v>
      </c>
      <c r="AY244" s="195" t="s">
        <v>133</v>
      </c>
    </row>
    <row r="245" s="14" customFormat="1">
      <c r="A245" s="14"/>
      <c r="B245" s="202"/>
      <c r="C245" s="14"/>
      <c r="D245" s="194" t="s">
        <v>141</v>
      </c>
      <c r="E245" s="203" t="s">
        <v>1</v>
      </c>
      <c r="F245" s="204" t="s">
        <v>142</v>
      </c>
      <c r="G245" s="14"/>
      <c r="H245" s="205">
        <v>485.44999999999999</v>
      </c>
      <c r="I245" s="206"/>
      <c r="J245" s="14"/>
      <c r="K245" s="14"/>
      <c r="L245" s="202"/>
      <c r="M245" s="207"/>
      <c r="N245" s="208"/>
      <c r="O245" s="208"/>
      <c r="P245" s="208"/>
      <c r="Q245" s="208"/>
      <c r="R245" s="208"/>
      <c r="S245" s="208"/>
      <c r="T245" s="20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3" t="s">
        <v>141</v>
      </c>
      <c r="AU245" s="203" t="s">
        <v>90</v>
      </c>
      <c r="AV245" s="14" t="s">
        <v>139</v>
      </c>
      <c r="AW245" s="14" t="s">
        <v>31</v>
      </c>
      <c r="AX245" s="14" t="s">
        <v>84</v>
      </c>
      <c r="AY245" s="203" t="s">
        <v>133</v>
      </c>
    </row>
    <row r="246" s="2" customFormat="1" ht="33" customHeight="1">
      <c r="A246" s="38"/>
      <c r="B246" s="178"/>
      <c r="C246" s="179" t="s">
        <v>321</v>
      </c>
      <c r="D246" s="179" t="s">
        <v>136</v>
      </c>
      <c r="E246" s="180" t="s">
        <v>322</v>
      </c>
      <c r="F246" s="181" t="s">
        <v>323</v>
      </c>
      <c r="G246" s="182" t="s">
        <v>88</v>
      </c>
      <c r="H246" s="183">
        <v>1099.03</v>
      </c>
      <c r="I246" s="184"/>
      <c r="J246" s="185">
        <f>ROUND(I246*H246,2)</f>
        <v>0</v>
      </c>
      <c r="K246" s="186"/>
      <c r="L246" s="39"/>
      <c r="M246" s="187" t="s">
        <v>1</v>
      </c>
      <c r="N246" s="188" t="s">
        <v>42</v>
      </c>
      <c r="O246" s="82"/>
      <c r="P246" s="189">
        <f>O246*H246</f>
        <v>0</v>
      </c>
      <c r="Q246" s="189">
        <v>0.00042000000000000002</v>
      </c>
      <c r="R246" s="189">
        <f>Q246*H246</f>
        <v>0.46159260000000002</v>
      </c>
      <c r="S246" s="189">
        <v>0</v>
      </c>
      <c r="T246" s="19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1" t="s">
        <v>213</v>
      </c>
      <c r="AT246" s="191" t="s">
        <v>136</v>
      </c>
      <c r="AU246" s="191" t="s">
        <v>90</v>
      </c>
      <c r="AY246" s="19" t="s">
        <v>133</v>
      </c>
      <c r="BE246" s="192">
        <f>IF(N246="základná",J246,0)</f>
        <v>0</v>
      </c>
      <c r="BF246" s="192">
        <f>IF(N246="znížená",J246,0)</f>
        <v>0</v>
      </c>
      <c r="BG246" s="192">
        <f>IF(N246="zákl. prenesená",J246,0)</f>
        <v>0</v>
      </c>
      <c r="BH246" s="192">
        <f>IF(N246="zníž. prenesená",J246,0)</f>
        <v>0</v>
      </c>
      <c r="BI246" s="192">
        <f>IF(N246="nulová",J246,0)</f>
        <v>0</v>
      </c>
      <c r="BJ246" s="19" t="s">
        <v>90</v>
      </c>
      <c r="BK246" s="192">
        <f>ROUND(I246*H246,2)</f>
        <v>0</v>
      </c>
      <c r="BL246" s="19" t="s">
        <v>213</v>
      </c>
      <c r="BM246" s="191" t="s">
        <v>324</v>
      </c>
    </row>
    <row r="247" s="16" customFormat="1">
      <c r="A247" s="16"/>
      <c r="B247" s="233"/>
      <c r="C247" s="16"/>
      <c r="D247" s="194" t="s">
        <v>141</v>
      </c>
      <c r="E247" s="234" t="s">
        <v>1</v>
      </c>
      <c r="F247" s="235" t="s">
        <v>325</v>
      </c>
      <c r="G247" s="16"/>
      <c r="H247" s="234" t="s">
        <v>1</v>
      </c>
      <c r="I247" s="236"/>
      <c r="J247" s="16"/>
      <c r="K247" s="16"/>
      <c r="L247" s="233"/>
      <c r="M247" s="237"/>
      <c r="N247" s="238"/>
      <c r="O247" s="238"/>
      <c r="P247" s="238"/>
      <c r="Q247" s="238"/>
      <c r="R247" s="238"/>
      <c r="S247" s="238"/>
      <c r="T247" s="239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34" t="s">
        <v>141</v>
      </c>
      <c r="AU247" s="234" t="s">
        <v>90</v>
      </c>
      <c r="AV247" s="16" t="s">
        <v>84</v>
      </c>
      <c r="AW247" s="16" t="s">
        <v>31</v>
      </c>
      <c r="AX247" s="16" t="s">
        <v>76</v>
      </c>
      <c r="AY247" s="234" t="s">
        <v>133</v>
      </c>
    </row>
    <row r="248" s="13" customFormat="1">
      <c r="A248" s="13"/>
      <c r="B248" s="193"/>
      <c r="C248" s="13"/>
      <c r="D248" s="194" t="s">
        <v>141</v>
      </c>
      <c r="E248" s="195" t="s">
        <v>1</v>
      </c>
      <c r="F248" s="196" t="s">
        <v>273</v>
      </c>
      <c r="G248" s="13"/>
      <c r="H248" s="197">
        <v>30.199999999999999</v>
      </c>
      <c r="I248" s="198"/>
      <c r="J248" s="13"/>
      <c r="K248" s="13"/>
      <c r="L248" s="193"/>
      <c r="M248" s="199"/>
      <c r="N248" s="200"/>
      <c r="O248" s="200"/>
      <c r="P248" s="200"/>
      <c r="Q248" s="200"/>
      <c r="R248" s="200"/>
      <c r="S248" s="200"/>
      <c r="T248" s="20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5" t="s">
        <v>141</v>
      </c>
      <c r="AU248" s="195" t="s">
        <v>90</v>
      </c>
      <c r="AV248" s="13" t="s">
        <v>90</v>
      </c>
      <c r="AW248" s="13" t="s">
        <v>31</v>
      </c>
      <c r="AX248" s="13" t="s">
        <v>76</v>
      </c>
      <c r="AY248" s="195" t="s">
        <v>133</v>
      </c>
    </row>
    <row r="249" s="13" customFormat="1">
      <c r="A249" s="13"/>
      <c r="B249" s="193"/>
      <c r="C249" s="13"/>
      <c r="D249" s="194" t="s">
        <v>141</v>
      </c>
      <c r="E249" s="195" t="s">
        <v>1</v>
      </c>
      <c r="F249" s="196" t="s">
        <v>274</v>
      </c>
      <c r="G249" s="13"/>
      <c r="H249" s="197">
        <v>9.9000000000000004</v>
      </c>
      <c r="I249" s="198"/>
      <c r="J249" s="13"/>
      <c r="K249" s="13"/>
      <c r="L249" s="193"/>
      <c r="M249" s="199"/>
      <c r="N249" s="200"/>
      <c r="O249" s="200"/>
      <c r="P249" s="200"/>
      <c r="Q249" s="200"/>
      <c r="R249" s="200"/>
      <c r="S249" s="200"/>
      <c r="T249" s="20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5" t="s">
        <v>141</v>
      </c>
      <c r="AU249" s="195" t="s">
        <v>90</v>
      </c>
      <c r="AV249" s="13" t="s">
        <v>90</v>
      </c>
      <c r="AW249" s="13" t="s">
        <v>31</v>
      </c>
      <c r="AX249" s="13" t="s">
        <v>76</v>
      </c>
      <c r="AY249" s="195" t="s">
        <v>133</v>
      </c>
    </row>
    <row r="250" s="13" customFormat="1">
      <c r="A250" s="13"/>
      <c r="B250" s="193"/>
      <c r="C250" s="13"/>
      <c r="D250" s="194" t="s">
        <v>141</v>
      </c>
      <c r="E250" s="195" t="s">
        <v>1</v>
      </c>
      <c r="F250" s="196" t="s">
        <v>275</v>
      </c>
      <c r="G250" s="13"/>
      <c r="H250" s="197">
        <v>24.050000000000001</v>
      </c>
      <c r="I250" s="198"/>
      <c r="J250" s="13"/>
      <c r="K250" s="13"/>
      <c r="L250" s="193"/>
      <c r="M250" s="199"/>
      <c r="N250" s="200"/>
      <c r="O250" s="200"/>
      <c r="P250" s="200"/>
      <c r="Q250" s="200"/>
      <c r="R250" s="200"/>
      <c r="S250" s="200"/>
      <c r="T250" s="20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5" t="s">
        <v>141</v>
      </c>
      <c r="AU250" s="195" t="s">
        <v>90</v>
      </c>
      <c r="AV250" s="13" t="s">
        <v>90</v>
      </c>
      <c r="AW250" s="13" t="s">
        <v>31</v>
      </c>
      <c r="AX250" s="13" t="s">
        <v>76</v>
      </c>
      <c r="AY250" s="195" t="s">
        <v>133</v>
      </c>
    </row>
    <row r="251" s="13" customFormat="1">
      <c r="A251" s="13"/>
      <c r="B251" s="193"/>
      <c r="C251" s="13"/>
      <c r="D251" s="194" t="s">
        <v>141</v>
      </c>
      <c r="E251" s="195" t="s">
        <v>1</v>
      </c>
      <c r="F251" s="196" t="s">
        <v>276</v>
      </c>
      <c r="G251" s="13"/>
      <c r="H251" s="197">
        <v>18.850000000000001</v>
      </c>
      <c r="I251" s="198"/>
      <c r="J251" s="13"/>
      <c r="K251" s="13"/>
      <c r="L251" s="193"/>
      <c r="M251" s="199"/>
      <c r="N251" s="200"/>
      <c r="O251" s="200"/>
      <c r="P251" s="200"/>
      <c r="Q251" s="200"/>
      <c r="R251" s="200"/>
      <c r="S251" s="200"/>
      <c r="T251" s="20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5" t="s">
        <v>141</v>
      </c>
      <c r="AU251" s="195" t="s">
        <v>90</v>
      </c>
      <c r="AV251" s="13" t="s">
        <v>90</v>
      </c>
      <c r="AW251" s="13" t="s">
        <v>31</v>
      </c>
      <c r="AX251" s="13" t="s">
        <v>76</v>
      </c>
      <c r="AY251" s="195" t="s">
        <v>133</v>
      </c>
    </row>
    <row r="252" s="13" customFormat="1">
      <c r="A252" s="13"/>
      <c r="B252" s="193"/>
      <c r="C252" s="13"/>
      <c r="D252" s="194" t="s">
        <v>141</v>
      </c>
      <c r="E252" s="195" t="s">
        <v>1</v>
      </c>
      <c r="F252" s="196" t="s">
        <v>277</v>
      </c>
      <c r="G252" s="13"/>
      <c r="H252" s="197">
        <v>20.149999999999999</v>
      </c>
      <c r="I252" s="198"/>
      <c r="J252" s="13"/>
      <c r="K252" s="13"/>
      <c r="L252" s="193"/>
      <c r="M252" s="199"/>
      <c r="N252" s="200"/>
      <c r="O252" s="200"/>
      <c r="P252" s="200"/>
      <c r="Q252" s="200"/>
      <c r="R252" s="200"/>
      <c r="S252" s="200"/>
      <c r="T252" s="20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5" t="s">
        <v>141</v>
      </c>
      <c r="AU252" s="195" t="s">
        <v>90</v>
      </c>
      <c r="AV252" s="13" t="s">
        <v>90</v>
      </c>
      <c r="AW252" s="13" t="s">
        <v>31</v>
      </c>
      <c r="AX252" s="13" t="s">
        <v>76</v>
      </c>
      <c r="AY252" s="195" t="s">
        <v>133</v>
      </c>
    </row>
    <row r="253" s="13" customFormat="1">
      <c r="A253" s="13"/>
      <c r="B253" s="193"/>
      <c r="C253" s="13"/>
      <c r="D253" s="194" t="s">
        <v>141</v>
      </c>
      <c r="E253" s="195" t="s">
        <v>1</v>
      </c>
      <c r="F253" s="196" t="s">
        <v>278</v>
      </c>
      <c r="G253" s="13"/>
      <c r="H253" s="197">
        <v>8.75</v>
      </c>
      <c r="I253" s="198"/>
      <c r="J253" s="13"/>
      <c r="K253" s="13"/>
      <c r="L253" s="193"/>
      <c r="M253" s="199"/>
      <c r="N253" s="200"/>
      <c r="O253" s="200"/>
      <c r="P253" s="200"/>
      <c r="Q253" s="200"/>
      <c r="R253" s="200"/>
      <c r="S253" s="200"/>
      <c r="T253" s="20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5" t="s">
        <v>141</v>
      </c>
      <c r="AU253" s="195" t="s">
        <v>90</v>
      </c>
      <c r="AV253" s="13" t="s">
        <v>90</v>
      </c>
      <c r="AW253" s="13" t="s">
        <v>31</v>
      </c>
      <c r="AX253" s="13" t="s">
        <v>76</v>
      </c>
      <c r="AY253" s="195" t="s">
        <v>133</v>
      </c>
    </row>
    <row r="254" s="13" customFormat="1">
      <c r="A254" s="13"/>
      <c r="B254" s="193"/>
      <c r="C254" s="13"/>
      <c r="D254" s="194" t="s">
        <v>141</v>
      </c>
      <c r="E254" s="195" t="s">
        <v>1</v>
      </c>
      <c r="F254" s="196" t="s">
        <v>279</v>
      </c>
      <c r="G254" s="13"/>
      <c r="H254" s="197">
        <v>132.15000000000001</v>
      </c>
      <c r="I254" s="198"/>
      <c r="J254" s="13"/>
      <c r="K254" s="13"/>
      <c r="L254" s="193"/>
      <c r="M254" s="199"/>
      <c r="N254" s="200"/>
      <c r="O254" s="200"/>
      <c r="P254" s="200"/>
      <c r="Q254" s="200"/>
      <c r="R254" s="200"/>
      <c r="S254" s="200"/>
      <c r="T254" s="20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5" t="s">
        <v>141</v>
      </c>
      <c r="AU254" s="195" t="s">
        <v>90</v>
      </c>
      <c r="AV254" s="13" t="s">
        <v>90</v>
      </c>
      <c r="AW254" s="13" t="s">
        <v>31</v>
      </c>
      <c r="AX254" s="13" t="s">
        <v>76</v>
      </c>
      <c r="AY254" s="195" t="s">
        <v>133</v>
      </c>
    </row>
    <row r="255" s="13" customFormat="1">
      <c r="A255" s="13"/>
      <c r="B255" s="193"/>
      <c r="C255" s="13"/>
      <c r="D255" s="194" t="s">
        <v>141</v>
      </c>
      <c r="E255" s="195" t="s">
        <v>1</v>
      </c>
      <c r="F255" s="196" t="s">
        <v>280</v>
      </c>
      <c r="G255" s="13"/>
      <c r="H255" s="197">
        <v>29.350000000000001</v>
      </c>
      <c r="I255" s="198"/>
      <c r="J255" s="13"/>
      <c r="K255" s="13"/>
      <c r="L255" s="193"/>
      <c r="M255" s="199"/>
      <c r="N255" s="200"/>
      <c r="O255" s="200"/>
      <c r="P255" s="200"/>
      <c r="Q255" s="200"/>
      <c r="R255" s="200"/>
      <c r="S255" s="200"/>
      <c r="T255" s="20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5" t="s">
        <v>141</v>
      </c>
      <c r="AU255" s="195" t="s">
        <v>90</v>
      </c>
      <c r="AV255" s="13" t="s">
        <v>90</v>
      </c>
      <c r="AW255" s="13" t="s">
        <v>31</v>
      </c>
      <c r="AX255" s="13" t="s">
        <v>76</v>
      </c>
      <c r="AY255" s="195" t="s">
        <v>133</v>
      </c>
    </row>
    <row r="256" s="13" customFormat="1">
      <c r="A256" s="13"/>
      <c r="B256" s="193"/>
      <c r="C256" s="13"/>
      <c r="D256" s="194" t="s">
        <v>141</v>
      </c>
      <c r="E256" s="195" t="s">
        <v>1</v>
      </c>
      <c r="F256" s="196" t="s">
        <v>281</v>
      </c>
      <c r="G256" s="13"/>
      <c r="H256" s="197">
        <v>13.550000000000001</v>
      </c>
      <c r="I256" s="198"/>
      <c r="J256" s="13"/>
      <c r="K256" s="13"/>
      <c r="L256" s="193"/>
      <c r="M256" s="199"/>
      <c r="N256" s="200"/>
      <c r="O256" s="200"/>
      <c r="P256" s="200"/>
      <c r="Q256" s="200"/>
      <c r="R256" s="200"/>
      <c r="S256" s="200"/>
      <c r="T256" s="20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5" t="s">
        <v>141</v>
      </c>
      <c r="AU256" s="195" t="s">
        <v>90</v>
      </c>
      <c r="AV256" s="13" t="s">
        <v>90</v>
      </c>
      <c r="AW256" s="13" t="s">
        <v>31</v>
      </c>
      <c r="AX256" s="13" t="s">
        <v>76</v>
      </c>
      <c r="AY256" s="195" t="s">
        <v>133</v>
      </c>
    </row>
    <row r="257" s="13" customFormat="1">
      <c r="A257" s="13"/>
      <c r="B257" s="193"/>
      <c r="C257" s="13"/>
      <c r="D257" s="194" t="s">
        <v>141</v>
      </c>
      <c r="E257" s="195" t="s">
        <v>1</v>
      </c>
      <c r="F257" s="196" t="s">
        <v>282</v>
      </c>
      <c r="G257" s="13"/>
      <c r="H257" s="197">
        <v>13.9</v>
      </c>
      <c r="I257" s="198"/>
      <c r="J257" s="13"/>
      <c r="K257" s="13"/>
      <c r="L257" s="193"/>
      <c r="M257" s="199"/>
      <c r="N257" s="200"/>
      <c r="O257" s="200"/>
      <c r="P257" s="200"/>
      <c r="Q257" s="200"/>
      <c r="R257" s="200"/>
      <c r="S257" s="200"/>
      <c r="T257" s="20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5" t="s">
        <v>141</v>
      </c>
      <c r="AU257" s="195" t="s">
        <v>90</v>
      </c>
      <c r="AV257" s="13" t="s">
        <v>90</v>
      </c>
      <c r="AW257" s="13" t="s">
        <v>31</v>
      </c>
      <c r="AX257" s="13" t="s">
        <v>76</v>
      </c>
      <c r="AY257" s="195" t="s">
        <v>133</v>
      </c>
    </row>
    <row r="258" s="13" customFormat="1">
      <c r="A258" s="13"/>
      <c r="B258" s="193"/>
      <c r="C258" s="13"/>
      <c r="D258" s="194" t="s">
        <v>141</v>
      </c>
      <c r="E258" s="195" t="s">
        <v>1</v>
      </c>
      <c r="F258" s="196" t="s">
        <v>283</v>
      </c>
      <c r="G258" s="13"/>
      <c r="H258" s="197">
        <v>21.100000000000001</v>
      </c>
      <c r="I258" s="198"/>
      <c r="J258" s="13"/>
      <c r="K258" s="13"/>
      <c r="L258" s="193"/>
      <c r="M258" s="199"/>
      <c r="N258" s="200"/>
      <c r="O258" s="200"/>
      <c r="P258" s="200"/>
      <c r="Q258" s="200"/>
      <c r="R258" s="200"/>
      <c r="S258" s="200"/>
      <c r="T258" s="20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5" t="s">
        <v>141</v>
      </c>
      <c r="AU258" s="195" t="s">
        <v>90</v>
      </c>
      <c r="AV258" s="13" t="s">
        <v>90</v>
      </c>
      <c r="AW258" s="13" t="s">
        <v>31</v>
      </c>
      <c r="AX258" s="13" t="s">
        <v>76</v>
      </c>
      <c r="AY258" s="195" t="s">
        <v>133</v>
      </c>
    </row>
    <row r="259" s="13" customFormat="1">
      <c r="A259" s="13"/>
      <c r="B259" s="193"/>
      <c r="C259" s="13"/>
      <c r="D259" s="194" t="s">
        <v>141</v>
      </c>
      <c r="E259" s="195" t="s">
        <v>1</v>
      </c>
      <c r="F259" s="196" t="s">
        <v>284</v>
      </c>
      <c r="G259" s="13"/>
      <c r="H259" s="197">
        <v>8.8499999999999996</v>
      </c>
      <c r="I259" s="198"/>
      <c r="J259" s="13"/>
      <c r="K259" s="13"/>
      <c r="L259" s="193"/>
      <c r="M259" s="199"/>
      <c r="N259" s="200"/>
      <c r="O259" s="200"/>
      <c r="P259" s="200"/>
      <c r="Q259" s="200"/>
      <c r="R259" s="200"/>
      <c r="S259" s="200"/>
      <c r="T259" s="20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5" t="s">
        <v>141</v>
      </c>
      <c r="AU259" s="195" t="s">
        <v>90</v>
      </c>
      <c r="AV259" s="13" t="s">
        <v>90</v>
      </c>
      <c r="AW259" s="13" t="s">
        <v>31</v>
      </c>
      <c r="AX259" s="13" t="s">
        <v>76</v>
      </c>
      <c r="AY259" s="195" t="s">
        <v>133</v>
      </c>
    </row>
    <row r="260" s="13" customFormat="1">
      <c r="A260" s="13"/>
      <c r="B260" s="193"/>
      <c r="C260" s="13"/>
      <c r="D260" s="194" t="s">
        <v>141</v>
      </c>
      <c r="E260" s="195" t="s">
        <v>1</v>
      </c>
      <c r="F260" s="196" t="s">
        <v>285</v>
      </c>
      <c r="G260" s="13"/>
      <c r="H260" s="197">
        <v>154.65000000000001</v>
      </c>
      <c r="I260" s="198"/>
      <c r="J260" s="13"/>
      <c r="K260" s="13"/>
      <c r="L260" s="193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5" t="s">
        <v>141</v>
      </c>
      <c r="AU260" s="195" t="s">
        <v>90</v>
      </c>
      <c r="AV260" s="13" t="s">
        <v>90</v>
      </c>
      <c r="AW260" s="13" t="s">
        <v>31</v>
      </c>
      <c r="AX260" s="13" t="s">
        <v>76</v>
      </c>
      <c r="AY260" s="195" t="s">
        <v>133</v>
      </c>
    </row>
    <row r="261" s="15" customFormat="1">
      <c r="A261" s="15"/>
      <c r="B261" s="225"/>
      <c r="C261" s="15"/>
      <c r="D261" s="194" t="s">
        <v>141</v>
      </c>
      <c r="E261" s="226" t="s">
        <v>94</v>
      </c>
      <c r="F261" s="227" t="s">
        <v>250</v>
      </c>
      <c r="G261" s="15"/>
      <c r="H261" s="228">
        <v>485.44999999999999</v>
      </c>
      <c r="I261" s="229"/>
      <c r="J261" s="15"/>
      <c r="K261" s="15"/>
      <c r="L261" s="225"/>
      <c r="M261" s="230"/>
      <c r="N261" s="231"/>
      <c r="O261" s="231"/>
      <c r="P261" s="231"/>
      <c r="Q261" s="231"/>
      <c r="R261" s="231"/>
      <c r="S261" s="231"/>
      <c r="T261" s="232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26" t="s">
        <v>141</v>
      </c>
      <c r="AU261" s="226" t="s">
        <v>90</v>
      </c>
      <c r="AV261" s="15" t="s">
        <v>148</v>
      </c>
      <c r="AW261" s="15" t="s">
        <v>31</v>
      </c>
      <c r="AX261" s="15" t="s">
        <v>76</v>
      </c>
      <c r="AY261" s="226" t="s">
        <v>133</v>
      </c>
    </row>
    <row r="262" s="16" customFormat="1">
      <c r="A262" s="16"/>
      <c r="B262" s="233"/>
      <c r="C262" s="16"/>
      <c r="D262" s="194" t="s">
        <v>141</v>
      </c>
      <c r="E262" s="234" t="s">
        <v>1</v>
      </c>
      <c r="F262" s="235" t="s">
        <v>326</v>
      </c>
      <c r="G262" s="16"/>
      <c r="H262" s="234" t="s">
        <v>1</v>
      </c>
      <c r="I262" s="236"/>
      <c r="J262" s="16"/>
      <c r="K262" s="16"/>
      <c r="L262" s="233"/>
      <c r="M262" s="237"/>
      <c r="N262" s="238"/>
      <c r="O262" s="238"/>
      <c r="P262" s="238"/>
      <c r="Q262" s="238"/>
      <c r="R262" s="238"/>
      <c r="S262" s="238"/>
      <c r="T262" s="239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34" t="s">
        <v>141</v>
      </c>
      <c r="AU262" s="234" t="s">
        <v>90</v>
      </c>
      <c r="AV262" s="16" t="s">
        <v>84</v>
      </c>
      <c r="AW262" s="16" t="s">
        <v>31</v>
      </c>
      <c r="AX262" s="16" t="s">
        <v>76</v>
      </c>
      <c r="AY262" s="234" t="s">
        <v>133</v>
      </c>
    </row>
    <row r="263" s="13" customFormat="1">
      <c r="A263" s="13"/>
      <c r="B263" s="193"/>
      <c r="C263" s="13"/>
      <c r="D263" s="194" t="s">
        <v>141</v>
      </c>
      <c r="E263" s="195" t="s">
        <v>1</v>
      </c>
      <c r="F263" s="196" t="s">
        <v>327</v>
      </c>
      <c r="G263" s="13"/>
      <c r="H263" s="197">
        <v>276.05000000000001</v>
      </c>
      <c r="I263" s="198"/>
      <c r="J263" s="13"/>
      <c r="K263" s="13"/>
      <c r="L263" s="193"/>
      <c r="M263" s="199"/>
      <c r="N263" s="200"/>
      <c r="O263" s="200"/>
      <c r="P263" s="200"/>
      <c r="Q263" s="200"/>
      <c r="R263" s="200"/>
      <c r="S263" s="200"/>
      <c r="T263" s="20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5" t="s">
        <v>141</v>
      </c>
      <c r="AU263" s="195" t="s">
        <v>90</v>
      </c>
      <c r="AV263" s="13" t="s">
        <v>90</v>
      </c>
      <c r="AW263" s="13" t="s">
        <v>31</v>
      </c>
      <c r="AX263" s="13" t="s">
        <v>76</v>
      </c>
      <c r="AY263" s="195" t="s">
        <v>133</v>
      </c>
    </row>
    <row r="264" s="13" customFormat="1">
      <c r="A264" s="13"/>
      <c r="B264" s="193"/>
      <c r="C264" s="13"/>
      <c r="D264" s="194" t="s">
        <v>141</v>
      </c>
      <c r="E264" s="195" t="s">
        <v>1</v>
      </c>
      <c r="F264" s="196" t="s">
        <v>328</v>
      </c>
      <c r="G264" s="13"/>
      <c r="H264" s="197">
        <v>70.030000000000001</v>
      </c>
      <c r="I264" s="198"/>
      <c r="J264" s="13"/>
      <c r="K264" s="13"/>
      <c r="L264" s="193"/>
      <c r="M264" s="199"/>
      <c r="N264" s="200"/>
      <c r="O264" s="200"/>
      <c r="P264" s="200"/>
      <c r="Q264" s="200"/>
      <c r="R264" s="200"/>
      <c r="S264" s="200"/>
      <c r="T264" s="20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5" t="s">
        <v>141</v>
      </c>
      <c r="AU264" s="195" t="s">
        <v>90</v>
      </c>
      <c r="AV264" s="13" t="s">
        <v>90</v>
      </c>
      <c r="AW264" s="13" t="s">
        <v>31</v>
      </c>
      <c r="AX264" s="13" t="s">
        <v>76</v>
      </c>
      <c r="AY264" s="195" t="s">
        <v>133</v>
      </c>
    </row>
    <row r="265" s="13" customFormat="1">
      <c r="A265" s="13"/>
      <c r="B265" s="193"/>
      <c r="C265" s="13"/>
      <c r="D265" s="194" t="s">
        <v>141</v>
      </c>
      <c r="E265" s="195" t="s">
        <v>1</v>
      </c>
      <c r="F265" s="196" t="s">
        <v>329</v>
      </c>
      <c r="G265" s="13"/>
      <c r="H265" s="197">
        <v>189.94999999999999</v>
      </c>
      <c r="I265" s="198"/>
      <c r="J265" s="13"/>
      <c r="K265" s="13"/>
      <c r="L265" s="193"/>
      <c r="M265" s="199"/>
      <c r="N265" s="200"/>
      <c r="O265" s="200"/>
      <c r="P265" s="200"/>
      <c r="Q265" s="200"/>
      <c r="R265" s="200"/>
      <c r="S265" s="200"/>
      <c r="T265" s="20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5" t="s">
        <v>141</v>
      </c>
      <c r="AU265" s="195" t="s">
        <v>90</v>
      </c>
      <c r="AV265" s="13" t="s">
        <v>90</v>
      </c>
      <c r="AW265" s="13" t="s">
        <v>31</v>
      </c>
      <c r="AX265" s="13" t="s">
        <v>76</v>
      </c>
      <c r="AY265" s="195" t="s">
        <v>133</v>
      </c>
    </row>
    <row r="266" s="13" customFormat="1">
      <c r="A266" s="13"/>
      <c r="B266" s="193"/>
      <c r="C266" s="13"/>
      <c r="D266" s="194" t="s">
        <v>141</v>
      </c>
      <c r="E266" s="195" t="s">
        <v>1</v>
      </c>
      <c r="F266" s="196" t="s">
        <v>330</v>
      </c>
      <c r="G266" s="13"/>
      <c r="H266" s="197">
        <v>77.549999999999997</v>
      </c>
      <c r="I266" s="198"/>
      <c r="J266" s="13"/>
      <c r="K266" s="13"/>
      <c r="L266" s="193"/>
      <c r="M266" s="199"/>
      <c r="N266" s="200"/>
      <c r="O266" s="200"/>
      <c r="P266" s="200"/>
      <c r="Q266" s="200"/>
      <c r="R266" s="200"/>
      <c r="S266" s="200"/>
      <c r="T266" s="20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5" t="s">
        <v>141</v>
      </c>
      <c r="AU266" s="195" t="s">
        <v>90</v>
      </c>
      <c r="AV266" s="13" t="s">
        <v>90</v>
      </c>
      <c r="AW266" s="13" t="s">
        <v>31</v>
      </c>
      <c r="AX266" s="13" t="s">
        <v>76</v>
      </c>
      <c r="AY266" s="195" t="s">
        <v>133</v>
      </c>
    </row>
    <row r="267" s="15" customFormat="1">
      <c r="A267" s="15"/>
      <c r="B267" s="225"/>
      <c r="C267" s="15"/>
      <c r="D267" s="194" t="s">
        <v>141</v>
      </c>
      <c r="E267" s="226" t="s">
        <v>91</v>
      </c>
      <c r="F267" s="227" t="s">
        <v>250</v>
      </c>
      <c r="G267" s="15"/>
      <c r="H267" s="228">
        <v>613.58000000000004</v>
      </c>
      <c r="I267" s="229"/>
      <c r="J267" s="15"/>
      <c r="K267" s="15"/>
      <c r="L267" s="225"/>
      <c r="M267" s="230"/>
      <c r="N267" s="231"/>
      <c r="O267" s="231"/>
      <c r="P267" s="231"/>
      <c r="Q267" s="231"/>
      <c r="R267" s="231"/>
      <c r="S267" s="231"/>
      <c r="T267" s="23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26" t="s">
        <v>141</v>
      </c>
      <c r="AU267" s="226" t="s">
        <v>90</v>
      </c>
      <c r="AV267" s="15" t="s">
        <v>148</v>
      </c>
      <c r="AW267" s="15" t="s">
        <v>31</v>
      </c>
      <c r="AX267" s="15" t="s">
        <v>76</v>
      </c>
      <c r="AY267" s="226" t="s">
        <v>133</v>
      </c>
    </row>
    <row r="268" s="14" customFormat="1">
      <c r="A268" s="14"/>
      <c r="B268" s="202"/>
      <c r="C268" s="14"/>
      <c r="D268" s="194" t="s">
        <v>141</v>
      </c>
      <c r="E268" s="203" t="s">
        <v>1</v>
      </c>
      <c r="F268" s="204" t="s">
        <v>142</v>
      </c>
      <c r="G268" s="14"/>
      <c r="H268" s="205">
        <v>1099.03</v>
      </c>
      <c r="I268" s="206"/>
      <c r="J268" s="14"/>
      <c r="K268" s="14"/>
      <c r="L268" s="202"/>
      <c r="M268" s="207"/>
      <c r="N268" s="208"/>
      <c r="O268" s="208"/>
      <c r="P268" s="208"/>
      <c r="Q268" s="208"/>
      <c r="R268" s="208"/>
      <c r="S268" s="208"/>
      <c r="T268" s="20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3" t="s">
        <v>141</v>
      </c>
      <c r="AU268" s="203" t="s">
        <v>90</v>
      </c>
      <c r="AV268" s="14" t="s">
        <v>139</v>
      </c>
      <c r="AW268" s="14" t="s">
        <v>31</v>
      </c>
      <c r="AX268" s="14" t="s">
        <v>84</v>
      </c>
      <c r="AY268" s="203" t="s">
        <v>133</v>
      </c>
    </row>
    <row r="269" s="2" customFormat="1" ht="49.92" customHeight="1">
      <c r="A269" s="38"/>
      <c r="B269" s="39"/>
      <c r="C269" s="38"/>
      <c r="D269" s="38"/>
      <c r="E269" s="168" t="s">
        <v>331</v>
      </c>
      <c r="F269" s="168" t="s">
        <v>332</v>
      </c>
      <c r="G269" s="38"/>
      <c r="H269" s="38"/>
      <c r="I269" s="38"/>
      <c r="J269" s="154">
        <f>BK269</f>
        <v>0</v>
      </c>
      <c r="K269" s="38"/>
      <c r="L269" s="39"/>
      <c r="M269" s="212"/>
      <c r="N269" s="213"/>
      <c r="O269" s="82"/>
      <c r="P269" s="82"/>
      <c r="Q269" s="82"/>
      <c r="R269" s="82"/>
      <c r="S269" s="82"/>
      <c r="T269" s="83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9" t="s">
        <v>75</v>
      </c>
      <c r="AU269" s="19" t="s">
        <v>76</v>
      </c>
      <c r="AY269" s="19" t="s">
        <v>333</v>
      </c>
      <c r="BK269" s="192">
        <f>SUM(BK270:BK274)</f>
        <v>0</v>
      </c>
    </row>
    <row r="270" s="2" customFormat="1" ht="16.32" customHeight="1">
      <c r="A270" s="38"/>
      <c r="B270" s="39"/>
      <c r="C270" s="240" t="s">
        <v>1</v>
      </c>
      <c r="D270" s="240" t="s">
        <v>136</v>
      </c>
      <c r="E270" s="241" t="s">
        <v>1</v>
      </c>
      <c r="F270" s="242" t="s">
        <v>1</v>
      </c>
      <c r="G270" s="243" t="s">
        <v>1</v>
      </c>
      <c r="H270" s="244"/>
      <c r="I270" s="244"/>
      <c r="J270" s="245">
        <f>BK270</f>
        <v>0</v>
      </c>
      <c r="K270" s="246"/>
      <c r="L270" s="39"/>
      <c r="M270" s="247" t="s">
        <v>1</v>
      </c>
      <c r="N270" s="248" t="s">
        <v>42</v>
      </c>
      <c r="O270" s="82"/>
      <c r="P270" s="82"/>
      <c r="Q270" s="82"/>
      <c r="R270" s="82"/>
      <c r="S270" s="82"/>
      <c r="T270" s="83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9" t="s">
        <v>333</v>
      </c>
      <c r="AU270" s="19" t="s">
        <v>84</v>
      </c>
      <c r="AY270" s="19" t="s">
        <v>333</v>
      </c>
      <c r="BE270" s="192">
        <f>IF(N270="základná",J270,0)</f>
        <v>0</v>
      </c>
      <c r="BF270" s="192">
        <f>IF(N270="znížená",J270,0)</f>
        <v>0</v>
      </c>
      <c r="BG270" s="192">
        <f>IF(N270="zákl. prenesená",J270,0)</f>
        <v>0</v>
      </c>
      <c r="BH270" s="192">
        <f>IF(N270="zníž. prenesená",J270,0)</f>
        <v>0</v>
      </c>
      <c r="BI270" s="192">
        <f>IF(N270="nulová",J270,0)</f>
        <v>0</v>
      </c>
      <c r="BJ270" s="19" t="s">
        <v>90</v>
      </c>
      <c r="BK270" s="192">
        <f>I270*H270</f>
        <v>0</v>
      </c>
    </row>
    <row r="271" s="2" customFormat="1" ht="16.32" customHeight="1">
      <c r="A271" s="38"/>
      <c r="B271" s="39"/>
      <c r="C271" s="240" t="s">
        <v>1</v>
      </c>
      <c r="D271" s="240" t="s">
        <v>136</v>
      </c>
      <c r="E271" s="241" t="s">
        <v>1</v>
      </c>
      <c r="F271" s="242" t="s">
        <v>1</v>
      </c>
      <c r="G271" s="243" t="s">
        <v>1</v>
      </c>
      <c r="H271" s="244"/>
      <c r="I271" s="244"/>
      <c r="J271" s="245">
        <f>BK271</f>
        <v>0</v>
      </c>
      <c r="K271" s="246"/>
      <c r="L271" s="39"/>
      <c r="M271" s="247" t="s">
        <v>1</v>
      </c>
      <c r="N271" s="248" t="s">
        <v>42</v>
      </c>
      <c r="O271" s="82"/>
      <c r="P271" s="82"/>
      <c r="Q271" s="82"/>
      <c r="R271" s="82"/>
      <c r="S271" s="82"/>
      <c r="T271" s="83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333</v>
      </c>
      <c r="AU271" s="19" t="s">
        <v>84</v>
      </c>
      <c r="AY271" s="19" t="s">
        <v>333</v>
      </c>
      <c r="BE271" s="192">
        <f>IF(N271="základná",J271,0)</f>
        <v>0</v>
      </c>
      <c r="BF271" s="192">
        <f>IF(N271="znížená",J271,0)</f>
        <v>0</v>
      </c>
      <c r="BG271" s="192">
        <f>IF(N271="zákl. prenesená",J271,0)</f>
        <v>0</v>
      </c>
      <c r="BH271" s="192">
        <f>IF(N271="zníž. prenesená",J271,0)</f>
        <v>0</v>
      </c>
      <c r="BI271" s="192">
        <f>IF(N271="nulová",J271,0)</f>
        <v>0</v>
      </c>
      <c r="BJ271" s="19" t="s">
        <v>90</v>
      </c>
      <c r="BK271" s="192">
        <f>I271*H271</f>
        <v>0</v>
      </c>
    </row>
    <row r="272" s="2" customFormat="1" ht="16.32" customHeight="1">
      <c r="A272" s="38"/>
      <c r="B272" s="39"/>
      <c r="C272" s="240" t="s">
        <v>1</v>
      </c>
      <c r="D272" s="240" t="s">
        <v>136</v>
      </c>
      <c r="E272" s="241" t="s">
        <v>1</v>
      </c>
      <c r="F272" s="242" t="s">
        <v>1</v>
      </c>
      <c r="G272" s="243" t="s">
        <v>1</v>
      </c>
      <c r="H272" s="244"/>
      <c r="I272" s="244"/>
      <c r="J272" s="245">
        <f>BK272</f>
        <v>0</v>
      </c>
      <c r="K272" s="246"/>
      <c r="L272" s="39"/>
      <c r="M272" s="247" t="s">
        <v>1</v>
      </c>
      <c r="N272" s="248" t="s">
        <v>42</v>
      </c>
      <c r="O272" s="82"/>
      <c r="P272" s="82"/>
      <c r="Q272" s="82"/>
      <c r="R272" s="82"/>
      <c r="S272" s="82"/>
      <c r="T272" s="8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333</v>
      </c>
      <c r="AU272" s="19" t="s">
        <v>84</v>
      </c>
      <c r="AY272" s="19" t="s">
        <v>333</v>
      </c>
      <c r="BE272" s="192">
        <f>IF(N272="základná",J272,0)</f>
        <v>0</v>
      </c>
      <c r="BF272" s="192">
        <f>IF(N272="znížená",J272,0)</f>
        <v>0</v>
      </c>
      <c r="BG272" s="192">
        <f>IF(N272="zákl. prenesená",J272,0)</f>
        <v>0</v>
      </c>
      <c r="BH272" s="192">
        <f>IF(N272="zníž. prenesená",J272,0)</f>
        <v>0</v>
      </c>
      <c r="BI272" s="192">
        <f>IF(N272="nulová",J272,0)</f>
        <v>0</v>
      </c>
      <c r="BJ272" s="19" t="s">
        <v>90</v>
      </c>
      <c r="BK272" s="192">
        <f>I272*H272</f>
        <v>0</v>
      </c>
    </row>
    <row r="273" s="2" customFormat="1" ht="16.32" customHeight="1">
      <c r="A273" s="38"/>
      <c r="B273" s="39"/>
      <c r="C273" s="240" t="s">
        <v>1</v>
      </c>
      <c r="D273" s="240" t="s">
        <v>136</v>
      </c>
      <c r="E273" s="241" t="s">
        <v>1</v>
      </c>
      <c r="F273" s="242" t="s">
        <v>1</v>
      </c>
      <c r="G273" s="243" t="s">
        <v>1</v>
      </c>
      <c r="H273" s="244"/>
      <c r="I273" s="244"/>
      <c r="J273" s="245">
        <f>BK273</f>
        <v>0</v>
      </c>
      <c r="K273" s="246"/>
      <c r="L273" s="39"/>
      <c r="M273" s="247" t="s">
        <v>1</v>
      </c>
      <c r="N273" s="248" t="s">
        <v>42</v>
      </c>
      <c r="O273" s="82"/>
      <c r="P273" s="82"/>
      <c r="Q273" s="82"/>
      <c r="R273" s="82"/>
      <c r="S273" s="82"/>
      <c r="T273" s="83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9" t="s">
        <v>333</v>
      </c>
      <c r="AU273" s="19" t="s">
        <v>84</v>
      </c>
      <c r="AY273" s="19" t="s">
        <v>333</v>
      </c>
      <c r="BE273" s="192">
        <f>IF(N273="základná",J273,0)</f>
        <v>0</v>
      </c>
      <c r="BF273" s="192">
        <f>IF(N273="znížená",J273,0)</f>
        <v>0</v>
      </c>
      <c r="BG273" s="192">
        <f>IF(N273="zákl. prenesená",J273,0)</f>
        <v>0</v>
      </c>
      <c r="BH273" s="192">
        <f>IF(N273="zníž. prenesená",J273,0)</f>
        <v>0</v>
      </c>
      <c r="BI273" s="192">
        <f>IF(N273="nulová",J273,0)</f>
        <v>0</v>
      </c>
      <c r="BJ273" s="19" t="s">
        <v>90</v>
      </c>
      <c r="BK273" s="192">
        <f>I273*H273</f>
        <v>0</v>
      </c>
    </row>
    <row r="274" s="2" customFormat="1" ht="16.32" customHeight="1">
      <c r="A274" s="38"/>
      <c r="B274" s="39"/>
      <c r="C274" s="240" t="s">
        <v>1</v>
      </c>
      <c r="D274" s="240" t="s">
        <v>136</v>
      </c>
      <c r="E274" s="241" t="s">
        <v>1</v>
      </c>
      <c r="F274" s="242" t="s">
        <v>1</v>
      </c>
      <c r="G274" s="243" t="s">
        <v>1</v>
      </c>
      <c r="H274" s="244"/>
      <c r="I274" s="244"/>
      <c r="J274" s="245">
        <f>BK274</f>
        <v>0</v>
      </c>
      <c r="K274" s="246"/>
      <c r="L274" s="39"/>
      <c r="M274" s="247" t="s">
        <v>1</v>
      </c>
      <c r="N274" s="248" t="s">
        <v>42</v>
      </c>
      <c r="O274" s="249"/>
      <c r="P274" s="249"/>
      <c r="Q274" s="249"/>
      <c r="R274" s="249"/>
      <c r="S274" s="249"/>
      <c r="T274" s="250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9" t="s">
        <v>333</v>
      </c>
      <c r="AU274" s="19" t="s">
        <v>84</v>
      </c>
      <c r="AY274" s="19" t="s">
        <v>333</v>
      </c>
      <c r="BE274" s="192">
        <f>IF(N274="základná",J274,0)</f>
        <v>0</v>
      </c>
      <c r="BF274" s="192">
        <f>IF(N274="znížená",J274,0)</f>
        <v>0</v>
      </c>
      <c r="BG274" s="192">
        <f>IF(N274="zákl. prenesená",J274,0)</f>
        <v>0</v>
      </c>
      <c r="BH274" s="192">
        <f>IF(N274="zníž. prenesená",J274,0)</f>
        <v>0</v>
      </c>
      <c r="BI274" s="192">
        <f>IF(N274="nulová",J274,0)</f>
        <v>0</v>
      </c>
      <c r="BJ274" s="19" t="s">
        <v>90</v>
      </c>
      <c r="BK274" s="192">
        <f>I274*H274</f>
        <v>0</v>
      </c>
    </row>
    <row r="275" s="2" customFormat="1" ht="6.96" customHeight="1">
      <c r="A275" s="38"/>
      <c r="B275" s="65"/>
      <c r="C275" s="66"/>
      <c r="D275" s="66"/>
      <c r="E275" s="66"/>
      <c r="F275" s="66"/>
      <c r="G275" s="66"/>
      <c r="H275" s="66"/>
      <c r="I275" s="66"/>
      <c r="J275" s="66"/>
      <c r="K275" s="66"/>
      <c r="L275" s="39"/>
      <c r="M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</row>
  </sheetData>
  <autoFilter ref="C125:K27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dataValidations count="2">
    <dataValidation type="list" allowBlank="1" showInputMessage="1" showErrorMessage="1" error="Povolené sú hodnoty K, M." sqref="D270:D275">
      <formula1>"K, M"</formula1>
    </dataValidation>
    <dataValidation type="list" allowBlank="1" showInputMessage="1" showErrorMessage="1" error="Povolené sú hodnoty základná, znížená, nulová." sqref="N270:N27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20"/>
      <c r="C3" s="21"/>
      <c r="D3" s="21"/>
      <c r="E3" s="21"/>
      <c r="F3" s="21"/>
      <c r="G3" s="21"/>
      <c r="H3" s="22"/>
    </row>
    <row r="4" s="1" customFormat="1" ht="24.96" customHeight="1">
      <c r="B4" s="22"/>
      <c r="C4" s="23" t="s">
        <v>334</v>
      </c>
      <c r="H4" s="22"/>
    </row>
    <row r="5" s="1" customFormat="1" ht="12" customHeight="1">
      <c r="B5" s="22"/>
      <c r="C5" s="26" t="s">
        <v>12</v>
      </c>
      <c r="D5" s="36" t="s">
        <v>13</v>
      </c>
      <c r="E5" s="1"/>
      <c r="F5" s="1"/>
      <c r="H5" s="22"/>
    </row>
    <row r="6" s="1" customFormat="1" ht="36.96" customHeight="1">
      <c r="B6" s="22"/>
      <c r="C6" s="29" t="s">
        <v>15</v>
      </c>
      <c r="D6" s="30" t="s">
        <v>16</v>
      </c>
      <c r="E6" s="1"/>
      <c r="F6" s="1"/>
      <c r="H6" s="22"/>
    </row>
    <row r="7" s="1" customFormat="1" ht="16.5" customHeight="1">
      <c r="B7" s="22"/>
      <c r="C7" s="32" t="s">
        <v>21</v>
      </c>
      <c r="D7" s="74" t="str">
        <f>'Rekapitulácia stavby'!AN8</f>
        <v>27. 6. 2022</v>
      </c>
      <c r="H7" s="22"/>
    </row>
    <row r="8" s="2" customFormat="1" ht="10.8" customHeight="1">
      <c r="A8" s="38"/>
      <c r="B8" s="39"/>
      <c r="C8" s="38"/>
      <c r="D8" s="38"/>
      <c r="E8" s="38"/>
      <c r="F8" s="38"/>
      <c r="G8" s="38"/>
      <c r="H8" s="39"/>
    </row>
    <row r="9" s="11" customFormat="1" ht="29.28" customHeight="1">
      <c r="A9" s="155"/>
      <c r="B9" s="156"/>
      <c r="C9" s="157" t="s">
        <v>57</v>
      </c>
      <c r="D9" s="158" t="s">
        <v>58</v>
      </c>
      <c r="E9" s="158" t="s">
        <v>121</v>
      </c>
      <c r="F9" s="159" t="s">
        <v>335</v>
      </c>
      <c r="G9" s="155"/>
      <c r="H9" s="156"/>
    </row>
    <row r="10" s="2" customFormat="1" ht="26.4" customHeight="1">
      <c r="A10" s="38"/>
      <c r="B10" s="39"/>
      <c r="C10" s="251" t="s">
        <v>336</v>
      </c>
      <c r="D10" s="251" t="s">
        <v>82</v>
      </c>
      <c r="E10" s="38"/>
      <c r="F10" s="38"/>
      <c r="G10" s="38"/>
      <c r="H10" s="39"/>
    </row>
    <row r="11" s="2" customFormat="1" ht="16.8" customHeight="1">
      <c r="A11" s="38"/>
      <c r="B11" s="39"/>
      <c r="C11" s="252" t="s">
        <v>86</v>
      </c>
      <c r="D11" s="253" t="s">
        <v>87</v>
      </c>
      <c r="E11" s="254" t="s">
        <v>88</v>
      </c>
      <c r="F11" s="255">
        <v>215.30000000000001</v>
      </c>
      <c r="G11" s="38"/>
      <c r="H11" s="39"/>
    </row>
    <row r="12" s="2" customFormat="1" ht="16.8" customHeight="1">
      <c r="A12" s="38"/>
      <c r="B12" s="39"/>
      <c r="C12" s="256" t="s">
        <v>1</v>
      </c>
      <c r="D12" s="256" t="s">
        <v>299</v>
      </c>
      <c r="E12" s="19" t="s">
        <v>1</v>
      </c>
      <c r="F12" s="257">
        <v>100.5</v>
      </c>
      <c r="G12" s="38"/>
      <c r="H12" s="39"/>
    </row>
    <row r="13" s="2" customFormat="1" ht="16.8" customHeight="1">
      <c r="A13" s="38"/>
      <c r="B13" s="39"/>
      <c r="C13" s="256" t="s">
        <v>1</v>
      </c>
      <c r="D13" s="256" t="s">
        <v>300</v>
      </c>
      <c r="E13" s="19" t="s">
        <v>1</v>
      </c>
      <c r="F13" s="257">
        <v>114.8</v>
      </c>
      <c r="G13" s="38"/>
      <c r="H13" s="39"/>
    </row>
    <row r="14" s="2" customFormat="1" ht="16.8" customHeight="1">
      <c r="A14" s="38"/>
      <c r="B14" s="39"/>
      <c r="C14" s="256" t="s">
        <v>86</v>
      </c>
      <c r="D14" s="256" t="s">
        <v>250</v>
      </c>
      <c r="E14" s="19" t="s">
        <v>1</v>
      </c>
      <c r="F14" s="257">
        <v>215.30000000000001</v>
      </c>
      <c r="G14" s="38"/>
      <c r="H14" s="39"/>
    </row>
    <row r="15" s="2" customFormat="1" ht="16.8" customHeight="1">
      <c r="A15" s="38"/>
      <c r="B15" s="39"/>
      <c r="C15" s="258" t="s">
        <v>337</v>
      </c>
      <c r="D15" s="38"/>
      <c r="E15" s="38"/>
      <c r="F15" s="38"/>
      <c r="G15" s="38"/>
      <c r="H15" s="39"/>
    </row>
    <row r="16" s="2" customFormat="1" ht="16.8" customHeight="1">
      <c r="A16" s="38"/>
      <c r="B16" s="39"/>
      <c r="C16" s="256" t="s">
        <v>296</v>
      </c>
      <c r="D16" s="256" t="s">
        <v>297</v>
      </c>
      <c r="E16" s="19" t="s">
        <v>88</v>
      </c>
      <c r="F16" s="257">
        <v>215.30000000000001</v>
      </c>
      <c r="G16" s="38"/>
      <c r="H16" s="39"/>
    </row>
    <row r="17" s="2" customFormat="1" ht="16.8" customHeight="1">
      <c r="A17" s="38"/>
      <c r="B17" s="39"/>
      <c r="C17" s="256" t="s">
        <v>137</v>
      </c>
      <c r="D17" s="256" t="s">
        <v>138</v>
      </c>
      <c r="E17" s="19" t="s">
        <v>88</v>
      </c>
      <c r="F17" s="257">
        <v>828.88</v>
      </c>
      <c r="G17" s="38"/>
      <c r="H17" s="39"/>
    </row>
    <row r="18" s="2" customFormat="1" ht="16.8" customHeight="1">
      <c r="A18" s="38"/>
      <c r="B18" s="39"/>
      <c r="C18" s="256" t="s">
        <v>229</v>
      </c>
      <c r="D18" s="256" t="s">
        <v>230</v>
      </c>
      <c r="E18" s="19" t="s">
        <v>88</v>
      </c>
      <c r="F18" s="257">
        <v>215.30000000000001</v>
      </c>
      <c r="G18" s="38"/>
      <c r="H18" s="39"/>
    </row>
    <row r="19" s="2" customFormat="1">
      <c r="A19" s="38"/>
      <c r="B19" s="39"/>
      <c r="C19" s="256" t="s">
        <v>167</v>
      </c>
      <c r="D19" s="256" t="s">
        <v>168</v>
      </c>
      <c r="E19" s="19" t="s">
        <v>88</v>
      </c>
      <c r="F19" s="257">
        <v>215.30000000000001</v>
      </c>
      <c r="G19" s="38"/>
      <c r="H19" s="39"/>
    </row>
    <row r="20" s="2" customFormat="1" ht="16.8" customHeight="1">
      <c r="A20" s="38"/>
      <c r="B20" s="39"/>
      <c r="C20" s="252" t="s">
        <v>91</v>
      </c>
      <c r="D20" s="253" t="s">
        <v>91</v>
      </c>
      <c r="E20" s="254" t="s">
        <v>88</v>
      </c>
      <c r="F20" s="255">
        <v>613.58000000000004</v>
      </c>
      <c r="G20" s="38"/>
      <c r="H20" s="39"/>
    </row>
    <row r="21" s="2" customFormat="1" ht="16.8" customHeight="1">
      <c r="A21" s="38"/>
      <c r="B21" s="39"/>
      <c r="C21" s="256" t="s">
        <v>1</v>
      </c>
      <c r="D21" s="256" t="s">
        <v>1</v>
      </c>
      <c r="E21" s="19" t="s">
        <v>1</v>
      </c>
      <c r="F21" s="257">
        <v>0</v>
      </c>
      <c r="G21" s="38"/>
      <c r="H21" s="39"/>
    </row>
    <row r="22" s="2" customFormat="1" ht="16.8" customHeight="1">
      <c r="A22" s="38"/>
      <c r="B22" s="39"/>
      <c r="C22" s="256" t="s">
        <v>1</v>
      </c>
      <c r="D22" s="256" t="s">
        <v>326</v>
      </c>
      <c r="E22" s="19" t="s">
        <v>1</v>
      </c>
      <c r="F22" s="257">
        <v>0</v>
      </c>
      <c r="G22" s="38"/>
      <c r="H22" s="39"/>
    </row>
    <row r="23" s="2" customFormat="1" ht="16.8" customHeight="1">
      <c r="A23" s="38"/>
      <c r="B23" s="39"/>
      <c r="C23" s="256" t="s">
        <v>1</v>
      </c>
      <c r="D23" s="256" t="s">
        <v>327</v>
      </c>
      <c r="E23" s="19" t="s">
        <v>1</v>
      </c>
      <c r="F23" s="257">
        <v>276.05000000000001</v>
      </c>
      <c r="G23" s="38"/>
      <c r="H23" s="39"/>
    </row>
    <row r="24" s="2" customFormat="1" ht="16.8" customHeight="1">
      <c r="A24" s="38"/>
      <c r="B24" s="39"/>
      <c r="C24" s="256" t="s">
        <v>1</v>
      </c>
      <c r="D24" s="256" t="s">
        <v>328</v>
      </c>
      <c r="E24" s="19" t="s">
        <v>1</v>
      </c>
      <c r="F24" s="257">
        <v>70.030000000000001</v>
      </c>
      <c r="G24" s="38"/>
      <c r="H24" s="39"/>
    </row>
    <row r="25" s="2" customFormat="1" ht="16.8" customHeight="1">
      <c r="A25" s="38"/>
      <c r="B25" s="39"/>
      <c r="C25" s="256" t="s">
        <v>1</v>
      </c>
      <c r="D25" s="256" t="s">
        <v>1</v>
      </c>
      <c r="E25" s="19" t="s">
        <v>1</v>
      </c>
      <c r="F25" s="257">
        <v>0</v>
      </c>
      <c r="G25" s="38"/>
      <c r="H25" s="39"/>
    </row>
    <row r="26" s="2" customFormat="1" ht="16.8" customHeight="1">
      <c r="A26" s="38"/>
      <c r="B26" s="39"/>
      <c r="C26" s="256" t="s">
        <v>1</v>
      </c>
      <c r="D26" s="256" t="s">
        <v>329</v>
      </c>
      <c r="E26" s="19" t="s">
        <v>1</v>
      </c>
      <c r="F26" s="257">
        <v>189.94999999999999</v>
      </c>
      <c r="G26" s="38"/>
      <c r="H26" s="39"/>
    </row>
    <row r="27" s="2" customFormat="1" ht="16.8" customHeight="1">
      <c r="A27" s="38"/>
      <c r="B27" s="39"/>
      <c r="C27" s="256" t="s">
        <v>1</v>
      </c>
      <c r="D27" s="256" t="s">
        <v>330</v>
      </c>
      <c r="E27" s="19" t="s">
        <v>1</v>
      </c>
      <c r="F27" s="257">
        <v>77.549999999999997</v>
      </c>
      <c r="G27" s="38"/>
      <c r="H27" s="39"/>
    </row>
    <row r="28" s="2" customFormat="1" ht="16.8" customHeight="1">
      <c r="A28" s="38"/>
      <c r="B28" s="39"/>
      <c r="C28" s="256" t="s">
        <v>91</v>
      </c>
      <c r="D28" s="256" t="s">
        <v>250</v>
      </c>
      <c r="E28" s="19" t="s">
        <v>1</v>
      </c>
      <c r="F28" s="257">
        <v>613.58000000000004</v>
      </c>
      <c r="G28" s="38"/>
      <c r="H28" s="39"/>
    </row>
    <row r="29" s="2" customFormat="1" ht="16.8" customHeight="1">
      <c r="A29" s="38"/>
      <c r="B29" s="39"/>
      <c r="C29" s="258" t="s">
        <v>337</v>
      </c>
      <c r="D29" s="38"/>
      <c r="E29" s="38"/>
      <c r="F29" s="38"/>
      <c r="G29" s="38"/>
      <c r="H29" s="39"/>
    </row>
    <row r="30" s="2" customFormat="1">
      <c r="A30" s="38"/>
      <c r="B30" s="39"/>
      <c r="C30" s="256" t="s">
        <v>322</v>
      </c>
      <c r="D30" s="256" t="s">
        <v>323</v>
      </c>
      <c r="E30" s="19" t="s">
        <v>88</v>
      </c>
      <c r="F30" s="257">
        <v>1099.03</v>
      </c>
      <c r="G30" s="38"/>
      <c r="H30" s="39"/>
    </row>
    <row r="31" s="2" customFormat="1" ht="16.8" customHeight="1">
      <c r="A31" s="38"/>
      <c r="B31" s="39"/>
      <c r="C31" s="256" t="s">
        <v>137</v>
      </c>
      <c r="D31" s="256" t="s">
        <v>138</v>
      </c>
      <c r="E31" s="19" t="s">
        <v>88</v>
      </c>
      <c r="F31" s="257">
        <v>828.88</v>
      </c>
      <c r="G31" s="38"/>
      <c r="H31" s="39"/>
    </row>
    <row r="32" s="2" customFormat="1" ht="16.8" customHeight="1">
      <c r="A32" s="38"/>
      <c r="B32" s="39"/>
      <c r="C32" s="256" t="s">
        <v>310</v>
      </c>
      <c r="D32" s="256" t="s">
        <v>311</v>
      </c>
      <c r="E32" s="19" t="s">
        <v>88</v>
      </c>
      <c r="F32" s="257">
        <v>1099.03</v>
      </c>
      <c r="G32" s="38"/>
      <c r="H32" s="39"/>
    </row>
    <row r="33" s="2" customFormat="1" ht="16.8" customHeight="1">
      <c r="A33" s="38"/>
      <c r="B33" s="39"/>
      <c r="C33" s="256" t="s">
        <v>314</v>
      </c>
      <c r="D33" s="256" t="s">
        <v>315</v>
      </c>
      <c r="E33" s="19" t="s">
        <v>88</v>
      </c>
      <c r="F33" s="257">
        <v>1099.03</v>
      </c>
      <c r="G33" s="38"/>
      <c r="H33" s="39"/>
    </row>
    <row r="34" s="2" customFormat="1">
      <c r="A34" s="38"/>
      <c r="B34" s="39"/>
      <c r="C34" s="256" t="s">
        <v>162</v>
      </c>
      <c r="D34" s="256" t="s">
        <v>163</v>
      </c>
      <c r="E34" s="19" t="s">
        <v>88</v>
      </c>
      <c r="F34" s="257">
        <v>30.678999999999998</v>
      </c>
      <c r="G34" s="38"/>
      <c r="H34" s="39"/>
    </row>
    <row r="35" s="2" customFormat="1" ht="16.8" customHeight="1">
      <c r="A35" s="38"/>
      <c r="B35" s="39"/>
      <c r="C35" s="252" t="s">
        <v>94</v>
      </c>
      <c r="D35" s="253" t="s">
        <v>94</v>
      </c>
      <c r="E35" s="254" t="s">
        <v>88</v>
      </c>
      <c r="F35" s="255">
        <v>485.44999999999999</v>
      </c>
      <c r="G35" s="38"/>
      <c r="H35" s="39"/>
    </row>
    <row r="36" s="2" customFormat="1" ht="16.8" customHeight="1">
      <c r="A36" s="38"/>
      <c r="B36" s="39"/>
      <c r="C36" s="256" t="s">
        <v>1</v>
      </c>
      <c r="D36" s="256" t="s">
        <v>325</v>
      </c>
      <c r="E36" s="19" t="s">
        <v>1</v>
      </c>
      <c r="F36" s="257">
        <v>0</v>
      </c>
      <c r="G36" s="38"/>
      <c r="H36" s="39"/>
    </row>
    <row r="37" s="2" customFormat="1" ht="16.8" customHeight="1">
      <c r="A37" s="38"/>
      <c r="B37" s="39"/>
      <c r="C37" s="256" t="s">
        <v>1</v>
      </c>
      <c r="D37" s="256" t="s">
        <v>273</v>
      </c>
      <c r="E37" s="19" t="s">
        <v>1</v>
      </c>
      <c r="F37" s="257">
        <v>30.199999999999999</v>
      </c>
      <c r="G37" s="38"/>
      <c r="H37" s="39"/>
    </row>
    <row r="38" s="2" customFormat="1" ht="16.8" customHeight="1">
      <c r="A38" s="38"/>
      <c r="B38" s="39"/>
      <c r="C38" s="256" t="s">
        <v>1</v>
      </c>
      <c r="D38" s="256" t="s">
        <v>274</v>
      </c>
      <c r="E38" s="19" t="s">
        <v>1</v>
      </c>
      <c r="F38" s="257">
        <v>9.9000000000000004</v>
      </c>
      <c r="G38" s="38"/>
      <c r="H38" s="39"/>
    </row>
    <row r="39" s="2" customFormat="1" ht="16.8" customHeight="1">
      <c r="A39" s="38"/>
      <c r="B39" s="39"/>
      <c r="C39" s="256" t="s">
        <v>1</v>
      </c>
      <c r="D39" s="256" t="s">
        <v>275</v>
      </c>
      <c r="E39" s="19" t="s">
        <v>1</v>
      </c>
      <c r="F39" s="257">
        <v>24.050000000000001</v>
      </c>
      <c r="G39" s="38"/>
      <c r="H39" s="39"/>
    </row>
    <row r="40" s="2" customFormat="1" ht="16.8" customHeight="1">
      <c r="A40" s="38"/>
      <c r="B40" s="39"/>
      <c r="C40" s="256" t="s">
        <v>1</v>
      </c>
      <c r="D40" s="256" t="s">
        <v>276</v>
      </c>
      <c r="E40" s="19" t="s">
        <v>1</v>
      </c>
      <c r="F40" s="257">
        <v>18.850000000000001</v>
      </c>
      <c r="G40" s="38"/>
      <c r="H40" s="39"/>
    </row>
    <row r="41" s="2" customFormat="1" ht="16.8" customHeight="1">
      <c r="A41" s="38"/>
      <c r="B41" s="39"/>
      <c r="C41" s="256" t="s">
        <v>1</v>
      </c>
      <c r="D41" s="256" t="s">
        <v>277</v>
      </c>
      <c r="E41" s="19" t="s">
        <v>1</v>
      </c>
      <c r="F41" s="257">
        <v>20.149999999999999</v>
      </c>
      <c r="G41" s="38"/>
      <c r="H41" s="39"/>
    </row>
    <row r="42" s="2" customFormat="1" ht="16.8" customHeight="1">
      <c r="A42" s="38"/>
      <c r="B42" s="39"/>
      <c r="C42" s="256" t="s">
        <v>1</v>
      </c>
      <c r="D42" s="256" t="s">
        <v>278</v>
      </c>
      <c r="E42" s="19" t="s">
        <v>1</v>
      </c>
      <c r="F42" s="257">
        <v>8.75</v>
      </c>
      <c r="G42" s="38"/>
      <c r="H42" s="39"/>
    </row>
    <row r="43" s="2" customFormat="1" ht="16.8" customHeight="1">
      <c r="A43" s="38"/>
      <c r="B43" s="39"/>
      <c r="C43" s="256" t="s">
        <v>1</v>
      </c>
      <c r="D43" s="256" t="s">
        <v>279</v>
      </c>
      <c r="E43" s="19" t="s">
        <v>1</v>
      </c>
      <c r="F43" s="257">
        <v>132.15000000000001</v>
      </c>
      <c r="G43" s="38"/>
      <c r="H43" s="39"/>
    </row>
    <row r="44" s="2" customFormat="1" ht="16.8" customHeight="1">
      <c r="A44" s="38"/>
      <c r="B44" s="39"/>
      <c r="C44" s="256" t="s">
        <v>1</v>
      </c>
      <c r="D44" s="256" t="s">
        <v>1</v>
      </c>
      <c r="E44" s="19" t="s">
        <v>1</v>
      </c>
      <c r="F44" s="257">
        <v>0</v>
      </c>
      <c r="G44" s="38"/>
      <c r="H44" s="39"/>
    </row>
    <row r="45" s="2" customFormat="1" ht="16.8" customHeight="1">
      <c r="A45" s="38"/>
      <c r="B45" s="39"/>
      <c r="C45" s="256" t="s">
        <v>1</v>
      </c>
      <c r="D45" s="256" t="s">
        <v>280</v>
      </c>
      <c r="E45" s="19" t="s">
        <v>1</v>
      </c>
      <c r="F45" s="257">
        <v>29.350000000000001</v>
      </c>
      <c r="G45" s="38"/>
      <c r="H45" s="39"/>
    </row>
    <row r="46" s="2" customFormat="1" ht="16.8" customHeight="1">
      <c r="A46" s="38"/>
      <c r="B46" s="39"/>
      <c r="C46" s="256" t="s">
        <v>1</v>
      </c>
      <c r="D46" s="256" t="s">
        <v>281</v>
      </c>
      <c r="E46" s="19" t="s">
        <v>1</v>
      </c>
      <c r="F46" s="257">
        <v>13.550000000000001</v>
      </c>
      <c r="G46" s="38"/>
      <c r="H46" s="39"/>
    </row>
    <row r="47" s="2" customFormat="1" ht="16.8" customHeight="1">
      <c r="A47" s="38"/>
      <c r="B47" s="39"/>
      <c r="C47" s="256" t="s">
        <v>1</v>
      </c>
      <c r="D47" s="256" t="s">
        <v>282</v>
      </c>
      <c r="E47" s="19" t="s">
        <v>1</v>
      </c>
      <c r="F47" s="257">
        <v>13.9</v>
      </c>
      <c r="G47" s="38"/>
      <c r="H47" s="39"/>
    </row>
    <row r="48" s="2" customFormat="1" ht="16.8" customHeight="1">
      <c r="A48" s="38"/>
      <c r="B48" s="39"/>
      <c r="C48" s="256" t="s">
        <v>1</v>
      </c>
      <c r="D48" s="256" t="s">
        <v>283</v>
      </c>
      <c r="E48" s="19" t="s">
        <v>1</v>
      </c>
      <c r="F48" s="257">
        <v>21.100000000000001</v>
      </c>
      <c r="G48" s="38"/>
      <c r="H48" s="39"/>
    </row>
    <row r="49" s="2" customFormat="1" ht="16.8" customHeight="1">
      <c r="A49" s="38"/>
      <c r="B49" s="39"/>
      <c r="C49" s="256" t="s">
        <v>1</v>
      </c>
      <c r="D49" s="256" t="s">
        <v>284</v>
      </c>
      <c r="E49" s="19" t="s">
        <v>1</v>
      </c>
      <c r="F49" s="257">
        <v>8.8499999999999996</v>
      </c>
      <c r="G49" s="38"/>
      <c r="H49" s="39"/>
    </row>
    <row r="50" s="2" customFormat="1" ht="16.8" customHeight="1">
      <c r="A50" s="38"/>
      <c r="B50" s="39"/>
      <c r="C50" s="256" t="s">
        <v>1</v>
      </c>
      <c r="D50" s="256" t="s">
        <v>285</v>
      </c>
      <c r="E50" s="19" t="s">
        <v>1</v>
      </c>
      <c r="F50" s="257">
        <v>154.65000000000001</v>
      </c>
      <c r="G50" s="38"/>
      <c r="H50" s="39"/>
    </row>
    <row r="51" s="2" customFormat="1" ht="16.8" customHeight="1">
      <c r="A51" s="38"/>
      <c r="B51" s="39"/>
      <c r="C51" s="256" t="s">
        <v>94</v>
      </c>
      <c r="D51" s="256" t="s">
        <v>250</v>
      </c>
      <c r="E51" s="19" t="s">
        <v>1</v>
      </c>
      <c r="F51" s="257">
        <v>485.44999999999999</v>
      </c>
      <c r="G51" s="38"/>
      <c r="H51" s="39"/>
    </row>
    <row r="52" s="2" customFormat="1" ht="16.8" customHeight="1">
      <c r="A52" s="38"/>
      <c r="B52" s="39"/>
      <c r="C52" s="258" t="s">
        <v>337</v>
      </c>
      <c r="D52" s="38"/>
      <c r="E52" s="38"/>
      <c r="F52" s="38"/>
      <c r="G52" s="38"/>
      <c r="H52" s="39"/>
    </row>
    <row r="53" s="2" customFormat="1">
      <c r="A53" s="38"/>
      <c r="B53" s="39"/>
      <c r="C53" s="256" t="s">
        <v>322</v>
      </c>
      <c r="D53" s="256" t="s">
        <v>323</v>
      </c>
      <c r="E53" s="19" t="s">
        <v>88</v>
      </c>
      <c r="F53" s="257">
        <v>1099.03</v>
      </c>
      <c r="G53" s="38"/>
      <c r="H53" s="39"/>
    </row>
    <row r="54" s="2" customFormat="1" ht="16.8" customHeight="1">
      <c r="A54" s="38"/>
      <c r="B54" s="39"/>
      <c r="C54" s="256" t="s">
        <v>310</v>
      </c>
      <c r="D54" s="256" t="s">
        <v>311</v>
      </c>
      <c r="E54" s="19" t="s">
        <v>88</v>
      </c>
      <c r="F54" s="257">
        <v>1099.03</v>
      </c>
      <c r="G54" s="38"/>
      <c r="H54" s="39"/>
    </row>
    <row r="55" s="2" customFormat="1" ht="16.8" customHeight="1">
      <c r="A55" s="38"/>
      <c r="B55" s="39"/>
      <c r="C55" s="256" t="s">
        <v>314</v>
      </c>
      <c r="D55" s="256" t="s">
        <v>315</v>
      </c>
      <c r="E55" s="19" t="s">
        <v>88</v>
      </c>
      <c r="F55" s="257">
        <v>1099.03</v>
      </c>
      <c r="G55" s="38"/>
      <c r="H55" s="39"/>
    </row>
    <row r="56" s="2" customFormat="1" ht="16.8" customHeight="1">
      <c r="A56" s="38"/>
      <c r="B56" s="39"/>
      <c r="C56" s="252" t="s">
        <v>96</v>
      </c>
      <c r="D56" s="253" t="s">
        <v>97</v>
      </c>
      <c r="E56" s="254" t="s">
        <v>88</v>
      </c>
      <c r="F56" s="255">
        <v>244.05000000000001</v>
      </c>
      <c r="G56" s="38"/>
      <c r="H56" s="39"/>
    </row>
    <row r="57" s="2" customFormat="1" ht="16.8" customHeight="1">
      <c r="A57" s="38"/>
      <c r="B57" s="39"/>
      <c r="C57" s="256" t="s">
        <v>1</v>
      </c>
      <c r="D57" s="256" t="s">
        <v>273</v>
      </c>
      <c r="E57" s="19" t="s">
        <v>1</v>
      </c>
      <c r="F57" s="257">
        <v>30.199999999999999</v>
      </c>
      <c r="G57" s="38"/>
      <c r="H57" s="39"/>
    </row>
    <row r="58" s="2" customFormat="1" ht="16.8" customHeight="1">
      <c r="A58" s="38"/>
      <c r="B58" s="39"/>
      <c r="C58" s="256" t="s">
        <v>1</v>
      </c>
      <c r="D58" s="256" t="s">
        <v>274</v>
      </c>
      <c r="E58" s="19" t="s">
        <v>1</v>
      </c>
      <c r="F58" s="257">
        <v>9.9000000000000004</v>
      </c>
      <c r="G58" s="38"/>
      <c r="H58" s="39"/>
    </row>
    <row r="59" s="2" customFormat="1" ht="16.8" customHeight="1">
      <c r="A59" s="38"/>
      <c r="B59" s="39"/>
      <c r="C59" s="256" t="s">
        <v>1</v>
      </c>
      <c r="D59" s="256" t="s">
        <v>275</v>
      </c>
      <c r="E59" s="19" t="s">
        <v>1</v>
      </c>
      <c r="F59" s="257">
        <v>24.050000000000001</v>
      </c>
      <c r="G59" s="38"/>
      <c r="H59" s="39"/>
    </row>
    <row r="60" s="2" customFormat="1" ht="16.8" customHeight="1">
      <c r="A60" s="38"/>
      <c r="B60" s="39"/>
      <c r="C60" s="256" t="s">
        <v>1</v>
      </c>
      <c r="D60" s="256" t="s">
        <v>276</v>
      </c>
      <c r="E60" s="19" t="s">
        <v>1</v>
      </c>
      <c r="F60" s="257">
        <v>18.850000000000001</v>
      </c>
      <c r="G60" s="38"/>
      <c r="H60" s="39"/>
    </row>
    <row r="61" s="2" customFormat="1" ht="16.8" customHeight="1">
      <c r="A61" s="38"/>
      <c r="B61" s="39"/>
      <c r="C61" s="256" t="s">
        <v>1</v>
      </c>
      <c r="D61" s="256" t="s">
        <v>277</v>
      </c>
      <c r="E61" s="19" t="s">
        <v>1</v>
      </c>
      <c r="F61" s="257">
        <v>20.149999999999999</v>
      </c>
      <c r="G61" s="38"/>
      <c r="H61" s="39"/>
    </row>
    <row r="62" s="2" customFormat="1" ht="16.8" customHeight="1">
      <c r="A62" s="38"/>
      <c r="B62" s="39"/>
      <c r="C62" s="256" t="s">
        <v>1</v>
      </c>
      <c r="D62" s="256" t="s">
        <v>278</v>
      </c>
      <c r="E62" s="19" t="s">
        <v>1</v>
      </c>
      <c r="F62" s="257">
        <v>8.75</v>
      </c>
      <c r="G62" s="38"/>
      <c r="H62" s="39"/>
    </row>
    <row r="63" s="2" customFormat="1" ht="16.8" customHeight="1">
      <c r="A63" s="38"/>
      <c r="B63" s="39"/>
      <c r="C63" s="256" t="s">
        <v>1</v>
      </c>
      <c r="D63" s="256" t="s">
        <v>279</v>
      </c>
      <c r="E63" s="19" t="s">
        <v>1</v>
      </c>
      <c r="F63" s="257">
        <v>132.15000000000001</v>
      </c>
      <c r="G63" s="38"/>
      <c r="H63" s="39"/>
    </row>
    <row r="64" s="2" customFormat="1" ht="16.8" customHeight="1">
      <c r="A64" s="38"/>
      <c r="B64" s="39"/>
      <c r="C64" s="256" t="s">
        <v>96</v>
      </c>
      <c r="D64" s="256" t="s">
        <v>250</v>
      </c>
      <c r="E64" s="19" t="s">
        <v>1</v>
      </c>
      <c r="F64" s="257">
        <v>244.05000000000001</v>
      </c>
      <c r="G64" s="38"/>
      <c r="H64" s="39"/>
    </row>
    <row r="65" s="2" customFormat="1" ht="16.8" customHeight="1">
      <c r="A65" s="38"/>
      <c r="B65" s="39"/>
      <c r="C65" s="258" t="s">
        <v>337</v>
      </c>
      <c r="D65" s="38"/>
      <c r="E65" s="38"/>
      <c r="F65" s="38"/>
      <c r="G65" s="38"/>
      <c r="H65" s="39"/>
    </row>
    <row r="66" s="2" customFormat="1" ht="16.8" customHeight="1">
      <c r="A66" s="38"/>
      <c r="B66" s="39"/>
      <c r="C66" s="256" t="s">
        <v>270</v>
      </c>
      <c r="D66" s="256" t="s">
        <v>271</v>
      </c>
      <c r="E66" s="19" t="s">
        <v>88</v>
      </c>
      <c r="F66" s="257">
        <v>485.44999999999999</v>
      </c>
      <c r="G66" s="38"/>
      <c r="H66" s="39"/>
    </row>
    <row r="67" s="2" customFormat="1" ht="16.8" customHeight="1">
      <c r="A67" s="38"/>
      <c r="B67" s="39"/>
      <c r="C67" s="256" t="s">
        <v>143</v>
      </c>
      <c r="D67" s="256" t="s">
        <v>144</v>
      </c>
      <c r="E67" s="19" t="s">
        <v>88</v>
      </c>
      <c r="F67" s="257">
        <v>485.44999999999999</v>
      </c>
      <c r="G67" s="38"/>
      <c r="H67" s="39"/>
    </row>
    <row r="68" s="2" customFormat="1" ht="16.8" customHeight="1">
      <c r="A68" s="38"/>
      <c r="B68" s="39"/>
      <c r="C68" s="256" t="s">
        <v>211</v>
      </c>
      <c r="D68" s="256" t="s">
        <v>212</v>
      </c>
      <c r="E68" s="19" t="s">
        <v>88</v>
      </c>
      <c r="F68" s="257">
        <v>485.44999999999999</v>
      </c>
      <c r="G68" s="38"/>
      <c r="H68" s="39"/>
    </row>
    <row r="69" s="2" customFormat="1" ht="16.8" customHeight="1">
      <c r="A69" s="38"/>
      <c r="B69" s="39"/>
      <c r="C69" s="256" t="s">
        <v>318</v>
      </c>
      <c r="D69" s="256" t="s">
        <v>319</v>
      </c>
      <c r="E69" s="19" t="s">
        <v>88</v>
      </c>
      <c r="F69" s="257">
        <v>485.44999999999999</v>
      </c>
      <c r="G69" s="38"/>
      <c r="H69" s="39"/>
    </row>
    <row r="70" s="2" customFormat="1" ht="16.8" customHeight="1">
      <c r="A70" s="38"/>
      <c r="B70" s="39"/>
      <c r="C70" s="256" t="s">
        <v>149</v>
      </c>
      <c r="D70" s="256" t="s">
        <v>150</v>
      </c>
      <c r="E70" s="19" t="s">
        <v>88</v>
      </c>
      <c r="F70" s="257">
        <v>485.44999999999999</v>
      </c>
      <c r="G70" s="38"/>
      <c r="H70" s="39"/>
    </row>
    <row r="71" s="2" customFormat="1">
      <c r="A71" s="38"/>
      <c r="B71" s="39"/>
      <c r="C71" s="256" t="s">
        <v>152</v>
      </c>
      <c r="D71" s="256" t="s">
        <v>153</v>
      </c>
      <c r="E71" s="19" t="s">
        <v>154</v>
      </c>
      <c r="F71" s="257">
        <v>24.273</v>
      </c>
      <c r="G71" s="38"/>
      <c r="H71" s="39"/>
    </row>
    <row r="72" s="2" customFormat="1">
      <c r="A72" s="38"/>
      <c r="B72" s="39"/>
      <c r="C72" s="256" t="s">
        <v>159</v>
      </c>
      <c r="D72" s="256" t="s">
        <v>160</v>
      </c>
      <c r="E72" s="19" t="s">
        <v>88</v>
      </c>
      <c r="F72" s="257">
        <v>485.44999999999999</v>
      </c>
      <c r="G72" s="38"/>
      <c r="H72" s="39"/>
    </row>
    <row r="73" s="2" customFormat="1" ht="16.8" customHeight="1">
      <c r="A73" s="38"/>
      <c r="B73" s="39"/>
      <c r="C73" s="252" t="s">
        <v>99</v>
      </c>
      <c r="D73" s="253" t="s">
        <v>100</v>
      </c>
      <c r="E73" s="254" t="s">
        <v>88</v>
      </c>
      <c r="F73" s="255">
        <v>241.40000000000001</v>
      </c>
      <c r="G73" s="38"/>
      <c r="H73" s="39"/>
    </row>
    <row r="74" s="2" customFormat="1" ht="16.8" customHeight="1">
      <c r="A74" s="38"/>
      <c r="B74" s="39"/>
      <c r="C74" s="256" t="s">
        <v>1</v>
      </c>
      <c r="D74" s="256" t="s">
        <v>280</v>
      </c>
      <c r="E74" s="19" t="s">
        <v>1</v>
      </c>
      <c r="F74" s="257">
        <v>29.350000000000001</v>
      </c>
      <c r="G74" s="38"/>
      <c r="H74" s="39"/>
    </row>
    <row r="75" s="2" customFormat="1" ht="16.8" customHeight="1">
      <c r="A75" s="38"/>
      <c r="B75" s="39"/>
      <c r="C75" s="256" t="s">
        <v>1</v>
      </c>
      <c r="D75" s="256" t="s">
        <v>281</v>
      </c>
      <c r="E75" s="19" t="s">
        <v>1</v>
      </c>
      <c r="F75" s="257">
        <v>13.550000000000001</v>
      </c>
      <c r="G75" s="38"/>
      <c r="H75" s="39"/>
    </row>
    <row r="76" s="2" customFormat="1" ht="16.8" customHeight="1">
      <c r="A76" s="38"/>
      <c r="B76" s="39"/>
      <c r="C76" s="256" t="s">
        <v>1</v>
      </c>
      <c r="D76" s="256" t="s">
        <v>282</v>
      </c>
      <c r="E76" s="19" t="s">
        <v>1</v>
      </c>
      <c r="F76" s="257">
        <v>13.9</v>
      </c>
      <c r="G76" s="38"/>
      <c r="H76" s="39"/>
    </row>
    <row r="77" s="2" customFormat="1" ht="16.8" customHeight="1">
      <c r="A77" s="38"/>
      <c r="B77" s="39"/>
      <c r="C77" s="256" t="s">
        <v>1</v>
      </c>
      <c r="D77" s="256" t="s">
        <v>283</v>
      </c>
      <c r="E77" s="19" t="s">
        <v>1</v>
      </c>
      <c r="F77" s="257">
        <v>21.100000000000001</v>
      </c>
      <c r="G77" s="38"/>
      <c r="H77" s="39"/>
    </row>
    <row r="78" s="2" customFormat="1" ht="16.8" customHeight="1">
      <c r="A78" s="38"/>
      <c r="B78" s="39"/>
      <c r="C78" s="256" t="s">
        <v>1</v>
      </c>
      <c r="D78" s="256" t="s">
        <v>284</v>
      </c>
      <c r="E78" s="19" t="s">
        <v>1</v>
      </c>
      <c r="F78" s="257">
        <v>8.8499999999999996</v>
      </c>
      <c r="G78" s="38"/>
      <c r="H78" s="39"/>
    </row>
    <row r="79" s="2" customFormat="1" ht="16.8" customHeight="1">
      <c r="A79" s="38"/>
      <c r="B79" s="39"/>
      <c r="C79" s="256" t="s">
        <v>1</v>
      </c>
      <c r="D79" s="256" t="s">
        <v>285</v>
      </c>
      <c r="E79" s="19" t="s">
        <v>1</v>
      </c>
      <c r="F79" s="257">
        <v>154.65000000000001</v>
      </c>
      <c r="G79" s="38"/>
      <c r="H79" s="39"/>
    </row>
    <row r="80" s="2" customFormat="1" ht="16.8" customHeight="1">
      <c r="A80" s="38"/>
      <c r="B80" s="39"/>
      <c r="C80" s="256" t="s">
        <v>99</v>
      </c>
      <c r="D80" s="256" t="s">
        <v>250</v>
      </c>
      <c r="E80" s="19" t="s">
        <v>1</v>
      </c>
      <c r="F80" s="257">
        <v>241.40000000000001</v>
      </c>
      <c r="G80" s="38"/>
      <c r="H80" s="39"/>
    </row>
    <row r="81" s="2" customFormat="1" ht="16.8" customHeight="1">
      <c r="A81" s="38"/>
      <c r="B81" s="39"/>
      <c r="C81" s="258" t="s">
        <v>337</v>
      </c>
      <c r="D81" s="38"/>
      <c r="E81" s="38"/>
      <c r="F81" s="38"/>
      <c r="G81" s="38"/>
      <c r="H81" s="39"/>
    </row>
    <row r="82" s="2" customFormat="1" ht="16.8" customHeight="1">
      <c r="A82" s="38"/>
      <c r="B82" s="39"/>
      <c r="C82" s="256" t="s">
        <v>270</v>
      </c>
      <c r="D82" s="256" t="s">
        <v>271</v>
      </c>
      <c r="E82" s="19" t="s">
        <v>88</v>
      </c>
      <c r="F82" s="257">
        <v>485.44999999999999</v>
      </c>
      <c r="G82" s="38"/>
      <c r="H82" s="39"/>
    </row>
    <row r="83" s="2" customFormat="1" ht="16.8" customHeight="1">
      <c r="A83" s="38"/>
      <c r="B83" s="39"/>
      <c r="C83" s="256" t="s">
        <v>143</v>
      </c>
      <c r="D83" s="256" t="s">
        <v>144</v>
      </c>
      <c r="E83" s="19" t="s">
        <v>88</v>
      </c>
      <c r="F83" s="257">
        <v>485.44999999999999</v>
      </c>
      <c r="G83" s="38"/>
      <c r="H83" s="39"/>
    </row>
    <row r="84" s="2" customFormat="1" ht="16.8" customHeight="1">
      <c r="A84" s="38"/>
      <c r="B84" s="39"/>
      <c r="C84" s="256" t="s">
        <v>211</v>
      </c>
      <c r="D84" s="256" t="s">
        <v>212</v>
      </c>
      <c r="E84" s="19" t="s">
        <v>88</v>
      </c>
      <c r="F84" s="257">
        <v>485.44999999999999</v>
      </c>
      <c r="G84" s="38"/>
      <c r="H84" s="39"/>
    </row>
    <row r="85" s="2" customFormat="1" ht="16.8" customHeight="1">
      <c r="A85" s="38"/>
      <c r="B85" s="39"/>
      <c r="C85" s="256" t="s">
        <v>318</v>
      </c>
      <c r="D85" s="256" t="s">
        <v>319</v>
      </c>
      <c r="E85" s="19" t="s">
        <v>88</v>
      </c>
      <c r="F85" s="257">
        <v>485.44999999999999</v>
      </c>
      <c r="G85" s="38"/>
      <c r="H85" s="39"/>
    </row>
    <row r="86" s="2" customFormat="1" ht="16.8" customHeight="1">
      <c r="A86" s="38"/>
      <c r="B86" s="39"/>
      <c r="C86" s="256" t="s">
        <v>149</v>
      </c>
      <c r="D86" s="256" t="s">
        <v>150</v>
      </c>
      <c r="E86" s="19" t="s">
        <v>88</v>
      </c>
      <c r="F86" s="257">
        <v>485.44999999999999</v>
      </c>
      <c r="G86" s="38"/>
      <c r="H86" s="39"/>
    </row>
    <row r="87" s="2" customFormat="1">
      <c r="A87" s="38"/>
      <c r="B87" s="39"/>
      <c r="C87" s="256" t="s">
        <v>152</v>
      </c>
      <c r="D87" s="256" t="s">
        <v>153</v>
      </c>
      <c r="E87" s="19" t="s">
        <v>154</v>
      </c>
      <c r="F87" s="257">
        <v>24.273</v>
      </c>
      <c r="G87" s="38"/>
      <c r="H87" s="39"/>
    </row>
    <row r="88" s="2" customFormat="1">
      <c r="A88" s="38"/>
      <c r="B88" s="39"/>
      <c r="C88" s="256" t="s">
        <v>159</v>
      </c>
      <c r="D88" s="256" t="s">
        <v>160</v>
      </c>
      <c r="E88" s="19" t="s">
        <v>88</v>
      </c>
      <c r="F88" s="257">
        <v>485.44999999999999</v>
      </c>
      <c r="G88" s="38"/>
      <c r="H88" s="39"/>
    </row>
    <row r="89" s="2" customFormat="1" ht="7.44" customHeight="1">
      <c r="A89" s="38"/>
      <c r="B89" s="65"/>
      <c r="C89" s="66"/>
      <c r="D89" s="66"/>
      <c r="E89" s="66"/>
      <c r="F89" s="66"/>
      <c r="G89" s="66"/>
      <c r="H89" s="39"/>
    </row>
    <row r="90" s="2" customFormat="1">
      <c r="A90" s="38"/>
      <c r="B90" s="38"/>
      <c r="C90" s="38"/>
      <c r="D90" s="38"/>
      <c r="E90" s="38"/>
      <c r="F90" s="38"/>
      <c r="G90" s="38"/>
      <c r="H90" s="38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Zarnovicky</dc:creator>
  <cp:lastModifiedBy>Michal Zarnovicky</cp:lastModifiedBy>
  <dcterms:created xsi:type="dcterms:W3CDTF">2022-06-29T07:41:47Z</dcterms:created>
  <dcterms:modified xsi:type="dcterms:W3CDTF">2022-06-29T07:41:49Z</dcterms:modified>
</cp:coreProperties>
</file>